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thanh\Desktop\Kingston - Fun\pntt3011.github.io\bom-exporter\sample\"/>
    </mc:Choice>
  </mc:AlternateContent>
  <xr:revisionPtr revIDLastSave="0" documentId="13_ncr:1_{5D48A0B5-0447-41B7-AA63-5C2E8465722A}" xr6:coauthVersionLast="47" xr6:coauthVersionMax="47" xr10:uidLastSave="{00000000-0000-0000-0000-000000000000}"/>
  <bookViews>
    <workbookView xWindow="-108" yWindow="-108" windowWidth="23256" windowHeight="12576" tabRatio="767" firstSheet="5" activeTab="9" xr2:uid="{00000000-000D-0000-FFFF-FFFF00000000}"/>
  </bookViews>
  <sheets>
    <sheet name="00000000" sheetId="11" state="veryHidden" r:id="rId1"/>
    <sheet name="ĐƠN HÀNG VT" sheetId="49" state="hidden" r:id="rId2"/>
    <sheet name="TH SẮT" sheetId="50" r:id="rId3"/>
    <sheet name="TH DÂY" sheetId="67" state="hidden" r:id="rId4"/>
    <sheet name="TH DẦU MÀU" sheetId="51" state="hidden" r:id="rId5"/>
    <sheet name="LSX SẮT" sheetId="37" r:id="rId6"/>
    <sheet name="LSX GỖ" sheetId="35" r:id="rId7"/>
    <sheet name="THỰC TẾ XK" sheetId="36" r:id="rId8"/>
    <sheet name="TH GỖ, SẮT" sheetId="21" r:id="rId9"/>
    <sheet name="1A" sheetId="20" r:id="rId10"/>
    <sheet name="3A" sheetId="27" state="hidden" r:id="rId11"/>
    <sheet name="4A" sheetId="28" state="hidden" r:id="rId12"/>
    <sheet name="5A" sheetId="29" state="hidden" r:id="rId13"/>
    <sheet name="6A" sheetId="30" state="hidden" r:id="rId14"/>
    <sheet name="7A" sheetId="31" state="hidden" r:id="rId15"/>
    <sheet name="8A" sheetId="32" state="hidden" r:id="rId16"/>
    <sheet name="9A" sheetId="33" state="hidden" r:id="rId17"/>
    <sheet name="10A" sheetId="34" state="hidden" r:id="rId18"/>
    <sheet name="11A" sheetId="40" state="hidden" r:id="rId19"/>
    <sheet name="12A" sheetId="39" state="hidden" r:id="rId20"/>
    <sheet name="13A" sheetId="41" state="hidden" r:id="rId21"/>
    <sheet name="14A" sheetId="43" state="hidden" r:id="rId22"/>
    <sheet name="15A" sheetId="42" state="hidden" r:id="rId23"/>
    <sheet name="16A" sheetId="52" state="hidden" r:id="rId24"/>
    <sheet name="17A" sheetId="53" state="hidden" r:id="rId25"/>
    <sheet name="18A" sheetId="54" state="hidden" r:id="rId26"/>
    <sheet name="19A" sheetId="55" state="hidden" r:id="rId27"/>
    <sheet name="20A" sheetId="56" state="hidden" r:id="rId28"/>
    <sheet name="21A" sheetId="57" state="hidden" r:id="rId29"/>
    <sheet name="22A" sheetId="58" state="hidden" r:id="rId30"/>
    <sheet name="23A" sheetId="59" state="hidden" r:id="rId31"/>
    <sheet name="24A" sheetId="60" state="hidden" r:id="rId32"/>
    <sheet name="25A" sheetId="61" state="hidden" r:id="rId33"/>
    <sheet name="26A" sheetId="62" state="hidden" r:id="rId34"/>
    <sheet name="27A" sheetId="63" state="hidden" r:id="rId35"/>
    <sheet name="28A" sheetId="64" state="hidden" r:id="rId36"/>
    <sheet name="29A" sheetId="65" state="hidden" r:id="rId37"/>
    <sheet name="30A" sheetId="66" state="hidden" r:id="rId38"/>
  </sheets>
  <externalReferences>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0" localSheetId="5">'[1]PNT-QUOT-#3'!#REF!</definedName>
    <definedName name="\0" localSheetId="2">'[1]PNT-QUOT-#3'!#REF!</definedName>
    <definedName name="\0">'[1]PNT-QUOT-#3'!#REF!</definedName>
    <definedName name="\d" localSheetId="5">'[2]??-BLDG'!#REF!</definedName>
    <definedName name="\d" localSheetId="2">'[2]??-BLDG'!#REF!</definedName>
    <definedName name="\d">'[2]??-BLDG'!#REF!</definedName>
    <definedName name="\e" localSheetId="5">'[2]??-BLDG'!#REF!</definedName>
    <definedName name="\e" localSheetId="2">'[2]??-BLDG'!#REF!</definedName>
    <definedName name="\e">'[2]??-BLDG'!#REF!</definedName>
    <definedName name="\f" localSheetId="5">'[2]??-BLDG'!#REF!</definedName>
    <definedName name="\f" localSheetId="2">'[2]??-BLDG'!#REF!</definedName>
    <definedName name="\f">'[2]??-BLDG'!#REF!</definedName>
    <definedName name="\g" localSheetId="5">'[2]??-BLDG'!#REF!</definedName>
    <definedName name="\g" localSheetId="2">'[2]??-BLDG'!#REF!</definedName>
    <definedName name="\g">'[2]??-BLDG'!#REF!</definedName>
    <definedName name="\h" localSheetId="5">'[2]??-BLDG'!#REF!</definedName>
    <definedName name="\h" localSheetId="2">'[2]??-BLDG'!#REF!</definedName>
    <definedName name="\h">'[2]??-BLDG'!#REF!</definedName>
    <definedName name="\i" localSheetId="5">'[2]??-BLDG'!#REF!</definedName>
    <definedName name="\i" localSheetId="2">'[2]??-BLDG'!#REF!</definedName>
    <definedName name="\i">'[2]??-BLDG'!#REF!</definedName>
    <definedName name="\j" localSheetId="5">'[2]??-BLDG'!#REF!</definedName>
    <definedName name="\j" localSheetId="2">'[2]??-BLDG'!#REF!</definedName>
    <definedName name="\j">'[2]??-BLDG'!#REF!</definedName>
    <definedName name="\k" localSheetId="5">'[2]??-BLDG'!#REF!</definedName>
    <definedName name="\k" localSheetId="2">'[2]??-BLDG'!#REF!</definedName>
    <definedName name="\k">'[2]??-BLDG'!#REF!</definedName>
    <definedName name="\l" localSheetId="5">'[2]??-BLDG'!#REF!</definedName>
    <definedName name="\l" localSheetId="2">'[2]??-BLDG'!#REF!</definedName>
    <definedName name="\l">'[2]??-BLDG'!#REF!</definedName>
    <definedName name="\m" localSheetId="5">'[2]??-BLDG'!#REF!</definedName>
    <definedName name="\m" localSheetId="2">'[2]??-BLDG'!#REF!</definedName>
    <definedName name="\m">'[2]??-BLDG'!#REF!</definedName>
    <definedName name="\n" localSheetId="5">'[2]??-BLDG'!#REF!</definedName>
    <definedName name="\n" localSheetId="2">'[2]??-BLDG'!#REF!</definedName>
    <definedName name="\n">'[2]??-BLDG'!#REF!</definedName>
    <definedName name="\o" localSheetId="5">'[2]??-BLDG'!#REF!</definedName>
    <definedName name="\o" localSheetId="2">'[2]??-BLDG'!#REF!</definedName>
    <definedName name="\o">'[2]??-BLDG'!#REF!</definedName>
    <definedName name="\z" localSheetId="5">'[1]COAT&amp;WRAP-QIOT-#3'!#REF!</definedName>
    <definedName name="\z" localSheetId="2">'[1]COAT&amp;WRAP-QIOT-#3'!#REF!</definedName>
    <definedName name="\z">'[1]COAT&amp;WRAP-QIOT-#3'!#REF!</definedName>
    <definedName name="__CON1" localSheetId="1">#REF!</definedName>
    <definedName name="__CON1" localSheetId="2">#REF!</definedName>
    <definedName name="__CON1">#REF!</definedName>
    <definedName name="__CON2" localSheetId="1">#REF!</definedName>
    <definedName name="__CON2" localSheetId="2">#REF!</definedName>
    <definedName name="__CON2">#REF!</definedName>
    <definedName name="__NET2" localSheetId="2">#REF!</definedName>
    <definedName name="__NET2">#REF!</definedName>
    <definedName name="_1">#N/A</definedName>
    <definedName name="_1000A01">#N/A</definedName>
    <definedName name="_2">#N/A</definedName>
    <definedName name="_A65700" localSheetId="5">'[3]MTO REV.2(ARMOR)'!#REF!</definedName>
    <definedName name="_A65700" localSheetId="2">'[3]MTO REV.2(ARMOR)'!#REF!</definedName>
    <definedName name="_A65700">'[3]MTO REV.2(ARMOR)'!#REF!</definedName>
    <definedName name="_A65800" localSheetId="5">'[3]MTO REV.2(ARMOR)'!#REF!</definedName>
    <definedName name="_A65800" localSheetId="2">'[3]MTO REV.2(ARMOR)'!#REF!</definedName>
    <definedName name="_A65800">'[3]MTO REV.2(ARMOR)'!#REF!</definedName>
    <definedName name="_A66000" localSheetId="5">'[3]MTO REV.2(ARMOR)'!#REF!</definedName>
    <definedName name="_A66000" localSheetId="2">'[3]MTO REV.2(ARMOR)'!#REF!</definedName>
    <definedName name="_A66000">'[3]MTO REV.2(ARMOR)'!#REF!</definedName>
    <definedName name="_A67000" localSheetId="5">'[3]MTO REV.2(ARMOR)'!#REF!</definedName>
    <definedName name="_A67000" localSheetId="2">'[3]MTO REV.2(ARMOR)'!#REF!</definedName>
    <definedName name="_A67000">'[3]MTO REV.2(ARMOR)'!#REF!</definedName>
    <definedName name="_A68000" localSheetId="5">'[3]MTO REV.2(ARMOR)'!#REF!</definedName>
    <definedName name="_A68000" localSheetId="2">'[3]MTO REV.2(ARMOR)'!#REF!</definedName>
    <definedName name="_A68000">'[3]MTO REV.2(ARMOR)'!#REF!</definedName>
    <definedName name="_A70000" localSheetId="5">'[3]MTO REV.2(ARMOR)'!#REF!</definedName>
    <definedName name="_A70000" localSheetId="2">'[3]MTO REV.2(ARMOR)'!#REF!</definedName>
    <definedName name="_A70000">'[3]MTO REV.2(ARMOR)'!#REF!</definedName>
    <definedName name="_A75000" localSheetId="5">'[3]MTO REV.2(ARMOR)'!#REF!</definedName>
    <definedName name="_A75000" localSheetId="2">'[3]MTO REV.2(ARMOR)'!#REF!</definedName>
    <definedName name="_A75000">'[3]MTO REV.2(ARMOR)'!#REF!</definedName>
    <definedName name="_A85000" localSheetId="5">'[3]MTO REV.2(ARMOR)'!#REF!</definedName>
    <definedName name="_A85000" localSheetId="2">'[3]MTO REV.2(ARMOR)'!#REF!</definedName>
    <definedName name="_A85000">'[3]MTO REV.2(ARMOR)'!#REF!</definedName>
    <definedName name="_CON1" localSheetId="5">#REF!</definedName>
    <definedName name="_CON1" localSheetId="2">#REF!</definedName>
    <definedName name="_CON1">#REF!</definedName>
    <definedName name="_CON2" localSheetId="5">#REF!</definedName>
    <definedName name="_CON2" localSheetId="2">#REF!</definedName>
    <definedName name="_CON2">#REF!</definedName>
    <definedName name="_dao1">'[4]CT Thang Mo'!$B$189:$H$189</definedName>
    <definedName name="_dao2">'[4]CT Thang Mo'!$B$161:$H$161</definedName>
    <definedName name="_dap2">'[4]CT Thang Mo'!$B$162:$H$162</definedName>
    <definedName name="_day1" localSheetId="5">'[5]Chiet tinh dz22'!#REF!</definedName>
    <definedName name="_day1" localSheetId="2">'[5]Chiet tinh dz22'!#REF!</definedName>
    <definedName name="_day1">'[5]Chiet tinh dz22'!#REF!</definedName>
    <definedName name="_day2">'[6]Chiet tinh dz35'!$H$3</definedName>
    <definedName name="_dbu1" localSheetId="5">'[4]CT Thang Mo'!#REF!</definedName>
    <definedName name="_dbu1" localSheetId="2">'[4]CT Thang Mo'!#REF!</definedName>
    <definedName name="_dbu1">'[4]CT Thang Mo'!#REF!</definedName>
    <definedName name="_dbu2">'[4]CT Thang Mo'!$B$93:$F$93</definedName>
    <definedName name="_Fill" localSheetId="5" hidden="1">#REF!</definedName>
    <definedName name="_Fill" localSheetId="2" hidden="1">#REF!</definedName>
    <definedName name="_Fill" hidden="1">#REF!</definedName>
    <definedName name="_xlnm._FilterDatabase" localSheetId="1" hidden="1">'ĐƠN HÀNG VT'!$A$9:$AI$305</definedName>
    <definedName name="_xlnm._FilterDatabase" localSheetId="6" hidden="1">'LSX GỖ'!$D$46:$P$63</definedName>
    <definedName name="_xlnm._FilterDatabase" localSheetId="4" hidden="1">'TH DẦU MÀU'!$A$8:$H$40</definedName>
    <definedName name="_xlnm._FilterDatabase" localSheetId="2" hidden="1">'TH SẮT'!$B$10:$T$291</definedName>
    <definedName name="_Key1" localSheetId="5" hidden="1">#REF!</definedName>
    <definedName name="_Key1" localSheetId="2" hidden="1">#REF!</definedName>
    <definedName name="_Key1" hidden="1">#REF!</definedName>
    <definedName name="_Key2" localSheetId="5" hidden="1">#REF!</definedName>
    <definedName name="_Key2" localSheetId="2" hidden="1">#REF!</definedName>
    <definedName name="_Key2" hidden="1">#REF!</definedName>
    <definedName name="_lap1" localSheetId="2">#REF!</definedName>
    <definedName name="_lap1">#REF!</definedName>
    <definedName name="_lap2" localSheetId="2">#REF!</definedName>
    <definedName name="_lap2">#REF!</definedName>
    <definedName name="_NET2" localSheetId="1">#REF!</definedName>
    <definedName name="_NET2" localSheetId="5">#REF!</definedName>
    <definedName name="_NET2" localSheetId="2">#REF!</definedName>
    <definedName name="_NET2">#REF!</definedName>
    <definedName name="_Order1" hidden="1">255</definedName>
    <definedName name="_Order2" hidden="1">255</definedName>
    <definedName name="_Sort" localSheetId="5" hidden="1">#REF!</definedName>
    <definedName name="_Sort" localSheetId="2" hidden="1">#REF!</definedName>
    <definedName name="_Sort" hidden="1">#REF!</definedName>
    <definedName name="_vc1">'[4]CT Thang Mo'!$B$34:$H$34</definedName>
    <definedName name="_vc2">'[4]CT Thang Mo'!$B$35:$H$35</definedName>
    <definedName name="_vc3">'[4]CT Thang Mo'!$B$36:$H$36</definedName>
    <definedName name="A" localSheetId="5">'[1]PNT-QUOT-#3'!#REF!</definedName>
    <definedName name="A" localSheetId="2">'[1]PNT-QUOT-#3'!#REF!</definedName>
    <definedName name="A">'[1]PNT-QUOT-#3'!#REF!</definedName>
    <definedName name="A01_">#N/A</definedName>
    <definedName name="A01AC">#N/A</definedName>
    <definedName name="A01CAT">#N/A</definedName>
    <definedName name="A01CODE">#N/A</definedName>
    <definedName name="A01DATA">#N/A</definedName>
    <definedName name="A01MI">#N/A</definedName>
    <definedName name="A01TO">#N/A</definedName>
    <definedName name="AA" localSheetId="5">#REF!</definedName>
    <definedName name="AA" localSheetId="2">#REF!</definedName>
    <definedName name="AA">#REF!</definedName>
    <definedName name="AAA" localSheetId="5">'[7]MTL$-INTER'!#REF!</definedName>
    <definedName name="AAA" localSheetId="2">'[7]MTL$-INTER'!#REF!</definedName>
    <definedName name="AAA">'[7]MTL$-INTER'!#REF!</definedName>
    <definedName name="All_Item" localSheetId="5">#REF!</definedName>
    <definedName name="All_Item" localSheetId="2">#REF!</definedName>
    <definedName name="All_Item">#REF!</definedName>
    <definedName name="ALPIN">#N/A</definedName>
    <definedName name="ALPJYOU">#N/A</definedName>
    <definedName name="ALPTOI">#N/A</definedName>
    <definedName name="AÙ" localSheetId="2">#REF!</definedName>
    <definedName name="AÙ">#REF!</definedName>
    <definedName name="b" localSheetId="2">#REF!</definedName>
    <definedName name="b">#REF!</definedName>
    <definedName name="BB" localSheetId="5">#REF!</definedName>
    <definedName name="BB" localSheetId="2">#REF!</definedName>
    <definedName name="BB">#REF!</definedName>
    <definedName name="BG">[8]BANGGIA!$B$4:$C$22</definedName>
    <definedName name="BOQ" localSheetId="5">#REF!</definedName>
    <definedName name="BOQ" localSheetId="2">#REF!</definedName>
    <definedName name="BOQ">#REF!</definedName>
    <definedName name="BVCISUMMARY" localSheetId="5">#REF!</definedName>
    <definedName name="BVCISUMMARY" localSheetId="2">#REF!</definedName>
    <definedName name="BVCISUMMARY">#REF!</definedName>
    <definedName name="CABLE2">'[9]MTO REV.0'!$A$1:$Q$570</definedName>
    <definedName name="cap" localSheetId="2">#REF!</definedName>
    <definedName name="cap">#REF!</definedName>
    <definedName name="cap0.7" localSheetId="2">#REF!</definedName>
    <definedName name="cap0.7">#REF!</definedName>
    <definedName name="Category_All" localSheetId="5">#REF!</definedName>
    <definedName name="Category_All" localSheetId="2">#REF!</definedName>
    <definedName name="Category_All">#REF!</definedName>
    <definedName name="CATIN">#N/A</definedName>
    <definedName name="CATJYOU">#N/A</definedName>
    <definedName name="CATSYU">#N/A</definedName>
    <definedName name="CATREC">#N/A</definedName>
    <definedName name="CBK">[10]th!$D$39</definedName>
    <definedName name="CBKNN">[10]th!$M$10</definedName>
    <definedName name="CBKTN">[10]th!$M$7</definedName>
    <definedName name="CDCDZ22" localSheetId="5">#REF!</definedName>
    <definedName name="CDCDZ22" localSheetId="2">#REF!</definedName>
    <definedName name="CDCDZ22">#REF!</definedName>
    <definedName name="CDEDZ04" localSheetId="5">#REF!</definedName>
    <definedName name="CDEDZ04" localSheetId="2">#REF!</definedName>
    <definedName name="CDEDZ04">#REF!</definedName>
    <definedName name="CDEDZ22" localSheetId="5">#REF!</definedName>
    <definedName name="CDEDZ22" localSheetId="2">#REF!</definedName>
    <definedName name="CDEDZ22">#REF!</definedName>
    <definedName name="cl" localSheetId="5">[11]TC!#REF!</definedName>
    <definedName name="cl" localSheetId="2">[11]TC!#REF!</definedName>
    <definedName name="cl">[11]TC!#REF!</definedName>
    <definedName name="COAT" localSheetId="5">'[1]PNT-QUOT-#3'!#REF!</definedName>
    <definedName name="COAT" localSheetId="2">'[1]PNT-QUOT-#3'!#REF!</definedName>
    <definedName name="COAT">'[1]PNT-QUOT-#3'!#REF!</definedName>
    <definedName name="COMMON" localSheetId="5">#REF!</definedName>
    <definedName name="COMMON" localSheetId="2">#REF!</definedName>
    <definedName name="COMMON">#REF!</definedName>
    <definedName name="CON_EQP_COS" localSheetId="5">#REF!</definedName>
    <definedName name="CON_EQP_COS" localSheetId="2">#REF!</definedName>
    <definedName name="CON_EQP_COS">#REF!</definedName>
    <definedName name="CON_EQP_COST" localSheetId="5">#REF!</definedName>
    <definedName name="CON_EQP_COST" localSheetId="2">#REF!</definedName>
    <definedName name="CON_EQP_COST">#REF!</definedName>
    <definedName name="CONST_EQ" localSheetId="5">#REF!</definedName>
    <definedName name="CONST_EQ" localSheetId="2">#REF!</definedName>
    <definedName name="CONST_EQ">#REF!</definedName>
    <definedName name="cot" localSheetId="2">#REF!</definedName>
    <definedName name="cot">#REF!</definedName>
    <definedName name="COT10DZ22" localSheetId="5">#REF!</definedName>
    <definedName name="COT10DZ22" localSheetId="2">#REF!</definedName>
    <definedName name="COT10DZ22">#REF!</definedName>
    <definedName name="COT12DZ22" localSheetId="5">#REF!</definedName>
    <definedName name="COT12DZ22" localSheetId="2">#REF!</definedName>
    <definedName name="COT12DZ22">#REF!</definedName>
    <definedName name="COT14DZ22" localSheetId="5">#REF!</definedName>
    <definedName name="COT14DZ22" localSheetId="2">#REF!</definedName>
    <definedName name="COT14DZ22">#REF!</definedName>
    <definedName name="COT20DZ22" localSheetId="5">#REF!</definedName>
    <definedName name="COT20DZ22" localSheetId="2">#REF!</definedName>
    <definedName name="COT20DZ22">#REF!</definedName>
    <definedName name="COT8DZ04" localSheetId="5">'[12]Chi tiet VL-NC-MTC'!#REF!</definedName>
    <definedName name="COT8DZ04" localSheetId="2">'[12]Chi tiet VL-NC-MTC'!#REF!</definedName>
    <definedName name="COT8DZ04">'[12]Chi tiet VL-NC-MTC'!#REF!</definedName>
    <definedName name="COTPYLONEDZ04" localSheetId="5">#REF!</definedName>
    <definedName name="COTPYLONEDZ04" localSheetId="2">#REF!</definedName>
    <definedName name="COTPYLONEDZ04">#REF!</definedName>
    <definedName name="COTTHEP10DZ22" localSheetId="5">#REF!</definedName>
    <definedName name="COTTHEP10DZ22" localSheetId="2">#REF!</definedName>
    <definedName name="COTTHEP10DZ22">#REF!</definedName>
    <definedName name="COTTHEP12DZ22" localSheetId="5">#REF!</definedName>
    <definedName name="COTTHEP12DZ22" localSheetId="2">#REF!</definedName>
    <definedName name="COTTHEP12DZ22">#REF!</definedName>
    <definedName name="COTTHEP9DZ22" localSheetId="5">#REF!</definedName>
    <definedName name="COTTHEP9DZ22" localSheetId="2">#REF!</definedName>
    <definedName name="COTTHEP9DZ22">#REF!</definedName>
    <definedName name="COTVUONGDZ04" localSheetId="5">#REF!</definedName>
    <definedName name="COTVUONGDZ04" localSheetId="2">#REF!</definedName>
    <definedName name="COTVUONGDZ04">#REF!</definedName>
    <definedName name="COVER" localSheetId="5">#REF!</definedName>
    <definedName name="COVER" localSheetId="2">#REF!</definedName>
    <definedName name="COVER">#REF!</definedName>
    <definedName name="cpk">'[13]th dt dz&amp;tba shoa'!$D$10</definedName>
    <definedName name="_xlnm.Criteria" localSheetId="5">[14]SILICATE!#REF!</definedName>
    <definedName name="_xlnm.Criteria" localSheetId="2">[14]SILICATE!#REF!</definedName>
    <definedName name="_xlnm.Criteria">[14]SILICATE!#REF!</definedName>
    <definedName name="CRITINST" localSheetId="5">#REF!</definedName>
    <definedName name="CRITINST" localSheetId="2">#REF!</definedName>
    <definedName name="CRITINST">#REF!</definedName>
    <definedName name="CRITPURC" localSheetId="5">#REF!</definedName>
    <definedName name="CRITPURC" localSheetId="2">#REF!</definedName>
    <definedName name="CRITPURC">#REF!</definedName>
    <definedName name="CS_10" localSheetId="5">#REF!</definedName>
    <definedName name="CS_10" localSheetId="2">#REF!</definedName>
    <definedName name="CS_10">#REF!</definedName>
    <definedName name="CS_100" localSheetId="5">#REF!</definedName>
    <definedName name="CS_100" localSheetId="2">#REF!</definedName>
    <definedName name="CS_100">#REF!</definedName>
    <definedName name="CS_10S" localSheetId="5">#REF!</definedName>
    <definedName name="CS_10S" localSheetId="2">#REF!</definedName>
    <definedName name="CS_10S">#REF!</definedName>
    <definedName name="CS_120" localSheetId="5">#REF!</definedName>
    <definedName name="CS_120" localSheetId="2">#REF!</definedName>
    <definedName name="CS_120">#REF!</definedName>
    <definedName name="CS_140" localSheetId="5">#REF!</definedName>
    <definedName name="CS_140" localSheetId="2">#REF!</definedName>
    <definedName name="CS_140">#REF!</definedName>
    <definedName name="CS_160" localSheetId="5">#REF!</definedName>
    <definedName name="CS_160" localSheetId="2">#REF!</definedName>
    <definedName name="CS_160">#REF!</definedName>
    <definedName name="CS_20" localSheetId="5">#REF!</definedName>
    <definedName name="CS_20" localSheetId="2">#REF!</definedName>
    <definedName name="CS_20">#REF!</definedName>
    <definedName name="CS_30" localSheetId="5">#REF!</definedName>
    <definedName name="CS_30" localSheetId="2">#REF!</definedName>
    <definedName name="CS_30">#REF!</definedName>
    <definedName name="CS_40" localSheetId="5">#REF!</definedName>
    <definedName name="CS_40" localSheetId="2">#REF!</definedName>
    <definedName name="CS_40">#REF!</definedName>
    <definedName name="CS_40S" localSheetId="5">#REF!</definedName>
    <definedName name="CS_40S" localSheetId="2">#REF!</definedName>
    <definedName name="CS_40S">#REF!</definedName>
    <definedName name="CS_5S" localSheetId="5">#REF!</definedName>
    <definedName name="CS_5S" localSheetId="2">#REF!</definedName>
    <definedName name="CS_5S">#REF!</definedName>
    <definedName name="CS_60" localSheetId="5">#REF!</definedName>
    <definedName name="CS_60" localSheetId="2">#REF!</definedName>
    <definedName name="CS_60">#REF!</definedName>
    <definedName name="CS_80" localSheetId="5">#REF!</definedName>
    <definedName name="CS_80" localSheetId="2">#REF!</definedName>
    <definedName name="CS_80">#REF!</definedName>
    <definedName name="CS_80S" localSheetId="5">#REF!</definedName>
    <definedName name="CS_80S" localSheetId="2">#REF!</definedName>
    <definedName name="CS_80S">#REF!</definedName>
    <definedName name="CS_STD" localSheetId="5">#REF!</definedName>
    <definedName name="CS_STD" localSheetId="2">#REF!</definedName>
    <definedName name="CS_STD">#REF!</definedName>
    <definedName name="CS_XS" localSheetId="5">#REF!</definedName>
    <definedName name="CS_XS" localSheetId="2">#REF!</definedName>
    <definedName name="CS_XS">#REF!</definedName>
    <definedName name="CS_XXS" localSheetId="5">#REF!</definedName>
    <definedName name="CS_XXS" localSheetId="2">#REF!</definedName>
    <definedName name="CS_XXS">#REF!</definedName>
    <definedName name="ctdn9697" localSheetId="2">#REF!</definedName>
    <definedName name="ctdn9697">#REF!</definedName>
    <definedName name="CURRENCY" localSheetId="5">#REF!</definedName>
    <definedName name="CURRENCY" localSheetId="2">#REF!</definedName>
    <definedName name="CURRENCY">#REF!</definedName>
    <definedName name="d" localSheetId="2">#REF!</definedName>
    <definedName name="d">#REF!</definedName>
    <definedName name="D_7101A_B" localSheetId="5">#REF!</definedName>
    <definedName name="D_7101A_B" localSheetId="2">#REF!</definedName>
    <definedName name="D_7101A_B">#REF!</definedName>
    <definedName name="DA" localSheetId="2">#REF!</definedName>
    <definedName name="DA">#REF!</definedName>
    <definedName name="daotd">'[4]CT Thang Mo'!$B$323:$H$323</definedName>
    <definedName name="dap">'[4]CT Thang Mo'!$B$39:$H$39</definedName>
    <definedName name="daptd">'[4]CT Thang Mo'!$B$324:$H$324</definedName>
    <definedName name="DAT" localSheetId="5">[11]Dat!#REF!</definedName>
    <definedName name="DAT" localSheetId="2">[11]Dat!#REF!</definedName>
    <definedName name="DAT">[11]Dat!#REF!</definedName>
    <definedName name="_xlnm.Database" localSheetId="1">#REF!</definedName>
    <definedName name="_xlnm.Database" localSheetId="5">#REF!</definedName>
    <definedName name="_xlnm.Database" localSheetId="2">#REF!</definedName>
    <definedName name="_xlnm.Database">#REF!</definedName>
    <definedName name="DataFilter" localSheetId="5">[15]!DataFilter</definedName>
    <definedName name="DataFilter" localSheetId="2">[15]!DataFilter</definedName>
    <definedName name="DataFilter">[15]!DataFilter</definedName>
    <definedName name="DataSort" localSheetId="5">[15]!DataSort</definedName>
    <definedName name="DataSort" localSheetId="2">[15]!DataSort</definedName>
    <definedName name="DataSort">[15]!DataSort</definedName>
    <definedName name="day" localSheetId="2">#REF!</definedName>
    <definedName name="day">#REF!</definedName>
    <definedName name="DAYSU" localSheetId="5">#REF!</definedName>
    <definedName name="DAYSU" localSheetId="2">#REF!</definedName>
    <definedName name="DAYSU">#REF!</definedName>
    <definedName name="DNCD" localSheetId="5">#REF!</definedName>
    <definedName name="DNCD" localSheetId="2">#REF!</definedName>
    <definedName name="DNCD">#REF!</definedName>
    <definedName name="DNDZ22" localSheetId="5">#REF!</definedName>
    <definedName name="DNDZ22" localSheetId="2">#REF!</definedName>
    <definedName name="DNDZ22">#REF!</definedName>
    <definedName name="dobt" localSheetId="2">#REF!</definedName>
    <definedName name="dobt">#REF!</definedName>
    <definedName name="DSUMDATA" localSheetId="5">#REF!</definedName>
    <definedName name="DSUMDATA" localSheetId="2">#REF!</definedName>
    <definedName name="DSUMDATA">#REF!</definedName>
    <definedName name="earu" localSheetId="1">#REF!</definedName>
    <definedName name="earu" localSheetId="5">#REF!</definedName>
    <definedName name="earu" localSheetId="2">#REF!</definedName>
    <definedName name="earu">#REF!</definedName>
    <definedName name="eíay" localSheetId="1">#REF!</definedName>
    <definedName name="eíay" localSheetId="5">#REF!</definedName>
    <definedName name="eíay" localSheetId="2">#REF!</definedName>
    <definedName name="eíay">#REF!</definedName>
    <definedName name="End_1" localSheetId="1">#REF!</definedName>
    <definedName name="End_1" localSheetId="5">#REF!</definedName>
    <definedName name="End_1" localSheetId="2">#REF!</definedName>
    <definedName name="End_1">#REF!</definedName>
    <definedName name="End_10" localSheetId="1">#REF!</definedName>
    <definedName name="End_10" localSheetId="5">#REF!</definedName>
    <definedName name="End_10" localSheetId="2">#REF!</definedName>
    <definedName name="End_10">#REF!</definedName>
    <definedName name="End_11" localSheetId="1">#REF!</definedName>
    <definedName name="End_11" localSheetId="5">#REF!</definedName>
    <definedName name="End_11" localSheetId="2">#REF!</definedName>
    <definedName name="End_11">#REF!</definedName>
    <definedName name="End_12" localSheetId="1">#REF!</definedName>
    <definedName name="End_12" localSheetId="5">#REF!</definedName>
    <definedName name="End_12" localSheetId="2">#REF!</definedName>
    <definedName name="End_12">#REF!</definedName>
    <definedName name="End_13" localSheetId="1">#REF!</definedName>
    <definedName name="End_13" localSheetId="5">#REF!</definedName>
    <definedName name="End_13" localSheetId="2">#REF!</definedName>
    <definedName name="End_13">#REF!</definedName>
    <definedName name="End_2" localSheetId="1">#REF!</definedName>
    <definedName name="End_2" localSheetId="5">#REF!</definedName>
    <definedName name="End_2" localSheetId="2">#REF!</definedName>
    <definedName name="End_2">#REF!</definedName>
    <definedName name="End_3" localSheetId="1">#REF!</definedName>
    <definedName name="End_3" localSheetId="5">#REF!</definedName>
    <definedName name="End_3" localSheetId="2">#REF!</definedName>
    <definedName name="End_3">#REF!</definedName>
    <definedName name="End_4" localSheetId="1">#REF!</definedName>
    <definedName name="End_4" localSheetId="5">#REF!</definedName>
    <definedName name="End_4" localSheetId="2">#REF!</definedName>
    <definedName name="End_4">#REF!</definedName>
    <definedName name="End_5" localSheetId="1">#REF!</definedName>
    <definedName name="End_5" localSheetId="5">#REF!</definedName>
    <definedName name="End_5" localSheetId="2">#REF!</definedName>
    <definedName name="End_5">#REF!</definedName>
    <definedName name="End_6" localSheetId="1">#REF!</definedName>
    <definedName name="End_6" localSheetId="5">#REF!</definedName>
    <definedName name="End_6" localSheetId="2">#REF!</definedName>
    <definedName name="End_6">#REF!</definedName>
    <definedName name="End_7" localSheetId="1">#REF!</definedName>
    <definedName name="End_7" localSheetId="5">#REF!</definedName>
    <definedName name="End_7" localSheetId="2">#REF!</definedName>
    <definedName name="End_7">#REF!</definedName>
    <definedName name="End_8" localSheetId="1">#REF!</definedName>
    <definedName name="End_8" localSheetId="5">#REF!</definedName>
    <definedName name="End_8" localSheetId="2">#REF!</definedName>
    <definedName name="End_8">#REF!</definedName>
    <definedName name="End_9" localSheetId="1">#REF!</definedName>
    <definedName name="End_9" localSheetId="5">#REF!</definedName>
    <definedName name="End_9" localSheetId="2">#REF!</definedName>
    <definedName name="End_9">#REF!</definedName>
    <definedName name="_xlnm.Extract" localSheetId="5">[14]SILICATE!#REF!</definedName>
    <definedName name="_xlnm.Extract" localSheetId="2">[14]SILICATE!#REF!</definedName>
    <definedName name="_xlnm.Extract">[14]SILICATE!#REF!</definedName>
    <definedName name="FACTOR" localSheetId="5">#REF!</definedName>
    <definedName name="FACTOR" localSheetId="2">#REF!</definedName>
    <definedName name="FACTOR">#REF!</definedName>
    <definedName name="FP" localSheetId="5">'[1]COAT&amp;WRAP-QIOT-#3'!#REF!</definedName>
    <definedName name="FP" localSheetId="2">'[1]COAT&amp;WRAP-QIOT-#3'!#REF!</definedName>
    <definedName name="FP">'[1]COAT&amp;WRAP-QIOT-#3'!#REF!</definedName>
    <definedName name="GDDCLTDZ22" localSheetId="5">#REF!</definedName>
    <definedName name="GDDCLTDZ22" localSheetId="2">#REF!</definedName>
    <definedName name="GDDCLTDZ22">#REF!</definedName>
    <definedName name="GoBack" localSheetId="5">[15]Sheet1!GoBack</definedName>
    <definedName name="GoBack" localSheetId="2">[15]Sheet1!GoBack</definedName>
    <definedName name="GoBack">[15]Sheet1!GoBack</definedName>
    <definedName name="goc" localSheetId="2">#REF!</definedName>
    <definedName name="goc">#REF!</definedName>
    <definedName name="GPT_GROUNDING_PT" localSheetId="5">'[16]NEW-PANEL'!#REF!</definedName>
    <definedName name="GPT_GROUNDING_PT" localSheetId="2">'[16]NEW-PANEL'!#REF!</definedName>
    <definedName name="GPT_GROUNDING_PT">'[16]NEW-PANEL'!#REF!</definedName>
    <definedName name="h" localSheetId="5">[17]TC!#REF!</definedName>
    <definedName name="h" localSheetId="2">[17]TC!#REF!</definedName>
    <definedName name="h">[17]TC!#REF!</definedName>
    <definedName name="HOME_MANP" localSheetId="5">#REF!</definedName>
    <definedName name="HOME_MANP" localSheetId="2">#REF!</definedName>
    <definedName name="HOME_MANP">#REF!</definedName>
    <definedName name="HOMEOFFICE_COST" localSheetId="5">#REF!</definedName>
    <definedName name="HOMEOFFICE_COST" localSheetId="2">#REF!</definedName>
    <definedName name="HOMEOFFICE_COST">#REF!</definedName>
    <definedName name="hstl1" localSheetId="5">[18]bia!#REF!</definedName>
    <definedName name="hstl1" localSheetId="2">[18]bia!#REF!</definedName>
    <definedName name="hstl1">[18]bia!#REF!</definedName>
    <definedName name="HTML_CodePage" hidden="1">950</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IDLAB_COST" localSheetId="5">#REF!</definedName>
    <definedName name="IDLAB_COST" localSheetId="2">#REF!</definedName>
    <definedName name="IDLAB_COST">#REF!</definedName>
    <definedName name="IND_LAB" localSheetId="5">#REF!</definedName>
    <definedName name="IND_LAB" localSheetId="2">#REF!</definedName>
    <definedName name="IND_LAB">#REF!</definedName>
    <definedName name="INDMANP" localSheetId="5">#REF!</definedName>
    <definedName name="INDMANP" localSheetId="2">#REF!</definedName>
    <definedName name="INDMANP">#REF!</definedName>
    <definedName name="IO" localSheetId="5">'[1]COAT&amp;WRAP-QIOT-#3'!#REF!</definedName>
    <definedName name="IO" localSheetId="2">'[1]COAT&amp;WRAP-QIOT-#3'!#REF!</definedName>
    <definedName name="IO">'[1]COAT&amp;WRAP-QIOT-#3'!#REF!</definedName>
    <definedName name="k" localSheetId="5">[11]TC!#REF!</definedName>
    <definedName name="k" localSheetId="2">[11]TC!#REF!</definedName>
    <definedName name="k">[11]TC!#REF!</definedName>
    <definedName name="kl" localSheetId="5">'[19]DM 56'!#REF!</definedName>
    <definedName name="kl" localSheetId="2">'[19]DM 56'!#REF!</definedName>
    <definedName name="kl">'[19]DM 56'!#REF!</definedName>
    <definedName name="KVC" localSheetId="2">#REF!</definedName>
    <definedName name="KVC">#REF!</definedName>
    <definedName name="KHL" localSheetId="2">#REF!</definedName>
    <definedName name="KHL">#REF!</definedName>
    <definedName name="khoiluong" localSheetId="5">'[20]DM 56'!#REF!</definedName>
    <definedName name="khoiluong" localSheetId="2">'[20]DM 56'!#REF!</definedName>
    <definedName name="khoiluong">'[20]DM 56'!#REF!</definedName>
    <definedName name="L" localSheetId="2">#REF!</definedName>
    <definedName name="L">#REF!</definedName>
    <definedName name="lapa">'[4]CT Thang Mo'!$B$350:$H$350</definedName>
    <definedName name="lapb">'[4]CT Thang Mo'!$B$370:$H$370</definedName>
    <definedName name="lapc">'[4]CT Thang Mo'!$B$390:$H$390</definedName>
    <definedName name="lVC" localSheetId="2">#REF!</definedName>
    <definedName name="lVC">#REF!</definedName>
    <definedName name="MAJ_CON_EQP" localSheetId="5">#REF!</definedName>
    <definedName name="MAJ_CON_EQP" localSheetId="2">#REF!</definedName>
    <definedName name="MAJ_CON_EQP">#REF!</definedName>
    <definedName name="MAT" localSheetId="5">'[1]COAT&amp;WRAP-QIOT-#3'!#REF!</definedName>
    <definedName name="MAT" localSheetId="2">'[1]COAT&amp;WRAP-QIOT-#3'!#REF!</definedName>
    <definedName name="MAT">'[1]COAT&amp;WRAP-QIOT-#3'!#REF!</definedName>
    <definedName name="MCT" localSheetId="5">#REF!</definedName>
    <definedName name="MCT" localSheetId="2">#REF!</definedName>
    <definedName name="MCT">#REF!</definedName>
    <definedName name="MENU" localSheetId="2">#REF!</definedName>
    <definedName name="MENU">#REF!</definedName>
    <definedName name="MF" localSheetId="5">'[1]COAT&amp;WRAP-QIOT-#3'!#REF!</definedName>
    <definedName name="MF" localSheetId="2">'[1]COAT&amp;WRAP-QIOT-#3'!#REF!</definedName>
    <definedName name="MF">'[1]COAT&amp;WRAP-QIOT-#3'!#REF!</definedName>
    <definedName name="MG_A" localSheetId="1">#REF!</definedName>
    <definedName name="MG_A" localSheetId="5">#REF!</definedName>
    <definedName name="MG_A" localSheetId="2">#REF!</definedName>
    <definedName name="MG_A">#REF!</definedName>
    <definedName name="MN" localSheetId="5">#REF!</definedName>
    <definedName name="MN" localSheetId="2">#REF!</definedName>
    <definedName name="MN">#REF!</definedName>
    <definedName name="MN12DZ22" localSheetId="5">#REF!</definedName>
    <definedName name="MN12DZ22" localSheetId="2">#REF!</definedName>
    <definedName name="MN12DZ22">#REF!</definedName>
    <definedName name="MN15DZ22" localSheetId="5">#REF!</definedName>
    <definedName name="MN15DZ22" localSheetId="2">#REF!</definedName>
    <definedName name="MN15DZ22">#REF!</definedName>
    <definedName name="MN18DZ22" localSheetId="5">#REF!</definedName>
    <definedName name="MN18DZ22" localSheetId="2">#REF!</definedName>
    <definedName name="MN18DZ22">#REF!</definedName>
    <definedName name="MONGMSDZ04" localSheetId="5">#REF!</definedName>
    <definedName name="MONGMSDZ04" localSheetId="2">#REF!</definedName>
    <definedName name="MONGMSDZ04">#REF!</definedName>
    <definedName name="MS5DZ22" localSheetId="5">#REF!</definedName>
    <definedName name="MS5DZ22" localSheetId="2">#REF!</definedName>
    <definedName name="MS5DZ22">#REF!</definedName>
    <definedName name="MS6DZ22" localSheetId="5">#REF!</definedName>
    <definedName name="MS6DZ22" localSheetId="2">#REF!</definedName>
    <definedName name="MS6DZ22">#REF!</definedName>
    <definedName name="MS7DZ22" localSheetId="5">#REF!</definedName>
    <definedName name="MS7DZ22" localSheetId="2">#REF!</definedName>
    <definedName name="MS7DZ22">#REF!</definedName>
    <definedName name="MT" localSheetId="5">#REF!</definedName>
    <definedName name="MT" localSheetId="2">#REF!</definedName>
    <definedName name="MT">#REF!</definedName>
    <definedName name="MT2DZ22" localSheetId="5">#REF!</definedName>
    <definedName name="MT2DZ22" localSheetId="2">#REF!</definedName>
    <definedName name="MT2DZ22">#REF!</definedName>
    <definedName name="MT3DZ22" localSheetId="5">#REF!</definedName>
    <definedName name="MT3DZ22" localSheetId="2">#REF!</definedName>
    <definedName name="MT3DZ22">#REF!</definedName>
    <definedName name="MV" localSheetId="5">#REF!</definedName>
    <definedName name="MV" localSheetId="2">#REF!</definedName>
    <definedName name="MV">#REF!</definedName>
    <definedName name="NCcap0.7" localSheetId="2">#REF!</definedName>
    <definedName name="NCcap0.7">#REF!</definedName>
    <definedName name="NCcap1" localSheetId="2">#REF!</definedName>
    <definedName name="NCcap1">#REF!</definedName>
    <definedName name="NET" localSheetId="5">#REF!</definedName>
    <definedName name="NET" localSheetId="2">#REF!</definedName>
    <definedName name="NET">#REF!</definedName>
    <definedName name="NET_1" localSheetId="1">#REF!</definedName>
    <definedName name="NET_1" localSheetId="5">#REF!</definedName>
    <definedName name="NET_1" localSheetId="2">#REF!</definedName>
    <definedName name="NET_1">#REF!</definedName>
    <definedName name="NET_ANA" localSheetId="5">#REF!</definedName>
    <definedName name="NET_ANA" localSheetId="2">#REF!</definedName>
    <definedName name="NET_ANA">#REF!</definedName>
    <definedName name="NET_ANA_1" localSheetId="1">#REF!</definedName>
    <definedName name="NET_ANA_1" localSheetId="5">#REF!</definedName>
    <definedName name="NET_ANA_1" localSheetId="2">#REF!</definedName>
    <definedName name="NET_ANA_1">#REF!</definedName>
    <definedName name="NET_ANA_2" localSheetId="1">#REF!</definedName>
    <definedName name="NET_ANA_2" localSheetId="5">#REF!</definedName>
    <definedName name="NET_ANA_2" localSheetId="2">#REF!</definedName>
    <definedName name="NET_ANA_2">#REF!</definedName>
    <definedName name="OTHER_PANEL" localSheetId="5">'[16]NEW-PANEL'!#REF!</definedName>
    <definedName name="OTHER_PANEL" localSheetId="2">'[16]NEW-PANEL'!#REF!</definedName>
    <definedName name="OTHER_PANEL">'[16]NEW-PANEL'!#REF!</definedName>
    <definedName name="P" localSheetId="5">'[1]PNT-QUOT-#3'!#REF!</definedName>
    <definedName name="P" localSheetId="2">'[1]PNT-QUOT-#3'!#REF!</definedName>
    <definedName name="P">'[1]PNT-QUOT-#3'!#REF!</definedName>
    <definedName name="PEJM" localSheetId="5">'[1]COAT&amp;WRAP-QIOT-#3'!#REF!</definedName>
    <definedName name="PEJM" localSheetId="2">'[1]COAT&amp;WRAP-QIOT-#3'!#REF!</definedName>
    <definedName name="PEJM">'[1]COAT&amp;WRAP-QIOT-#3'!#REF!</definedName>
    <definedName name="PF" localSheetId="5">'[1]PNT-QUOT-#3'!#REF!</definedName>
    <definedName name="PF" localSheetId="2">'[1]PNT-QUOT-#3'!#REF!</definedName>
    <definedName name="PF">'[1]PNT-QUOT-#3'!#REF!</definedName>
    <definedName name="PL_指示燈___P.B.___REST_P.B._壓扣開關" localSheetId="5">'[16]NEW-PANEL'!#REF!</definedName>
    <definedName name="PL_指示燈___P.B.___REST_P.B._壓扣開關" localSheetId="2">'[16]NEW-PANEL'!#REF!</definedName>
    <definedName name="PL_指示燈___P.B.___REST_P.B._壓扣開關">'[16]NEW-PANEL'!#REF!</definedName>
    <definedName name="PM">[21]IBASE!$AH$16:$AV$110</definedName>
    <definedName name="PRICE" localSheetId="5">#REF!</definedName>
    <definedName name="PRICE" localSheetId="2">#REF!</definedName>
    <definedName name="PRICE">#REF!</definedName>
    <definedName name="PRICE1" localSheetId="5">#REF!</definedName>
    <definedName name="PRICE1" localSheetId="2">#REF!</definedName>
    <definedName name="PRICE1">#REF!</definedName>
    <definedName name="_xlnm.Print_Area" localSheetId="1">'ĐƠN HÀNG VT'!$A$1:$K$221</definedName>
    <definedName name="_xlnm.Print_Area" localSheetId="6">'LSX GỖ'!$A$1:$U$103</definedName>
    <definedName name="_xlnm.Print_Area" localSheetId="5">'LSX SẮT'!$A$1:$V$78</definedName>
    <definedName name="_xlnm.Print_Area" localSheetId="2">'TH SẮT'!$A$1:$K$219</definedName>
    <definedName name="_xlnm.Print_Area" localSheetId="7">'THỰC TẾ XK'!$A$1:$U$35</definedName>
    <definedName name="_xlnm.Print_Area">#REF!</definedName>
    <definedName name="Print_Area_MI">[22]ESTI.!$A$1:$U$52</definedName>
    <definedName name="_xlnm.Print_Titles" localSheetId="2">#REF!</definedName>
    <definedName name="_xlnm.Print_Titles">#REF!</definedName>
    <definedName name="Print_Titles_MI" localSheetId="5">#REF!</definedName>
    <definedName name="Print_Titles_MI" localSheetId="2">#REF!</definedName>
    <definedName name="Print_Titles_MI">#REF!</definedName>
    <definedName name="PRINTA" localSheetId="5">#REF!</definedName>
    <definedName name="PRINTA" localSheetId="2">#REF!</definedName>
    <definedName name="PRINTA">#REF!</definedName>
    <definedName name="PRINTB" localSheetId="5">#REF!</definedName>
    <definedName name="PRINTB" localSheetId="2">#REF!</definedName>
    <definedName name="PRINTB">#REF!</definedName>
    <definedName name="PRINTC" localSheetId="5">#REF!</definedName>
    <definedName name="PRINTC" localSheetId="2">#REF!</definedName>
    <definedName name="PRINTC">#REF!</definedName>
    <definedName name="PROPOSAL" localSheetId="5">#REF!</definedName>
    <definedName name="PROPOSAL" localSheetId="2">#REF!</definedName>
    <definedName name="PROPOSAL">#REF!</definedName>
    <definedName name="q" localSheetId="5">#REF!</definedName>
    <definedName name="q" localSheetId="2">#REF!</definedName>
    <definedName name="q">#REF!</definedName>
    <definedName name="RECOUT">#N/A</definedName>
    <definedName name="RFP003A" localSheetId="5">#REF!</definedName>
    <definedName name="RFP003A" localSheetId="2">#REF!</definedName>
    <definedName name="RFP003A">#REF!</definedName>
    <definedName name="RFP003B" localSheetId="5">#REF!</definedName>
    <definedName name="RFP003B" localSheetId="2">#REF!</definedName>
    <definedName name="RFP003B">#REF!</definedName>
    <definedName name="RFP003C" localSheetId="5">#REF!</definedName>
    <definedName name="RFP003C" localSheetId="2">#REF!</definedName>
    <definedName name="RFP003C">#REF!</definedName>
    <definedName name="RFP003D" localSheetId="5">#REF!</definedName>
    <definedName name="RFP003D" localSheetId="2">#REF!</definedName>
    <definedName name="RFP003D">#REF!</definedName>
    <definedName name="RFP003E" localSheetId="5">#REF!</definedName>
    <definedName name="RFP003E" localSheetId="2">#REF!</definedName>
    <definedName name="RFP003E">#REF!</definedName>
    <definedName name="RFP003F" localSheetId="5">#REF!</definedName>
    <definedName name="RFP003F" localSheetId="2">#REF!</definedName>
    <definedName name="RFP003F">#REF!</definedName>
    <definedName name="RT" localSheetId="5">'[1]COAT&amp;WRAP-QIOT-#3'!#REF!</definedName>
    <definedName name="RT" localSheetId="2">'[1]COAT&amp;WRAP-QIOT-#3'!#REF!</definedName>
    <definedName name="RT">'[1]COAT&amp;WRAP-QIOT-#3'!#REF!</definedName>
    <definedName name="sau">'[6]Chiet tinh dz35'!$H$4</definedName>
    <definedName name="SB">[21]IBASE!$AH$7:$AL$14</definedName>
    <definedName name="SCH" localSheetId="5">#REF!</definedName>
    <definedName name="SCH" localSheetId="2">#REF!</definedName>
    <definedName name="SCH">#REF!</definedName>
    <definedName name="SIZE" localSheetId="5">#REF!</definedName>
    <definedName name="SIZE" localSheetId="2">#REF!</definedName>
    <definedName name="SIZE">#REF!</definedName>
    <definedName name="SORT" localSheetId="5">#REF!</definedName>
    <definedName name="SORT" localSheetId="2">#REF!</definedName>
    <definedName name="SORT">#REF!</definedName>
    <definedName name="SORT_AREA">'[22]DI-ESTI'!$A$8:$R$489</definedName>
    <definedName name="SP" localSheetId="5">'[1]PNT-QUOT-#3'!#REF!</definedName>
    <definedName name="SP" localSheetId="2">'[1]PNT-QUOT-#3'!#REF!</definedName>
    <definedName name="SP">'[1]PNT-QUOT-#3'!#REF!</definedName>
    <definedName name="SPEC" localSheetId="1">#REF!</definedName>
    <definedName name="SPEC" localSheetId="5">#REF!</definedName>
    <definedName name="SPEC" localSheetId="2">#REF!</definedName>
    <definedName name="SPEC">#REF!</definedName>
    <definedName name="SPECSUMMARY" localSheetId="5">#REF!</definedName>
    <definedName name="SPECSUMMARY" localSheetId="2">#REF!</definedName>
    <definedName name="SPECSUMMARY">#REF!</definedName>
    <definedName name="Start_1" localSheetId="1">#REF!</definedName>
    <definedName name="Start_1" localSheetId="5">#REF!</definedName>
    <definedName name="Start_1" localSheetId="2">#REF!</definedName>
    <definedName name="Start_1">#REF!</definedName>
    <definedName name="Start_10" localSheetId="1">#REF!</definedName>
    <definedName name="Start_10" localSheetId="5">#REF!</definedName>
    <definedName name="Start_10" localSheetId="2">#REF!</definedName>
    <definedName name="Start_10">#REF!</definedName>
    <definedName name="Start_11" localSheetId="1">#REF!</definedName>
    <definedName name="Start_11" localSheetId="5">#REF!</definedName>
    <definedName name="Start_11" localSheetId="2">#REF!</definedName>
    <definedName name="Start_11">#REF!</definedName>
    <definedName name="Start_12" localSheetId="1">#REF!</definedName>
    <definedName name="Start_12" localSheetId="5">#REF!</definedName>
    <definedName name="Start_12" localSheetId="2">#REF!</definedName>
    <definedName name="Start_12">#REF!</definedName>
    <definedName name="Start_13" localSheetId="1">#REF!</definedName>
    <definedName name="Start_13" localSheetId="5">#REF!</definedName>
    <definedName name="Start_13" localSheetId="2">#REF!</definedName>
    <definedName name="Start_13">#REF!</definedName>
    <definedName name="Start_2" localSheetId="1">#REF!</definedName>
    <definedName name="Start_2" localSheetId="5">#REF!</definedName>
    <definedName name="Start_2" localSheetId="2">#REF!</definedName>
    <definedName name="Start_2">#REF!</definedName>
    <definedName name="Start_3" localSheetId="1">#REF!</definedName>
    <definedName name="Start_3" localSheetId="5">#REF!</definedName>
    <definedName name="Start_3" localSheetId="2">#REF!</definedName>
    <definedName name="Start_3">#REF!</definedName>
    <definedName name="Start_4" localSheetId="1">#REF!</definedName>
    <definedName name="Start_4" localSheetId="5">#REF!</definedName>
    <definedName name="Start_4" localSheetId="2">#REF!</definedName>
    <definedName name="Start_4">#REF!</definedName>
    <definedName name="Start_5" localSheetId="1">#REF!</definedName>
    <definedName name="Start_5" localSheetId="5">#REF!</definedName>
    <definedName name="Start_5" localSheetId="2">#REF!</definedName>
    <definedName name="Start_5">#REF!</definedName>
    <definedName name="Start_6" localSheetId="1">#REF!</definedName>
    <definedName name="Start_6" localSheetId="5">#REF!</definedName>
    <definedName name="Start_6" localSheetId="2">#REF!</definedName>
    <definedName name="Start_6">#REF!</definedName>
    <definedName name="Start_7" localSheetId="1">#REF!</definedName>
    <definedName name="Start_7" localSheetId="5">#REF!</definedName>
    <definedName name="Start_7" localSheetId="2">#REF!</definedName>
    <definedName name="Start_7">#REF!</definedName>
    <definedName name="Start_8" localSheetId="1">#REF!</definedName>
    <definedName name="Start_8" localSheetId="5">#REF!</definedName>
    <definedName name="Start_8" localSheetId="2">#REF!</definedName>
    <definedName name="Start_8">#REF!</definedName>
    <definedName name="Start_9" localSheetId="1">#REF!</definedName>
    <definedName name="Start_9" localSheetId="5">#REF!</definedName>
    <definedName name="Start_9" localSheetId="2">#REF!</definedName>
    <definedName name="Start_9">#REF!</definedName>
    <definedName name="su" localSheetId="5">'[23]DT-chi tiet'!#REF!</definedName>
    <definedName name="su" localSheetId="2">'[23]DT-chi tiet'!#REF!</definedName>
    <definedName name="su">'[23]DT-chi tiet'!#REF!</definedName>
    <definedName name="SUMMARY" localSheetId="5">#REF!</definedName>
    <definedName name="SUMMARY" localSheetId="2">#REF!</definedName>
    <definedName name="SUMMARY">#REF!</definedName>
    <definedName name="T" localSheetId="2">#REF!</definedName>
    <definedName name="T">#REF!</definedName>
    <definedName name="tb" localSheetId="5">[23]TONGQT!#REF!</definedName>
    <definedName name="tb" localSheetId="2">[23]TONGQT!#REF!</definedName>
    <definedName name="tb">[23]TONGQT!#REF!</definedName>
    <definedName name="TBA" localSheetId="5">#REF!</definedName>
    <definedName name="TBA" localSheetId="2">#REF!</definedName>
    <definedName name="TBA">#REF!</definedName>
    <definedName name="TBNN">[10]th!$M$8</definedName>
    <definedName name="TBTN">[10]th!$M$5</definedName>
    <definedName name="TD" localSheetId="5">#REF!</definedName>
    <definedName name="TD" localSheetId="2">#REF!</definedName>
    <definedName name="TD">#REF!</definedName>
    <definedName name="TDDZ04" localSheetId="5">#REF!</definedName>
    <definedName name="TDDZ04" localSheetId="2">#REF!</definedName>
    <definedName name="TDDZ04">#REF!</definedName>
    <definedName name="TDDZ22" localSheetId="5">#REF!</definedName>
    <definedName name="TDDZ22" localSheetId="2">#REF!</definedName>
    <definedName name="TDDZ22">#REF!</definedName>
    <definedName name="TITAN" localSheetId="1">#REF!</definedName>
    <definedName name="TITAN" localSheetId="5">#REF!</definedName>
    <definedName name="TITAN" localSheetId="2">#REF!</definedName>
    <definedName name="TITAN">#REF!</definedName>
    <definedName name="tl" localSheetId="2">#REF!</definedName>
    <definedName name="tl">#REF!</definedName>
    <definedName name="TPLRP" localSheetId="5">#REF!</definedName>
    <definedName name="TPLRP" localSheetId="2">#REF!</definedName>
    <definedName name="TPLRP">#REF!</definedName>
    <definedName name="ttbt" localSheetId="2">#REF!</definedName>
    <definedName name="ttbt">#REF!</definedName>
    <definedName name="ttt">'[4]CT Thang Mo'!$B$309:$M$309</definedName>
    <definedName name="tttb">'[4]CT Thang Mo'!$B$431:$I$431</definedName>
    <definedName name="THI" localSheetId="2">#REF!</definedName>
    <definedName name="THI">#REF!</definedName>
    <definedName name="THK" localSheetId="5">'[1]COAT&amp;WRAP-QIOT-#3'!#REF!</definedName>
    <definedName name="THK" localSheetId="2">'[1]COAT&amp;WRAP-QIOT-#3'!#REF!</definedName>
    <definedName name="THK">'[1]COAT&amp;WRAP-QIOT-#3'!#REF!</definedName>
    <definedName name="TRADE2" localSheetId="5">#REF!</definedName>
    <definedName name="TRADE2" localSheetId="2">#REF!</definedName>
    <definedName name="TRADE2">#REF!</definedName>
    <definedName name="TRANSFORMER" localSheetId="5">'[16]NEW-PANEL'!#REF!</definedName>
    <definedName name="TRANSFORMER" localSheetId="2">'[16]NEW-PANEL'!#REF!</definedName>
    <definedName name="TRANSFORMER">'[16]NEW-PANEL'!#REF!</definedName>
    <definedName name="VARIINST" localSheetId="1">#REF!</definedName>
    <definedName name="VARIINST" localSheetId="5">#REF!</definedName>
    <definedName name="VARIINST" localSheetId="2">#REF!</definedName>
    <definedName name="VARIINST">#REF!</definedName>
    <definedName name="VARIPURC" localSheetId="1">#REF!</definedName>
    <definedName name="VARIPURC" localSheetId="5">#REF!</definedName>
    <definedName name="VARIPURC" localSheetId="2">#REF!</definedName>
    <definedName name="VARIPURC">#REF!</definedName>
    <definedName name="VatTu" localSheetId="17">'[24]455'!$B$244:$B$591</definedName>
    <definedName name="VatTu" localSheetId="18">'[24]476 CẮT LZ'!$B$244:$B$584</definedName>
    <definedName name="VatTu" localSheetId="19">'[24]476 CẮT LZ'!$B$244:$B$584</definedName>
    <definedName name="VatTu" localSheetId="20">'[24]476 CẮT LZ'!$B$244:$B$584</definedName>
    <definedName name="VatTu" localSheetId="21">'[24]476 CẮT LZ'!$B$244:$B$584</definedName>
    <definedName name="VatTu" localSheetId="22">'[24]476 CẮT LZ'!$B$244:$B$584</definedName>
    <definedName name="VatTu" localSheetId="23">'[24]476 CẮT LZ'!$B$244:$B$584</definedName>
    <definedName name="VatTu" localSheetId="24">'[24]476 CẮT LZ'!$B$244:$B$584</definedName>
    <definedName name="VatTu" localSheetId="25">'[24]476 CẮT LZ'!$B$244:$B$584</definedName>
    <definedName name="VatTu" localSheetId="26">'[24]476 CẮT LZ'!$B$244:$B$584</definedName>
    <definedName name="VatTu" localSheetId="9">'[24]476 CẮT LZ'!$B$244:$B$584</definedName>
    <definedName name="VatTu" localSheetId="27">'[24]476 CẮT LZ'!$B$244:$B$584</definedName>
    <definedName name="VatTu" localSheetId="28">'[24]476 CẮT LZ'!$B$244:$B$584</definedName>
    <definedName name="VatTu" localSheetId="29">'[24]476 CẮT LZ'!$B$244:$B$584</definedName>
    <definedName name="VatTu" localSheetId="30">'[24]476 CẮT LZ'!$B$244:$B$584</definedName>
    <definedName name="VatTu" localSheetId="31">'[24]476 CẮT LZ'!$B$244:$B$584</definedName>
    <definedName name="VatTu" localSheetId="32">'[24]476 CẮT LZ'!$B$244:$B$584</definedName>
    <definedName name="VatTu" localSheetId="33">'[24]476 CẮT LZ'!$B$244:$B$584</definedName>
    <definedName name="VatTu" localSheetId="34">'[24]476 CẮT LZ'!$B$244:$B$584</definedName>
    <definedName name="VatTu" localSheetId="35">'[24]476 CẮT LZ'!$B$244:$B$584</definedName>
    <definedName name="VatTu" localSheetId="36">'[24]476 CẮT LZ'!$B$244:$B$584</definedName>
    <definedName name="VatTu" localSheetId="37">'[24]476 CẮT LZ'!$B$244:$B$584</definedName>
    <definedName name="VatTu" localSheetId="10">'[24]476 CẮT LZ'!$B$244:$B$584</definedName>
    <definedName name="VatTu" localSheetId="11">'[25]422'!$B$244:$B$591</definedName>
    <definedName name="VatTu" localSheetId="12">'[26]505 (2)'!$B$244:$B$591</definedName>
    <definedName name="VatTu" localSheetId="13">'[26]506 (2)'!$B$244:$B$591</definedName>
    <definedName name="VatTu" localSheetId="14">'[24]476 CẮT LZ'!$B$244:$B$584</definedName>
    <definedName name="VatTu" localSheetId="15">'[24]452'!$B$244:$B$591</definedName>
    <definedName name="VatTu" localSheetId="16">'[24]455'!$B$244:$B$591</definedName>
    <definedName name="vc3.">'[4]CT  PL'!$B$125:$H$125</definedName>
    <definedName name="vca">'[4]CT  PL'!$B$25:$H$25</definedName>
    <definedName name="vccot" localSheetId="2">#REF!</definedName>
    <definedName name="vccot">#REF!</definedName>
    <definedName name="vccot.">'[4]CT  PL'!$B$8:$H$8</definedName>
    <definedName name="vcdbt">'[4]CT Thang Mo'!$B$220:$I$220</definedName>
    <definedName name="vcdc." localSheetId="5">'[27]Chi tiet'!#REF!</definedName>
    <definedName name="vcdc." localSheetId="2">'[27]Chi tiet'!#REF!</definedName>
    <definedName name="vcdc.">'[27]Chi tiet'!#REF!</definedName>
    <definedName name="vcdd">'[4]CT Thang Mo'!$B$182:$H$182</definedName>
    <definedName name="vcdt">'[4]CT Thang Mo'!$B$406:$I$406</definedName>
    <definedName name="vcdtb">'[4]CT Thang Mo'!$B$432:$I$432</definedName>
    <definedName name="vctb" localSheetId="2">#REF!</definedName>
    <definedName name="vctb">#REF!</definedName>
    <definedName name="vctt">'[4]CT  PL'!$B$288:$H$288</definedName>
    <definedName name="Vlcap0.7" localSheetId="2">#REF!</definedName>
    <definedName name="Vlcap0.7">#REF!</definedName>
    <definedName name="VLcap1" localSheetId="2">#REF!</definedName>
    <definedName name="VLcap1">#REF!</definedName>
    <definedName name="W" localSheetId="1">#REF!</definedName>
    <definedName name="W" localSheetId="5">#REF!</definedName>
    <definedName name="W" localSheetId="2">#REF!</definedName>
    <definedName name="W">#REF!</definedName>
    <definedName name="X" localSheetId="1">#REF!</definedName>
    <definedName name="X" localSheetId="5">#REF!</definedName>
    <definedName name="X" localSheetId="2">#REF!</definedName>
    <definedName name="X">#REF!</definedName>
    <definedName name="XADZ04" localSheetId="5">#REF!</definedName>
    <definedName name="XADZ04" localSheetId="2">#REF!</definedName>
    <definedName name="XADZ04">#REF!</definedName>
    <definedName name="XCCDZ22" localSheetId="5">#REF!</definedName>
    <definedName name="XCCDZ22" localSheetId="2">#REF!</definedName>
    <definedName name="XCCDZ22">#REF!</definedName>
    <definedName name="XCT" localSheetId="5">#REF!</definedName>
    <definedName name="XCT" localSheetId="2">#REF!</definedName>
    <definedName name="XCT">#REF!</definedName>
    <definedName name="XDAUTRAMDZ22" localSheetId="5">#REF!</definedName>
    <definedName name="XDAUTRAMDZ22" localSheetId="2">#REF!</definedName>
    <definedName name="XDAUTRAMDZ22">#REF!</definedName>
    <definedName name="XDDZ22" localSheetId="5">#REF!</definedName>
    <definedName name="XDDZ22" localSheetId="2">#REF!</definedName>
    <definedName name="XDDZ22">#REF!</definedName>
    <definedName name="XDGHDZ22" localSheetId="5">#REF!</definedName>
    <definedName name="XDGHDZ22" localSheetId="2">#REF!</definedName>
    <definedName name="XDGHDZ22">#REF!</definedName>
    <definedName name="XDHDZ22" localSheetId="5">#REF!</definedName>
    <definedName name="XDHDZ22" localSheetId="2">#REF!</definedName>
    <definedName name="XDHDZ22">#REF!</definedName>
    <definedName name="XDTDZ22" localSheetId="5">#REF!</definedName>
    <definedName name="XDTDZ22" localSheetId="2">#REF!</definedName>
    <definedName name="XDTDZ22">#REF!</definedName>
    <definedName name="XFTDZ22" localSheetId="5">#REF!</definedName>
    <definedName name="XFTDZ22" localSheetId="2">#REF!</definedName>
    <definedName name="XFTDZ22">#REF!</definedName>
    <definedName name="XHT" localSheetId="5">#REF!</definedName>
    <definedName name="XHT" localSheetId="2">#REF!</definedName>
    <definedName name="XHT">#REF!</definedName>
    <definedName name="XLNN">[10]th!$M$9</definedName>
    <definedName name="XLTN">[10]th!$M$6</definedName>
    <definedName name="XNDZ22" localSheetId="5">#REF!</definedName>
    <definedName name="XNDZ22" localSheetId="2">#REF!</definedName>
    <definedName name="XNDZ22">#REF!</definedName>
    <definedName name="XNTDZ22" localSheetId="5">#REF!</definedName>
    <definedName name="XNTDZ22" localSheetId="2">#REF!</definedName>
    <definedName name="XNTDZ22">#REF!</definedName>
    <definedName name="XNHDZ22" localSheetId="5">#REF!</definedName>
    <definedName name="XNHDZ22" localSheetId="2">#REF!</definedName>
    <definedName name="XNHDZ22">#REF!</definedName>
    <definedName name="XPSDZ22" localSheetId="5">#REF!</definedName>
    <definedName name="XPSDZ22" localSheetId="2">#REF!</definedName>
    <definedName name="XPSDZ22">#REF!</definedName>
    <definedName name="ZYX" localSheetId="5">#REF!</definedName>
    <definedName name="ZYX" localSheetId="2">#REF!</definedName>
    <definedName name="ZYX">#REF!</definedName>
    <definedName name="ZZZ" localSheetId="5">#REF!</definedName>
    <definedName name="ZZZ" localSheetId="2">#REF!</definedName>
    <definedName name="ZZZ">#REF!</definedName>
  </definedNames>
  <calcPr calcId="191029" calcOnSave="0"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37" l="1"/>
  <c r="H48" i="37"/>
  <c r="F227" i="20"/>
  <c r="G227" i="20"/>
  <c r="F226" i="20"/>
  <c r="G226" i="20"/>
  <c r="F225" i="20"/>
  <c r="G225" i="20"/>
  <c r="F224" i="20"/>
  <c r="G224" i="20"/>
  <c r="F223" i="20"/>
  <c r="G223" i="20"/>
  <c r="F222" i="20"/>
  <c r="G222" i="20"/>
  <c r="F221" i="20"/>
  <c r="G221" i="20"/>
  <c r="F220" i="20"/>
  <c r="G220" i="20"/>
  <c r="F219" i="20"/>
  <c r="G219" i="20"/>
  <c r="F218" i="20"/>
  <c r="G218" i="20"/>
  <c r="F217" i="20"/>
  <c r="G217" i="20"/>
  <c r="F216" i="20"/>
  <c r="G216" i="20"/>
  <c r="F215" i="20"/>
  <c r="G215" i="20"/>
  <c r="F214" i="20"/>
  <c r="G214" i="20"/>
  <c r="F213" i="20"/>
  <c r="G213" i="20"/>
  <c r="F212" i="20"/>
  <c r="G212" i="20"/>
  <c r="F211" i="20"/>
  <c r="G211" i="20"/>
  <c r="F210" i="20"/>
  <c r="G210" i="20"/>
  <c r="F209" i="20"/>
  <c r="G209" i="20"/>
  <c r="F208" i="20"/>
  <c r="G208" i="20"/>
  <c r="F207" i="20"/>
  <c r="G207" i="20"/>
  <c r="F206" i="20"/>
  <c r="G206" i="20"/>
  <c r="F205" i="20"/>
  <c r="G205" i="20"/>
  <c r="F204" i="20"/>
  <c r="G204" i="20"/>
  <c r="F203" i="20"/>
  <c r="G203" i="20"/>
  <c r="F202" i="20"/>
  <c r="G202" i="20"/>
  <c r="F201" i="20"/>
  <c r="G201" i="20"/>
  <c r="F200" i="20"/>
  <c r="G200" i="20"/>
  <c r="F199" i="20"/>
  <c r="G199" i="20"/>
  <c r="F198" i="20"/>
  <c r="G198" i="20"/>
  <c r="F197" i="20"/>
  <c r="G197" i="20"/>
  <c r="F196" i="20"/>
  <c r="G196" i="20"/>
  <c r="F195" i="20"/>
  <c r="G195" i="20"/>
  <c r="F194" i="20"/>
  <c r="G194" i="20"/>
  <c r="F193" i="20"/>
  <c r="G193" i="20"/>
  <c r="D192" i="20"/>
  <c r="F192" i="20"/>
  <c r="G192" i="20"/>
  <c r="O188" i="20"/>
  <c r="K188" i="20"/>
  <c r="Q188" i="20"/>
  <c r="R188" i="20"/>
  <c r="O187" i="20"/>
  <c r="K187" i="20"/>
  <c r="L187" i="20"/>
  <c r="Q187" i="20"/>
  <c r="R187" i="20"/>
  <c r="O186" i="20"/>
  <c r="K186" i="20"/>
  <c r="Q186" i="20"/>
  <c r="R186" i="20"/>
  <c r="K185" i="20"/>
  <c r="Q185" i="20"/>
  <c r="R185" i="20"/>
  <c r="N185" i="20"/>
  <c r="O185" i="20"/>
  <c r="L185" i="20"/>
  <c r="I185" i="20"/>
  <c r="H185" i="20"/>
  <c r="N184" i="20"/>
  <c r="O184" i="20"/>
  <c r="K184" i="20"/>
  <c r="Q184" i="20"/>
  <c r="R184" i="20"/>
  <c r="G179" i="20"/>
  <c r="G173" i="20"/>
  <c r="G172" i="20"/>
  <c r="V167" i="20"/>
  <c r="W167" i="20"/>
  <c r="S167" i="20"/>
  <c r="M167" i="20"/>
  <c r="L167" i="20"/>
  <c r="K167" i="20"/>
  <c r="Q167" i="20"/>
  <c r="T167" i="20"/>
  <c r="I167" i="20"/>
  <c r="V166" i="20"/>
  <c r="W166" i="20"/>
  <c r="S166" i="20"/>
  <c r="M166" i="20"/>
  <c r="L166" i="20"/>
  <c r="K166" i="20"/>
  <c r="Q166" i="20"/>
  <c r="I166" i="20"/>
  <c r="V165" i="20"/>
  <c r="W165" i="20"/>
  <c r="S165" i="20"/>
  <c r="M165" i="20"/>
  <c r="L165" i="20"/>
  <c r="K165" i="20"/>
  <c r="Q165" i="20"/>
  <c r="T165" i="20"/>
  <c r="I165" i="20"/>
  <c r="V164" i="20"/>
  <c r="W164" i="20"/>
  <c r="S164" i="20"/>
  <c r="K164" i="20"/>
  <c r="Q164" i="20"/>
  <c r="T164" i="20"/>
  <c r="M164" i="20"/>
  <c r="L164" i="20"/>
  <c r="I164" i="20"/>
  <c r="V163" i="20"/>
  <c r="W163" i="20"/>
  <c r="S163" i="20"/>
  <c r="M163" i="20"/>
  <c r="L163" i="20"/>
  <c r="K163" i="20"/>
  <c r="Q163" i="20"/>
  <c r="T163" i="20"/>
  <c r="I163" i="20"/>
  <c r="V162" i="20"/>
  <c r="W162" i="20"/>
  <c r="S162" i="20"/>
  <c r="M162" i="20"/>
  <c r="L162" i="20"/>
  <c r="K162" i="20"/>
  <c r="Q162" i="20"/>
  <c r="T162" i="20"/>
  <c r="I162" i="20"/>
  <c r="V161" i="20"/>
  <c r="W161" i="20"/>
  <c r="S161" i="20"/>
  <c r="M161" i="20"/>
  <c r="L161" i="20"/>
  <c r="K161" i="20"/>
  <c r="Q161" i="20"/>
  <c r="I161" i="20"/>
  <c r="V160" i="20"/>
  <c r="W160" i="20"/>
  <c r="S160" i="20"/>
  <c r="M160" i="20"/>
  <c r="L160" i="20"/>
  <c r="K160" i="20"/>
  <c r="Q160" i="20"/>
  <c r="I160" i="20"/>
  <c r="V159" i="20"/>
  <c r="W159" i="20"/>
  <c r="S159" i="20"/>
  <c r="M159" i="20"/>
  <c r="L159" i="20"/>
  <c r="K159" i="20"/>
  <c r="Q159" i="20"/>
  <c r="I159" i="20"/>
  <c r="V158" i="20"/>
  <c r="W158" i="20"/>
  <c r="S158" i="20"/>
  <c r="M158" i="20"/>
  <c r="L158" i="20"/>
  <c r="K158" i="20"/>
  <c r="Q158" i="20"/>
  <c r="T158" i="20"/>
  <c r="I158" i="20"/>
  <c r="V157" i="20"/>
  <c r="W157" i="20"/>
  <c r="S157" i="20"/>
  <c r="K157" i="20"/>
  <c r="Q157" i="20"/>
  <c r="T157" i="20"/>
  <c r="M157" i="20"/>
  <c r="L157" i="20"/>
  <c r="I157" i="20"/>
  <c r="V156" i="20"/>
  <c r="W156" i="20"/>
  <c r="S156" i="20"/>
  <c r="M156" i="20"/>
  <c r="L156" i="20"/>
  <c r="K156" i="20"/>
  <c r="Q156" i="20"/>
  <c r="I156" i="20"/>
  <c r="V155" i="20"/>
  <c r="W155" i="20"/>
  <c r="S155" i="20"/>
  <c r="M155" i="20"/>
  <c r="L155" i="20"/>
  <c r="K155" i="20"/>
  <c r="Q155" i="20"/>
  <c r="T155" i="20"/>
  <c r="I155" i="20"/>
  <c r="V154" i="20"/>
  <c r="W154" i="20"/>
  <c r="S154" i="20"/>
  <c r="M154" i="20"/>
  <c r="L154" i="20"/>
  <c r="K154" i="20"/>
  <c r="Q154" i="20"/>
  <c r="I154" i="20"/>
  <c r="V153" i="20"/>
  <c r="W153" i="20"/>
  <c r="S153" i="20"/>
  <c r="M153" i="20"/>
  <c r="L153" i="20"/>
  <c r="K153" i="20"/>
  <c r="Q153" i="20"/>
  <c r="I153" i="20"/>
  <c r="V152" i="20"/>
  <c r="W152" i="20"/>
  <c r="S152" i="20"/>
  <c r="M152" i="20"/>
  <c r="L152" i="20"/>
  <c r="K152" i="20"/>
  <c r="Q152" i="20"/>
  <c r="I152" i="20"/>
  <c r="V151" i="20"/>
  <c r="W151" i="20"/>
  <c r="S151" i="20"/>
  <c r="K151" i="20"/>
  <c r="Q151" i="20"/>
  <c r="M151" i="20"/>
  <c r="L151" i="20"/>
  <c r="I151" i="20"/>
  <c r="V150" i="20"/>
  <c r="W150" i="20"/>
  <c r="S150" i="20"/>
  <c r="M150" i="20"/>
  <c r="L150" i="20"/>
  <c r="K150" i="20"/>
  <c r="Q150" i="20"/>
  <c r="I150" i="20"/>
  <c r="R15" i="20"/>
  <c r="AD149" i="20"/>
  <c r="V149" i="20"/>
  <c r="W149" i="20"/>
  <c r="S149" i="20"/>
  <c r="M149" i="20"/>
  <c r="L149" i="20"/>
  <c r="K149" i="20"/>
  <c r="Q149" i="20"/>
  <c r="I149" i="20"/>
  <c r="V148" i="20"/>
  <c r="W148" i="20"/>
  <c r="S148" i="20"/>
  <c r="M148" i="20"/>
  <c r="L148" i="20"/>
  <c r="K148" i="20"/>
  <c r="Q148" i="20"/>
  <c r="I148" i="20"/>
  <c r="AF147" i="20"/>
  <c r="V147" i="20"/>
  <c r="W147" i="20"/>
  <c r="S147" i="20"/>
  <c r="M147" i="20"/>
  <c r="L147" i="20"/>
  <c r="K147" i="20"/>
  <c r="Q147" i="20"/>
  <c r="I147" i="20"/>
  <c r="AA146" i="20"/>
  <c r="V146" i="20"/>
  <c r="W146" i="20"/>
  <c r="S146" i="20"/>
  <c r="K146" i="20"/>
  <c r="Q146" i="20"/>
  <c r="T146" i="20"/>
  <c r="M146" i="20"/>
  <c r="L146" i="20"/>
  <c r="I146" i="20"/>
  <c r="V145" i="20"/>
  <c r="W145" i="20"/>
  <c r="S145" i="20"/>
  <c r="M145" i="20"/>
  <c r="L145" i="20"/>
  <c r="K145" i="20"/>
  <c r="Q145" i="20"/>
  <c r="T145" i="20"/>
  <c r="I145" i="20"/>
  <c r="AV144" i="20"/>
  <c r="AU144" i="20"/>
  <c r="AR144" i="20"/>
  <c r="AQ144" i="20"/>
  <c r="AP144" i="20"/>
  <c r="AO144" i="20"/>
  <c r="AA144" i="20"/>
  <c r="V144" i="20"/>
  <c r="W144" i="20"/>
  <c r="S144" i="20"/>
  <c r="M144" i="20"/>
  <c r="L144" i="20"/>
  <c r="K144" i="20"/>
  <c r="Q144" i="20"/>
  <c r="I144" i="20"/>
  <c r="AV143" i="20"/>
  <c r="AU143" i="20"/>
  <c r="AR143" i="20"/>
  <c r="AQ143" i="20"/>
  <c r="AP143" i="20"/>
  <c r="AO143" i="20"/>
  <c r="AB143" i="20"/>
  <c r="V143" i="20"/>
  <c r="W143" i="20"/>
  <c r="S143" i="20"/>
  <c r="M143" i="20"/>
  <c r="L143" i="20"/>
  <c r="K143" i="20"/>
  <c r="Q143" i="20"/>
  <c r="I143" i="20"/>
  <c r="AV142" i="20"/>
  <c r="AU142" i="20"/>
  <c r="AR142" i="20"/>
  <c r="AQ142" i="20"/>
  <c r="AP142" i="20"/>
  <c r="AO142" i="20"/>
  <c r="AC142" i="20"/>
  <c r="V142" i="20"/>
  <c r="W142" i="20"/>
  <c r="S142" i="20"/>
  <c r="M142" i="20"/>
  <c r="L142" i="20"/>
  <c r="K142" i="20"/>
  <c r="Q142" i="20"/>
  <c r="T142" i="20"/>
  <c r="I142" i="20"/>
  <c r="AV141" i="20"/>
  <c r="AU141" i="20"/>
  <c r="AR141" i="20"/>
  <c r="AQ141" i="20"/>
  <c r="AP141" i="20"/>
  <c r="AO141" i="20"/>
  <c r="V141" i="20"/>
  <c r="W141" i="20"/>
  <c r="S141" i="20"/>
  <c r="M141" i="20"/>
  <c r="L141" i="20"/>
  <c r="K141" i="20"/>
  <c r="Q141" i="20"/>
  <c r="I141" i="20"/>
  <c r="AV140" i="20"/>
  <c r="AU140" i="20"/>
  <c r="AR140" i="20"/>
  <c r="AQ140" i="20"/>
  <c r="AP140" i="20"/>
  <c r="AO140" i="20"/>
  <c r="V140" i="20"/>
  <c r="W140" i="20"/>
  <c r="S140" i="20"/>
  <c r="M140" i="20"/>
  <c r="L140" i="20"/>
  <c r="K140" i="20"/>
  <c r="Q140" i="20"/>
  <c r="I140" i="20"/>
  <c r="AV139" i="20"/>
  <c r="AU139" i="20"/>
  <c r="AR139" i="20"/>
  <c r="AQ139" i="20"/>
  <c r="AP139" i="20"/>
  <c r="AO139" i="20"/>
  <c r="AF139" i="20"/>
  <c r="V139" i="20"/>
  <c r="W139" i="20"/>
  <c r="S139" i="20"/>
  <c r="M139" i="20"/>
  <c r="L139" i="20"/>
  <c r="K139" i="20"/>
  <c r="Q139" i="20"/>
  <c r="I139" i="20"/>
  <c r="AV138" i="20"/>
  <c r="AU138" i="20"/>
  <c r="AR138" i="20"/>
  <c r="AQ138" i="20"/>
  <c r="AP138" i="20"/>
  <c r="AO138" i="20"/>
  <c r="AG138" i="20"/>
  <c r="V138" i="20"/>
  <c r="W138" i="20"/>
  <c r="S138" i="20"/>
  <c r="M138" i="20"/>
  <c r="L138" i="20"/>
  <c r="K138" i="20"/>
  <c r="Q138" i="20"/>
  <c r="T138" i="20"/>
  <c r="I138" i="20"/>
  <c r="AV137" i="20"/>
  <c r="AU137" i="20"/>
  <c r="AR137" i="20"/>
  <c r="AQ137" i="20"/>
  <c r="AP137" i="20"/>
  <c r="AO137" i="20"/>
  <c r="V137" i="20"/>
  <c r="W137" i="20"/>
  <c r="S137" i="20"/>
  <c r="M137" i="20"/>
  <c r="L137" i="20"/>
  <c r="K137" i="20"/>
  <c r="Q137" i="20"/>
  <c r="I137" i="20"/>
  <c r="V136" i="20"/>
  <c r="W136" i="20"/>
  <c r="S136" i="20"/>
  <c r="M136" i="20"/>
  <c r="L136" i="20"/>
  <c r="K136" i="20"/>
  <c r="Q136" i="20"/>
  <c r="I136" i="20"/>
  <c r="V135" i="20"/>
  <c r="W135" i="20"/>
  <c r="S135" i="20"/>
  <c r="M135" i="20"/>
  <c r="L135" i="20"/>
  <c r="K135" i="20"/>
  <c r="Q135" i="20"/>
  <c r="I135" i="20"/>
  <c r="AV134" i="20"/>
  <c r="AU134" i="20"/>
  <c r="AS134" i="20"/>
  <c r="AR134" i="20"/>
  <c r="AQ134" i="20"/>
  <c r="AP134" i="20"/>
  <c r="AO134" i="20"/>
  <c r="V134" i="20"/>
  <c r="W134" i="20"/>
  <c r="S134" i="20"/>
  <c r="K134" i="20"/>
  <c r="Q134" i="20"/>
  <c r="T134" i="20"/>
  <c r="M134" i="20"/>
  <c r="L134" i="20"/>
  <c r="I134" i="20"/>
  <c r="AV133" i="20"/>
  <c r="AU133" i="20"/>
  <c r="AS133" i="20"/>
  <c r="AR133" i="20"/>
  <c r="AQ133" i="20"/>
  <c r="AP133" i="20"/>
  <c r="AO133" i="20"/>
  <c r="AF133" i="20"/>
  <c r="V133" i="20"/>
  <c r="W133" i="20"/>
  <c r="S133" i="20"/>
  <c r="M133" i="20"/>
  <c r="L133" i="20"/>
  <c r="K133" i="20"/>
  <c r="Q133" i="20"/>
  <c r="T133" i="20"/>
  <c r="I133" i="20"/>
  <c r="AV132" i="20"/>
  <c r="AU132" i="20"/>
  <c r="AS132" i="20"/>
  <c r="AR132" i="20"/>
  <c r="AQ132" i="20"/>
  <c r="AP132" i="20"/>
  <c r="AO132" i="20"/>
  <c r="AG132" i="20"/>
  <c r="V132" i="20"/>
  <c r="W132" i="20"/>
  <c r="S132" i="20"/>
  <c r="M132" i="20"/>
  <c r="L132" i="20"/>
  <c r="I132" i="20"/>
  <c r="K132" i="20"/>
  <c r="Q132" i="20"/>
  <c r="AV131" i="20"/>
  <c r="AU131" i="20"/>
  <c r="AS131" i="20"/>
  <c r="AR131" i="20"/>
  <c r="AQ131" i="20"/>
  <c r="AP131" i="20"/>
  <c r="AO131" i="20"/>
  <c r="V131" i="20"/>
  <c r="W131" i="20"/>
  <c r="S131" i="20"/>
  <c r="M131" i="20"/>
  <c r="L131" i="20"/>
  <c r="I131" i="20"/>
  <c r="K131" i="20"/>
  <c r="Q131" i="20"/>
  <c r="AV130" i="20"/>
  <c r="AU130" i="20"/>
  <c r="AS130" i="20"/>
  <c r="AR130" i="20"/>
  <c r="AQ130" i="20"/>
  <c r="AP130" i="20"/>
  <c r="AO130" i="20"/>
  <c r="V130" i="20"/>
  <c r="W130" i="20"/>
  <c r="S130" i="20"/>
  <c r="M130" i="20"/>
  <c r="L130" i="20"/>
  <c r="I130" i="20"/>
  <c r="K130" i="20"/>
  <c r="Q130" i="20"/>
  <c r="T130" i="20"/>
  <c r="AV129" i="20"/>
  <c r="AU129" i="20"/>
  <c r="AS129" i="20"/>
  <c r="AR129" i="20"/>
  <c r="AQ129" i="20"/>
  <c r="AP129" i="20"/>
  <c r="AO129" i="20"/>
  <c r="V129" i="20"/>
  <c r="W129" i="20"/>
  <c r="S129" i="20"/>
  <c r="M129" i="20"/>
  <c r="L129" i="20"/>
  <c r="I129" i="20"/>
  <c r="K129" i="20"/>
  <c r="Q129" i="20"/>
  <c r="T129" i="20"/>
  <c r="AV128" i="20"/>
  <c r="AU128" i="20"/>
  <c r="AS128" i="20"/>
  <c r="AR128" i="20"/>
  <c r="AQ128" i="20"/>
  <c r="AP128" i="20"/>
  <c r="AO128" i="20"/>
  <c r="V128" i="20"/>
  <c r="W128" i="20"/>
  <c r="S128" i="20"/>
  <c r="M128" i="20"/>
  <c r="L128" i="20"/>
  <c r="I128" i="20"/>
  <c r="K128" i="20"/>
  <c r="Q128" i="20"/>
  <c r="AV127" i="20"/>
  <c r="AU127" i="20"/>
  <c r="AS127" i="20"/>
  <c r="AR127" i="20"/>
  <c r="AQ127" i="20"/>
  <c r="AP127" i="20"/>
  <c r="AO127" i="20"/>
  <c r="Z127" i="20"/>
  <c r="V127" i="20"/>
  <c r="W127" i="20"/>
  <c r="S127" i="20"/>
  <c r="M127" i="20"/>
  <c r="L127" i="20"/>
  <c r="I127" i="20"/>
  <c r="K127" i="20"/>
  <c r="Q127" i="20"/>
  <c r="V126" i="20"/>
  <c r="W126" i="20"/>
  <c r="S126" i="20"/>
  <c r="M126" i="20"/>
  <c r="L126" i="20"/>
  <c r="I126" i="20"/>
  <c r="K126" i="20"/>
  <c r="Q126" i="20"/>
  <c r="V125" i="20"/>
  <c r="W125" i="20"/>
  <c r="S125" i="20"/>
  <c r="M125" i="20"/>
  <c r="L125" i="20"/>
  <c r="I125" i="20"/>
  <c r="K125" i="20"/>
  <c r="Q125" i="20"/>
  <c r="V117" i="20"/>
  <c r="W117" i="20"/>
  <c r="S117" i="20"/>
  <c r="AZ124" i="20"/>
  <c r="AY124" i="20"/>
  <c r="AX124" i="20"/>
  <c r="AW124" i="20"/>
  <c r="AV124" i="20"/>
  <c r="AU124" i="20"/>
  <c r="AT124" i="20"/>
  <c r="AS124" i="20"/>
  <c r="AR124" i="20"/>
  <c r="AQ124" i="20"/>
  <c r="AP124" i="20"/>
  <c r="AO124" i="20"/>
  <c r="AE124" i="20"/>
  <c r="V124" i="20"/>
  <c r="W124" i="20"/>
  <c r="S124" i="20"/>
  <c r="M124" i="20"/>
  <c r="L124" i="20"/>
  <c r="I124" i="20"/>
  <c r="K124" i="20"/>
  <c r="Q124" i="20"/>
  <c r="AZ123" i="20"/>
  <c r="AY123" i="20"/>
  <c r="AX123" i="20"/>
  <c r="AW123" i="20"/>
  <c r="AV123" i="20"/>
  <c r="AU123" i="20"/>
  <c r="AT123" i="20"/>
  <c r="AS123" i="20"/>
  <c r="AR123" i="20"/>
  <c r="AQ123" i="20"/>
  <c r="AP123" i="20"/>
  <c r="AO123" i="20"/>
  <c r="AB123" i="20"/>
  <c r="V123" i="20"/>
  <c r="W123" i="20"/>
  <c r="S123" i="20"/>
  <c r="M123" i="20"/>
  <c r="L123" i="20"/>
  <c r="I123" i="20"/>
  <c r="K123" i="20"/>
  <c r="Q123" i="20"/>
  <c r="AZ122" i="20"/>
  <c r="AY122" i="20"/>
  <c r="AX122" i="20"/>
  <c r="AW122" i="20"/>
  <c r="AV122" i="20"/>
  <c r="AU122" i="20"/>
  <c r="AT122" i="20"/>
  <c r="AS122" i="20"/>
  <c r="AR122" i="20"/>
  <c r="AQ122" i="20"/>
  <c r="AP122" i="20"/>
  <c r="AO122" i="20"/>
  <c r="AK122" i="20"/>
  <c r="V122" i="20"/>
  <c r="W122" i="20"/>
  <c r="S122" i="20"/>
  <c r="M122" i="20"/>
  <c r="L122" i="20"/>
  <c r="I122" i="20"/>
  <c r="K122" i="20"/>
  <c r="Q122" i="20"/>
  <c r="AZ121" i="20"/>
  <c r="AY121" i="20"/>
  <c r="AX121" i="20"/>
  <c r="AW121" i="20"/>
  <c r="AV121" i="20"/>
  <c r="AU121" i="20"/>
  <c r="AT121" i="20"/>
  <c r="AS121" i="20"/>
  <c r="AR121" i="20"/>
  <c r="AQ121" i="20"/>
  <c r="AP121" i="20"/>
  <c r="AO121" i="20"/>
  <c r="AH121" i="20"/>
  <c r="V121" i="20"/>
  <c r="W121" i="20"/>
  <c r="S121" i="20"/>
  <c r="M121" i="20"/>
  <c r="L121" i="20"/>
  <c r="I121" i="20"/>
  <c r="K121" i="20"/>
  <c r="Q121" i="20"/>
  <c r="AZ120" i="20"/>
  <c r="AY120" i="20"/>
  <c r="AX120" i="20"/>
  <c r="AW120" i="20"/>
  <c r="AV120" i="20"/>
  <c r="AU120" i="20"/>
  <c r="AT120" i="20"/>
  <c r="AS120" i="20"/>
  <c r="AR120" i="20"/>
  <c r="AQ120" i="20"/>
  <c r="AP120" i="20"/>
  <c r="AO120" i="20"/>
  <c r="AE120" i="20"/>
  <c r="V120" i="20"/>
  <c r="W120" i="20"/>
  <c r="S120" i="20"/>
  <c r="M120" i="20"/>
  <c r="L120" i="20"/>
  <c r="I120" i="20"/>
  <c r="K120" i="20"/>
  <c r="Q120" i="20"/>
  <c r="AZ119" i="20"/>
  <c r="AY119" i="20"/>
  <c r="AX119" i="20"/>
  <c r="AW119" i="20"/>
  <c r="AV119" i="20"/>
  <c r="AU119" i="20"/>
  <c r="AT119" i="20"/>
  <c r="AS119" i="20"/>
  <c r="AR119" i="20"/>
  <c r="AQ119" i="20"/>
  <c r="AP119" i="20"/>
  <c r="AO119" i="20"/>
  <c r="AB119" i="20"/>
  <c r="V119" i="20"/>
  <c r="W119" i="20"/>
  <c r="S119" i="20"/>
  <c r="M119" i="20"/>
  <c r="L119" i="20"/>
  <c r="I119" i="20"/>
  <c r="K119" i="20"/>
  <c r="Q119" i="20"/>
  <c r="AZ118" i="20"/>
  <c r="AY118" i="20"/>
  <c r="AX118" i="20"/>
  <c r="AW118" i="20"/>
  <c r="AV118" i="20"/>
  <c r="AU118" i="20"/>
  <c r="AT118" i="20"/>
  <c r="AS118" i="20"/>
  <c r="AR118" i="20"/>
  <c r="AQ118" i="20"/>
  <c r="AP118" i="20"/>
  <c r="AO118" i="20"/>
  <c r="AK118" i="20"/>
  <c r="V118" i="20"/>
  <c r="W118" i="20"/>
  <c r="AS143" i="20"/>
  <c r="S118" i="20"/>
  <c r="M118" i="20"/>
  <c r="L118" i="20"/>
  <c r="I118" i="20"/>
  <c r="K118" i="20"/>
  <c r="Q118" i="20"/>
  <c r="AZ117" i="20"/>
  <c r="AY117" i="20"/>
  <c r="AX117" i="20"/>
  <c r="AW117" i="20"/>
  <c r="AV117" i="20"/>
  <c r="AU117" i="20"/>
  <c r="AT117" i="20"/>
  <c r="AS117" i="20"/>
  <c r="AR117" i="20"/>
  <c r="AQ117" i="20"/>
  <c r="AP117" i="20"/>
  <c r="AO117" i="20"/>
  <c r="AH117" i="20"/>
  <c r="M117" i="20"/>
  <c r="L117" i="20"/>
  <c r="I117" i="20"/>
  <c r="K117" i="20"/>
  <c r="W110" i="20"/>
  <c r="L109" i="20"/>
  <c r="K109" i="20"/>
  <c r="F109" i="20"/>
  <c r="E109" i="20"/>
  <c r="D109" i="20"/>
  <c r="L108" i="20"/>
  <c r="K108" i="20"/>
  <c r="F108" i="20"/>
  <c r="E108" i="20"/>
  <c r="D108" i="20"/>
  <c r="L107" i="20"/>
  <c r="K107" i="20"/>
  <c r="F107" i="20"/>
  <c r="E107" i="20"/>
  <c r="D107" i="20"/>
  <c r="L106" i="20"/>
  <c r="K106" i="20"/>
  <c r="F106" i="20"/>
  <c r="E106" i="20"/>
  <c r="D106" i="20"/>
  <c r="L105" i="20"/>
  <c r="K105" i="20"/>
  <c r="F105" i="20"/>
  <c r="E105" i="20"/>
  <c r="D105" i="20"/>
  <c r="L104" i="20"/>
  <c r="K104" i="20"/>
  <c r="F104" i="20"/>
  <c r="E104" i="20"/>
  <c r="D104" i="20"/>
  <c r="L103" i="20"/>
  <c r="K103" i="20"/>
  <c r="F103" i="20"/>
  <c r="E103" i="20"/>
  <c r="D103" i="20"/>
  <c r="L102" i="20"/>
  <c r="K102" i="20"/>
  <c r="F102" i="20"/>
  <c r="E102" i="20"/>
  <c r="D102" i="20"/>
  <c r="L101" i="20"/>
  <c r="K101" i="20"/>
  <c r="F101" i="20"/>
  <c r="E101" i="20"/>
  <c r="D101" i="20"/>
  <c r="L100" i="20"/>
  <c r="K100" i="20"/>
  <c r="F100" i="20"/>
  <c r="E100" i="20"/>
  <c r="D100" i="20"/>
  <c r="L99" i="20"/>
  <c r="K99" i="20"/>
  <c r="F99" i="20"/>
  <c r="E99" i="20"/>
  <c r="D99" i="20"/>
  <c r="L98" i="20"/>
  <c r="K98" i="20"/>
  <c r="F98" i="20"/>
  <c r="E98" i="20"/>
  <c r="D98" i="20"/>
  <c r="L97" i="20"/>
  <c r="K97" i="20"/>
  <c r="F97" i="20"/>
  <c r="E97" i="20"/>
  <c r="D97" i="20"/>
  <c r="L96" i="20"/>
  <c r="K96" i="20"/>
  <c r="F96" i="20"/>
  <c r="E96" i="20"/>
  <c r="D96" i="20"/>
  <c r="L95" i="20"/>
  <c r="K95" i="20"/>
  <c r="F95" i="20"/>
  <c r="E95" i="20"/>
  <c r="D95" i="20"/>
  <c r="L94" i="20"/>
  <c r="K94" i="20"/>
  <c r="F94" i="20"/>
  <c r="E94" i="20"/>
  <c r="D94" i="20"/>
  <c r="L93" i="20"/>
  <c r="K93" i="20"/>
  <c r="F93" i="20"/>
  <c r="E93" i="20"/>
  <c r="D93" i="20"/>
  <c r="L92" i="20"/>
  <c r="K92" i="20"/>
  <c r="F92" i="20"/>
  <c r="E92" i="20"/>
  <c r="D92" i="20"/>
  <c r="L91" i="20"/>
  <c r="K91" i="20"/>
  <c r="F91" i="20"/>
  <c r="E91" i="20"/>
  <c r="D91" i="20"/>
  <c r="L90" i="20"/>
  <c r="K90" i="20"/>
  <c r="F90" i="20"/>
  <c r="E90" i="20"/>
  <c r="D90" i="20"/>
  <c r="L89" i="20"/>
  <c r="K89" i="20"/>
  <c r="F89" i="20"/>
  <c r="E89" i="20"/>
  <c r="D89" i="20"/>
  <c r="L88" i="20"/>
  <c r="K88" i="20"/>
  <c r="F88" i="20"/>
  <c r="E88" i="20"/>
  <c r="D88" i="20"/>
  <c r="L87" i="20"/>
  <c r="K87" i="20"/>
  <c r="F87" i="20"/>
  <c r="E87" i="20"/>
  <c r="D87" i="20"/>
  <c r="L86" i="20"/>
  <c r="K86" i="20"/>
  <c r="F86" i="20"/>
  <c r="E86" i="20"/>
  <c r="D86" i="20"/>
  <c r="L85" i="20"/>
  <c r="K85" i="20"/>
  <c r="F85" i="20"/>
  <c r="E85" i="20"/>
  <c r="D85" i="20"/>
  <c r="L84" i="20"/>
  <c r="K84" i="20"/>
  <c r="F84" i="20"/>
  <c r="E84" i="20"/>
  <c r="D84" i="20"/>
  <c r="L83" i="20"/>
  <c r="K83" i="20"/>
  <c r="F83" i="20"/>
  <c r="E83" i="20"/>
  <c r="D83" i="20"/>
  <c r="L82" i="20"/>
  <c r="K82" i="20"/>
  <c r="F82" i="20"/>
  <c r="E82" i="20"/>
  <c r="D82" i="20"/>
  <c r="L81" i="20"/>
  <c r="K81" i="20"/>
  <c r="F81" i="20"/>
  <c r="E81" i="20"/>
  <c r="D81" i="20"/>
  <c r="L80" i="20"/>
  <c r="K80" i="20"/>
  <c r="F80" i="20"/>
  <c r="E80" i="20"/>
  <c r="D80" i="20"/>
  <c r="L79" i="20"/>
  <c r="K79" i="20"/>
  <c r="F79" i="20"/>
  <c r="E79" i="20"/>
  <c r="D79" i="20"/>
  <c r="L78" i="20"/>
  <c r="K78" i="20"/>
  <c r="F78" i="20"/>
  <c r="E78" i="20"/>
  <c r="D78" i="20"/>
  <c r="L77" i="20"/>
  <c r="K77" i="20"/>
  <c r="F77" i="20"/>
  <c r="E77" i="20"/>
  <c r="D77" i="20"/>
  <c r="L76" i="20"/>
  <c r="K76" i="20"/>
  <c r="F76" i="20"/>
  <c r="E76" i="20"/>
  <c r="D76" i="20"/>
  <c r="L75" i="20"/>
  <c r="K75" i="20"/>
  <c r="F75" i="20"/>
  <c r="E75" i="20"/>
  <c r="D75" i="20"/>
  <c r="L74" i="20"/>
  <c r="K74" i="20"/>
  <c r="F74" i="20"/>
  <c r="E74" i="20"/>
  <c r="D74" i="20"/>
  <c r="L73" i="20"/>
  <c r="K73" i="20"/>
  <c r="F73" i="20"/>
  <c r="E73" i="20"/>
  <c r="D73" i="20"/>
  <c r="L72" i="20"/>
  <c r="K72" i="20"/>
  <c r="F72" i="20"/>
  <c r="E72" i="20"/>
  <c r="D72" i="20"/>
  <c r="L71" i="20"/>
  <c r="K71" i="20"/>
  <c r="F71" i="20"/>
  <c r="E71" i="20"/>
  <c r="D71" i="20"/>
  <c r="L70" i="20"/>
  <c r="K70" i="20"/>
  <c r="F70" i="20"/>
  <c r="E70" i="20"/>
  <c r="D70" i="20"/>
  <c r="L69" i="20"/>
  <c r="K69" i="20"/>
  <c r="F69" i="20"/>
  <c r="E69" i="20"/>
  <c r="D69" i="20"/>
  <c r="L68" i="20"/>
  <c r="K68" i="20"/>
  <c r="F68" i="20"/>
  <c r="E68" i="20"/>
  <c r="D68" i="20"/>
  <c r="L67" i="20"/>
  <c r="K67" i="20"/>
  <c r="F67" i="20"/>
  <c r="E67" i="20"/>
  <c r="D67" i="20"/>
  <c r="L66" i="20"/>
  <c r="K66" i="20"/>
  <c r="F66" i="20"/>
  <c r="E66" i="20"/>
  <c r="D66" i="20"/>
  <c r="L65" i="20"/>
  <c r="K65" i="20"/>
  <c r="F65" i="20"/>
  <c r="E65" i="20"/>
  <c r="D65" i="20"/>
  <c r="L64" i="20"/>
  <c r="K64" i="20"/>
  <c r="F64" i="20"/>
  <c r="E64" i="20"/>
  <c r="D64" i="20"/>
  <c r="L63" i="20"/>
  <c r="K63" i="20"/>
  <c r="F63" i="20"/>
  <c r="E63" i="20"/>
  <c r="D63" i="20"/>
  <c r="L62" i="20"/>
  <c r="K62" i="20"/>
  <c r="F62" i="20"/>
  <c r="E62" i="20"/>
  <c r="D62" i="20"/>
  <c r="L61" i="20"/>
  <c r="K61" i="20"/>
  <c r="F61" i="20"/>
  <c r="E61" i="20"/>
  <c r="D61" i="20"/>
  <c r="L60" i="20"/>
  <c r="K60" i="20"/>
  <c r="F60" i="20"/>
  <c r="E60" i="20"/>
  <c r="D60" i="20"/>
  <c r="L59" i="20"/>
  <c r="K59" i="20"/>
  <c r="F59" i="20"/>
  <c r="E59" i="20"/>
  <c r="D59" i="20"/>
  <c r="L58" i="20"/>
  <c r="K58" i="20"/>
  <c r="F58" i="20"/>
  <c r="E58" i="20"/>
  <c r="D58" i="20"/>
  <c r="L57" i="20"/>
  <c r="K57" i="20"/>
  <c r="F57" i="20"/>
  <c r="E57" i="20"/>
  <c r="D57" i="20"/>
  <c r="L56" i="20"/>
  <c r="K56" i="20"/>
  <c r="F56" i="20"/>
  <c r="E56" i="20"/>
  <c r="D56" i="20"/>
  <c r="L55" i="20"/>
  <c r="K55" i="20"/>
  <c r="F55" i="20"/>
  <c r="E55" i="20"/>
  <c r="D55" i="20"/>
  <c r="L54" i="20"/>
  <c r="K54" i="20"/>
  <c r="F54" i="20"/>
  <c r="E54" i="20"/>
  <c r="D54" i="20"/>
  <c r="L53" i="20"/>
  <c r="K53" i="20"/>
  <c r="F53" i="20"/>
  <c r="E53" i="20"/>
  <c r="D53" i="20"/>
  <c r="L52" i="20"/>
  <c r="K52" i="20"/>
  <c r="F52" i="20"/>
  <c r="E52" i="20"/>
  <c r="D52" i="20"/>
  <c r="L51" i="20"/>
  <c r="K51" i="20"/>
  <c r="F51" i="20"/>
  <c r="E51" i="20"/>
  <c r="D51" i="20"/>
  <c r="L50" i="20"/>
  <c r="K50" i="20"/>
  <c r="F50" i="20"/>
  <c r="E50" i="20"/>
  <c r="D50" i="20"/>
  <c r="L49" i="20"/>
  <c r="K49" i="20"/>
  <c r="F49" i="20"/>
  <c r="E49" i="20"/>
  <c r="D49" i="20"/>
  <c r="L48" i="20"/>
  <c r="K48" i="20"/>
  <c r="F48" i="20"/>
  <c r="E48" i="20"/>
  <c r="D48" i="20"/>
  <c r="L47" i="20"/>
  <c r="K47" i="20"/>
  <c r="F47" i="20"/>
  <c r="E47" i="20"/>
  <c r="D47" i="20"/>
  <c r="L46" i="20"/>
  <c r="K46" i="20"/>
  <c r="F46" i="20"/>
  <c r="E46" i="20"/>
  <c r="D46" i="20"/>
  <c r="L45" i="20"/>
  <c r="K45" i="20"/>
  <c r="F45" i="20"/>
  <c r="E45" i="20"/>
  <c r="D45" i="20"/>
  <c r="L44" i="20"/>
  <c r="K44" i="20"/>
  <c r="F44" i="20"/>
  <c r="E44" i="20"/>
  <c r="D44" i="20"/>
  <c r="L43" i="20"/>
  <c r="K43" i="20"/>
  <c r="F43" i="20"/>
  <c r="E43" i="20"/>
  <c r="D43" i="20"/>
  <c r="L42" i="20"/>
  <c r="K42" i="20"/>
  <c r="F42" i="20"/>
  <c r="E42" i="20"/>
  <c r="D42" i="20"/>
  <c r="L41" i="20"/>
  <c r="K41" i="20"/>
  <c r="F41" i="20"/>
  <c r="E41" i="20"/>
  <c r="D41" i="20"/>
  <c r="L40" i="20"/>
  <c r="K40" i="20"/>
  <c r="F40" i="20"/>
  <c r="E40" i="20"/>
  <c r="D40" i="20"/>
  <c r="L39" i="20"/>
  <c r="K39" i="20"/>
  <c r="F39" i="20"/>
  <c r="E39" i="20"/>
  <c r="D39" i="20"/>
  <c r="L38" i="20"/>
  <c r="K38" i="20"/>
  <c r="F38" i="20"/>
  <c r="E38" i="20"/>
  <c r="D38" i="20"/>
  <c r="L37" i="20"/>
  <c r="K37" i="20"/>
  <c r="F37" i="20"/>
  <c r="E37" i="20"/>
  <c r="D37" i="20"/>
  <c r="L36" i="20"/>
  <c r="K36" i="20"/>
  <c r="F36" i="20"/>
  <c r="E36" i="20"/>
  <c r="D36" i="20"/>
  <c r="D20" i="20"/>
  <c r="D21" i="20"/>
  <c r="D22" i="20"/>
  <c r="D23" i="20"/>
  <c r="D24" i="20"/>
  <c r="D25" i="20"/>
  <c r="D27" i="20"/>
  <c r="D29" i="20"/>
  <c r="D30" i="20"/>
  <c r="D31" i="20"/>
  <c r="D32" i="20"/>
  <c r="D33" i="20"/>
  <c r="T20" i="20"/>
  <c r="V20" i="20"/>
  <c r="T21" i="20"/>
  <c r="V21" i="20"/>
  <c r="T22" i="20"/>
  <c r="V22" i="20"/>
  <c r="T23" i="20"/>
  <c r="V23" i="20"/>
  <c r="T24" i="20"/>
  <c r="V24" i="20"/>
  <c r="T25" i="20"/>
  <c r="V25" i="20"/>
  <c r="T26" i="20"/>
  <c r="V26" i="20"/>
  <c r="T27" i="20"/>
  <c r="V27" i="20"/>
  <c r="T28" i="20"/>
  <c r="V28" i="20"/>
  <c r="T29" i="20"/>
  <c r="V29" i="20"/>
  <c r="T30" i="20"/>
  <c r="V30" i="20"/>
  <c r="T31" i="20"/>
  <c r="V31" i="20"/>
  <c r="T32" i="20"/>
  <c r="V32" i="20"/>
  <c r="T33" i="20"/>
  <c r="V33" i="20"/>
  <c r="H34" i="20"/>
  <c r="T34" i="20"/>
  <c r="V34" i="20"/>
  <c r="T35" i="20"/>
  <c r="V35" i="20"/>
  <c r="T36" i="20"/>
  <c r="V36" i="20"/>
  <c r="T37" i="20"/>
  <c r="V37" i="20"/>
  <c r="T38" i="20"/>
  <c r="V38" i="20"/>
  <c r="T39" i="20"/>
  <c r="V39" i="20"/>
  <c r="T40" i="20"/>
  <c r="V40" i="20"/>
  <c r="T41" i="20"/>
  <c r="V41" i="20"/>
  <c r="T42" i="20"/>
  <c r="V42" i="20"/>
  <c r="T43" i="20"/>
  <c r="V43" i="20"/>
  <c r="T44" i="20"/>
  <c r="V44" i="20"/>
  <c r="T45" i="20"/>
  <c r="V45" i="20"/>
  <c r="T46" i="20"/>
  <c r="V46" i="20"/>
  <c r="T47" i="20"/>
  <c r="V47" i="20"/>
  <c r="T48" i="20"/>
  <c r="V48" i="20"/>
  <c r="T49" i="20"/>
  <c r="V49" i="20"/>
  <c r="T50" i="20"/>
  <c r="V50" i="20"/>
  <c r="T51" i="20"/>
  <c r="V51" i="20"/>
  <c r="T52" i="20"/>
  <c r="V52" i="20"/>
  <c r="T53" i="20"/>
  <c r="V53" i="20"/>
  <c r="T54" i="20"/>
  <c r="V54" i="20"/>
  <c r="T55" i="20"/>
  <c r="V55" i="20"/>
  <c r="T56" i="20"/>
  <c r="V56" i="20"/>
  <c r="T57" i="20"/>
  <c r="V57" i="20"/>
  <c r="T58" i="20"/>
  <c r="V58" i="20"/>
  <c r="T59" i="20"/>
  <c r="V59" i="20"/>
  <c r="T60" i="20"/>
  <c r="V60" i="20"/>
  <c r="T61" i="20"/>
  <c r="V61" i="20"/>
  <c r="T62" i="20"/>
  <c r="V62" i="20"/>
  <c r="T63" i="20"/>
  <c r="V63" i="20"/>
  <c r="T64" i="20"/>
  <c r="V64" i="20"/>
  <c r="T65" i="20"/>
  <c r="V65" i="20"/>
  <c r="T66" i="20"/>
  <c r="V66" i="20"/>
  <c r="T67" i="20"/>
  <c r="V67" i="20"/>
  <c r="T68" i="20"/>
  <c r="V68" i="20"/>
  <c r="T69" i="20"/>
  <c r="V69" i="20"/>
  <c r="T70" i="20"/>
  <c r="V70" i="20"/>
  <c r="T71" i="20"/>
  <c r="V71" i="20"/>
  <c r="T72" i="20"/>
  <c r="V72" i="20"/>
  <c r="T73" i="20"/>
  <c r="V73" i="20"/>
  <c r="T74" i="20"/>
  <c r="V74" i="20"/>
  <c r="T75" i="20"/>
  <c r="V75" i="20"/>
  <c r="T76" i="20"/>
  <c r="V76" i="20"/>
  <c r="T77" i="20"/>
  <c r="V77" i="20"/>
  <c r="T78" i="20"/>
  <c r="V78" i="20"/>
  <c r="T79" i="20"/>
  <c r="V79" i="20"/>
  <c r="T80" i="20"/>
  <c r="V80" i="20"/>
  <c r="T81" i="20"/>
  <c r="V81" i="20"/>
  <c r="T82" i="20"/>
  <c r="V82" i="20"/>
  <c r="T83" i="20"/>
  <c r="V83" i="20"/>
  <c r="T84" i="20"/>
  <c r="V84" i="20"/>
  <c r="T85" i="20"/>
  <c r="V85" i="20"/>
  <c r="T86" i="20"/>
  <c r="V86" i="20"/>
  <c r="T87" i="20"/>
  <c r="V87" i="20"/>
  <c r="T88" i="20"/>
  <c r="V88" i="20"/>
  <c r="T89" i="20"/>
  <c r="V89" i="20"/>
  <c r="T90" i="20"/>
  <c r="V90" i="20"/>
  <c r="T91" i="20"/>
  <c r="V91" i="20"/>
  <c r="T92" i="20"/>
  <c r="V92" i="20"/>
  <c r="T93" i="20"/>
  <c r="V93" i="20"/>
  <c r="T94" i="20"/>
  <c r="V94" i="20"/>
  <c r="T95" i="20"/>
  <c r="V95" i="20"/>
  <c r="T96" i="20"/>
  <c r="V96" i="20"/>
  <c r="T97" i="20"/>
  <c r="V97" i="20"/>
  <c r="T98" i="20"/>
  <c r="V98" i="20"/>
  <c r="T99" i="20"/>
  <c r="V99" i="20"/>
  <c r="T100" i="20"/>
  <c r="V100" i="20"/>
  <c r="T101" i="20"/>
  <c r="V101" i="20"/>
  <c r="T102" i="20"/>
  <c r="V102" i="20"/>
  <c r="T103" i="20"/>
  <c r="V103" i="20"/>
  <c r="T104" i="20"/>
  <c r="V104" i="20"/>
  <c r="T105" i="20"/>
  <c r="V105" i="20"/>
  <c r="T106" i="20"/>
  <c r="V106" i="20"/>
  <c r="T107" i="20"/>
  <c r="V107" i="20"/>
  <c r="T108" i="20"/>
  <c r="V108" i="20"/>
  <c r="T109" i="20"/>
  <c r="V109" i="20"/>
  <c r="H111" i="20"/>
  <c r="L35" i="20"/>
  <c r="K35" i="20"/>
  <c r="F35" i="20"/>
  <c r="E35" i="20"/>
  <c r="K34" i="20"/>
  <c r="E34" i="20"/>
  <c r="F34" i="20"/>
  <c r="L33" i="20"/>
  <c r="K33" i="20"/>
  <c r="F33" i="20"/>
  <c r="E33" i="20"/>
  <c r="L32" i="20"/>
  <c r="K32" i="20"/>
  <c r="F32" i="20"/>
  <c r="E32" i="20"/>
  <c r="L31" i="20"/>
  <c r="K31" i="20"/>
  <c r="F31" i="20"/>
  <c r="E31" i="20"/>
  <c r="L30" i="20"/>
  <c r="K30" i="20"/>
  <c r="F30" i="20"/>
  <c r="E30" i="20"/>
  <c r="L29" i="20"/>
  <c r="K29" i="20"/>
  <c r="F29" i="20"/>
  <c r="E29" i="20"/>
  <c r="L28" i="20"/>
  <c r="K28" i="20"/>
  <c r="K27" i="20"/>
  <c r="K20" i="20"/>
  <c r="K21" i="20"/>
  <c r="K22" i="20"/>
  <c r="K23" i="20"/>
  <c r="K24" i="20"/>
  <c r="K25" i="20"/>
  <c r="K26" i="20"/>
  <c r="I15" i="20"/>
  <c r="F28" i="20"/>
  <c r="E28" i="20"/>
  <c r="X27" i="20"/>
  <c r="L27" i="20"/>
  <c r="F27" i="20"/>
  <c r="E27" i="20"/>
  <c r="X26" i="20"/>
  <c r="L26" i="20"/>
  <c r="F26" i="20"/>
  <c r="E26" i="20"/>
  <c r="X25" i="20"/>
  <c r="L25" i="20"/>
  <c r="F25" i="20"/>
  <c r="E25" i="20"/>
  <c r="X24" i="20"/>
  <c r="L24" i="20"/>
  <c r="F24" i="20"/>
  <c r="E24" i="20"/>
  <c r="X23" i="20"/>
  <c r="L23" i="20"/>
  <c r="F23" i="20"/>
  <c r="E23" i="20"/>
  <c r="X22" i="20"/>
  <c r="L22" i="20"/>
  <c r="F22" i="20"/>
  <c r="E22" i="20"/>
  <c r="X21" i="20"/>
  <c r="L21" i="20"/>
  <c r="F21" i="20"/>
  <c r="E21" i="20"/>
  <c r="L20" i="20"/>
  <c r="F20" i="20"/>
  <c r="E20" i="20"/>
  <c r="M112" i="20"/>
  <c r="L11" i="20"/>
  <c r="J14" i="20"/>
  <c r="H14" i="20"/>
  <c r="L12" i="20"/>
  <c r="L14" i="20"/>
  <c r="L168" i="20"/>
  <c r="T120" i="20"/>
  <c r="T127" i="20"/>
  <c r="T139" i="20"/>
  <c r="T126" i="20"/>
  <c r="T147" i="20"/>
  <c r="T161" i="20"/>
  <c r="T132" i="20"/>
  <c r="T141" i="20"/>
  <c r="T156" i="20"/>
  <c r="T151" i="20"/>
  <c r="T118" i="20"/>
  <c r="T121" i="20"/>
  <c r="T144" i="20"/>
  <c r="T150" i="20"/>
  <c r="T160" i="20"/>
  <c r="BA124" i="20"/>
  <c r="T125" i="20"/>
  <c r="T135" i="20"/>
  <c r="T143" i="20"/>
  <c r="T148" i="20"/>
  <c r="T159" i="20"/>
  <c r="T123" i="20"/>
  <c r="T166" i="20"/>
  <c r="L15" i="20"/>
  <c r="G15" i="20"/>
  <c r="T152" i="20"/>
  <c r="K168" i="20"/>
  <c r="I187" i="20"/>
  <c r="T128" i="20"/>
  <c r="T137" i="20"/>
  <c r="T154" i="20"/>
  <c r="Q117" i="20"/>
  <c r="T117" i="20"/>
  <c r="T122" i="20"/>
  <c r="T119" i="20"/>
  <c r="X20" i="20"/>
  <c r="T149" i="20"/>
  <c r="T124" i="20"/>
  <c r="T140" i="20"/>
  <c r="T131" i="20"/>
  <c r="T136" i="20"/>
  <c r="T153" i="20"/>
  <c r="AB152" i="20"/>
  <c r="G111" i="20"/>
  <c r="N112" i="20"/>
  <c r="AG117" i="20"/>
  <c r="AJ118" i="20"/>
  <c r="AA119" i="20"/>
  <c r="AD120" i="20"/>
  <c r="AG121" i="20"/>
  <c r="AJ122" i="20"/>
  <c r="AA123" i="20"/>
  <c r="AD124" i="20"/>
  <c r="AG131" i="20"/>
  <c r="AF132" i="20"/>
  <c r="AE133" i="20"/>
  <c r="AD134" i="20"/>
  <c r="AG137" i="20"/>
  <c r="AF138" i="20"/>
  <c r="AE139" i="20"/>
  <c r="AD140" i="20"/>
  <c r="AC141" i="20"/>
  <c r="AB142" i="20"/>
  <c r="AA143" i="20"/>
  <c r="AT143" i="20"/>
  <c r="Z144" i="20"/>
  <c r="Z146" i="20"/>
  <c r="AE147" i="20"/>
  <c r="AC149" i="20"/>
  <c r="AH150" i="20"/>
  <c r="AC152" i="20"/>
  <c r="O112" i="20"/>
  <c r="L34" i="20"/>
  <c r="J15" i="20"/>
  <c r="X37" i="20"/>
  <c r="X40" i="20"/>
  <c r="X43" i="20"/>
  <c r="X46" i="20"/>
  <c r="X49" i="20"/>
  <c r="X52" i="20"/>
  <c r="X55" i="20"/>
  <c r="X58" i="20"/>
  <c r="X61" i="20"/>
  <c r="X64" i="20"/>
  <c r="X67" i="20"/>
  <c r="X70" i="20"/>
  <c r="X73" i="20"/>
  <c r="X76" i="20"/>
  <c r="X79" i="20"/>
  <c r="X82" i="20"/>
  <c r="X85" i="20"/>
  <c r="X88" i="20"/>
  <c r="X91" i="20"/>
  <c r="X94" i="20"/>
  <c r="X97" i="20"/>
  <c r="X100" i="20"/>
  <c r="X103" i="20"/>
  <c r="X106" i="20"/>
  <c r="X109" i="20"/>
  <c r="D112" i="20"/>
  <c r="AI117" i="20"/>
  <c r="Z118" i="20"/>
  <c r="AC119" i="20"/>
  <c r="AF120" i="20"/>
  <c r="AI121" i="20"/>
  <c r="Z122" i="20"/>
  <c r="AC123" i="20"/>
  <c r="AF124" i="20"/>
  <c r="AA127" i="20"/>
  <c r="AT127" i="20"/>
  <c r="Z128" i="20"/>
  <c r="AG133" i="20"/>
  <c r="AF134" i="20"/>
  <c r="AG139" i="20"/>
  <c r="AF140" i="20"/>
  <c r="AE141" i="20"/>
  <c r="AD142" i="20"/>
  <c r="AC143" i="20"/>
  <c r="AB144" i="20"/>
  <c r="AT144" i="20"/>
  <c r="AB146" i="20"/>
  <c r="AG147" i="20"/>
  <c r="Z148" i="20"/>
  <c r="AE149" i="20"/>
  <c r="AE152" i="20"/>
  <c r="X28" i="20"/>
  <c r="P112" i="20"/>
  <c r="X31" i="20"/>
  <c r="X34" i="20"/>
  <c r="E112" i="20"/>
  <c r="Q112" i="20"/>
  <c r="AJ117" i="20"/>
  <c r="AA118" i="20"/>
  <c r="AD119" i="20"/>
  <c r="AG120" i="20"/>
  <c r="AJ121" i="20"/>
  <c r="AA122" i="20"/>
  <c r="AD123" i="20"/>
  <c r="AG124" i="20"/>
  <c r="AB127" i="20"/>
  <c r="AA128" i="20"/>
  <c r="AT128" i="20"/>
  <c r="Z129" i="20"/>
  <c r="AG134" i="20"/>
  <c r="AG140" i="20"/>
  <c r="AF141" i="20"/>
  <c r="AE142" i="20"/>
  <c r="AD143" i="20"/>
  <c r="AC144" i="20"/>
  <c r="AC146" i="20"/>
  <c r="AH147" i="20"/>
  <c r="AA148" i="20"/>
  <c r="AF149" i="20"/>
  <c r="AF152" i="20"/>
  <c r="AS144" i="20"/>
  <c r="K111" i="20"/>
  <c r="F112" i="20"/>
  <c r="R112" i="20"/>
  <c r="AK117" i="20"/>
  <c r="AB118" i="20"/>
  <c r="AE119" i="20"/>
  <c r="AH120" i="20"/>
  <c r="AK121" i="20"/>
  <c r="AB122" i="20"/>
  <c r="AE123" i="20"/>
  <c r="AH124" i="20"/>
  <c r="AC127" i="20"/>
  <c r="AB128" i="20"/>
  <c r="AA129" i="20"/>
  <c r="AT129" i="20"/>
  <c r="Z130" i="20"/>
  <c r="AG141" i="20"/>
  <c r="AF142" i="20"/>
  <c r="AE143" i="20"/>
  <c r="AD144" i="20"/>
  <c r="AD146" i="20"/>
  <c r="AI147" i="20"/>
  <c r="AB148" i="20"/>
  <c r="AG149" i="20"/>
  <c r="Z150" i="20"/>
  <c r="L184" i="20"/>
  <c r="I184" i="20"/>
  <c r="L186" i="20"/>
  <c r="I186" i="20"/>
  <c r="L188" i="20"/>
  <c r="I188" i="20"/>
  <c r="I183" i="20"/>
  <c r="L111" i="20"/>
  <c r="G112" i="20"/>
  <c r="Z117" i="20"/>
  <c r="AC118" i="20"/>
  <c r="AF119" i="20"/>
  <c r="AI120" i="20"/>
  <c r="Z121" i="20"/>
  <c r="AC122" i="20"/>
  <c r="AF123" i="20"/>
  <c r="AI124" i="20"/>
  <c r="AD127" i="20"/>
  <c r="AC128" i="20"/>
  <c r="AB129" i="20"/>
  <c r="AA130" i="20"/>
  <c r="AT130" i="20"/>
  <c r="Z131" i="20"/>
  <c r="Z137" i="20"/>
  <c r="AS137" i="20"/>
  <c r="AG142" i="20"/>
  <c r="AF143" i="20"/>
  <c r="AE144" i="20"/>
  <c r="AE146" i="20"/>
  <c r="AC148" i="20"/>
  <c r="AH149" i="20"/>
  <c r="AA150" i="20"/>
  <c r="AE140" i="20"/>
  <c r="X36" i="20"/>
  <c r="X39" i="20"/>
  <c r="X42" i="20"/>
  <c r="X45" i="20"/>
  <c r="X48" i="20"/>
  <c r="X51" i="20"/>
  <c r="X54" i="20"/>
  <c r="X57" i="20"/>
  <c r="X60" i="20"/>
  <c r="X63" i="20"/>
  <c r="X66" i="20"/>
  <c r="X69" i="20"/>
  <c r="X72" i="20"/>
  <c r="X75" i="20"/>
  <c r="X78" i="20"/>
  <c r="X81" i="20"/>
  <c r="X84" i="20"/>
  <c r="X87" i="20"/>
  <c r="X90" i="20"/>
  <c r="X93" i="20"/>
  <c r="X96" i="20"/>
  <c r="X99" i="20"/>
  <c r="X102" i="20"/>
  <c r="X105" i="20"/>
  <c r="X108" i="20"/>
  <c r="M111" i="20"/>
  <c r="H112" i="20"/>
  <c r="AA117" i="20"/>
  <c r="AD118" i="20"/>
  <c r="AG119" i="20"/>
  <c r="AJ120" i="20"/>
  <c r="AA121" i="20"/>
  <c r="AD122" i="20"/>
  <c r="AG123" i="20"/>
  <c r="AJ124" i="20"/>
  <c r="AE127" i="20"/>
  <c r="AD128" i="20"/>
  <c r="AC129" i="20"/>
  <c r="AB130" i="20"/>
  <c r="AA131" i="20"/>
  <c r="AT131" i="20"/>
  <c r="Z132" i="20"/>
  <c r="AA137" i="20"/>
  <c r="AT137" i="20"/>
  <c r="Z138" i="20"/>
  <c r="AS138" i="20"/>
  <c r="AG143" i="20"/>
  <c r="AF144" i="20"/>
  <c r="AF146" i="20"/>
  <c r="AD148" i="20"/>
  <c r="AI149" i="20"/>
  <c r="AB150" i="20"/>
  <c r="AE134" i="20"/>
  <c r="X30" i="20"/>
  <c r="X33" i="20"/>
  <c r="N111" i="20"/>
  <c r="X29" i="20"/>
  <c r="X32" i="20"/>
  <c r="I112" i="20"/>
  <c r="AB117" i="20"/>
  <c r="AE118" i="20"/>
  <c r="AH119" i="20"/>
  <c r="AK120" i="20"/>
  <c r="AB121" i="20"/>
  <c r="AE122" i="20"/>
  <c r="AH123" i="20"/>
  <c r="AK124" i="20"/>
  <c r="AF127" i="20"/>
  <c r="AE128" i="20"/>
  <c r="AD129" i="20"/>
  <c r="AC130" i="20"/>
  <c r="AB131" i="20"/>
  <c r="AA132" i="20"/>
  <c r="AT132" i="20"/>
  <c r="Z133" i="20"/>
  <c r="AB137" i="20"/>
  <c r="AA138" i="20"/>
  <c r="AT138" i="20"/>
  <c r="Z139" i="20"/>
  <c r="AS139" i="20"/>
  <c r="AG144" i="20"/>
  <c r="AG146" i="20"/>
  <c r="Z147" i="20"/>
  <c r="AE148" i="20"/>
  <c r="AC150" i="20"/>
  <c r="AD152" i="20"/>
  <c r="O111" i="20"/>
  <c r="J112" i="20"/>
  <c r="AC117" i="20"/>
  <c r="AF118" i="20"/>
  <c r="AI119" i="20"/>
  <c r="Z120" i="20"/>
  <c r="AC121" i="20"/>
  <c r="AF122" i="20"/>
  <c r="AI123" i="20"/>
  <c r="Z124" i="20"/>
  <c r="AG127" i="20"/>
  <c r="AF128" i="20"/>
  <c r="AE129" i="20"/>
  <c r="AD130" i="20"/>
  <c r="AC131" i="20"/>
  <c r="AB132" i="20"/>
  <c r="AA133" i="20"/>
  <c r="AT133" i="20"/>
  <c r="Z134" i="20"/>
  <c r="AC137" i="20"/>
  <c r="AB138" i="20"/>
  <c r="AA139" i="20"/>
  <c r="AT139" i="20"/>
  <c r="Z140" i="20"/>
  <c r="AS140" i="20"/>
  <c r="AH146" i="20"/>
  <c r="AA147" i="20"/>
  <c r="AF148" i="20"/>
  <c r="AD150" i="20"/>
  <c r="D111" i="20"/>
  <c r="P111" i="20"/>
  <c r="K112" i="20"/>
  <c r="AD117" i="20"/>
  <c r="AG118" i="20"/>
  <c r="AJ119" i="20"/>
  <c r="AA120" i="20"/>
  <c r="AD121" i="20"/>
  <c r="AG122" i="20"/>
  <c r="AJ123" i="20"/>
  <c r="AA124" i="20"/>
  <c r="AG128" i="20"/>
  <c r="AF129" i="20"/>
  <c r="AE130" i="20"/>
  <c r="AD131" i="20"/>
  <c r="AC132" i="20"/>
  <c r="AB133" i="20"/>
  <c r="AA134" i="20"/>
  <c r="AD137" i="20"/>
  <c r="AC138" i="20"/>
  <c r="AB139" i="20"/>
  <c r="AA140" i="20"/>
  <c r="AT140" i="20"/>
  <c r="Z141" i="20"/>
  <c r="AS141" i="20"/>
  <c r="AI146" i="20"/>
  <c r="AB147" i="20"/>
  <c r="AG148" i="20"/>
  <c r="Z149" i="20"/>
  <c r="AE150" i="20"/>
  <c r="Z152" i="20"/>
  <c r="AD141" i="20"/>
  <c r="AI150" i="20"/>
  <c r="X35" i="20"/>
  <c r="C112" i="20"/>
  <c r="X38" i="20"/>
  <c r="X41" i="20"/>
  <c r="X44" i="20"/>
  <c r="X47" i="20"/>
  <c r="X50" i="20"/>
  <c r="X53" i="20"/>
  <c r="X56" i="20"/>
  <c r="X59" i="20"/>
  <c r="X62" i="20"/>
  <c r="X65" i="20"/>
  <c r="X68" i="20"/>
  <c r="X71" i="20"/>
  <c r="X74" i="20"/>
  <c r="X77" i="20"/>
  <c r="X80" i="20"/>
  <c r="X83" i="20"/>
  <c r="X86" i="20"/>
  <c r="X89" i="20"/>
  <c r="X92" i="20"/>
  <c r="X95" i="20"/>
  <c r="X98" i="20"/>
  <c r="X101" i="20"/>
  <c r="X104" i="20"/>
  <c r="X107" i="20"/>
  <c r="E111" i="20"/>
  <c r="Q111" i="20"/>
  <c r="L112" i="20"/>
  <c r="AE117" i="20"/>
  <c r="AH118" i="20"/>
  <c r="AK119" i="20"/>
  <c r="AB120" i="20"/>
  <c r="AE121" i="20"/>
  <c r="AH122" i="20"/>
  <c r="AK123" i="20"/>
  <c r="AB124" i="20"/>
  <c r="AG129" i="20"/>
  <c r="AF130" i="20"/>
  <c r="AE131" i="20"/>
  <c r="AD132" i="20"/>
  <c r="AC133" i="20"/>
  <c r="AB134" i="20"/>
  <c r="AT134" i="20"/>
  <c r="AE137" i="20"/>
  <c r="AD138" i="20"/>
  <c r="AC139" i="20"/>
  <c r="AB140" i="20"/>
  <c r="AA141" i="20"/>
  <c r="AT141" i="20"/>
  <c r="Z142" i="20"/>
  <c r="AS142" i="20"/>
  <c r="AC147" i="20"/>
  <c r="AH148" i="20"/>
  <c r="AA149" i="20"/>
  <c r="AF150" i="20"/>
  <c r="AA152" i="20"/>
  <c r="F111" i="20"/>
  <c r="R111" i="20"/>
  <c r="AF117" i="20"/>
  <c r="AI118" i="20"/>
  <c r="Z119" i="20"/>
  <c r="AC120" i="20"/>
  <c r="AF121" i="20"/>
  <c r="AI122" i="20"/>
  <c r="Z123" i="20"/>
  <c r="AC124" i="20"/>
  <c r="AG130" i="20"/>
  <c r="AF131" i="20"/>
  <c r="AE132" i="20"/>
  <c r="AD133" i="20"/>
  <c r="AC134" i="20"/>
  <c r="AF137" i="20"/>
  <c r="AE138" i="20"/>
  <c r="AD139" i="20"/>
  <c r="AC140" i="20"/>
  <c r="AB141" i="20"/>
  <c r="AA142" i="20"/>
  <c r="AT142" i="20"/>
  <c r="Z143" i="20"/>
  <c r="AD147" i="20"/>
  <c r="AI148" i="20"/>
  <c r="AB149" i="20"/>
  <c r="AG150" i="20"/>
  <c r="AW134" i="20"/>
  <c r="AH134" i="20"/>
  <c r="AW144" i="20"/>
  <c r="AL124" i="20"/>
  <c r="I111" i="20"/>
  <c r="J111" i="20"/>
  <c r="X110" i="20"/>
  <c r="S112" i="20"/>
  <c r="AJ152" i="20"/>
  <c r="C111" i="20"/>
  <c r="S111" i="20"/>
  <c r="AH144" i="20"/>
  <c r="AJ150" i="20"/>
  <c r="V110" i="20"/>
  <c r="T112" i="20"/>
  <c r="AA115" i="20"/>
  <c r="L8" i="37"/>
  <c r="E16" i="37"/>
  <c r="E23" i="37"/>
  <c r="E17" i="37"/>
  <c r="E21" i="37"/>
  <c r="E18" i="37"/>
  <c r="H291" i="50"/>
  <c r="H290" i="50"/>
  <c r="H289" i="50"/>
  <c r="H288" i="50"/>
  <c r="H287" i="50"/>
  <c r="H286" i="50"/>
  <c r="H285" i="50"/>
  <c r="H284" i="50"/>
  <c r="H283" i="50"/>
  <c r="H282" i="50"/>
  <c r="H281" i="50"/>
  <c r="H280" i="50"/>
  <c r="H279" i="50"/>
  <c r="H278" i="50"/>
  <c r="H277" i="50"/>
  <c r="H276" i="50"/>
  <c r="H275" i="50"/>
  <c r="H274" i="50"/>
  <c r="H273" i="50"/>
  <c r="H272" i="50"/>
  <c r="H271" i="50"/>
  <c r="H270" i="50"/>
  <c r="H269" i="50"/>
  <c r="H268" i="50"/>
  <c r="H267" i="50"/>
  <c r="H266" i="50"/>
  <c r="H265" i="50"/>
  <c r="H264" i="50"/>
  <c r="H263" i="50"/>
  <c r="H262" i="50"/>
  <c r="H261" i="50"/>
  <c r="H260" i="50"/>
  <c r="H259" i="50"/>
  <c r="H258" i="50"/>
  <c r="H257" i="50"/>
  <c r="H256" i="50"/>
  <c r="H255" i="50"/>
  <c r="H254" i="50"/>
  <c r="H253" i="50"/>
  <c r="H252" i="50"/>
  <c r="H251" i="50"/>
  <c r="H250" i="50"/>
  <c r="H249" i="50"/>
  <c r="H248" i="50"/>
  <c r="H247" i="50"/>
  <c r="H246" i="50"/>
  <c r="H245" i="50"/>
  <c r="H244" i="50"/>
  <c r="H243" i="50"/>
  <c r="H242" i="50"/>
  <c r="H241" i="50"/>
  <c r="H240" i="50"/>
  <c r="H239" i="50"/>
  <c r="H238" i="50"/>
  <c r="H237" i="50"/>
  <c r="H236" i="50"/>
  <c r="H235" i="50"/>
  <c r="H234" i="50"/>
  <c r="H233" i="50"/>
  <c r="H232" i="50"/>
  <c r="H231" i="50"/>
  <c r="H230" i="50"/>
  <c r="H229" i="50"/>
  <c r="H228" i="50"/>
  <c r="H227" i="50"/>
  <c r="H226" i="50"/>
  <c r="H225" i="50"/>
  <c r="H224" i="50"/>
  <c r="H223" i="50"/>
  <c r="H222" i="50"/>
  <c r="H221" i="50"/>
  <c r="H220" i="50"/>
  <c r="H219" i="50"/>
  <c r="H218" i="50"/>
  <c r="H217" i="50"/>
  <c r="H216" i="50"/>
  <c r="H215" i="50"/>
  <c r="H214" i="50"/>
  <c r="H213" i="50"/>
  <c r="H212" i="50"/>
  <c r="H211" i="50"/>
  <c r="H210" i="50"/>
  <c r="H209" i="50"/>
  <c r="H208" i="50"/>
  <c r="H207" i="50"/>
  <c r="H206" i="50"/>
  <c r="H205" i="50"/>
  <c r="H204" i="50"/>
  <c r="H203" i="50"/>
  <c r="H202" i="50"/>
  <c r="H201" i="50"/>
  <c r="H200" i="50"/>
  <c r="H199" i="50"/>
  <c r="H198" i="50"/>
  <c r="H197" i="50"/>
  <c r="H196" i="50"/>
  <c r="H195" i="50"/>
  <c r="H194" i="50"/>
  <c r="H193" i="50"/>
  <c r="H192" i="50"/>
  <c r="H191" i="50"/>
  <c r="H190" i="50"/>
  <c r="H189" i="50"/>
  <c r="H188" i="50"/>
  <c r="H187" i="50"/>
  <c r="H186" i="50"/>
  <c r="H185" i="50"/>
  <c r="H184" i="50"/>
  <c r="H183" i="50"/>
  <c r="H182" i="50"/>
  <c r="H181" i="50"/>
  <c r="H180" i="50"/>
  <c r="H179" i="50"/>
  <c r="H178" i="50"/>
  <c r="H177" i="50"/>
  <c r="H176" i="50"/>
  <c r="H175" i="50"/>
  <c r="H174" i="50"/>
  <c r="H173" i="50"/>
  <c r="H172" i="50"/>
  <c r="H171" i="50"/>
  <c r="H170" i="50"/>
  <c r="H169" i="50"/>
  <c r="H168" i="50"/>
  <c r="H167" i="50"/>
  <c r="H166" i="50"/>
  <c r="H165" i="50"/>
  <c r="H164" i="50"/>
  <c r="H163" i="50"/>
  <c r="H162" i="50"/>
  <c r="H161" i="50"/>
  <c r="H160" i="50"/>
  <c r="H159" i="50"/>
  <c r="H158" i="50"/>
  <c r="H157" i="50"/>
  <c r="H156" i="50"/>
  <c r="H155" i="50"/>
  <c r="H154" i="50"/>
  <c r="H153" i="50"/>
  <c r="H152" i="50"/>
  <c r="H151" i="50"/>
  <c r="H150" i="50"/>
  <c r="H149" i="50"/>
  <c r="H148" i="50"/>
  <c r="H147" i="50"/>
  <c r="H146" i="50"/>
  <c r="H145" i="50"/>
  <c r="H144" i="50"/>
  <c r="H143" i="50"/>
  <c r="H142" i="50"/>
  <c r="H141" i="50"/>
  <c r="H140" i="50"/>
  <c r="H139" i="50"/>
  <c r="H138" i="50"/>
  <c r="H137" i="50"/>
  <c r="H136" i="50"/>
  <c r="H135" i="50"/>
  <c r="H134" i="50"/>
  <c r="H133" i="50"/>
  <c r="H132" i="50"/>
  <c r="H131" i="50"/>
  <c r="H130" i="50"/>
  <c r="H129" i="50"/>
  <c r="H128" i="50"/>
  <c r="H127" i="50"/>
  <c r="H126" i="50"/>
  <c r="H125" i="50"/>
  <c r="H124" i="50"/>
  <c r="H123" i="50"/>
  <c r="H122" i="50"/>
  <c r="H121" i="50"/>
  <c r="H120" i="50"/>
  <c r="H119" i="50"/>
  <c r="H118" i="50"/>
  <c r="H117" i="50"/>
  <c r="H116" i="50"/>
  <c r="H115" i="50"/>
  <c r="H114" i="50"/>
  <c r="H113" i="50"/>
  <c r="H112" i="50"/>
  <c r="H111" i="50"/>
  <c r="H110" i="50"/>
  <c r="H109" i="50"/>
  <c r="H108" i="50"/>
  <c r="H107" i="50"/>
  <c r="H106" i="50"/>
  <c r="H105" i="50"/>
  <c r="H104" i="50"/>
  <c r="H103" i="50"/>
  <c r="H102" i="50"/>
  <c r="H101" i="50"/>
  <c r="H100" i="50"/>
  <c r="H99" i="50"/>
  <c r="H98" i="50"/>
  <c r="H97" i="50"/>
  <c r="H96" i="50"/>
  <c r="H95" i="50"/>
  <c r="H94" i="50"/>
  <c r="H93" i="50"/>
  <c r="H92" i="50"/>
  <c r="H91" i="50"/>
  <c r="H90" i="50"/>
  <c r="H89" i="50"/>
  <c r="H88" i="50"/>
  <c r="H87" i="50"/>
  <c r="H86" i="50"/>
  <c r="H85" i="50"/>
  <c r="H84" i="50"/>
  <c r="H83" i="50"/>
  <c r="H82" i="50"/>
  <c r="H81" i="50"/>
  <c r="H80" i="50"/>
  <c r="H79" i="50"/>
  <c r="H78" i="50"/>
  <c r="H77" i="50"/>
  <c r="H76" i="50"/>
  <c r="H75" i="50"/>
  <c r="H74" i="50"/>
  <c r="H73" i="50"/>
  <c r="H72" i="50"/>
  <c r="H71" i="50"/>
  <c r="H70" i="50"/>
  <c r="H69" i="50"/>
  <c r="H68" i="50"/>
  <c r="H67" i="50"/>
  <c r="H66" i="50"/>
  <c r="H65" i="50"/>
  <c r="H64" i="50"/>
  <c r="H63" i="50"/>
  <c r="H62" i="50"/>
  <c r="H61" i="50"/>
  <c r="H60" i="50"/>
  <c r="H59" i="50"/>
  <c r="H58" i="50"/>
  <c r="H57" i="50"/>
  <c r="H56" i="50"/>
  <c r="H55" i="50"/>
  <c r="H54" i="50"/>
  <c r="H53" i="50"/>
  <c r="H52" i="50"/>
  <c r="H51" i="50"/>
  <c r="H50" i="50"/>
  <c r="H49" i="50"/>
  <c r="H48" i="50"/>
  <c r="H47" i="50"/>
  <c r="H46" i="50"/>
  <c r="H45" i="50"/>
  <c r="H44" i="50"/>
  <c r="H43" i="50"/>
  <c r="H42" i="50"/>
  <c r="H41" i="50"/>
  <c r="H40" i="50"/>
  <c r="H39" i="50"/>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G16" i="50"/>
  <c r="G15" i="50"/>
  <c r="G14" i="50"/>
  <c r="G13" i="50"/>
  <c r="G12" i="50"/>
  <c r="G11" i="50"/>
  <c r="G290" i="50"/>
  <c r="G289" i="50"/>
  <c r="G288" i="50"/>
  <c r="G287" i="50"/>
  <c r="G286" i="50"/>
  <c r="G285" i="50"/>
  <c r="G284" i="50"/>
  <c r="G283" i="50"/>
  <c r="G282" i="50"/>
  <c r="G281" i="50"/>
  <c r="G280" i="50"/>
  <c r="G279" i="50"/>
  <c r="G278" i="50"/>
  <c r="G277" i="50"/>
  <c r="G276" i="50"/>
  <c r="G275" i="50"/>
  <c r="G274" i="50"/>
  <c r="G273" i="50"/>
  <c r="G272" i="50"/>
  <c r="G271" i="50"/>
  <c r="G270" i="50"/>
  <c r="G269" i="50"/>
  <c r="G268" i="50"/>
  <c r="G267" i="50"/>
  <c r="G266" i="50"/>
  <c r="G265" i="50"/>
  <c r="G264" i="50"/>
  <c r="G263" i="50"/>
  <c r="G262" i="50"/>
  <c r="G261" i="50"/>
  <c r="G260" i="50"/>
  <c r="G259" i="50"/>
  <c r="G258" i="50"/>
  <c r="G257" i="50"/>
  <c r="G256" i="50"/>
  <c r="G255" i="50"/>
  <c r="G254" i="50"/>
  <c r="G253" i="50"/>
  <c r="G252" i="50"/>
  <c r="G251" i="50"/>
  <c r="G250" i="50"/>
  <c r="G249" i="50"/>
  <c r="G248" i="50"/>
  <c r="G247" i="50"/>
  <c r="G246" i="50"/>
  <c r="G245" i="50"/>
  <c r="G244" i="50"/>
  <c r="G243" i="50"/>
  <c r="G242" i="50"/>
  <c r="G241" i="50"/>
  <c r="G240" i="50"/>
  <c r="G239" i="50"/>
  <c r="G238" i="50"/>
  <c r="G237" i="50"/>
  <c r="G236" i="50"/>
  <c r="G235" i="50"/>
  <c r="G234" i="50"/>
  <c r="G233" i="50"/>
  <c r="G232" i="50"/>
  <c r="G231" i="50"/>
  <c r="G230" i="50"/>
  <c r="G229" i="50"/>
  <c r="G228" i="50"/>
  <c r="G227" i="50"/>
  <c r="G226" i="50"/>
  <c r="G225" i="50"/>
  <c r="G224" i="50"/>
  <c r="G223" i="50"/>
  <c r="G222" i="50"/>
  <c r="G221" i="50"/>
  <c r="G220" i="50"/>
  <c r="G219" i="50"/>
  <c r="G218" i="50"/>
  <c r="G217" i="50"/>
  <c r="G216" i="50"/>
  <c r="G215" i="50"/>
  <c r="G214" i="50"/>
  <c r="G213" i="50"/>
  <c r="G212" i="50"/>
  <c r="G211" i="50"/>
  <c r="G210" i="50"/>
  <c r="G209" i="50"/>
  <c r="G208" i="50"/>
  <c r="G207" i="50"/>
  <c r="G206" i="50"/>
  <c r="G205" i="50"/>
  <c r="G204" i="50"/>
  <c r="G203" i="50"/>
  <c r="G202" i="50"/>
  <c r="G201" i="50"/>
  <c r="G200" i="50"/>
  <c r="G199" i="50"/>
  <c r="G198" i="50"/>
  <c r="G197" i="50"/>
  <c r="G196" i="50"/>
  <c r="G195" i="50"/>
  <c r="G194" i="50"/>
  <c r="G193" i="50"/>
  <c r="G192" i="50"/>
  <c r="G191" i="50"/>
  <c r="G190" i="50"/>
  <c r="G189" i="50"/>
  <c r="G188" i="50"/>
  <c r="G187" i="50"/>
  <c r="G186" i="50"/>
  <c r="G185" i="50"/>
  <c r="G184" i="50"/>
  <c r="G183" i="50"/>
  <c r="G182" i="50"/>
  <c r="G181" i="50"/>
  <c r="G180" i="50"/>
  <c r="G179" i="50"/>
  <c r="G178" i="50"/>
  <c r="G177" i="50"/>
  <c r="G176" i="50"/>
  <c r="G175" i="50"/>
  <c r="G174" i="50"/>
  <c r="G173" i="50"/>
  <c r="G172" i="50"/>
  <c r="G171" i="50"/>
  <c r="G170" i="50"/>
  <c r="G169" i="50"/>
  <c r="G168" i="50"/>
  <c r="G167" i="50"/>
  <c r="G166" i="50"/>
  <c r="G165" i="50"/>
  <c r="G164" i="50"/>
  <c r="G163" i="50"/>
  <c r="G162" i="50"/>
  <c r="G161" i="50"/>
  <c r="G160" i="50"/>
  <c r="G159" i="50"/>
  <c r="G158" i="50"/>
  <c r="G157" i="50"/>
  <c r="G156" i="50"/>
  <c r="G155" i="50"/>
  <c r="G154" i="50"/>
  <c r="G153" i="50"/>
  <c r="G152" i="50"/>
  <c r="G151" i="50"/>
  <c r="G150" i="50"/>
  <c r="G149" i="50"/>
  <c r="G148" i="50"/>
  <c r="G147" i="50"/>
  <c r="G146" i="50"/>
  <c r="G145" i="50"/>
  <c r="G144" i="50"/>
  <c r="G143" i="50"/>
  <c r="G142" i="50"/>
  <c r="G141" i="50"/>
  <c r="G140" i="50"/>
  <c r="G139" i="50"/>
  <c r="G138" i="50"/>
  <c r="G137" i="50"/>
  <c r="G136" i="50"/>
  <c r="G135" i="50"/>
  <c r="G134" i="50"/>
  <c r="G133" i="50"/>
  <c r="G132" i="50"/>
  <c r="G131" i="50"/>
  <c r="G130" i="50"/>
  <c r="G129" i="50"/>
  <c r="G128" i="50"/>
  <c r="G127" i="50"/>
  <c r="G126" i="50"/>
  <c r="G125" i="50"/>
  <c r="G124" i="50"/>
  <c r="G123" i="50"/>
  <c r="G122" i="50"/>
  <c r="G121" i="50"/>
  <c r="G120" i="50"/>
  <c r="G119" i="50"/>
  <c r="G118" i="50"/>
  <c r="G117" i="50"/>
  <c r="G116" i="50"/>
  <c r="G115" i="50"/>
  <c r="G114" i="50"/>
  <c r="G113" i="50"/>
  <c r="G112" i="50"/>
  <c r="G111" i="50"/>
  <c r="G110" i="50"/>
  <c r="G109" i="50"/>
  <c r="G108" i="50"/>
  <c r="G107" i="50"/>
  <c r="G106" i="50"/>
  <c r="G105" i="50"/>
  <c r="G104" i="50"/>
  <c r="G103" i="50"/>
  <c r="G102" i="50"/>
  <c r="G101" i="50"/>
  <c r="G100" i="50"/>
  <c r="G99" i="50"/>
  <c r="G98" i="50"/>
  <c r="G97" i="50"/>
  <c r="G96" i="50"/>
  <c r="G95" i="50"/>
  <c r="G94" i="50"/>
  <c r="G93" i="50"/>
  <c r="G92" i="50"/>
  <c r="G91" i="50"/>
  <c r="G90" i="50"/>
  <c r="G89" i="50"/>
  <c r="G88" i="50"/>
  <c r="G87" i="50"/>
  <c r="G86" i="50"/>
  <c r="G85" i="50"/>
  <c r="G84" i="50"/>
  <c r="G83" i="50"/>
  <c r="G82" i="50"/>
  <c r="G81" i="50"/>
  <c r="G80" i="50"/>
  <c r="G79" i="50"/>
  <c r="G78" i="50"/>
  <c r="G77" i="50"/>
  <c r="G76" i="50"/>
  <c r="G75" i="50"/>
  <c r="G74" i="50"/>
  <c r="G73" i="50"/>
  <c r="G72" i="50"/>
  <c r="G71" i="50"/>
  <c r="G70" i="50"/>
  <c r="G69" i="50"/>
  <c r="G68" i="50"/>
  <c r="G67" i="50"/>
  <c r="G66" i="50"/>
  <c r="G65" i="50"/>
  <c r="G64" i="50"/>
  <c r="G63" i="50"/>
  <c r="G62" i="50"/>
  <c r="G61" i="50"/>
  <c r="G60" i="50"/>
  <c r="G59" i="50"/>
  <c r="G58" i="50"/>
  <c r="G57" i="50"/>
  <c r="G56" i="50"/>
  <c r="G55" i="50"/>
  <c r="G54" i="50"/>
  <c r="G53" i="50"/>
  <c r="G52" i="50"/>
  <c r="G51" i="50"/>
  <c r="G50" i="50"/>
  <c r="G49" i="50"/>
  <c r="G48" i="50"/>
  <c r="G47" i="50"/>
  <c r="G46" i="50"/>
  <c r="G45" i="50"/>
  <c r="G44" i="50"/>
  <c r="G43" i="50"/>
  <c r="G42" i="50"/>
  <c r="G41" i="50"/>
  <c r="G40" i="50"/>
  <c r="G39" i="50"/>
  <c r="G38" i="50"/>
  <c r="G37" i="50"/>
  <c r="G36" i="50"/>
  <c r="G35" i="50"/>
  <c r="G34" i="50"/>
  <c r="G33" i="50"/>
  <c r="G32" i="50"/>
  <c r="G31" i="50"/>
  <c r="G30" i="50"/>
  <c r="G29" i="50"/>
  <c r="G28" i="50"/>
  <c r="G27" i="50"/>
  <c r="G26" i="50"/>
  <c r="G25" i="50"/>
  <c r="G24" i="50"/>
  <c r="G23" i="50"/>
  <c r="G22" i="50"/>
  <c r="G21" i="50"/>
  <c r="G20" i="50"/>
  <c r="G19" i="50"/>
  <c r="G18" i="50"/>
  <c r="G17" i="50"/>
  <c r="G291" i="50"/>
  <c r="F230" i="50"/>
  <c r="F218" i="50"/>
  <c r="F206" i="50"/>
  <c r="F194" i="50"/>
  <c r="F182" i="50"/>
  <c r="F170" i="50"/>
  <c r="F158" i="50"/>
  <c r="F146" i="50"/>
  <c r="F134" i="50"/>
  <c r="F122" i="50"/>
  <c r="F110" i="50"/>
  <c r="F98" i="50"/>
  <c r="F86" i="50"/>
  <c r="F74" i="50"/>
  <c r="F62" i="50"/>
  <c r="F50" i="50"/>
  <c r="F38" i="50"/>
  <c r="F26" i="50"/>
  <c r="F14" i="50"/>
  <c r="F234" i="50"/>
  <c r="F233" i="50"/>
  <c r="F232" i="50"/>
  <c r="F231" i="50"/>
  <c r="F229" i="50"/>
  <c r="F228" i="50"/>
  <c r="F226" i="50"/>
  <c r="F225" i="50"/>
  <c r="F224" i="50"/>
  <c r="F223" i="50"/>
  <c r="F222" i="50"/>
  <c r="F221" i="50"/>
  <c r="F220" i="50"/>
  <c r="F217" i="50"/>
  <c r="F216" i="50"/>
  <c r="F215" i="50"/>
  <c r="F214" i="50"/>
  <c r="F213" i="50"/>
  <c r="F212" i="50"/>
  <c r="F210" i="50"/>
  <c r="F209" i="50"/>
  <c r="F208" i="50"/>
  <c r="F207" i="50"/>
  <c r="F205" i="50"/>
  <c r="F204" i="50"/>
  <c r="F202" i="50"/>
  <c r="F201" i="50"/>
  <c r="F200" i="50"/>
  <c r="F199" i="50"/>
  <c r="F198" i="50"/>
  <c r="F197" i="50"/>
  <c r="F196" i="50"/>
  <c r="F193" i="50"/>
  <c r="F192" i="50"/>
  <c r="F191" i="50"/>
  <c r="F190" i="50"/>
  <c r="F189" i="50"/>
  <c r="F188" i="50"/>
  <c r="F186" i="50"/>
  <c r="F185" i="50"/>
  <c r="F184" i="50"/>
  <c r="F183" i="50"/>
  <c r="F181" i="50"/>
  <c r="F180" i="50"/>
  <c r="F178" i="50"/>
  <c r="F177" i="50"/>
  <c r="F176" i="50"/>
  <c r="F175" i="50"/>
  <c r="F174" i="50"/>
  <c r="F173" i="50"/>
  <c r="F172" i="50"/>
  <c r="F169" i="50"/>
  <c r="F168" i="50"/>
  <c r="F167" i="50"/>
  <c r="F166" i="50"/>
  <c r="F165" i="50"/>
  <c r="F163" i="50"/>
  <c r="F162" i="50"/>
  <c r="F161" i="50"/>
  <c r="F160" i="50"/>
  <c r="F159" i="50"/>
  <c r="F157" i="50"/>
  <c r="F155" i="50"/>
  <c r="F154" i="50"/>
  <c r="F153" i="50"/>
  <c r="F152" i="50"/>
  <c r="F151" i="50"/>
  <c r="F150" i="50"/>
  <c r="F149" i="50"/>
  <c r="F147" i="50"/>
  <c r="F145" i="50"/>
  <c r="F144" i="50"/>
  <c r="F143" i="50"/>
  <c r="F142" i="50"/>
  <c r="F141" i="50"/>
  <c r="F139" i="50"/>
  <c r="F138" i="50"/>
  <c r="F137" i="50"/>
  <c r="F136" i="50"/>
  <c r="F135" i="50"/>
  <c r="F133" i="50"/>
  <c r="F131" i="50"/>
  <c r="F130" i="50"/>
  <c r="F129" i="50"/>
  <c r="F128" i="50"/>
  <c r="F127" i="50"/>
  <c r="F126" i="50"/>
  <c r="F125" i="50"/>
  <c r="F123" i="50"/>
  <c r="F121" i="50"/>
  <c r="F120" i="50"/>
  <c r="F119" i="50"/>
  <c r="F118" i="50"/>
  <c r="F117" i="50"/>
  <c r="F115" i="50"/>
  <c r="F113" i="50"/>
  <c r="F112" i="50"/>
  <c r="F111" i="50"/>
  <c r="F109" i="50"/>
  <c r="F107" i="50"/>
  <c r="F106" i="50"/>
  <c r="F105" i="50"/>
  <c r="F104" i="50"/>
  <c r="F103" i="50"/>
  <c r="F102" i="50"/>
  <c r="F101" i="50"/>
  <c r="F100" i="50"/>
  <c r="F99" i="50"/>
  <c r="F97" i="50"/>
  <c r="F96" i="50"/>
  <c r="F95" i="50"/>
  <c r="F94" i="50"/>
  <c r="F93" i="50"/>
  <c r="F92" i="50"/>
  <c r="F91" i="50"/>
  <c r="F90" i="50"/>
  <c r="F89" i="50"/>
  <c r="F88" i="50"/>
  <c r="F87" i="50"/>
  <c r="F85" i="50"/>
  <c r="F84" i="50"/>
  <c r="F83" i="50"/>
  <c r="F82" i="50"/>
  <c r="F81" i="50"/>
  <c r="F80" i="50"/>
  <c r="F79" i="50"/>
  <c r="F78" i="50"/>
  <c r="F77" i="50"/>
  <c r="F76" i="50"/>
  <c r="F75" i="50"/>
  <c r="F73" i="50"/>
  <c r="F72" i="50"/>
  <c r="F71" i="50"/>
  <c r="F70" i="50"/>
  <c r="F69" i="50"/>
  <c r="F68" i="50"/>
  <c r="F67" i="50"/>
  <c r="F66" i="50"/>
  <c r="F65" i="50"/>
  <c r="F64" i="50"/>
  <c r="F63" i="50"/>
  <c r="F61" i="50"/>
  <c r="F60" i="50"/>
  <c r="F59" i="50"/>
  <c r="F58" i="50"/>
  <c r="F57" i="50"/>
  <c r="F56" i="50"/>
  <c r="F55" i="50"/>
  <c r="F54" i="50"/>
  <c r="F53" i="50"/>
  <c r="F52" i="50"/>
  <c r="F51" i="50"/>
  <c r="F49" i="50"/>
  <c r="F48" i="50"/>
  <c r="F47" i="50"/>
  <c r="F46" i="50"/>
  <c r="F45" i="50"/>
  <c r="F44" i="50"/>
  <c r="F43" i="50"/>
  <c r="F42" i="50"/>
  <c r="F41" i="50"/>
  <c r="F40" i="50"/>
  <c r="F39" i="50"/>
  <c r="F37" i="50"/>
  <c r="F36" i="50"/>
  <c r="F35" i="50"/>
  <c r="F34" i="50"/>
  <c r="F33" i="50"/>
  <c r="F32" i="50"/>
  <c r="F31" i="50"/>
  <c r="F30" i="50"/>
  <c r="F29" i="50"/>
  <c r="F28" i="50"/>
  <c r="F27" i="50"/>
  <c r="F25" i="50"/>
  <c r="F24" i="50"/>
  <c r="F23" i="50"/>
  <c r="F227" i="50"/>
  <c r="F22" i="50"/>
  <c r="F21" i="50"/>
  <c r="F20" i="50"/>
  <c r="F19" i="50"/>
  <c r="F18" i="50"/>
  <c r="F17" i="50"/>
  <c r="F16" i="50"/>
  <c r="F15" i="50"/>
  <c r="F13" i="50"/>
  <c r="F12" i="50"/>
  <c r="F277" i="50"/>
  <c r="F11" i="50"/>
  <c r="F156" i="50"/>
  <c r="F116" i="50"/>
  <c r="F238" i="50"/>
  <c r="F248" i="50"/>
  <c r="F258" i="50"/>
  <c r="F268" i="50"/>
  <c r="F278" i="50"/>
  <c r="F285" i="50"/>
  <c r="F124" i="50"/>
  <c r="F171" i="50"/>
  <c r="F187" i="50"/>
  <c r="F203" i="50"/>
  <c r="F219" i="50"/>
  <c r="F239" i="50"/>
  <c r="F249" i="50"/>
  <c r="F259" i="50"/>
  <c r="F269" i="50"/>
  <c r="F279" i="50"/>
  <c r="F286" i="50"/>
  <c r="F132" i="50"/>
  <c r="F148" i="50"/>
  <c r="F240" i="50"/>
  <c r="F250" i="50"/>
  <c r="F260" i="50"/>
  <c r="F270" i="50"/>
  <c r="F280" i="50"/>
  <c r="F287" i="50"/>
  <c r="F164" i="50"/>
  <c r="F241" i="50"/>
  <c r="F251" i="50"/>
  <c r="F261" i="50"/>
  <c r="F271" i="50"/>
  <c r="F281" i="50"/>
  <c r="F288" i="50"/>
  <c r="F242" i="50"/>
  <c r="F252" i="50"/>
  <c r="F262" i="50"/>
  <c r="F272" i="50"/>
  <c r="F282" i="50"/>
  <c r="F289" i="50"/>
  <c r="F243" i="50"/>
  <c r="F253" i="50"/>
  <c r="F263" i="50"/>
  <c r="F273" i="50"/>
  <c r="F283" i="50"/>
  <c r="F290" i="50"/>
  <c r="F244" i="50"/>
  <c r="F254" i="50"/>
  <c r="F264" i="50"/>
  <c r="F274" i="50"/>
  <c r="F284" i="50"/>
  <c r="F291" i="50"/>
  <c r="F179" i="50"/>
  <c r="F195" i="50"/>
  <c r="F211" i="50"/>
  <c r="F140" i="50"/>
  <c r="F235" i="50"/>
  <c r="F245" i="50"/>
  <c r="F255" i="50"/>
  <c r="F265" i="50"/>
  <c r="F275" i="50"/>
  <c r="F236" i="50"/>
  <c r="F246" i="50"/>
  <c r="F256" i="50"/>
  <c r="F266" i="50"/>
  <c r="F276" i="50"/>
  <c r="F237" i="50"/>
  <c r="F247" i="50"/>
  <c r="F257" i="50"/>
  <c r="F267" i="50"/>
  <c r="L71" i="50"/>
  <c r="I57" i="37"/>
  <c r="H63" i="35"/>
  <c r="E22" i="37"/>
  <c r="F21" i="35"/>
  <c r="F22" i="35"/>
  <c r="F114" i="50"/>
  <c r="E8" i="21"/>
  <c r="G8" i="21"/>
  <c r="K8" i="21"/>
  <c r="H8" i="21"/>
  <c r="FR67" i="21"/>
  <c r="ET67" i="21"/>
  <c r="DN67" i="21"/>
  <c r="FJ67" i="21"/>
  <c r="GG67" i="21"/>
  <c r="HS67" i="21"/>
  <c r="HC67" i="21"/>
  <c r="GU67" i="21"/>
  <c r="J8" i="21"/>
  <c r="F8" i="21"/>
  <c r="R8" i="21"/>
  <c r="I66" i="37"/>
  <c r="I67" i="37"/>
  <c r="I68" i="37"/>
  <c r="KN5" i="21"/>
  <c r="KO5" i="21"/>
  <c r="KP5" i="21"/>
  <c r="KQ5" i="21"/>
  <c r="KR5" i="21"/>
  <c r="KS5" i="21"/>
  <c r="KT5" i="21"/>
  <c r="KU5" i="21"/>
  <c r="KV5" i="21"/>
  <c r="KW5" i="21"/>
  <c r="KX5" i="21"/>
  <c r="KY5" i="21"/>
  <c r="KZ5" i="21"/>
  <c r="LA5" i="21"/>
  <c r="LB5" i="21"/>
  <c r="LC5" i="21"/>
  <c r="LD5" i="21"/>
  <c r="LE5" i="21"/>
  <c r="LF5" i="21"/>
  <c r="LG5" i="21"/>
  <c r="LH5" i="21"/>
  <c r="LI5" i="21"/>
  <c r="LJ5" i="21"/>
  <c r="LK5" i="21"/>
  <c r="LL5" i="21"/>
  <c r="LM5" i="21"/>
  <c r="LN5" i="21"/>
  <c r="LO5" i="21"/>
  <c r="LP5" i="21"/>
  <c r="LQ5" i="21"/>
  <c r="LR5" i="21"/>
  <c r="LS5" i="21"/>
  <c r="LT5" i="21"/>
  <c r="LU5" i="21"/>
  <c r="LV5" i="21"/>
  <c r="LW5" i="21"/>
  <c r="LX5" i="21"/>
  <c r="LY5" i="21"/>
  <c r="LZ5" i="21"/>
  <c r="I58" i="37"/>
  <c r="I59" i="37"/>
  <c r="I60" i="37"/>
  <c r="I61" i="37"/>
  <c r="I62" i="37"/>
  <c r="I63" i="37"/>
  <c r="I64" i="37"/>
  <c r="I65" i="37"/>
  <c r="I69" i="37"/>
  <c r="AF82" i="37"/>
  <c r="AH82" i="37"/>
  <c r="AF83" i="37"/>
  <c r="AH83" i="37"/>
  <c r="AF84" i="37"/>
  <c r="AH84" i="37"/>
  <c r="AF85" i="37"/>
  <c r="AH85" i="37"/>
  <c r="AF86" i="37"/>
  <c r="AH86" i="37"/>
  <c r="AF87" i="37"/>
  <c r="AH87" i="37"/>
  <c r="AF88" i="37"/>
  <c r="AH88" i="37"/>
  <c r="AF89" i="37"/>
  <c r="AH89" i="37"/>
  <c r="AF90" i="37"/>
  <c r="AH90" i="37"/>
  <c r="AF91" i="37"/>
  <c r="AH91" i="37"/>
  <c r="AF92" i="37"/>
  <c r="AH92" i="37"/>
  <c r="AF93" i="37"/>
  <c r="AH93" i="37"/>
  <c r="AF94" i="37"/>
  <c r="AH94" i="37"/>
  <c r="AF95" i="37"/>
  <c r="AH95" i="37"/>
  <c r="AF96" i="37"/>
  <c r="AH96" i="37"/>
  <c r="E15" i="37"/>
  <c r="F17" i="35"/>
  <c r="DN70" i="21"/>
  <c r="EM70" i="21"/>
  <c r="GX70" i="21"/>
  <c r="FZ70" i="21"/>
  <c r="DO70" i="21"/>
  <c r="KH11" i="21"/>
  <c r="ID69" i="21"/>
  <c r="HU69" i="21"/>
  <c r="HT69" i="21"/>
  <c r="HS69" i="21"/>
  <c r="HQ69" i="21"/>
  <c r="HJ69" i="21"/>
  <c r="HE69" i="21"/>
  <c r="HC69" i="21"/>
  <c r="HA69" i="21"/>
  <c r="GR69" i="21"/>
  <c r="GO69" i="21"/>
  <c r="GK69" i="21"/>
  <c r="GH69" i="21"/>
  <c r="GG69" i="21"/>
  <c r="GE69" i="21"/>
  <c r="FY69" i="21"/>
  <c r="FX69" i="21"/>
  <c r="FR69" i="21"/>
  <c r="FQ69" i="21"/>
  <c r="FM69" i="21"/>
  <c r="FG69" i="21"/>
  <c r="FA69" i="21"/>
  <c r="EU69" i="21"/>
  <c r="ET69" i="21"/>
  <c r="EL69" i="21"/>
  <c r="EK69" i="21"/>
  <c r="DZ69" i="21"/>
  <c r="DY69" i="21"/>
  <c r="DW69" i="21"/>
  <c r="DS69" i="21"/>
  <c r="DP69" i="21"/>
  <c r="CZ69" i="21"/>
  <c r="CV69" i="21"/>
  <c r="CU69" i="21"/>
  <c r="CN69" i="21"/>
  <c r="CA69" i="21"/>
  <c r="BZ69" i="21"/>
  <c r="BQ69" i="21"/>
  <c r="BN69" i="21"/>
  <c r="BK69" i="21"/>
  <c r="BI69" i="21"/>
  <c r="AX69" i="21"/>
  <c r="AV69" i="21"/>
  <c r="AT69" i="21"/>
  <c r="AG69" i="21"/>
  <c r="AE69" i="21"/>
  <c r="AD69" i="21"/>
  <c r="U69" i="21"/>
  <c r="Q10" i="21"/>
  <c r="P10" i="21"/>
  <c r="H10" i="21"/>
  <c r="IG68" i="21"/>
  <c r="ID9" i="21"/>
  <c r="HX9" i="21"/>
  <c r="HP9" i="21"/>
  <c r="HK9" i="21"/>
  <c r="HG68" i="21"/>
  <c r="HJ9" i="21"/>
  <c r="HC9" i="21"/>
  <c r="HA68" i="21"/>
  <c r="HB9" i="21"/>
  <c r="GW9" i="21"/>
  <c r="GS68" i="21"/>
  <c r="GN68" i="21"/>
  <c r="GI9" i="21"/>
  <c r="FZ68" i="21"/>
  <c r="GA9" i="21"/>
  <c r="FV9" i="21"/>
  <c r="FQ9" i="21"/>
  <c r="FM68" i="21"/>
  <c r="FH68" i="21"/>
  <c r="FI9" i="21"/>
  <c r="FC9" i="21"/>
  <c r="EX68" i="21"/>
  <c r="ET9" i="21"/>
  <c r="EP9" i="21"/>
  <c r="EK9" i="21"/>
  <c r="EF68" i="21"/>
  <c r="EB9" i="21"/>
  <c r="DN68" i="21"/>
  <c r="DO9" i="21"/>
  <c r="DB68" i="21"/>
  <c r="DH9" i="21"/>
  <c r="DC9" i="21"/>
  <c r="CS68" i="21"/>
  <c r="CS9" i="21"/>
  <c r="CK68" i="21"/>
  <c r="CD68" i="21"/>
  <c r="BV68" i="21"/>
  <c r="BO68" i="21"/>
  <c r="BL68" i="21"/>
  <c r="BG68" i="21"/>
  <c r="AW68" i="21"/>
  <c r="AE68" i="21"/>
  <c r="AO68" i="21"/>
  <c r="AH68" i="21"/>
  <c r="AO9" i="21"/>
  <c r="Z68" i="21"/>
  <c r="E9" i="21"/>
  <c r="D9" i="21"/>
  <c r="KH9" i="21"/>
  <c r="DC67" i="21"/>
  <c r="CO67" i="21"/>
  <c r="CL67" i="21"/>
  <c r="CD67" i="21"/>
  <c r="BW67" i="21"/>
  <c r="BO67" i="21"/>
  <c r="BL67" i="21"/>
  <c r="AX67" i="21"/>
  <c r="AS67" i="21"/>
  <c r="AE67" i="21"/>
  <c r="AP67" i="21"/>
  <c r="AJ67" i="21"/>
  <c r="AA67" i="21"/>
  <c r="S67" i="21"/>
  <c r="IH96" i="21"/>
  <c r="IG96" i="21"/>
  <c r="IF96" i="21"/>
  <c r="IE96" i="21"/>
  <c r="ID96" i="21"/>
  <c r="IC96" i="21"/>
  <c r="IB96" i="21"/>
  <c r="IA96" i="21"/>
  <c r="HZ96" i="21"/>
  <c r="HY96" i="21"/>
  <c r="HX96" i="21"/>
  <c r="HW96" i="21"/>
  <c r="HV96" i="21"/>
  <c r="HU96" i="21"/>
  <c r="HT96" i="21"/>
  <c r="HS96" i="21"/>
  <c r="HR96" i="21"/>
  <c r="HQ96" i="21"/>
  <c r="HP96" i="21"/>
  <c r="HO96" i="21"/>
  <c r="HN96" i="21"/>
  <c r="HM96" i="21"/>
  <c r="HL96" i="21"/>
  <c r="HK96" i="21"/>
  <c r="HJ96" i="21"/>
  <c r="HI96" i="21"/>
  <c r="HH96" i="21"/>
  <c r="HG96" i="21"/>
  <c r="HF96" i="21"/>
  <c r="HE96" i="21"/>
  <c r="HD96" i="21"/>
  <c r="HC96" i="21"/>
  <c r="HB96" i="21"/>
  <c r="HA96" i="21"/>
  <c r="GZ96" i="21"/>
  <c r="GY96" i="21"/>
  <c r="GX96" i="21"/>
  <c r="GW96" i="21"/>
  <c r="GV96" i="21"/>
  <c r="GU96" i="21"/>
  <c r="GT96" i="21"/>
  <c r="GS96" i="21"/>
  <c r="GR96" i="21"/>
  <c r="GQ96" i="21"/>
  <c r="GP96" i="21"/>
  <c r="GO96" i="21"/>
  <c r="GN96" i="21"/>
  <c r="GM96" i="21"/>
  <c r="GL96" i="21"/>
  <c r="GK96" i="21"/>
  <c r="GJ96" i="21"/>
  <c r="GI96" i="21"/>
  <c r="GH96" i="21"/>
  <c r="GG96" i="21"/>
  <c r="GF96" i="21"/>
  <c r="GE96" i="21"/>
  <c r="GD96" i="21"/>
  <c r="GC96" i="21"/>
  <c r="GB96" i="21"/>
  <c r="GA96" i="21"/>
  <c r="FZ96" i="21"/>
  <c r="FY96" i="21"/>
  <c r="FX96" i="21"/>
  <c r="FW96" i="21"/>
  <c r="FV96" i="21"/>
  <c r="FU96" i="21"/>
  <c r="FT96" i="21"/>
  <c r="FS96" i="21"/>
  <c r="FR96" i="21"/>
  <c r="FQ96" i="21"/>
  <c r="FP96" i="21"/>
  <c r="FO96" i="21"/>
  <c r="FN96" i="21"/>
  <c r="FM96" i="21"/>
  <c r="FL96" i="21"/>
  <c r="FK96" i="21"/>
  <c r="FJ96" i="21"/>
  <c r="FI96" i="21"/>
  <c r="FH96" i="21"/>
  <c r="FG96" i="21"/>
  <c r="FF96" i="21"/>
  <c r="FE96" i="21"/>
  <c r="FD96" i="21"/>
  <c r="FC96" i="21"/>
  <c r="FB96" i="21"/>
  <c r="FA96" i="21"/>
  <c r="EZ96" i="21"/>
  <c r="EY96" i="21"/>
  <c r="EX96" i="21"/>
  <c r="EW96" i="21"/>
  <c r="EV96" i="21"/>
  <c r="EU96" i="21"/>
  <c r="ET96" i="21"/>
  <c r="ES96" i="21"/>
  <c r="ER96" i="21"/>
  <c r="EQ96" i="21"/>
  <c r="EP96" i="21"/>
  <c r="EO96" i="21"/>
  <c r="EN96" i="21"/>
  <c r="EM96" i="21"/>
  <c r="EL96" i="21"/>
  <c r="EK96" i="21"/>
  <c r="EJ96" i="21"/>
  <c r="EI96" i="21"/>
  <c r="EH96" i="21"/>
  <c r="EG96" i="21"/>
  <c r="EF96" i="21"/>
  <c r="EE96" i="21"/>
  <c r="ED96" i="21"/>
  <c r="EC96" i="21"/>
  <c r="EB96" i="21"/>
  <c r="EA96" i="21"/>
  <c r="DZ96" i="21"/>
  <c r="DY96" i="21"/>
  <c r="DX96" i="21"/>
  <c r="DW96" i="21"/>
  <c r="DV96" i="21"/>
  <c r="DU96" i="21"/>
  <c r="DT96" i="21"/>
  <c r="DS96" i="21"/>
  <c r="DR96" i="21"/>
  <c r="DQ96" i="21"/>
  <c r="DP96" i="21"/>
  <c r="DO96" i="21"/>
  <c r="DN96" i="21"/>
  <c r="DM96" i="21"/>
  <c r="DL96" i="21"/>
  <c r="DK96" i="21"/>
  <c r="DJ96" i="21"/>
  <c r="DI96" i="21"/>
  <c r="DH96" i="21"/>
  <c r="DG96" i="21"/>
  <c r="DF96" i="21"/>
  <c r="DE96" i="21"/>
  <c r="DD96" i="21"/>
  <c r="DC96" i="21"/>
  <c r="DB96" i="21"/>
  <c r="DA96" i="21"/>
  <c r="CZ96" i="21"/>
  <c r="CY96" i="21"/>
  <c r="CX96" i="21"/>
  <c r="CW96" i="21"/>
  <c r="CV96" i="21"/>
  <c r="CU96" i="21"/>
  <c r="CT96" i="21"/>
  <c r="CS96" i="21"/>
  <c r="CR96" i="21"/>
  <c r="CQ96" i="21"/>
  <c r="CP96" i="21"/>
  <c r="CO96" i="21"/>
  <c r="CN96" i="21"/>
  <c r="CM96" i="21"/>
  <c r="CL96" i="21"/>
  <c r="CK96" i="21"/>
  <c r="CJ96" i="21"/>
  <c r="CI96" i="21"/>
  <c r="CH96" i="21"/>
  <c r="CG96" i="21"/>
  <c r="CF96" i="21"/>
  <c r="CE96" i="21"/>
  <c r="CD96" i="21"/>
  <c r="CC96" i="21"/>
  <c r="CB96" i="21"/>
  <c r="CA96" i="21"/>
  <c r="BZ96" i="21"/>
  <c r="BY96" i="21"/>
  <c r="BX96" i="21"/>
  <c r="BW96" i="21"/>
  <c r="BV96" i="21"/>
  <c r="BU96" i="21"/>
  <c r="BT96" i="21"/>
  <c r="BS96" i="21"/>
  <c r="BR96" i="21"/>
  <c r="BQ96" i="21"/>
  <c r="BP96" i="21"/>
  <c r="BO96" i="21"/>
  <c r="BN96" i="21"/>
  <c r="BM96" i="21"/>
  <c r="BL96" i="21"/>
  <c r="BK96" i="21"/>
  <c r="BJ96" i="21"/>
  <c r="BI96" i="21"/>
  <c r="BH96" i="21"/>
  <c r="BG96" i="21"/>
  <c r="BF96" i="21"/>
  <c r="BE96" i="21"/>
  <c r="BD96" i="21"/>
  <c r="BC96" i="21"/>
  <c r="BB96" i="21"/>
  <c r="BA96" i="21"/>
  <c r="AZ96" i="21"/>
  <c r="AY96" i="21"/>
  <c r="AX96" i="21"/>
  <c r="AW96" i="21"/>
  <c r="AV96" i="21"/>
  <c r="AU96" i="21"/>
  <c r="AT96" i="21"/>
  <c r="AS96" i="21"/>
  <c r="AR96" i="21"/>
  <c r="AQ96" i="21"/>
  <c r="AP96" i="21"/>
  <c r="AO96" i="21"/>
  <c r="AN96" i="21"/>
  <c r="AM96" i="21"/>
  <c r="AL96" i="21"/>
  <c r="AK96" i="21"/>
  <c r="AJ96" i="21"/>
  <c r="AI96" i="21"/>
  <c r="AH96" i="21"/>
  <c r="AG96" i="21"/>
  <c r="AF96" i="21"/>
  <c r="AE96" i="21"/>
  <c r="AD96" i="21"/>
  <c r="AC96" i="21"/>
  <c r="AB96" i="21"/>
  <c r="AA96" i="21"/>
  <c r="Z96" i="21"/>
  <c r="Y96" i="21"/>
  <c r="X96" i="21"/>
  <c r="W96" i="21"/>
  <c r="V96" i="21"/>
  <c r="U96" i="21"/>
  <c r="T96" i="21"/>
  <c r="S96" i="21"/>
  <c r="IH95" i="21"/>
  <c r="IG95" i="21"/>
  <c r="IF95" i="21"/>
  <c r="IE95" i="21"/>
  <c r="ID95" i="21"/>
  <c r="IC95" i="21"/>
  <c r="IB95" i="21"/>
  <c r="IA95" i="21"/>
  <c r="HZ95" i="21"/>
  <c r="HY95" i="21"/>
  <c r="HX95" i="21"/>
  <c r="HW95" i="21"/>
  <c r="HV95" i="21"/>
  <c r="HU95" i="21"/>
  <c r="HT95" i="21"/>
  <c r="HS95" i="21"/>
  <c r="HR95" i="21"/>
  <c r="HQ95" i="21"/>
  <c r="HP95" i="21"/>
  <c r="HO95" i="21"/>
  <c r="HN95" i="21"/>
  <c r="HM95" i="21"/>
  <c r="HL95" i="21"/>
  <c r="HK95" i="21"/>
  <c r="HJ95" i="21"/>
  <c r="HI95" i="21"/>
  <c r="HH95" i="21"/>
  <c r="HG95" i="21"/>
  <c r="HF95" i="21"/>
  <c r="HE95" i="21"/>
  <c r="HD95" i="21"/>
  <c r="HC95" i="21"/>
  <c r="HB95" i="21"/>
  <c r="HA95" i="21"/>
  <c r="GZ95" i="21"/>
  <c r="GY95" i="21"/>
  <c r="GX95" i="21"/>
  <c r="GW95" i="21"/>
  <c r="GV95" i="21"/>
  <c r="GU95" i="21"/>
  <c r="GT95" i="21"/>
  <c r="GS95" i="21"/>
  <c r="GR95" i="21"/>
  <c r="GQ95" i="21"/>
  <c r="GP95" i="21"/>
  <c r="GO95" i="21"/>
  <c r="GN95" i="21"/>
  <c r="GM95" i="21"/>
  <c r="GL95" i="21"/>
  <c r="GK95" i="21"/>
  <c r="GJ95" i="21"/>
  <c r="GI95" i="21"/>
  <c r="GH95" i="21"/>
  <c r="GG95" i="21"/>
  <c r="GF95" i="21"/>
  <c r="GE95" i="21"/>
  <c r="GD95" i="21"/>
  <c r="GC95" i="21"/>
  <c r="GB95" i="21"/>
  <c r="GA95" i="21"/>
  <c r="FZ95" i="21"/>
  <c r="FY95" i="21"/>
  <c r="FX95" i="21"/>
  <c r="FW95" i="21"/>
  <c r="FV95" i="21"/>
  <c r="FU95" i="21"/>
  <c r="FT95" i="21"/>
  <c r="FS95" i="21"/>
  <c r="FR95" i="21"/>
  <c r="FQ95" i="21"/>
  <c r="FP95" i="21"/>
  <c r="FO95" i="21"/>
  <c r="FN95" i="21"/>
  <c r="FM95" i="21"/>
  <c r="FL95" i="21"/>
  <c r="FK95" i="21"/>
  <c r="FJ95" i="21"/>
  <c r="FI95" i="21"/>
  <c r="FH95" i="21"/>
  <c r="FG95" i="21"/>
  <c r="FF95" i="21"/>
  <c r="FE95" i="21"/>
  <c r="FD95" i="21"/>
  <c r="FC95" i="21"/>
  <c r="FB95" i="21"/>
  <c r="FA95" i="21"/>
  <c r="EZ95" i="21"/>
  <c r="EY95" i="21"/>
  <c r="EX95" i="21"/>
  <c r="EW95" i="21"/>
  <c r="EV95" i="21"/>
  <c r="EU95" i="21"/>
  <c r="ET95" i="21"/>
  <c r="ES95" i="21"/>
  <c r="ER95" i="21"/>
  <c r="EQ95" i="21"/>
  <c r="EP95" i="21"/>
  <c r="EO95" i="21"/>
  <c r="EN95" i="21"/>
  <c r="EM95" i="21"/>
  <c r="EL95" i="21"/>
  <c r="EK95" i="21"/>
  <c r="EJ95" i="21"/>
  <c r="EI95" i="21"/>
  <c r="EH95" i="21"/>
  <c r="EG95" i="21"/>
  <c r="EF95" i="21"/>
  <c r="EE95" i="21"/>
  <c r="ED95" i="21"/>
  <c r="EC95" i="21"/>
  <c r="EB95" i="21"/>
  <c r="EA95" i="21"/>
  <c r="DZ95" i="21"/>
  <c r="DY95" i="21"/>
  <c r="DX95" i="21"/>
  <c r="DW95" i="21"/>
  <c r="DV95" i="21"/>
  <c r="DU95" i="21"/>
  <c r="DT95" i="21"/>
  <c r="DS95" i="21"/>
  <c r="DR95" i="21"/>
  <c r="DQ95" i="21"/>
  <c r="DP95" i="21"/>
  <c r="DO95" i="21"/>
  <c r="DN95" i="21"/>
  <c r="DM95" i="21"/>
  <c r="DL95" i="21"/>
  <c r="DK95" i="21"/>
  <c r="DJ95" i="21"/>
  <c r="DI95" i="21"/>
  <c r="DH95" i="21"/>
  <c r="DG95" i="21"/>
  <c r="DF95" i="21"/>
  <c r="DE95" i="21"/>
  <c r="DD95" i="21"/>
  <c r="DC95" i="21"/>
  <c r="DB95" i="21"/>
  <c r="DA95" i="21"/>
  <c r="CZ95" i="21"/>
  <c r="CY95" i="21"/>
  <c r="CX95" i="21"/>
  <c r="CW95" i="21"/>
  <c r="CV95" i="21"/>
  <c r="CU95" i="21"/>
  <c r="CT95" i="21"/>
  <c r="CS95" i="21"/>
  <c r="CR95" i="21"/>
  <c r="CQ95" i="21"/>
  <c r="CP95" i="21"/>
  <c r="CO95" i="21"/>
  <c r="CN95" i="21"/>
  <c r="CM95" i="21"/>
  <c r="CL95" i="21"/>
  <c r="CK95" i="21"/>
  <c r="CJ95" i="21"/>
  <c r="CI95" i="21"/>
  <c r="CH95" i="21"/>
  <c r="CG95" i="21"/>
  <c r="CF95" i="21"/>
  <c r="CE95" i="21"/>
  <c r="CD95" i="21"/>
  <c r="CC95" i="21"/>
  <c r="CB95" i="21"/>
  <c r="CA95" i="21"/>
  <c r="BZ95" i="21"/>
  <c r="BY95" i="21"/>
  <c r="BX95" i="21"/>
  <c r="BW95" i="21"/>
  <c r="BV95" i="21"/>
  <c r="BU95" i="21"/>
  <c r="BT95" i="21"/>
  <c r="BS95" i="21"/>
  <c r="BR95" i="21"/>
  <c r="BQ95" i="21"/>
  <c r="BP95" i="21"/>
  <c r="BO95" i="21"/>
  <c r="BN95" i="21"/>
  <c r="BM95" i="21"/>
  <c r="BL95" i="21"/>
  <c r="BK95" i="21"/>
  <c r="BJ95" i="21"/>
  <c r="BI95" i="21"/>
  <c r="BH95" i="21"/>
  <c r="BG95" i="21"/>
  <c r="BF95" i="21"/>
  <c r="BE95" i="21"/>
  <c r="BD95" i="21"/>
  <c r="BC95" i="21"/>
  <c r="BB95" i="21"/>
  <c r="BA95" i="21"/>
  <c r="AZ95" i="21"/>
  <c r="AY95" i="21"/>
  <c r="AX95" i="21"/>
  <c r="AW95" i="21"/>
  <c r="AV95" i="21"/>
  <c r="AU95" i="21"/>
  <c r="AT95" i="21"/>
  <c r="AS95" i="21"/>
  <c r="AR95" i="21"/>
  <c r="AQ95" i="21"/>
  <c r="AP95" i="21"/>
  <c r="AO95" i="21"/>
  <c r="AN95" i="21"/>
  <c r="AM95" i="21"/>
  <c r="AL95" i="21"/>
  <c r="AK95" i="21"/>
  <c r="AJ95" i="21"/>
  <c r="AI95" i="21"/>
  <c r="AH95" i="21"/>
  <c r="AG95" i="21"/>
  <c r="AF95" i="21"/>
  <c r="AE95" i="21"/>
  <c r="AD95" i="21"/>
  <c r="AC95" i="21"/>
  <c r="AB95" i="21"/>
  <c r="AA95" i="21"/>
  <c r="Z95" i="21"/>
  <c r="Y95" i="21"/>
  <c r="X95" i="21"/>
  <c r="W95" i="21"/>
  <c r="V95" i="21"/>
  <c r="U95" i="21"/>
  <c r="T95" i="21"/>
  <c r="S95" i="21"/>
  <c r="IH94" i="21"/>
  <c r="IG94" i="21"/>
  <c r="IF94" i="21"/>
  <c r="IE94" i="21"/>
  <c r="ID94" i="21"/>
  <c r="IC94" i="21"/>
  <c r="IB94" i="21"/>
  <c r="IA94" i="21"/>
  <c r="HZ94" i="21"/>
  <c r="HY94" i="21"/>
  <c r="HX94" i="21"/>
  <c r="HW94" i="21"/>
  <c r="HV94" i="21"/>
  <c r="HU94" i="21"/>
  <c r="HT94" i="21"/>
  <c r="HS94" i="21"/>
  <c r="HR94" i="21"/>
  <c r="HQ94" i="21"/>
  <c r="HP94" i="21"/>
  <c r="HO94" i="21"/>
  <c r="HN94" i="21"/>
  <c r="HM94" i="21"/>
  <c r="HL94" i="21"/>
  <c r="HK94" i="21"/>
  <c r="HJ94" i="21"/>
  <c r="HI94" i="21"/>
  <c r="HH94" i="21"/>
  <c r="HG94" i="21"/>
  <c r="HF94" i="21"/>
  <c r="HE94" i="21"/>
  <c r="HD94" i="21"/>
  <c r="HC94" i="21"/>
  <c r="HB94" i="21"/>
  <c r="HA94" i="21"/>
  <c r="GZ94" i="21"/>
  <c r="GY94" i="21"/>
  <c r="GX94" i="21"/>
  <c r="GW94" i="21"/>
  <c r="GV94" i="21"/>
  <c r="GU94" i="21"/>
  <c r="GT94" i="21"/>
  <c r="GS94" i="21"/>
  <c r="GR94" i="21"/>
  <c r="GQ94" i="21"/>
  <c r="GP94" i="21"/>
  <c r="GO94" i="21"/>
  <c r="GN94" i="21"/>
  <c r="GM94" i="21"/>
  <c r="GL94" i="21"/>
  <c r="GK94" i="21"/>
  <c r="GJ94" i="21"/>
  <c r="GI94" i="21"/>
  <c r="GH94" i="21"/>
  <c r="GG94" i="21"/>
  <c r="GF94" i="21"/>
  <c r="GE94" i="21"/>
  <c r="GD94" i="21"/>
  <c r="GC94" i="21"/>
  <c r="GB94" i="21"/>
  <c r="GA94" i="21"/>
  <c r="FZ94" i="21"/>
  <c r="FY94" i="21"/>
  <c r="FX94" i="21"/>
  <c r="FW94" i="21"/>
  <c r="FV94" i="21"/>
  <c r="FU94" i="21"/>
  <c r="FT94" i="21"/>
  <c r="FS94" i="21"/>
  <c r="FR94" i="21"/>
  <c r="FQ94" i="21"/>
  <c r="FP94" i="21"/>
  <c r="FO94" i="21"/>
  <c r="FN94" i="21"/>
  <c r="FM94" i="21"/>
  <c r="FL94" i="21"/>
  <c r="FK94" i="21"/>
  <c r="FJ94" i="21"/>
  <c r="FI94" i="21"/>
  <c r="FH94" i="21"/>
  <c r="FG94" i="21"/>
  <c r="FF94" i="21"/>
  <c r="FE94" i="21"/>
  <c r="FD94" i="21"/>
  <c r="FC94" i="21"/>
  <c r="FB94" i="21"/>
  <c r="FA94" i="21"/>
  <c r="EZ94" i="21"/>
  <c r="EY94" i="21"/>
  <c r="EX94" i="21"/>
  <c r="EW94" i="21"/>
  <c r="EV94" i="21"/>
  <c r="EU94" i="21"/>
  <c r="ET94" i="21"/>
  <c r="ES94" i="21"/>
  <c r="ER94" i="21"/>
  <c r="EQ94" i="21"/>
  <c r="EP94" i="21"/>
  <c r="EO94" i="21"/>
  <c r="EN94" i="21"/>
  <c r="EM94" i="21"/>
  <c r="EL94" i="21"/>
  <c r="EK94" i="21"/>
  <c r="EJ94" i="21"/>
  <c r="EI94" i="21"/>
  <c r="EH94" i="21"/>
  <c r="EG94" i="21"/>
  <c r="EF94" i="21"/>
  <c r="EE94" i="21"/>
  <c r="ED94" i="21"/>
  <c r="EC94" i="21"/>
  <c r="EB94" i="21"/>
  <c r="EA94" i="21"/>
  <c r="DZ94" i="21"/>
  <c r="DY94" i="21"/>
  <c r="DX94" i="21"/>
  <c r="DW94" i="21"/>
  <c r="DV94" i="21"/>
  <c r="DU94" i="21"/>
  <c r="DT94" i="21"/>
  <c r="DS94" i="21"/>
  <c r="DR94" i="21"/>
  <c r="DQ94" i="21"/>
  <c r="DP94" i="21"/>
  <c r="DO94" i="21"/>
  <c r="DN94" i="21"/>
  <c r="DM94" i="21"/>
  <c r="DL94" i="21"/>
  <c r="DK94" i="21"/>
  <c r="DJ94" i="21"/>
  <c r="DI94" i="21"/>
  <c r="DH94" i="21"/>
  <c r="DG94" i="21"/>
  <c r="DF94" i="21"/>
  <c r="DE94" i="21"/>
  <c r="DD94" i="21"/>
  <c r="DC94" i="21"/>
  <c r="DB94" i="21"/>
  <c r="DA94" i="21"/>
  <c r="CZ94" i="21"/>
  <c r="CY94" i="21"/>
  <c r="CX94" i="21"/>
  <c r="CW94" i="21"/>
  <c r="CV94" i="21"/>
  <c r="CU94" i="21"/>
  <c r="CT94" i="21"/>
  <c r="CS94" i="21"/>
  <c r="CR94" i="21"/>
  <c r="CQ94" i="21"/>
  <c r="CP94" i="21"/>
  <c r="CO94" i="21"/>
  <c r="CN94" i="21"/>
  <c r="CM94" i="21"/>
  <c r="CL94" i="21"/>
  <c r="CK94" i="21"/>
  <c r="CJ94" i="21"/>
  <c r="CI94" i="21"/>
  <c r="CH94" i="21"/>
  <c r="CG94" i="21"/>
  <c r="CF94" i="21"/>
  <c r="CE94" i="21"/>
  <c r="CD94" i="21"/>
  <c r="CC94" i="21"/>
  <c r="CB94" i="21"/>
  <c r="CA94" i="21"/>
  <c r="BZ94" i="21"/>
  <c r="BY94" i="21"/>
  <c r="BX94" i="21"/>
  <c r="BW94" i="21"/>
  <c r="BV94" i="21"/>
  <c r="BU94" i="21"/>
  <c r="BT94" i="21"/>
  <c r="BS94" i="21"/>
  <c r="BR94" i="21"/>
  <c r="BQ94" i="21"/>
  <c r="BP94" i="21"/>
  <c r="BO94" i="21"/>
  <c r="BN94" i="21"/>
  <c r="BM94" i="21"/>
  <c r="BL94" i="21"/>
  <c r="BK94" i="21"/>
  <c r="BJ94" i="21"/>
  <c r="BI94" i="21"/>
  <c r="BH94" i="21"/>
  <c r="BG94" i="21"/>
  <c r="BF94" i="21"/>
  <c r="BE94" i="21"/>
  <c r="BD94" i="21"/>
  <c r="BC94" i="21"/>
  <c r="BB94" i="21"/>
  <c r="BA94" i="21"/>
  <c r="AZ94" i="21"/>
  <c r="AY94" i="21"/>
  <c r="AX94" i="21"/>
  <c r="AW94" i="21"/>
  <c r="AV94" i="21"/>
  <c r="AU94" i="21"/>
  <c r="AT94" i="21"/>
  <c r="AS94" i="21"/>
  <c r="AR94" i="21"/>
  <c r="AQ94" i="21"/>
  <c r="AP94" i="21"/>
  <c r="AO94" i="21"/>
  <c r="AN94" i="21"/>
  <c r="AM94" i="21"/>
  <c r="AL94" i="21"/>
  <c r="AK94" i="21"/>
  <c r="AJ94" i="21"/>
  <c r="AI94" i="21"/>
  <c r="AH94" i="21"/>
  <c r="AG94" i="21"/>
  <c r="AF94" i="21"/>
  <c r="AE94" i="21"/>
  <c r="AD94" i="21"/>
  <c r="AC94" i="21"/>
  <c r="AB94" i="21"/>
  <c r="AA94" i="21"/>
  <c r="Z94" i="21"/>
  <c r="Y94" i="21"/>
  <c r="X94" i="21"/>
  <c r="W94" i="21"/>
  <c r="V94" i="21"/>
  <c r="U94" i="21"/>
  <c r="T94" i="21"/>
  <c r="S94" i="21"/>
  <c r="IH93" i="21"/>
  <c r="IG93" i="21"/>
  <c r="IF93" i="21"/>
  <c r="IE93" i="21"/>
  <c r="ID93" i="21"/>
  <c r="IC93" i="21"/>
  <c r="IB93" i="21"/>
  <c r="IA93" i="21"/>
  <c r="HZ93" i="21"/>
  <c r="HY93" i="21"/>
  <c r="HX93" i="21"/>
  <c r="HW93" i="21"/>
  <c r="HV93" i="21"/>
  <c r="HU93" i="21"/>
  <c r="HT93" i="21"/>
  <c r="HS93" i="21"/>
  <c r="HR93" i="21"/>
  <c r="HQ93" i="21"/>
  <c r="HP93" i="21"/>
  <c r="HO93" i="21"/>
  <c r="HN93" i="21"/>
  <c r="HM93" i="21"/>
  <c r="HL93" i="21"/>
  <c r="HK93" i="21"/>
  <c r="HJ93" i="21"/>
  <c r="HI93" i="21"/>
  <c r="HH93" i="21"/>
  <c r="HG93" i="21"/>
  <c r="HF93" i="21"/>
  <c r="HE93" i="21"/>
  <c r="HD93" i="21"/>
  <c r="HC93" i="21"/>
  <c r="HB93" i="21"/>
  <c r="HA93" i="21"/>
  <c r="GZ93" i="21"/>
  <c r="GY93" i="21"/>
  <c r="GX93" i="21"/>
  <c r="GW93" i="21"/>
  <c r="GV93" i="21"/>
  <c r="GU93" i="21"/>
  <c r="GT93" i="21"/>
  <c r="GS93" i="21"/>
  <c r="GR93" i="21"/>
  <c r="GQ93" i="21"/>
  <c r="GP93" i="21"/>
  <c r="GO93" i="21"/>
  <c r="GN93" i="21"/>
  <c r="GM93" i="21"/>
  <c r="GL93" i="21"/>
  <c r="GK93" i="21"/>
  <c r="GJ93" i="21"/>
  <c r="GI93" i="21"/>
  <c r="GH93" i="21"/>
  <c r="GG93" i="21"/>
  <c r="GF93" i="21"/>
  <c r="GE93" i="21"/>
  <c r="GD93" i="21"/>
  <c r="GC93" i="21"/>
  <c r="GB93" i="21"/>
  <c r="GA93" i="21"/>
  <c r="FZ93" i="21"/>
  <c r="FY93" i="21"/>
  <c r="FX93" i="21"/>
  <c r="FW93" i="21"/>
  <c r="FV93" i="21"/>
  <c r="FU93" i="21"/>
  <c r="FT93" i="21"/>
  <c r="FS93" i="21"/>
  <c r="FR93" i="21"/>
  <c r="FQ93" i="21"/>
  <c r="FP93" i="21"/>
  <c r="FO93" i="21"/>
  <c r="FN93" i="21"/>
  <c r="FM93" i="21"/>
  <c r="FL93" i="21"/>
  <c r="FK93" i="21"/>
  <c r="FJ93" i="21"/>
  <c r="FI93" i="21"/>
  <c r="FH93" i="21"/>
  <c r="FG93" i="21"/>
  <c r="FF93" i="21"/>
  <c r="FE93" i="21"/>
  <c r="FD93" i="21"/>
  <c r="FC93" i="21"/>
  <c r="FB93" i="21"/>
  <c r="FA93" i="21"/>
  <c r="EZ93" i="21"/>
  <c r="EY93" i="21"/>
  <c r="EX93" i="21"/>
  <c r="EW93" i="21"/>
  <c r="EV93" i="21"/>
  <c r="EU93" i="21"/>
  <c r="ET93" i="21"/>
  <c r="ES93" i="21"/>
  <c r="ER93" i="21"/>
  <c r="EQ93" i="21"/>
  <c r="EP93" i="21"/>
  <c r="EO93" i="21"/>
  <c r="EN93" i="21"/>
  <c r="EM93" i="21"/>
  <c r="EL93" i="21"/>
  <c r="EK93" i="21"/>
  <c r="EJ93" i="21"/>
  <c r="EI93" i="21"/>
  <c r="EH93" i="21"/>
  <c r="EG93" i="21"/>
  <c r="EF93" i="21"/>
  <c r="EE93" i="21"/>
  <c r="ED93" i="21"/>
  <c r="EC93" i="21"/>
  <c r="EB93" i="21"/>
  <c r="EA93" i="21"/>
  <c r="DZ93" i="21"/>
  <c r="DY93" i="21"/>
  <c r="DX93" i="21"/>
  <c r="DW93" i="21"/>
  <c r="DV93" i="21"/>
  <c r="DU93" i="21"/>
  <c r="DT93" i="21"/>
  <c r="DS93" i="21"/>
  <c r="DR93" i="21"/>
  <c r="DQ93" i="21"/>
  <c r="DP93" i="21"/>
  <c r="DO93" i="21"/>
  <c r="DN93" i="21"/>
  <c r="DM93" i="21"/>
  <c r="DL93" i="21"/>
  <c r="DK93" i="21"/>
  <c r="DJ93" i="21"/>
  <c r="DI93" i="21"/>
  <c r="DH93" i="21"/>
  <c r="DG93" i="21"/>
  <c r="DF93" i="21"/>
  <c r="DE93" i="21"/>
  <c r="DD93" i="21"/>
  <c r="DC93" i="21"/>
  <c r="DB93" i="21"/>
  <c r="DA93" i="21"/>
  <c r="CZ93" i="21"/>
  <c r="CY93" i="21"/>
  <c r="CX93" i="21"/>
  <c r="CW93" i="21"/>
  <c r="CV93" i="21"/>
  <c r="CU93" i="21"/>
  <c r="CT93" i="21"/>
  <c r="CS93" i="21"/>
  <c r="CR93" i="21"/>
  <c r="CQ93" i="21"/>
  <c r="CP93" i="21"/>
  <c r="CO93" i="21"/>
  <c r="CN93" i="21"/>
  <c r="CM93" i="21"/>
  <c r="CL93" i="21"/>
  <c r="CK93" i="21"/>
  <c r="CJ93" i="21"/>
  <c r="CI93" i="21"/>
  <c r="CH93" i="21"/>
  <c r="CG93" i="21"/>
  <c r="CF93" i="21"/>
  <c r="CE93" i="21"/>
  <c r="CD93" i="21"/>
  <c r="CC93" i="21"/>
  <c r="CB93" i="21"/>
  <c r="CA93" i="21"/>
  <c r="BZ93" i="21"/>
  <c r="BY93" i="21"/>
  <c r="BX93" i="21"/>
  <c r="BW93" i="21"/>
  <c r="BV93" i="21"/>
  <c r="BU93" i="21"/>
  <c r="BT93" i="21"/>
  <c r="BS93" i="21"/>
  <c r="BR93" i="21"/>
  <c r="BQ93" i="21"/>
  <c r="BP93" i="21"/>
  <c r="BO93" i="21"/>
  <c r="BN93" i="21"/>
  <c r="BM93" i="21"/>
  <c r="BL93" i="21"/>
  <c r="BK93" i="21"/>
  <c r="BJ93" i="21"/>
  <c r="BI93" i="21"/>
  <c r="BH93" i="21"/>
  <c r="BG93" i="21"/>
  <c r="BF93" i="21"/>
  <c r="BE93" i="21"/>
  <c r="BD93" i="21"/>
  <c r="BC93" i="21"/>
  <c r="BB93" i="21"/>
  <c r="BA93" i="21"/>
  <c r="AZ93" i="21"/>
  <c r="AY93" i="21"/>
  <c r="AX93" i="21"/>
  <c r="AW93" i="21"/>
  <c r="AV93" i="21"/>
  <c r="AU93" i="21"/>
  <c r="AT93" i="21"/>
  <c r="AS93" i="21"/>
  <c r="AR93" i="21"/>
  <c r="AQ93" i="21"/>
  <c r="AP93" i="21"/>
  <c r="AO93" i="21"/>
  <c r="AN93" i="21"/>
  <c r="AM93" i="21"/>
  <c r="AL93" i="21"/>
  <c r="AK93" i="21"/>
  <c r="AJ93" i="21"/>
  <c r="AI93" i="21"/>
  <c r="AH93" i="21"/>
  <c r="AG93" i="21"/>
  <c r="AF93" i="21"/>
  <c r="AE93" i="21"/>
  <c r="AD93" i="21"/>
  <c r="AC93" i="21"/>
  <c r="AB93" i="21"/>
  <c r="AA93" i="21"/>
  <c r="Z93" i="21"/>
  <c r="Y93" i="21"/>
  <c r="X93" i="21"/>
  <c r="W93" i="21"/>
  <c r="V93" i="21"/>
  <c r="U93" i="21"/>
  <c r="T93" i="21"/>
  <c r="S93" i="21"/>
  <c r="IH92" i="21"/>
  <c r="IG92" i="21"/>
  <c r="IF92" i="21"/>
  <c r="IE92" i="21"/>
  <c r="ID92" i="21"/>
  <c r="IC92" i="21"/>
  <c r="IB92" i="21"/>
  <c r="IA92" i="21"/>
  <c r="HZ92" i="21"/>
  <c r="HY92" i="21"/>
  <c r="HX92" i="21"/>
  <c r="HW92" i="21"/>
  <c r="HV92" i="21"/>
  <c r="HU92" i="21"/>
  <c r="HT92" i="21"/>
  <c r="HS92" i="21"/>
  <c r="HR92" i="21"/>
  <c r="HQ92" i="21"/>
  <c r="HP92" i="21"/>
  <c r="HO92" i="21"/>
  <c r="HN92" i="21"/>
  <c r="HM92" i="21"/>
  <c r="HL92" i="21"/>
  <c r="HK92" i="21"/>
  <c r="HJ92" i="21"/>
  <c r="HI92" i="21"/>
  <c r="HH92" i="21"/>
  <c r="HG92" i="21"/>
  <c r="HF92" i="21"/>
  <c r="HE92" i="21"/>
  <c r="HD92" i="21"/>
  <c r="HC92" i="21"/>
  <c r="HB92" i="21"/>
  <c r="HA92" i="21"/>
  <c r="GZ92" i="21"/>
  <c r="GY92" i="21"/>
  <c r="GX92" i="21"/>
  <c r="GW92" i="21"/>
  <c r="GV92" i="21"/>
  <c r="GU92" i="21"/>
  <c r="GT92" i="21"/>
  <c r="GS92" i="21"/>
  <c r="GR92" i="21"/>
  <c r="GQ92" i="21"/>
  <c r="GP92" i="21"/>
  <c r="GO92" i="21"/>
  <c r="GN92" i="21"/>
  <c r="GM92" i="21"/>
  <c r="GL92" i="21"/>
  <c r="GK92" i="21"/>
  <c r="GJ92" i="21"/>
  <c r="GI92" i="21"/>
  <c r="GH92" i="21"/>
  <c r="GG92" i="21"/>
  <c r="GF92" i="21"/>
  <c r="GE92" i="21"/>
  <c r="GD92" i="21"/>
  <c r="GC92" i="21"/>
  <c r="GB92" i="21"/>
  <c r="GA92" i="21"/>
  <c r="FZ92" i="21"/>
  <c r="FY92" i="21"/>
  <c r="FX92" i="21"/>
  <c r="FW92" i="21"/>
  <c r="FV92" i="21"/>
  <c r="FU92" i="21"/>
  <c r="FT92" i="21"/>
  <c r="FS92" i="21"/>
  <c r="FR92" i="21"/>
  <c r="FQ92" i="21"/>
  <c r="FP92" i="21"/>
  <c r="FO92" i="21"/>
  <c r="FN92" i="21"/>
  <c r="FM92" i="21"/>
  <c r="FL92" i="21"/>
  <c r="FK92" i="21"/>
  <c r="FJ92" i="21"/>
  <c r="FI92" i="21"/>
  <c r="FH92" i="21"/>
  <c r="FG92" i="21"/>
  <c r="FF92" i="21"/>
  <c r="FE92" i="21"/>
  <c r="FD92" i="21"/>
  <c r="FC92" i="21"/>
  <c r="FB92" i="21"/>
  <c r="FA92" i="21"/>
  <c r="EZ92" i="21"/>
  <c r="EY92" i="21"/>
  <c r="EX92" i="21"/>
  <c r="EW92" i="21"/>
  <c r="EV92" i="21"/>
  <c r="EU92" i="21"/>
  <c r="ET92" i="21"/>
  <c r="ES92" i="21"/>
  <c r="ER92" i="21"/>
  <c r="EQ92" i="21"/>
  <c r="EP92" i="21"/>
  <c r="EO92" i="21"/>
  <c r="EN92" i="21"/>
  <c r="EM92" i="21"/>
  <c r="EL92" i="21"/>
  <c r="EK92" i="21"/>
  <c r="EJ92" i="21"/>
  <c r="EI92" i="21"/>
  <c r="EH92" i="21"/>
  <c r="EG92" i="21"/>
  <c r="EF92" i="21"/>
  <c r="EE92" i="21"/>
  <c r="ED92" i="21"/>
  <c r="EC92" i="21"/>
  <c r="EB92" i="21"/>
  <c r="EA92" i="21"/>
  <c r="DZ92" i="21"/>
  <c r="DY92" i="21"/>
  <c r="DX92" i="21"/>
  <c r="DW92" i="21"/>
  <c r="DV92" i="21"/>
  <c r="DU92" i="21"/>
  <c r="DT92" i="21"/>
  <c r="DS92" i="21"/>
  <c r="DR92" i="21"/>
  <c r="DQ92" i="21"/>
  <c r="DP92" i="21"/>
  <c r="DO92" i="21"/>
  <c r="DN92" i="21"/>
  <c r="DM92" i="21"/>
  <c r="DL92" i="21"/>
  <c r="DK92" i="21"/>
  <c r="DJ92" i="21"/>
  <c r="DI92" i="21"/>
  <c r="DH92" i="21"/>
  <c r="DG92" i="21"/>
  <c r="DF92" i="21"/>
  <c r="DE92" i="21"/>
  <c r="DD92" i="21"/>
  <c r="DC92" i="21"/>
  <c r="DB92" i="21"/>
  <c r="DA92" i="21"/>
  <c r="CZ92" i="21"/>
  <c r="CY92" i="21"/>
  <c r="CX92" i="21"/>
  <c r="CW92" i="21"/>
  <c r="CV92" i="21"/>
  <c r="CU92" i="21"/>
  <c r="CT92" i="21"/>
  <c r="CS92" i="21"/>
  <c r="CR92" i="21"/>
  <c r="CQ92" i="21"/>
  <c r="CP92" i="21"/>
  <c r="CO92" i="21"/>
  <c r="CN92" i="21"/>
  <c r="CM92" i="21"/>
  <c r="CL92" i="21"/>
  <c r="CK92" i="21"/>
  <c r="CJ92" i="21"/>
  <c r="CI92" i="21"/>
  <c r="CH92" i="21"/>
  <c r="CG92" i="21"/>
  <c r="CF92" i="21"/>
  <c r="CE92" i="21"/>
  <c r="CD92" i="21"/>
  <c r="CC92" i="21"/>
  <c r="CB92" i="21"/>
  <c r="CA92" i="21"/>
  <c r="BZ92" i="21"/>
  <c r="BY92" i="21"/>
  <c r="BX92" i="21"/>
  <c r="BW92" i="21"/>
  <c r="BV92" i="21"/>
  <c r="BU92" i="21"/>
  <c r="BT92" i="21"/>
  <c r="BS92" i="21"/>
  <c r="BR92" i="21"/>
  <c r="BQ92" i="21"/>
  <c r="BP92" i="21"/>
  <c r="BO92" i="21"/>
  <c r="BN92" i="21"/>
  <c r="BM92" i="21"/>
  <c r="BL92" i="21"/>
  <c r="BK92" i="21"/>
  <c r="BJ92" i="21"/>
  <c r="BI92" i="21"/>
  <c r="BH92" i="21"/>
  <c r="BG92" i="21"/>
  <c r="BF92" i="21"/>
  <c r="BE92" i="21"/>
  <c r="BD92" i="21"/>
  <c r="BC92" i="21"/>
  <c r="BB92" i="21"/>
  <c r="BA92" i="21"/>
  <c r="AZ92" i="21"/>
  <c r="AY92" i="21"/>
  <c r="AX92" i="21"/>
  <c r="AW92" i="21"/>
  <c r="AV92" i="21"/>
  <c r="AU92" i="21"/>
  <c r="AT92" i="21"/>
  <c r="AS92" i="21"/>
  <c r="AR92" i="21"/>
  <c r="AQ92" i="21"/>
  <c r="AP92" i="21"/>
  <c r="AO92" i="21"/>
  <c r="AN92" i="21"/>
  <c r="AM92" i="21"/>
  <c r="AL92" i="21"/>
  <c r="AK92" i="21"/>
  <c r="AJ92" i="21"/>
  <c r="AI92" i="21"/>
  <c r="AH92" i="21"/>
  <c r="AG92" i="21"/>
  <c r="AF92" i="21"/>
  <c r="AE92" i="21"/>
  <c r="AD92" i="21"/>
  <c r="AC92" i="21"/>
  <c r="AB92" i="21"/>
  <c r="AA92" i="21"/>
  <c r="Z92" i="21"/>
  <c r="Y92" i="21"/>
  <c r="X92" i="21"/>
  <c r="W92" i="21"/>
  <c r="V92" i="21"/>
  <c r="U92" i="21"/>
  <c r="T92" i="21"/>
  <c r="S92" i="21"/>
  <c r="IH91" i="21"/>
  <c r="IG91" i="21"/>
  <c r="IF91" i="21"/>
  <c r="IE91" i="21"/>
  <c r="ID91" i="21"/>
  <c r="IC91" i="21"/>
  <c r="IB91" i="21"/>
  <c r="IA91" i="21"/>
  <c r="HZ91" i="21"/>
  <c r="HY91" i="21"/>
  <c r="HX91" i="21"/>
  <c r="HW91" i="21"/>
  <c r="HV91" i="21"/>
  <c r="HU91" i="21"/>
  <c r="HT91" i="21"/>
  <c r="HS91" i="21"/>
  <c r="HR91" i="21"/>
  <c r="HQ91" i="21"/>
  <c r="HP91" i="21"/>
  <c r="HO91" i="21"/>
  <c r="HN91" i="21"/>
  <c r="HM91" i="21"/>
  <c r="HL91" i="21"/>
  <c r="HK91" i="21"/>
  <c r="HJ91" i="21"/>
  <c r="HI91" i="21"/>
  <c r="HH91" i="21"/>
  <c r="HG91" i="21"/>
  <c r="HF91" i="21"/>
  <c r="HE91" i="21"/>
  <c r="HD91" i="21"/>
  <c r="HC91" i="21"/>
  <c r="HB91" i="21"/>
  <c r="HA91" i="21"/>
  <c r="GZ91" i="21"/>
  <c r="GY91" i="21"/>
  <c r="GX91" i="21"/>
  <c r="GW91" i="21"/>
  <c r="GV91" i="21"/>
  <c r="GU91" i="21"/>
  <c r="GT91" i="21"/>
  <c r="GS91" i="21"/>
  <c r="GR91" i="21"/>
  <c r="GQ91" i="21"/>
  <c r="GP91" i="21"/>
  <c r="GO91" i="21"/>
  <c r="GN91" i="21"/>
  <c r="GM91" i="21"/>
  <c r="GL91" i="21"/>
  <c r="GK91" i="21"/>
  <c r="GJ91" i="21"/>
  <c r="GI91" i="21"/>
  <c r="GH91" i="21"/>
  <c r="GG91" i="21"/>
  <c r="GF91" i="21"/>
  <c r="GE91" i="21"/>
  <c r="GD91" i="21"/>
  <c r="GC91" i="21"/>
  <c r="GB91" i="21"/>
  <c r="GA91" i="21"/>
  <c r="FZ91" i="21"/>
  <c r="FY91" i="21"/>
  <c r="FX91" i="21"/>
  <c r="FW91" i="21"/>
  <c r="FV91" i="21"/>
  <c r="FU91" i="21"/>
  <c r="FT91" i="21"/>
  <c r="FS91" i="21"/>
  <c r="FR91" i="21"/>
  <c r="FQ91" i="21"/>
  <c r="FP91" i="21"/>
  <c r="FO91" i="21"/>
  <c r="FN91" i="21"/>
  <c r="FM91" i="21"/>
  <c r="FL91" i="21"/>
  <c r="FK91" i="21"/>
  <c r="FJ91" i="21"/>
  <c r="FI91" i="21"/>
  <c r="FH91" i="21"/>
  <c r="FG91" i="21"/>
  <c r="FF91" i="21"/>
  <c r="FE91" i="21"/>
  <c r="FD91" i="21"/>
  <c r="FC91" i="21"/>
  <c r="FB91" i="21"/>
  <c r="FA91" i="21"/>
  <c r="EZ91" i="21"/>
  <c r="EY91" i="21"/>
  <c r="EX91" i="21"/>
  <c r="EW91" i="21"/>
  <c r="EV91" i="21"/>
  <c r="EU91" i="21"/>
  <c r="ET91" i="21"/>
  <c r="ES91" i="21"/>
  <c r="ER91" i="21"/>
  <c r="EQ91" i="21"/>
  <c r="EP91" i="21"/>
  <c r="EO91" i="21"/>
  <c r="EN91" i="21"/>
  <c r="EM91" i="21"/>
  <c r="EL91" i="21"/>
  <c r="EK91" i="21"/>
  <c r="EJ91" i="21"/>
  <c r="EI91" i="21"/>
  <c r="EH91" i="21"/>
  <c r="EG91" i="21"/>
  <c r="EF91" i="21"/>
  <c r="EE91" i="21"/>
  <c r="ED91" i="21"/>
  <c r="EC91" i="21"/>
  <c r="EB91" i="21"/>
  <c r="EA91" i="21"/>
  <c r="DZ91" i="21"/>
  <c r="DY91" i="21"/>
  <c r="DX91" i="21"/>
  <c r="DW91" i="21"/>
  <c r="DV91" i="21"/>
  <c r="DU91" i="21"/>
  <c r="DT91" i="21"/>
  <c r="DS91" i="21"/>
  <c r="DR91" i="21"/>
  <c r="DQ91" i="21"/>
  <c r="DP91" i="21"/>
  <c r="DO91" i="21"/>
  <c r="DN91" i="21"/>
  <c r="DM91" i="21"/>
  <c r="DL91" i="21"/>
  <c r="DK91" i="21"/>
  <c r="DJ91" i="21"/>
  <c r="DI91" i="21"/>
  <c r="DH91" i="21"/>
  <c r="DG91" i="21"/>
  <c r="DF91" i="21"/>
  <c r="DE91" i="21"/>
  <c r="DD91" i="21"/>
  <c r="DC91" i="21"/>
  <c r="DB91" i="21"/>
  <c r="DA91" i="21"/>
  <c r="CZ91" i="21"/>
  <c r="CY91" i="21"/>
  <c r="CX91" i="21"/>
  <c r="CW91" i="21"/>
  <c r="CV91" i="21"/>
  <c r="CU91" i="21"/>
  <c r="CT91" i="21"/>
  <c r="CS91" i="21"/>
  <c r="CR91" i="21"/>
  <c r="CQ91" i="21"/>
  <c r="CP91" i="21"/>
  <c r="CO91" i="21"/>
  <c r="CN91" i="21"/>
  <c r="CM91" i="21"/>
  <c r="CL91" i="21"/>
  <c r="CK91" i="21"/>
  <c r="CJ91" i="21"/>
  <c r="CI91" i="21"/>
  <c r="CH91" i="21"/>
  <c r="CG91" i="21"/>
  <c r="CF91" i="21"/>
  <c r="CE91" i="21"/>
  <c r="CD91" i="21"/>
  <c r="CC91" i="21"/>
  <c r="CB91" i="21"/>
  <c r="CA91" i="21"/>
  <c r="BZ91" i="21"/>
  <c r="BY91" i="21"/>
  <c r="BX91" i="21"/>
  <c r="BW91" i="21"/>
  <c r="BV91" i="21"/>
  <c r="BU91" i="21"/>
  <c r="BT91" i="21"/>
  <c r="BS91" i="21"/>
  <c r="BR91" i="21"/>
  <c r="BQ91" i="21"/>
  <c r="BP91" i="21"/>
  <c r="BO91" i="21"/>
  <c r="BN91" i="21"/>
  <c r="BM91" i="21"/>
  <c r="BL91" i="21"/>
  <c r="BK91" i="21"/>
  <c r="BJ91" i="21"/>
  <c r="BI91" i="21"/>
  <c r="BH91" i="21"/>
  <c r="BG91" i="21"/>
  <c r="BF91" i="21"/>
  <c r="BE91" i="21"/>
  <c r="BD91" i="21"/>
  <c r="BC91" i="21"/>
  <c r="BB91" i="21"/>
  <c r="BA91" i="21"/>
  <c r="AZ91" i="21"/>
  <c r="AY91" i="21"/>
  <c r="AX91" i="21"/>
  <c r="AW91" i="21"/>
  <c r="AV91" i="21"/>
  <c r="AU91" i="21"/>
  <c r="AT91" i="21"/>
  <c r="AS91" i="21"/>
  <c r="AR91" i="21"/>
  <c r="AQ91" i="21"/>
  <c r="AP91" i="21"/>
  <c r="AO91" i="21"/>
  <c r="AN91" i="21"/>
  <c r="AM91" i="21"/>
  <c r="AL91" i="21"/>
  <c r="AK91" i="21"/>
  <c r="AJ91" i="21"/>
  <c r="AI91" i="21"/>
  <c r="AH91" i="21"/>
  <c r="AG91" i="21"/>
  <c r="AF91" i="21"/>
  <c r="AE91" i="21"/>
  <c r="AD91" i="21"/>
  <c r="AC91" i="21"/>
  <c r="AB91" i="21"/>
  <c r="AA91" i="21"/>
  <c r="Z91" i="21"/>
  <c r="Y91" i="21"/>
  <c r="X91" i="21"/>
  <c r="W91" i="21"/>
  <c r="V91" i="21"/>
  <c r="U91" i="21"/>
  <c r="T91" i="21"/>
  <c r="S91" i="21"/>
  <c r="IH90" i="21"/>
  <c r="IG90" i="21"/>
  <c r="IF90" i="21"/>
  <c r="IE90" i="21"/>
  <c r="ID90" i="21"/>
  <c r="IC90" i="21"/>
  <c r="IB90" i="21"/>
  <c r="IA90" i="21"/>
  <c r="HZ90" i="21"/>
  <c r="HY90" i="21"/>
  <c r="HX90" i="21"/>
  <c r="HW90" i="21"/>
  <c r="HV90" i="21"/>
  <c r="HU90" i="21"/>
  <c r="HT90" i="21"/>
  <c r="HS90" i="21"/>
  <c r="HR90" i="21"/>
  <c r="HQ90" i="21"/>
  <c r="HP90" i="21"/>
  <c r="HO90" i="21"/>
  <c r="HN90" i="21"/>
  <c r="HM90" i="21"/>
  <c r="HL90" i="21"/>
  <c r="HK90" i="21"/>
  <c r="HJ90" i="21"/>
  <c r="HI90" i="21"/>
  <c r="HH90" i="21"/>
  <c r="HG90" i="21"/>
  <c r="HF90" i="21"/>
  <c r="HE90" i="21"/>
  <c r="HD90" i="21"/>
  <c r="HC90" i="21"/>
  <c r="HB90" i="21"/>
  <c r="HA90" i="21"/>
  <c r="GZ90" i="21"/>
  <c r="GY90" i="21"/>
  <c r="GX90" i="21"/>
  <c r="GW90" i="21"/>
  <c r="GV90" i="21"/>
  <c r="GU90" i="21"/>
  <c r="GT90" i="21"/>
  <c r="GS90" i="21"/>
  <c r="GR90" i="21"/>
  <c r="GQ90" i="21"/>
  <c r="GP90" i="21"/>
  <c r="GO90" i="21"/>
  <c r="GN90" i="21"/>
  <c r="GM90" i="21"/>
  <c r="GL90" i="21"/>
  <c r="GK90" i="21"/>
  <c r="GJ90" i="21"/>
  <c r="GI90" i="21"/>
  <c r="GH90" i="21"/>
  <c r="GG90" i="21"/>
  <c r="GF90" i="21"/>
  <c r="GE90" i="21"/>
  <c r="GD90" i="21"/>
  <c r="GC90" i="21"/>
  <c r="GB90" i="21"/>
  <c r="GA90" i="21"/>
  <c r="FZ90" i="21"/>
  <c r="FY90" i="21"/>
  <c r="FX90" i="21"/>
  <c r="FW90" i="21"/>
  <c r="FV90" i="21"/>
  <c r="FU90" i="21"/>
  <c r="FT90" i="21"/>
  <c r="FS90" i="21"/>
  <c r="FR90" i="21"/>
  <c r="FQ90" i="21"/>
  <c r="FP90" i="21"/>
  <c r="FO90" i="21"/>
  <c r="FN90" i="21"/>
  <c r="FM90" i="21"/>
  <c r="FL90" i="21"/>
  <c r="FK90" i="21"/>
  <c r="FJ90" i="21"/>
  <c r="FI90" i="21"/>
  <c r="FH90" i="21"/>
  <c r="FG90" i="21"/>
  <c r="FF90" i="21"/>
  <c r="FE90" i="21"/>
  <c r="FD90" i="21"/>
  <c r="FC90" i="21"/>
  <c r="FB90" i="21"/>
  <c r="FA90" i="21"/>
  <c r="EZ90" i="21"/>
  <c r="EY90" i="21"/>
  <c r="EX90" i="21"/>
  <c r="EW90" i="21"/>
  <c r="EV90" i="21"/>
  <c r="EU90" i="21"/>
  <c r="ET90" i="21"/>
  <c r="ES90" i="21"/>
  <c r="ER90" i="21"/>
  <c r="EQ90" i="21"/>
  <c r="EP90" i="21"/>
  <c r="EO90" i="21"/>
  <c r="EN90" i="21"/>
  <c r="EM90" i="21"/>
  <c r="EL90" i="21"/>
  <c r="EK90" i="21"/>
  <c r="EJ90" i="21"/>
  <c r="EI90" i="21"/>
  <c r="EH90" i="21"/>
  <c r="EG90" i="21"/>
  <c r="EF90" i="21"/>
  <c r="EE90" i="21"/>
  <c r="ED90" i="21"/>
  <c r="EC90" i="21"/>
  <c r="EB90" i="21"/>
  <c r="EA90" i="21"/>
  <c r="DZ90" i="21"/>
  <c r="DY90" i="21"/>
  <c r="DX90" i="21"/>
  <c r="DW90" i="21"/>
  <c r="DV90" i="21"/>
  <c r="DU90" i="21"/>
  <c r="DT90" i="21"/>
  <c r="DS90" i="21"/>
  <c r="DR90" i="21"/>
  <c r="DQ90" i="21"/>
  <c r="DP90" i="21"/>
  <c r="DO90" i="21"/>
  <c r="DN90" i="21"/>
  <c r="DM90" i="21"/>
  <c r="DL90" i="21"/>
  <c r="DK90" i="21"/>
  <c r="DJ90" i="21"/>
  <c r="DI90" i="21"/>
  <c r="DH90" i="21"/>
  <c r="DG90" i="21"/>
  <c r="DF90" i="21"/>
  <c r="DE90" i="21"/>
  <c r="DD90" i="21"/>
  <c r="DC90" i="21"/>
  <c r="DB90" i="21"/>
  <c r="DA90" i="21"/>
  <c r="CZ90" i="21"/>
  <c r="CY90" i="21"/>
  <c r="CX90" i="21"/>
  <c r="CW90" i="21"/>
  <c r="CV90" i="21"/>
  <c r="CU90" i="21"/>
  <c r="CT90" i="21"/>
  <c r="CS90" i="21"/>
  <c r="CR90" i="21"/>
  <c r="CQ90" i="21"/>
  <c r="CP90" i="21"/>
  <c r="CO90" i="21"/>
  <c r="CN90" i="21"/>
  <c r="CM90" i="21"/>
  <c r="CL90" i="21"/>
  <c r="CK90" i="21"/>
  <c r="CJ90" i="21"/>
  <c r="CI90" i="21"/>
  <c r="CH90" i="21"/>
  <c r="CG90" i="21"/>
  <c r="CF90" i="21"/>
  <c r="CE90" i="21"/>
  <c r="CD90" i="21"/>
  <c r="CC90" i="21"/>
  <c r="CB90" i="21"/>
  <c r="CA90" i="21"/>
  <c r="BZ90" i="21"/>
  <c r="BY90" i="21"/>
  <c r="BX90" i="21"/>
  <c r="BW90" i="21"/>
  <c r="BV90" i="21"/>
  <c r="BU90" i="21"/>
  <c r="BT90" i="21"/>
  <c r="BS90" i="21"/>
  <c r="BR90" i="21"/>
  <c r="BQ90" i="21"/>
  <c r="BP90" i="21"/>
  <c r="BO90" i="21"/>
  <c r="BN90" i="21"/>
  <c r="BM90" i="21"/>
  <c r="BL90" i="21"/>
  <c r="BK90" i="21"/>
  <c r="BJ90" i="21"/>
  <c r="BI90" i="21"/>
  <c r="BH90" i="21"/>
  <c r="BG90" i="21"/>
  <c r="BF90" i="21"/>
  <c r="BE90" i="21"/>
  <c r="BD90" i="21"/>
  <c r="BC90" i="21"/>
  <c r="BB90" i="21"/>
  <c r="BA90" i="21"/>
  <c r="AZ90" i="21"/>
  <c r="AY90" i="21"/>
  <c r="AX90" i="21"/>
  <c r="AW90" i="21"/>
  <c r="AV90" i="21"/>
  <c r="AU90" i="21"/>
  <c r="AT90" i="21"/>
  <c r="AS90" i="21"/>
  <c r="AR90" i="21"/>
  <c r="AQ90" i="21"/>
  <c r="AP90" i="21"/>
  <c r="AO90" i="21"/>
  <c r="AN90" i="21"/>
  <c r="AM90" i="21"/>
  <c r="AL90" i="21"/>
  <c r="AK90" i="21"/>
  <c r="AJ90" i="21"/>
  <c r="AI90" i="21"/>
  <c r="AH90" i="21"/>
  <c r="AG90" i="21"/>
  <c r="AF90" i="21"/>
  <c r="AE90" i="21"/>
  <c r="AD90" i="21"/>
  <c r="AC90" i="21"/>
  <c r="AB90" i="21"/>
  <c r="AA90" i="21"/>
  <c r="Z90" i="21"/>
  <c r="Y90" i="21"/>
  <c r="X90" i="21"/>
  <c r="W90" i="21"/>
  <c r="V90" i="21"/>
  <c r="U90" i="21"/>
  <c r="T90" i="21"/>
  <c r="S90" i="21"/>
  <c r="IH89" i="21"/>
  <c r="IG89" i="21"/>
  <c r="IF89" i="21"/>
  <c r="IE89" i="21"/>
  <c r="ID89" i="21"/>
  <c r="IC89" i="21"/>
  <c r="IB89" i="21"/>
  <c r="IA89" i="21"/>
  <c r="HZ89" i="21"/>
  <c r="HY89" i="21"/>
  <c r="HX89" i="21"/>
  <c r="HW89" i="21"/>
  <c r="HV89" i="21"/>
  <c r="HU89" i="21"/>
  <c r="HT89" i="21"/>
  <c r="HS89" i="21"/>
  <c r="HR89" i="21"/>
  <c r="HQ89" i="21"/>
  <c r="HP89" i="21"/>
  <c r="HO89" i="21"/>
  <c r="HN89" i="21"/>
  <c r="HM89" i="21"/>
  <c r="HL89" i="21"/>
  <c r="HK89" i="21"/>
  <c r="HJ89" i="21"/>
  <c r="HI89" i="21"/>
  <c r="HH89" i="21"/>
  <c r="HG89" i="21"/>
  <c r="HF89" i="21"/>
  <c r="HE89" i="21"/>
  <c r="HD89" i="21"/>
  <c r="HC89" i="21"/>
  <c r="HB89" i="21"/>
  <c r="HA89" i="21"/>
  <c r="GZ89" i="21"/>
  <c r="GY89" i="21"/>
  <c r="GX89" i="21"/>
  <c r="GW89" i="21"/>
  <c r="GV89" i="21"/>
  <c r="GU89" i="21"/>
  <c r="GT89" i="21"/>
  <c r="GS89" i="21"/>
  <c r="GR89" i="21"/>
  <c r="GQ89" i="21"/>
  <c r="GP89" i="21"/>
  <c r="GO89" i="21"/>
  <c r="GN89" i="21"/>
  <c r="GM89" i="21"/>
  <c r="GL89" i="21"/>
  <c r="GK89" i="21"/>
  <c r="GJ89" i="21"/>
  <c r="GI89" i="21"/>
  <c r="GH89" i="21"/>
  <c r="GG89" i="21"/>
  <c r="GF89" i="21"/>
  <c r="GE89" i="21"/>
  <c r="GD89" i="21"/>
  <c r="GC89" i="21"/>
  <c r="GB89" i="21"/>
  <c r="GA89" i="21"/>
  <c r="FZ89" i="21"/>
  <c r="FY89" i="21"/>
  <c r="FX89" i="21"/>
  <c r="FW89" i="21"/>
  <c r="FV89" i="21"/>
  <c r="FU89" i="21"/>
  <c r="FT89" i="21"/>
  <c r="FS89" i="21"/>
  <c r="FR89" i="21"/>
  <c r="FQ89" i="21"/>
  <c r="FP89" i="21"/>
  <c r="FO89" i="21"/>
  <c r="FN89" i="21"/>
  <c r="FM89" i="21"/>
  <c r="FL89" i="21"/>
  <c r="FK89" i="21"/>
  <c r="FJ89" i="21"/>
  <c r="FI89" i="21"/>
  <c r="FH89" i="21"/>
  <c r="FG89" i="21"/>
  <c r="FF89" i="21"/>
  <c r="FE89" i="21"/>
  <c r="FD89" i="21"/>
  <c r="FC89" i="21"/>
  <c r="FB89" i="21"/>
  <c r="FA89" i="21"/>
  <c r="EZ89" i="21"/>
  <c r="EY89" i="21"/>
  <c r="EX89" i="21"/>
  <c r="EW89" i="21"/>
  <c r="EV89" i="21"/>
  <c r="EU89" i="21"/>
  <c r="ET89" i="21"/>
  <c r="ES89" i="21"/>
  <c r="ER89" i="21"/>
  <c r="EQ89" i="21"/>
  <c r="EP89" i="21"/>
  <c r="EO89" i="21"/>
  <c r="EN89" i="21"/>
  <c r="EM89" i="21"/>
  <c r="EL89" i="21"/>
  <c r="EK89" i="21"/>
  <c r="EJ89" i="21"/>
  <c r="EI89" i="21"/>
  <c r="EH89" i="21"/>
  <c r="EG89" i="21"/>
  <c r="EF89" i="21"/>
  <c r="EE89" i="21"/>
  <c r="ED89" i="21"/>
  <c r="EC89" i="21"/>
  <c r="EB89" i="21"/>
  <c r="EA89" i="21"/>
  <c r="DZ89" i="21"/>
  <c r="DY89" i="21"/>
  <c r="DX89" i="21"/>
  <c r="DW89" i="21"/>
  <c r="DV89" i="21"/>
  <c r="DU89" i="21"/>
  <c r="DT89" i="21"/>
  <c r="DS89" i="21"/>
  <c r="DR89" i="21"/>
  <c r="DQ89" i="21"/>
  <c r="DP89" i="21"/>
  <c r="DO89" i="21"/>
  <c r="DN89" i="21"/>
  <c r="DM89" i="21"/>
  <c r="DL89" i="21"/>
  <c r="DK89" i="21"/>
  <c r="DJ89" i="21"/>
  <c r="DI89" i="21"/>
  <c r="DH89" i="21"/>
  <c r="DG89" i="21"/>
  <c r="DF89" i="21"/>
  <c r="DE89" i="21"/>
  <c r="DD89" i="21"/>
  <c r="DC89" i="21"/>
  <c r="DB89" i="21"/>
  <c r="DA89" i="21"/>
  <c r="CZ89" i="21"/>
  <c r="CY89" i="21"/>
  <c r="CX89" i="21"/>
  <c r="CW89" i="21"/>
  <c r="CV89" i="21"/>
  <c r="CU89" i="21"/>
  <c r="CT89" i="21"/>
  <c r="CS89" i="21"/>
  <c r="CR89" i="21"/>
  <c r="CQ89" i="21"/>
  <c r="CP89" i="21"/>
  <c r="CO89" i="21"/>
  <c r="CN89" i="21"/>
  <c r="CM89" i="21"/>
  <c r="CL89" i="21"/>
  <c r="CK89" i="21"/>
  <c r="CJ89" i="21"/>
  <c r="CI89" i="21"/>
  <c r="CH89" i="21"/>
  <c r="CG89" i="21"/>
  <c r="CF89" i="21"/>
  <c r="CE89" i="21"/>
  <c r="CD89" i="21"/>
  <c r="CC89" i="21"/>
  <c r="CB89" i="21"/>
  <c r="CA89" i="21"/>
  <c r="BZ89" i="21"/>
  <c r="BY89" i="21"/>
  <c r="BX89" i="21"/>
  <c r="BW89" i="21"/>
  <c r="BV89" i="21"/>
  <c r="BU89" i="21"/>
  <c r="BT89" i="21"/>
  <c r="BS89" i="21"/>
  <c r="BR89" i="21"/>
  <c r="BQ89" i="21"/>
  <c r="BP89" i="21"/>
  <c r="BO89" i="21"/>
  <c r="BN89" i="21"/>
  <c r="BM89" i="21"/>
  <c r="BL89" i="21"/>
  <c r="BK89" i="21"/>
  <c r="BJ89" i="21"/>
  <c r="BI89" i="21"/>
  <c r="BH89" i="21"/>
  <c r="BG89" i="21"/>
  <c r="BF89" i="21"/>
  <c r="BE89" i="21"/>
  <c r="BD89" i="21"/>
  <c r="BC89" i="21"/>
  <c r="BB89" i="21"/>
  <c r="BA89" i="21"/>
  <c r="AZ89" i="21"/>
  <c r="AY89" i="21"/>
  <c r="AX89" i="21"/>
  <c r="AW89" i="21"/>
  <c r="AV89" i="21"/>
  <c r="AU89" i="21"/>
  <c r="AT89" i="21"/>
  <c r="AS89" i="21"/>
  <c r="AR89" i="21"/>
  <c r="AQ89" i="21"/>
  <c r="AP89" i="21"/>
  <c r="AO89" i="21"/>
  <c r="AN89" i="21"/>
  <c r="AM89" i="21"/>
  <c r="AL89" i="21"/>
  <c r="AK89" i="21"/>
  <c r="AJ89" i="21"/>
  <c r="AI89" i="21"/>
  <c r="AH89" i="21"/>
  <c r="AG89" i="21"/>
  <c r="AF89" i="21"/>
  <c r="AE89" i="21"/>
  <c r="AD89" i="21"/>
  <c r="AC89" i="21"/>
  <c r="AB89" i="21"/>
  <c r="AA89" i="21"/>
  <c r="Z89" i="21"/>
  <c r="Y89" i="21"/>
  <c r="X89" i="21"/>
  <c r="W89" i="21"/>
  <c r="V89" i="21"/>
  <c r="U89" i="21"/>
  <c r="T89" i="21"/>
  <c r="S89" i="21"/>
  <c r="IH88" i="21"/>
  <c r="IG88" i="21"/>
  <c r="IF88" i="21"/>
  <c r="IE88" i="21"/>
  <c r="ID88" i="21"/>
  <c r="IC88" i="21"/>
  <c r="IB88" i="21"/>
  <c r="IA88" i="21"/>
  <c r="HZ88" i="21"/>
  <c r="HY88" i="21"/>
  <c r="HX88" i="21"/>
  <c r="HW88" i="21"/>
  <c r="HV88" i="21"/>
  <c r="HU88" i="21"/>
  <c r="HT88" i="21"/>
  <c r="HS88" i="21"/>
  <c r="HR88" i="21"/>
  <c r="HQ88" i="21"/>
  <c r="HP88" i="21"/>
  <c r="HO88" i="21"/>
  <c r="HN88" i="21"/>
  <c r="HM88" i="21"/>
  <c r="HL88" i="21"/>
  <c r="HK88" i="21"/>
  <c r="HJ88" i="21"/>
  <c r="HI88" i="21"/>
  <c r="HH88" i="21"/>
  <c r="HG88" i="21"/>
  <c r="HF88" i="21"/>
  <c r="HE88" i="21"/>
  <c r="HD88" i="21"/>
  <c r="HC88" i="21"/>
  <c r="HB88" i="21"/>
  <c r="HA88" i="21"/>
  <c r="GZ88" i="21"/>
  <c r="GY88" i="21"/>
  <c r="GX88" i="21"/>
  <c r="GW88" i="21"/>
  <c r="GV88" i="21"/>
  <c r="GU88" i="21"/>
  <c r="GT88" i="21"/>
  <c r="GS88" i="21"/>
  <c r="GR88" i="21"/>
  <c r="GQ88" i="21"/>
  <c r="GP88" i="21"/>
  <c r="GO88" i="21"/>
  <c r="GN88" i="21"/>
  <c r="GM88" i="21"/>
  <c r="GL88" i="21"/>
  <c r="GK88" i="21"/>
  <c r="GJ88" i="21"/>
  <c r="GI88" i="21"/>
  <c r="GH88" i="21"/>
  <c r="GG88" i="21"/>
  <c r="GF88" i="21"/>
  <c r="GE88" i="21"/>
  <c r="GD88" i="21"/>
  <c r="GC88" i="21"/>
  <c r="GB88" i="21"/>
  <c r="GA88" i="21"/>
  <c r="FZ88" i="21"/>
  <c r="FY88" i="21"/>
  <c r="FX88" i="21"/>
  <c r="FW88" i="21"/>
  <c r="FV88" i="21"/>
  <c r="FU88" i="21"/>
  <c r="FT88" i="21"/>
  <c r="FS88" i="21"/>
  <c r="FR88" i="21"/>
  <c r="FQ88" i="21"/>
  <c r="FP88" i="21"/>
  <c r="FO88" i="21"/>
  <c r="FN88" i="21"/>
  <c r="FM88" i="21"/>
  <c r="FL88" i="21"/>
  <c r="FK88" i="21"/>
  <c r="FJ88" i="21"/>
  <c r="FI88" i="21"/>
  <c r="FH88" i="21"/>
  <c r="FG88" i="21"/>
  <c r="FF88" i="21"/>
  <c r="FE88" i="21"/>
  <c r="FD88" i="21"/>
  <c r="FC88" i="21"/>
  <c r="FB88" i="21"/>
  <c r="FA88" i="21"/>
  <c r="EZ88" i="21"/>
  <c r="EY88" i="21"/>
  <c r="EX88" i="21"/>
  <c r="EW88" i="21"/>
  <c r="EV88" i="21"/>
  <c r="EU88" i="21"/>
  <c r="ET88" i="21"/>
  <c r="ES88" i="21"/>
  <c r="ER88" i="21"/>
  <c r="EQ88" i="21"/>
  <c r="EP88" i="21"/>
  <c r="EO88" i="21"/>
  <c r="EN88" i="21"/>
  <c r="EM88" i="21"/>
  <c r="EL88" i="21"/>
  <c r="EK88" i="21"/>
  <c r="EJ88" i="21"/>
  <c r="EI88" i="21"/>
  <c r="EH88" i="21"/>
  <c r="EG88" i="21"/>
  <c r="EF88" i="21"/>
  <c r="EE88" i="21"/>
  <c r="ED88" i="21"/>
  <c r="EC88" i="21"/>
  <c r="EB88" i="21"/>
  <c r="EA88" i="21"/>
  <c r="DZ88" i="21"/>
  <c r="DY88" i="21"/>
  <c r="DX88" i="21"/>
  <c r="DW88" i="21"/>
  <c r="DV88" i="21"/>
  <c r="DU88" i="21"/>
  <c r="DT88" i="21"/>
  <c r="DS88" i="21"/>
  <c r="DR88" i="21"/>
  <c r="DQ88" i="21"/>
  <c r="DP88" i="21"/>
  <c r="DO88" i="21"/>
  <c r="DN88" i="21"/>
  <c r="DM88" i="21"/>
  <c r="DL88" i="21"/>
  <c r="DK88" i="21"/>
  <c r="DJ88" i="21"/>
  <c r="DI88" i="21"/>
  <c r="DH88" i="21"/>
  <c r="DG88" i="21"/>
  <c r="DF88" i="21"/>
  <c r="DE88" i="21"/>
  <c r="DD88" i="21"/>
  <c r="DC88" i="21"/>
  <c r="DB88" i="21"/>
  <c r="DA88" i="21"/>
  <c r="CZ88" i="21"/>
  <c r="CY88" i="21"/>
  <c r="CX88" i="21"/>
  <c r="CW88" i="21"/>
  <c r="CV88" i="21"/>
  <c r="CU88" i="21"/>
  <c r="CT88" i="21"/>
  <c r="CS88" i="21"/>
  <c r="CR88" i="21"/>
  <c r="CQ88" i="21"/>
  <c r="CP88" i="21"/>
  <c r="CO88" i="21"/>
  <c r="CN88" i="21"/>
  <c r="CM88" i="21"/>
  <c r="CL88" i="21"/>
  <c r="CK88" i="21"/>
  <c r="CJ88" i="21"/>
  <c r="CI88" i="21"/>
  <c r="CH88" i="21"/>
  <c r="CG88" i="21"/>
  <c r="CF88" i="21"/>
  <c r="CE88" i="21"/>
  <c r="CD88" i="21"/>
  <c r="CC88" i="21"/>
  <c r="CB88" i="21"/>
  <c r="CA88" i="21"/>
  <c r="BZ88" i="21"/>
  <c r="BY88" i="21"/>
  <c r="BX88" i="21"/>
  <c r="BW88" i="21"/>
  <c r="BV88" i="21"/>
  <c r="BU88" i="21"/>
  <c r="BT88" i="21"/>
  <c r="BS88" i="21"/>
  <c r="BR88" i="21"/>
  <c r="BQ88" i="21"/>
  <c r="BP88" i="21"/>
  <c r="BO88" i="21"/>
  <c r="BN88" i="21"/>
  <c r="BM88" i="21"/>
  <c r="BL88" i="21"/>
  <c r="BK88" i="21"/>
  <c r="BJ88" i="21"/>
  <c r="BI88" i="21"/>
  <c r="BH88" i="21"/>
  <c r="BG88" i="21"/>
  <c r="BF88" i="21"/>
  <c r="BE88" i="21"/>
  <c r="BD88" i="21"/>
  <c r="BC88" i="21"/>
  <c r="BB88" i="21"/>
  <c r="BA88" i="21"/>
  <c r="AZ88" i="21"/>
  <c r="AY88" i="21"/>
  <c r="AX88" i="21"/>
  <c r="AW88" i="21"/>
  <c r="AV88" i="21"/>
  <c r="AU88" i="21"/>
  <c r="AT88" i="21"/>
  <c r="AS88" i="21"/>
  <c r="AR88" i="21"/>
  <c r="AQ88" i="21"/>
  <c r="AP88" i="21"/>
  <c r="AO88" i="21"/>
  <c r="AN88" i="21"/>
  <c r="AM88" i="21"/>
  <c r="AL88" i="21"/>
  <c r="AK88" i="21"/>
  <c r="AJ88" i="21"/>
  <c r="AI88" i="21"/>
  <c r="AH88" i="21"/>
  <c r="AG88" i="21"/>
  <c r="AF88" i="21"/>
  <c r="AE88" i="21"/>
  <c r="AD88" i="21"/>
  <c r="AC88" i="21"/>
  <c r="AB88" i="21"/>
  <c r="AA88" i="21"/>
  <c r="Z88" i="21"/>
  <c r="Y88" i="21"/>
  <c r="X88" i="21"/>
  <c r="W88" i="21"/>
  <c r="V88" i="21"/>
  <c r="U88" i="21"/>
  <c r="T88" i="21"/>
  <c r="S88" i="21"/>
  <c r="IH87" i="21"/>
  <c r="IG87" i="21"/>
  <c r="IF87" i="21"/>
  <c r="IE87" i="21"/>
  <c r="ID87" i="21"/>
  <c r="IC87" i="21"/>
  <c r="IB87" i="21"/>
  <c r="IA87" i="21"/>
  <c r="HZ87" i="21"/>
  <c r="HY87" i="21"/>
  <c r="HX87" i="21"/>
  <c r="HW87" i="21"/>
  <c r="HV87" i="21"/>
  <c r="HU87" i="21"/>
  <c r="HT87" i="21"/>
  <c r="HS87" i="21"/>
  <c r="HR87" i="21"/>
  <c r="HQ87" i="21"/>
  <c r="HP87" i="21"/>
  <c r="HO87" i="21"/>
  <c r="HN87" i="21"/>
  <c r="HM87" i="21"/>
  <c r="HL87" i="21"/>
  <c r="HK87" i="21"/>
  <c r="HJ87" i="21"/>
  <c r="HI87" i="21"/>
  <c r="HH87" i="21"/>
  <c r="HG87" i="21"/>
  <c r="HF87" i="21"/>
  <c r="HE87" i="21"/>
  <c r="HD87" i="21"/>
  <c r="HC87" i="21"/>
  <c r="HB87" i="21"/>
  <c r="HA87" i="21"/>
  <c r="GZ87" i="21"/>
  <c r="GY87" i="21"/>
  <c r="GX87" i="21"/>
  <c r="GW87" i="21"/>
  <c r="GV87" i="21"/>
  <c r="GU87" i="21"/>
  <c r="GT87" i="21"/>
  <c r="GS87" i="21"/>
  <c r="GR87" i="21"/>
  <c r="GQ87" i="21"/>
  <c r="GP87" i="21"/>
  <c r="GO87" i="21"/>
  <c r="GN87" i="21"/>
  <c r="GM87" i="21"/>
  <c r="GL87" i="21"/>
  <c r="GK87" i="21"/>
  <c r="GJ87" i="21"/>
  <c r="GI87" i="21"/>
  <c r="GH87" i="21"/>
  <c r="GG87" i="21"/>
  <c r="GF87" i="21"/>
  <c r="GE87" i="21"/>
  <c r="GD87" i="21"/>
  <c r="GC87" i="21"/>
  <c r="GB87" i="21"/>
  <c r="GA87" i="21"/>
  <c r="FZ87" i="21"/>
  <c r="FY87" i="21"/>
  <c r="FX87" i="21"/>
  <c r="FW87" i="21"/>
  <c r="FV87" i="21"/>
  <c r="FU87" i="21"/>
  <c r="FT87" i="21"/>
  <c r="FS87" i="21"/>
  <c r="FR87" i="21"/>
  <c r="FQ87" i="21"/>
  <c r="FP87" i="21"/>
  <c r="FO87" i="21"/>
  <c r="FN87" i="21"/>
  <c r="FM87" i="21"/>
  <c r="FL87" i="21"/>
  <c r="FK87" i="21"/>
  <c r="FJ87" i="21"/>
  <c r="FI87" i="21"/>
  <c r="FH87" i="21"/>
  <c r="FG87" i="21"/>
  <c r="FF87" i="21"/>
  <c r="FE87" i="21"/>
  <c r="FD87" i="21"/>
  <c r="FC87" i="21"/>
  <c r="FB87" i="21"/>
  <c r="FA87" i="21"/>
  <c r="EZ87" i="21"/>
  <c r="EY87" i="21"/>
  <c r="EX87" i="21"/>
  <c r="EW87" i="21"/>
  <c r="EV87" i="21"/>
  <c r="EU87" i="21"/>
  <c r="ET87" i="21"/>
  <c r="ES87" i="21"/>
  <c r="ER87" i="21"/>
  <c r="EQ87" i="21"/>
  <c r="EP87" i="21"/>
  <c r="EO87" i="21"/>
  <c r="EN87" i="21"/>
  <c r="EM87" i="21"/>
  <c r="EL87" i="21"/>
  <c r="EK87" i="21"/>
  <c r="EJ87" i="21"/>
  <c r="EI87" i="21"/>
  <c r="EH87" i="21"/>
  <c r="EG87" i="21"/>
  <c r="EF87" i="21"/>
  <c r="EE87" i="21"/>
  <c r="ED87" i="21"/>
  <c r="EC87" i="21"/>
  <c r="EB87" i="21"/>
  <c r="EA87" i="21"/>
  <c r="DZ87" i="21"/>
  <c r="DY87" i="21"/>
  <c r="DX87" i="21"/>
  <c r="DW87" i="21"/>
  <c r="DV87" i="21"/>
  <c r="DU87" i="21"/>
  <c r="DT87" i="21"/>
  <c r="DS87" i="21"/>
  <c r="DR87" i="21"/>
  <c r="DQ87" i="21"/>
  <c r="DP87" i="21"/>
  <c r="DO87" i="21"/>
  <c r="DN87" i="21"/>
  <c r="DM87" i="21"/>
  <c r="DL87" i="21"/>
  <c r="DK87" i="21"/>
  <c r="DJ87" i="21"/>
  <c r="DI87" i="21"/>
  <c r="DH87" i="21"/>
  <c r="DG87" i="21"/>
  <c r="DF87" i="21"/>
  <c r="DE87" i="21"/>
  <c r="DD87" i="21"/>
  <c r="DC87" i="21"/>
  <c r="DB87" i="21"/>
  <c r="DA87" i="21"/>
  <c r="CZ87" i="21"/>
  <c r="CY87" i="21"/>
  <c r="CX87" i="21"/>
  <c r="CW87" i="21"/>
  <c r="CV87" i="21"/>
  <c r="CU87" i="21"/>
  <c r="CT87" i="21"/>
  <c r="CS87" i="21"/>
  <c r="CR87" i="21"/>
  <c r="CQ87" i="21"/>
  <c r="CP87" i="21"/>
  <c r="CO87" i="21"/>
  <c r="CN87" i="21"/>
  <c r="CM87" i="21"/>
  <c r="CL87" i="21"/>
  <c r="CK87" i="21"/>
  <c r="CJ87" i="21"/>
  <c r="CI87" i="21"/>
  <c r="CH87" i="21"/>
  <c r="CG87" i="21"/>
  <c r="CF87" i="21"/>
  <c r="CE87" i="21"/>
  <c r="CD87" i="21"/>
  <c r="CC87" i="21"/>
  <c r="CB87" i="21"/>
  <c r="CA87" i="21"/>
  <c r="BZ87" i="21"/>
  <c r="BY87" i="21"/>
  <c r="BX87" i="21"/>
  <c r="BW87" i="21"/>
  <c r="BV87" i="21"/>
  <c r="BU87" i="21"/>
  <c r="BT87" i="21"/>
  <c r="BS87" i="21"/>
  <c r="BR87" i="21"/>
  <c r="BQ87" i="21"/>
  <c r="BP87" i="21"/>
  <c r="BO87" i="21"/>
  <c r="BN87" i="21"/>
  <c r="BM87" i="21"/>
  <c r="BL87" i="21"/>
  <c r="BK87" i="21"/>
  <c r="BJ87" i="21"/>
  <c r="BI87" i="21"/>
  <c r="BH87" i="21"/>
  <c r="BG87" i="21"/>
  <c r="BF87" i="21"/>
  <c r="BE87" i="21"/>
  <c r="BD87" i="21"/>
  <c r="BC87" i="21"/>
  <c r="BB87" i="21"/>
  <c r="BA87" i="21"/>
  <c r="AZ87" i="21"/>
  <c r="AY87" i="21"/>
  <c r="AX87" i="21"/>
  <c r="AW87" i="21"/>
  <c r="AV87" i="21"/>
  <c r="AU87" i="21"/>
  <c r="AT87" i="21"/>
  <c r="AS87" i="21"/>
  <c r="AR87" i="21"/>
  <c r="AQ87" i="21"/>
  <c r="AP87" i="21"/>
  <c r="AO87" i="21"/>
  <c r="AN87" i="21"/>
  <c r="AM87" i="21"/>
  <c r="AL87" i="21"/>
  <c r="AK87" i="21"/>
  <c r="AJ87" i="21"/>
  <c r="AI87" i="21"/>
  <c r="AH87" i="21"/>
  <c r="AG87" i="21"/>
  <c r="AF87" i="21"/>
  <c r="AE87" i="21"/>
  <c r="AD87" i="21"/>
  <c r="AC87" i="21"/>
  <c r="AB87" i="21"/>
  <c r="AA87" i="21"/>
  <c r="Z87" i="21"/>
  <c r="Y87" i="21"/>
  <c r="X87" i="21"/>
  <c r="W87" i="21"/>
  <c r="V87" i="21"/>
  <c r="U87" i="21"/>
  <c r="T87" i="21"/>
  <c r="S87" i="21"/>
  <c r="IH86" i="21"/>
  <c r="IG86" i="21"/>
  <c r="IF86" i="21"/>
  <c r="IE86" i="21"/>
  <c r="ID86" i="21"/>
  <c r="IC86" i="21"/>
  <c r="IB86" i="21"/>
  <c r="IA86" i="21"/>
  <c r="HZ86" i="21"/>
  <c r="HY86" i="21"/>
  <c r="HX86" i="21"/>
  <c r="HW86" i="21"/>
  <c r="HV86" i="21"/>
  <c r="HU86" i="21"/>
  <c r="HT86" i="21"/>
  <c r="HS86" i="21"/>
  <c r="HR86" i="21"/>
  <c r="HQ86" i="21"/>
  <c r="HP86" i="21"/>
  <c r="HO86" i="21"/>
  <c r="HN86" i="21"/>
  <c r="HM86" i="21"/>
  <c r="HL86" i="21"/>
  <c r="HK86" i="21"/>
  <c r="HJ86" i="21"/>
  <c r="HI86" i="21"/>
  <c r="HH86" i="21"/>
  <c r="HG86" i="21"/>
  <c r="HF86" i="21"/>
  <c r="HE86" i="21"/>
  <c r="HD86" i="21"/>
  <c r="HC86" i="21"/>
  <c r="HB86" i="21"/>
  <c r="HA86" i="21"/>
  <c r="GZ86" i="21"/>
  <c r="GY86" i="21"/>
  <c r="GX86" i="21"/>
  <c r="GW86" i="21"/>
  <c r="GV86" i="21"/>
  <c r="GU86" i="21"/>
  <c r="GT86" i="21"/>
  <c r="GS86" i="21"/>
  <c r="GR86" i="21"/>
  <c r="GQ86" i="21"/>
  <c r="GP86" i="21"/>
  <c r="GO86" i="21"/>
  <c r="GN86" i="21"/>
  <c r="GM86" i="21"/>
  <c r="GL86" i="21"/>
  <c r="GK86" i="21"/>
  <c r="GJ86" i="21"/>
  <c r="GI86" i="21"/>
  <c r="GH86" i="21"/>
  <c r="GG86" i="21"/>
  <c r="GF86" i="21"/>
  <c r="GE86" i="21"/>
  <c r="GD86" i="21"/>
  <c r="GC86" i="21"/>
  <c r="GB86" i="21"/>
  <c r="GA86" i="21"/>
  <c r="FZ86" i="21"/>
  <c r="FY86" i="21"/>
  <c r="FX86" i="21"/>
  <c r="FW86" i="21"/>
  <c r="FV86" i="21"/>
  <c r="FU86" i="21"/>
  <c r="FT86" i="21"/>
  <c r="FS86" i="21"/>
  <c r="FR86" i="21"/>
  <c r="FQ86" i="21"/>
  <c r="FP86" i="21"/>
  <c r="FO86" i="21"/>
  <c r="FN86" i="21"/>
  <c r="FM86" i="21"/>
  <c r="FL86" i="21"/>
  <c r="FK86" i="21"/>
  <c r="FJ86" i="21"/>
  <c r="FI86" i="21"/>
  <c r="FH86" i="21"/>
  <c r="FG86" i="21"/>
  <c r="FF86" i="21"/>
  <c r="FE86" i="21"/>
  <c r="FD86" i="21"/>
  <c r="FC86" i="21"/>
  <c r="FB86" i="21"/>
  <c r="FA86" i="21"/>
  <c r="EZ86" i="21"/>
  <c r="EY86" i="21"/>
  <c r="EX86" i="21"/>
  <c r="EW86" i="21"/>
  <c r="EV86" i="21"/>
  <c r="EU86" i="21"/>
  <c r="ET86" i="21"/>
  <c r="ES86" i="21"/>
  <c r="ER86" i="21"/>
  <c r="EQ86" i="21"/>
  <c r="EP86" i="21"/>
  <c r="EO86" i="21"/>
  <c r="EN86" i="21"/>
  <c r="EM86" i="21"/>
  <c r="EL86" i="21"/>
  <c r="EK86" i="21"/>
  <c r="EJ86" i="21"/>
  <c r="EI86" i="21"/>
  <c r="EH86" i="21"/>
  <c r="EG86" i="21"/>
  <c r="EF86" i="21"/>
  <c r="EE86" i="21"/>
  <c r="ED86" i="21"/>
  <c r="EC86" i="21"/>
  <c r="EB86" i="21"/>
  <c r="EA86" i="21"/>
  <c r="DZ86" i="21"/>
  <c r="DY86" i="21"/>
  <c r="DX86" i="21"/>
  <c r="DW86" i="21"/>
  <c r="DV86" i="21"/>
  <c r="DU86" i="21"/>
  <c r="DT86" i="21"/>
  <c r="DS86" i="21"/>
  <c r="DR86" i="21"/>
  <c r="DQ86" i="21"/>
  <c r="DP86" i="21"/>
  <c r="DO86" i="21"/>
  <c r="DN86" i="21"/>
  <c r="DM86" i="21"/>
  <c r="DL86" i="21"/>
  <c r="DK86" i="21"/>
  <c r="DJ86" i="21"/>
  <c r="DI86" i="21"/>
  <c r="DH86" i="21"/>
  <c r="DG86" i="21"/>
  <c r="DF86" i="21"/>
  <c r="DE86" i="21"/>
  <c r="DD86" i="21"/>
  <c r="DC86" i="21"/>
  <c r="DB86" i="21"/>
  <c r="DA86" i="21"/>
  <c r="CZ86" i="21"/>
  <c r="CY86" i="21"/>
  <c r="CX86" i="21"/>
  <c r="CW86" i="21"/>
  <c r="CV86" i="21"/>
  <c r="CU86" i="21"/>
  <c r="CT86" i="21"/>
  <c r="CS86" i="21"/>
  <c r="CR86" i="21"/>
  <c r="CQ86" i="21"/>
  <c r="CP86" i="21"/>
  <c r="CO86" i="21"/>
  <c r="CN86" i="21"/>
  <c r="CM86" i="21"/>
  <c r="CL86" i="21"/>
  <c r="CK86" i="21"/>
  <c r="CJ86" i="21"/>
  <c r="CI86" i="21"/>
  <c r="CH86" i="21"/>
  <c r="CG86" i="21"/>
  <c r="CF86" i="21"/>
  <c r="CE86" i="21"/>
  <c r="CD86" i="21"/>
  <c r="CC86" i="21"/>
  <c r="CB86" i="21"/>
  <c r="CA86" i="21"/>
  <c r="BZ86" i="21"/>
  <c r="BY86" i="21"/>
  <c r="BX86" i="21"/>
  <c r="BW86" i="21"/>
  <c r="BV86" i="21"/>
  <c r="BU86" i="21"/>
  <c r="BT86" i="21"/>
  <c r="BS86" i="21"/>
  <c r="BR86" i="21"/>
  <c r="BQ86" i="21"/>
  <c r="BP86" i="21"/>
  <c r="BO86" i="21"/>
  <c r="BN86" i="21"/>
  <c r="BM86" i="21"/>
  <c r="BL86" i="21"/>
  <c r="BK86" i="21"/>
  <c r="BJ86" i="21"/>
  <c r="BI86" i="21"/>
  <c r="BH86" i="21"/>
  <c r="BG86" i="21"/>
  <c r="BF86" i="21"/>
  <c r="BE86" i="21"/>
  <c r="BD86" i="21"/>
  <c r="BC86" i="21"/>
  <c r="BB86" i="21"/>
  <c r="BA86" i="21"/>
  <c r="AZ86" i="21"/>
  <c r="AY86" i="21"/>
  <c r="AX86" i="21"/>
  <c r="AW86" i="21"/>
  <c r="AV86" i="21"/>
  <c r="AU86" i="21"/>
  <c r="AT86" i="21"/>
  <c r="AS86" i="21"/>
  <c r="AR86" i="21"/>
  <c r="AQ86" i="21"/>
  <c r="AP86" i="21"/>
  <c r="AO86" i="21"/>
  <c r="AN86" i="21"/>
  <c r="AM86" i="21"/>
  <c r="AL86" i="21"/>
  <c r="AK86" i="21"/>
  <c r="AJ86" i="21"/>
  <c r="AI86" i="21"/>
  <c r="AH86" i="21"/>
  <c r="AG86" i="21"/>
  <c r="AF86" i="21"/>
  <c r="AE86" i="21"/>
  <c r="AD86" i="21"/>
  <c r="AC86" i="21"/>
  <c r="AB86" i="21"/>
  <c r="AA86" i="21"/>
  <c r="Z86" i="21"/>
  <c r="Y86" i="21"/>
  <c r="X86" i="21"/>
  <c r="W86" i="21"/>
  <c r="V86" i="21"/>
  <c r="U86" i="21"/>
  <c r="T86" i="21"/>
  <c r="S86" i="21"/>
  <c r="IH85" i="21"/>
  <c r="IG85" i="21"/>
  <c r="IF85" i="21"/>
  <c r="IE85" i="21"/>
  <c r="ID85" i="21"/>
  <c r="IC85" i="21"/>
  <c r="IB85" i="21"/>
  <c r="IA85" i="21"/>
  <c r="HZ85" i="21"/>
  <c r="HY85" i="21"/>
  <c r="HX85" i="21"/>
  <c r="HW85" i="21"/>
  <c r="HV85" i="21"/>
  <c r="HU85" i="21"/>
  <c r="HT85" i="21"/>
  <c r="HS85" i="21"/>
  <c r="HR85" i="21"/>
  <c r="HQ85" i="21"/>
  <c r="HP85" i="21"/>
  <c r="HO85" i="21"/>
  <c r="HN85" i="21"/>
  <c r="HM85" i="21"/>
  <c r="HL85" i="21"/>
  <c r="HK85" i="21"/>
  <c r="HJ85" i="21"/>
  <c r="HI85" i="21"/>
  <c r="HH85" i="21"/>
  <c r="HG85" i="21"/>
  <c r="HF85" i="21"/>
  <c r="HE85" i="21"/>
  <c r="HD85" i="21"/>
  <c r="HC85" i="21"/>
  <c r="HB85" i="21"/>
  <c r="HA85" i="21"/>
  <c r="GZ85" i="21"/>
  <c r="GY85" i="21"/>
  <c r="GX85" i="21"/>
  <c r="GW85" i="21"/>
  <c r="GV85" i="21"/>
  <c r="GU85" i="21"/>
  <c r="GT85" i="21"/>
  <c r="GS85" i="21"/>
  <c r="GR85" i="21"/>
  <c r="GQ85" i="21"/>
  <c r="GP85" i="21"/>
  <c r="GO85" i="21"/>
  <c r="GN85" i="21"/>
  <c r="GM85" i="21"/>
  <c r="GL85" i="21"/>
  <c r="GK85" i="21"/>
  <c r="GJ85" i="21"/>
  <c r="GI85" i="21"/>
  <c r="GH85" i="21"/>
  <c r="GG85" i="21"/>
  <c r="GF85" i="21"/>
  <c r="GE85" i="21"/>
  <c r="GD85" i="21"/>
  <c r="GC85" i="21"/>
  <c r="GB85" i="21"/>
  <c r="GA85" i="21"/>
  <c r="FZ85" i="21"/>
  <c r="FY85" i="21"/>
  <c r="FX85" i="21"/>
  <c r="FW85" i="21"/>
  <c r="FV85" i="21"/>
  <c r="FU85" i="21"/>
  <c r="FT85" i="21"/>
  <c r="FS85" i="21"/>
  <c r="FR85" i="21"/>
  <c r="FQ85" i="21"/>
  <c r="FP85" i="21"/>
  <c r="FO85" i="21"/>
  <c r="FN85" i="21"/>
  <c r="FM85" i="21"/>
  <c r="FL85" i="21"/>
  <c r="FK85" i="21"/>
  <c r="FJ85" i="21"/>
  <c r="FI85" i="21"/>
  <c r="FH85" i="21"/>
  <c r="FG85" i="21"/>
  <c r="FF85" i="21"/>
  <c r="FE85" i="21"/>
  <c r="FD85" i="21"/>
  <c r="FC85" i="21"/>
  <c r="FB85" i="21"/>
  <c r="FA85" i="21"/>
  <c r="EZ85" i="21"/>
  <c r="EY85" i="21"/>
  <c r="EX85" i="21"/>
  <c r="EW85" i="21"/>
  <c r="EV85" i="21"/>
  <c r="EU85" i="21"/>
  <c r="ET85" i="21"/>
  <c r="ES85" i="21"/>
  <c r="ER85" i="21"/>
  <c r="EQ85" i="21"/>
  <c r="EP85" i="21"/>
  <c r="EO85" i="21"/>
  <c r="EN85" i="21"/>
  <c r="EM85" i="21"/>
  <c r="EL85" i="21"/>
  <c r="EK85" i="21"/>
  <c r="EJ85" i="21"/>
  <c r="EI85" i="21"/>
  <c r="EH85" i="21"/>
  <c r="EG85" i="21"/>
  <c r="EF85" i="21"/>
  <c r="EE85" i="21"/>
  <c r="ED85" i="21"/>
  <c r="EC85" i="21"/>
  <c r="EB85" i="21"/>
  <c r="EA85" i="21"/>
  <c r="DZ85" i="21"/>
  <c r="DY85" i="21"/>
  <c r="DX85" i="21"/>
  <c r="DW85" i="21"/>
  <c r="DV85" i="21"/>
  <c r="DU85" i="21"/>
  <c r="DT85" i="21"/>
  <c r="DS85" i="21"/>
  <c r="DR85" i="21"/>
  <c r="DQ85" i="21"/>
  <c r="DP85" i="21"/>
  <c r="DO85" i="21"/>
  <c r="DN85" i="21"/>
  <c r="DM85" i="21"/>
  <c r="DL85" i="21"/>
  <c r="DK85" i="21"/>
  <c r="DJ85" i="21"/>
  <c r="DI85" i="21"/>
  <c r="DH85" i="21"/>
  <c r="DG85" i="21"/>
  <c r="DF85" i="21"/>
  <c r="DE85" i="21"/>
  <c r="DD85" i="21"/>
  <c r="DC85" i="21"/>
  <c r="DB85" i="21"/>
  <c r="DA85" i="21"/>
  <c r="CZ85" i="21"/>
  <c r="CY85" i="21"/>
  <c r="CX85" i="21"/>
  <c r="CW85" i="21"/>
  <c r="CV85" i="21"/>
  <c r="CU85" i="21"/>
  <c r="CT85" i="21"/>
  <c r="CS85" i="21"/>
  <c r="CR85" i="21"/>
  <c r="CQ85" i="21"/>
  <c r="CP85" i="21"/>
  <c r="CO85" i="21"/>
  <c r="CN85" i="21"/>
  <c r="CM85" i="21"/>
  <c r="CL85" i="21"/>
  <c r="CK85" i="21"/>
  <c r="CJ85" i="21"/>
  <c r="CI85" i="21"/>
  <c r="CH85" i="21"/>
  <c r="CG85" i="21"/>
  <c r="CF85" i="21"/>
  <c r="CE85" i="21"/>
  <c r="CD85" i="21"/>
  <c r="CC85" i="21"/>
  <c r="CB85" i="21"/>
  <c r="CA85" i="21"/>
  <c r="BZ85" i="21"/>
  <c r="BY85" i="21"/>
  <c r="BX85" i="21"/>
  <c r="BW85" i="21"/>
  <c r="BV85" i="21"/>
  <c r="BU85" i="21"/>
  <c r="BT85" i="21"/>
  <c r="BS85" i="21"/>
  <c r="BR85" i="21"/>
  <c r="BQ85" i="21"/>
  <c r="BP85" i="21"/>
  <c r="BO85" i="21"/>
  <c r="BN85" i="21"/>
  <c r="BM85" i="21"/>
  <c r="BL85" i="21"/>
  <c r="BK85" i="21"/>
  <c r="BJ85" i="21"/>
  <c r="BI85" i="21"/>
  <c r="BH85" i="21"/>
  <c r="BG85" i="21"/>
  <c r="BF85" i="21"/>
  <c r="BE85" i="21"/>
  <c r="BD85" i="21"/>
  <c r="BC85" i="21"/>
  <c r="BB85" i="21"/>
  <c r="BA85" i="21"/>
  <c r="AZ85" i="21"/>
  <c r="AY85" i="21"/>
  <c r="AX85" i="21"/>
  <c r="AW85" i="21"/>
  <c r="AV85" i="21"/>
  <c r="AU85" i="21"/>
  <c r="AT85" i="21"/>
  <c r="AS85" i="21"/>
  <c r="AR85" i="21"/>
  <c r="AQ85" i="21"/>
  <c r="AP85" i="21"/>
  <c r="AO85" i="21"/>
  <c r="AN85" i="21"/>
  <c r="AM85" i="21"/>
  <c r="AL85" i="21"/>
  <c r="AK85" i="21"/>
  <c r="AJ85" i="21"/>
  <c r="AI85" i="21"/>
  <c r="AH85" i="21"/>
  <c r="AG85" i="21"/>
  <c r="AF85" i="21"/>
  <c r="AE85" i="21"/>
  <c r="AD85" i="21"/>
  <c r="AC85" i="21"/>
  <c r="AB85" i="21"/>
  <c r="AA85" i="21"/>
  <c r="Z85" i="21"/>
  <c r="Y85" i="21"/>
  <c r="X85" i="21"/>
  <c r="W85" i="21"/>
  <c r="V85" i="21"/>
  <c r="U85" i="21"/>
  <c r="T85" i="21"/>
  <c r="S85" i="21"/>
  <c r="IH84" i="21"/>
  <c r="IG84" i="21"/>
  <c r="IF84" i="21"/>
  <c r="IE84" i="21"/>
  <c r="ID84" i="21"/>
  <c r="IC84" i="21"/>
  <c r="IB84" i="21"/>
  <c r="IA84" i="21"/>
  <c r="HZ84" i="21"/>
  <c r="HY84" i="21"/>
  <c r="HX84" i="21"/>
  <c r="HW84" i="21"/>
  <c r="HV84" i="21"/>
  <c r="HU84" i="21"/>
  <c r="HT84" i="21"/>
  <c r="HS84" i="21"/>
  <c r="HR84" i="21"/>
  <c r="HQ84" i="21"/>
  <c r="HP84" i="21"/>
  <c r="HO84" i="21"/>
  <c r="HN84" i="21"/>
  <c r="HM84" i="21"/>
  <c r="HL84" i="21"/>
  <c r="HK84" i="21"/>
  <c r="HJ84" i="21"/>
  <c r="HI84" i="21"/>
  <c r="HH84" i="21"/>
  <c r="HG84" i="21"/>
  <c r="HF84" i="21"/>
  <c r="HE84" i="21"/>
  <c r="HD84" i="21"/>
  <c r="HC84" i="21"/>
  <c r="HB84" i="21"/>
  <c r="HA84" i="21"/>
  <c r="GZ84" i="21"/>
  <c r="GY84" i="21"/>
  <c r="GX84" i="21"/>
  <c r="GW84" i="21"/>
  <c r="GV84" i="21"/>
  <c r="GU84" i="21"/>
  <c r="GT84" i="21"/>
  <c r="GS84" i="21"/>
  <c r="GR84" i="21"/>
  <c r="GQ84" i="21"/>
  <c r="GP84" i="21"/>
  <c r="GO84" i="21"/>
  <c r="GN84" i="21"/>
  <c r="GM84" i="21"/>
  <c r="GL84" i="21"/>
  <c r="GK84" i="21"/>
  <c r="GJ84" i="21"/>
  <c r="GI84" i="21"/>
  <c r="GH84" i="21"/>
  <c r="GG84" i="21"/>
  <c r="GF84" i="21"/>
  <c r="GE84" i="21"/>
  <c r="GD84" i="21"/>
  <c r="GC84" i="21"/>
  <c r="GB84" i="21"/>
  <c r="GA84" i="21"/>
  <c r="FZ84" i="21"/>
  <c r="FY84" i="21"/>
  <c r="FX84" i="21"/>
  <c r="FW84" i="21"/>
  <c r="FV84" i="21"/>
  <c r="FU84" i="21"/>
  <c r="FT84" i="21"/>
  <c r="FS84" i="21"/>
  <c r="FR84" i="21"/>
  <c r="FQ84" i="21"/>
  <c r="FP84" i="21"/>
  <c r="FO84" i="21"/>
  <c r="FN84" i="21"/>
  <c r="FM84" i="21"/>
  <c r="FL84" i="21"/>
  <c r="FK84" i="21"/>
  <c r="FJ84" i="21"/>
  <c r="FI84" i="21"/>
  <c r="FH84" i="21"/>
  <c r="FG84" i="21"/>
  <c r="FF84" i="21"/>
  <c r="FE84" i="21"/>
  <c r="FD84" i="21"/>
  <c r="FC84" i="21"/>
  <c r="FB84" i="21"/>
  <c r="FA84" i="21"/>
  <c r="EZ84" i="21"/>
  <c r="EY84" i="21"/>
  <c r="EX84" i="21"/>
  <c r="EW84" i="21"/>
  <c r="EV84" i="21"/>
  <c r="EU84" i="21"/>
  <c r="ET84" i="21"/>
  <c r="ES84" i="21"/>
  <c r="ER84" i="21"/>
  <c r="EQ84" i="21"/>
  <c r="EP84" i="21"/>
  <c r="EO84" i="21"/>
  <c r="EN84" i="21"/>
  <c r="EM84" i="21"/>
  <c r="EL84" i="21"/>
  <c r="EK84" i="21"/>
  <c r="EJ84" i="21"/>
  <c r="EI84" i="21"/>
  <c r="EH84" i="21"/>
  <c r="EG84" i="21"/>
  <c r="EF84" i="21"/>
  <c r="EE84" i="21"/>
  <c r="ED84" i="21"/>
  <c r="EC84" i="21"/>
  <c r="EB84" i="21"/>
  <c r="EA84" i="21"/>
  <c r="DZ84" i="21"/>
  <c r="DY84" i="21"/>
  <c r="DX84" i="21"/>
  <c r="DW84" i="21"/>
  <c r="DV84" i="21"/>
  <c r="DU84" i="21"/>
  <c r="DT84" i="21"/>
  <c r="DS84" i="21"/>
  <c r="DR84" i="21"/>
  <c r="DQ84" i="21"/>
  <c r="DP84" i="21"/>
  <c r="DO84" i="21"/>
  <c r="DN84" i="21"/>
  <c r="DM84" i="21"/>
  <c r="DL84" i="21"/>
  <c r="DK84" i="21"/>
  <c r="DJ84" i="21"/>
  <c r="DI84" i="21"/>
  <c r="DH84" i="21"/>
  <c r="DG84" i="21"/>
  <c r="DF84" i="21"/>
  <c r="DE84" i="21"/>
  <c r="DD84" i="21"/>
  <c r="DC84" i="21"/>
  <c r="DB84" i="21"/>
  <c r="DA84" i="21"/>
  <c r="CZ84" i="21"/>
  <c r="CY84" i="21"/>
  <c r="CX84" i="21"/>
  <c r="CW84" i="21"/>
  <c r="CV84" i="21"/>
  <c r="CU84" i="21"/>
  <c r="CT84" i="21"/>
  <c r="CS84" i="21"/>
  <c r="CR84" i="21"/>
  <c r="CQ84" i="21"/>
  <c r="CP84" i="21"/>
  <c r="CO84" i="21"/>
  <c r="CN84" i="21"/>
  <c r="CM84" i="21"/>
  <c r="CL84" i="21"/>
  <c r="CK84" i="21"/>
  <c r="CJ84" i="21"/>
  <c r="CI84" i="21"/>
  <c r="CH84" i="21"/>
  <c r="CG84" i="21"/>
  <c r="CF84" i="21"/>
  <c r="CE84" i="21"/>
  <c r="CD84" i="21"/>
  <c r="CC84" i="21"/>
  <c r="CB84" i="21"/>
  <c r="CA84" i="21"/>
  <c r="BZ84" i="21"/>
  <c r="BY84" i="21"/>
  <c r="BX84" i="21"/>
  <c r="BW84" i="21"/>
  <c r="BV84" i="21"/>
  <c r="BU84" i="21"/>
  <c r="BT84" i="21"/>
  <c r="BS84" i="21"/>
  <c r="BR84" i="21"/>
  <c r="BQ84" i="21"/>
  <c r="BP84" i="21"/>
  <c r="BO84" i="21"/>
  <c r="BN84" i="21"/>
  <c r="BM84" i="21"/>
  <c r="BL84" i="21"/>
  <c r="BK84" i="21"/>
  <c r="BJ84" i="21"/>
  <c r="BI84" i="21"/>
  <c r="BH84" i="21"/>
  <c r="BG84" i="21"/>
  <c r="BF84" i="21"/>
  <c r="BE84" i="21"/>
  <c r="BD84" i="21"/>
  <c r="BC84" i="21"/>
  <c r="BB84" i="21"/>
  <c r="BA84" i="21"/>
  <c r="AZ84" i="21"/>
  <c r="AY84" i="21"/>
  <c r="AX84" i="21"/>
  <c r="AW84" i="21"/>
  <c r="AV84" i="21"/>
  <c r="AU84" i="21"/>
  <c r="AT84" i="21"/>
  <c r="AS84" i="21"/>
  <c r="AR84" i="21"/>
  <c r="AQ84" i="21"/>
  <c r="AP84" i="21"/>
  <c r="AO84" i="21"/>
  <c r="AN84" i="21"/>
  <c r="AM84" i="21"/>
  <c r="AL84" i="21"/>
  <c r="AK84" i="21"/>
  <c r="AJ84" i="21"/>
  <c r="AI84" i="21"/>
  <c r="AH84" i="21"/>
  <c r="AG84" i="21"/>
  <c r="AF84" i="21"/>
  <c r="AE84" i="21"/>
  <c r="AD84" i="21"/>
  <c r="AC84" i="21"/>
  <c r="AB84" i="21"/>
  <c r="AA84" i="21"/>
  <c r="Z84" i="21"/>
  <c r="Y84" i="21"/>
  <c r="X84" i="21"/>
  <c r="W84" i="21"/>
  <c r="V84" i="21"/>
  <c r="U84" i="21"/>
  <c r="T84" i="21"/>
  <c r="S84" i="21"/>
  <c r="IH83" i="21"/>
  <c r="IG83" i="21"/>
  <c r="IF83" i="21"/>
  <c r="IE83" i="21"/>
  <c r="ID83" i="21"/>
  <c r="IC83" i="21"/>
  <c r="IB83" i="21"/>
  <c r="IA83" i="21"/>
  <c r="HZ83" i="21"/>
  <c r="HY83" i="21"/>
  <c r="HX83" i="21"/>
  <c r="HW83" i="21"/>
  <c r="HV83" i="21"/>
  <c r="HU83" i="21"/>
  <c r="HT83" i="21"/>
  <c r="HS83" i="21"/>
  <c r="HR83" i="21"/>
  <c r="HQ83" i="21"/>
  <c r="HP83" i="21"/>
  <c r="HO83" i="21"/>
  <c r="HN83" i="21"/>
  <c r="HM83" i="21"/>
  <c r="HL83" i="21"/>
  <c r="HK83" i="21"/>
  <c r="HJ83" i="21"/>
  <c r="HI83" i="21"/>
  <c r="HH83" i="21"/>
  <c r="HG83" i="21"/>
  <c r="HF83" i="21"/>
  <c r="HE83" i="21"/>
  <c r="HD83" i="21"/>
  <c r="HC83" i="21"/>
  <c r="HB83" i="21"/>
  <c r="HA83" i="21"/>
  <c r="GZ83" i="21"/>
  <c r="GY83" i="21"/>
  <c r="GX83" i="21"/>
  <c r="GW83" i="21"/>
  <c r="GV83" i="21"/>
  <c r="GU83" i="21"/>
  <c r="GT83" i="21"/>
  <c r="GS83" i="21"/>
  <c r="GR83" i="21"/>
  <c r="GQ83" i="21"/>
  <c r="GP83" i="21"/>
  <c r="GO83" i="21"/>
  <c r="GN83" i="21"/>
  <c r="GM83" i="21"/>
  <c r="GL83" i="21"/>
  <c r="GK83" i="21"/>
  <c r="GJ83" i="21"/>
  <c r="GI83" i="21"/>
  <c r="GH83" i="21"/>
  <c r="GG83" i="21"/>
  <c r="GF83" i="21"/>
  <c r="GE83" i="21"/>
  <c r="GD83" i="21"/>
  <c r="GC83" i="21"/>
  <c r="GB83" i="21"/>
  <c r="GA83" i="21"/>
  <c r="FZ83" i="21"/>
  <c r="FY83" i="21"/>
  <c r="FX83" i="21"/>
  <c r="FW83" i="21"/>
  <c r="FV83" i="21"/>
  <c r="FU83" i="21"/>
  <c r="FT83" i="21"/>
  <c r="FS83" i="21"/>
  <c r="FR83" i="21"/>
  <c r="FQ83" i="21"/>
  <c r="FP83" i="21"/>
  <c r="FO83" i="21"/>
  <c r="FN83" i="21"/>
  <c r="FM83" i="21"/>
  <c r="FL83" i="21"/>
  <c r="FK83" i="21"/>
  <c r="FJ83" i="21"/>
  <c r="FI83" i="21"/>
  <c r="FH83" i="21"/>
  <c r="FG83" i="21"/>
  <c r="FF83" i="21"/>
  <c r="FE83" i="21"/>
  <c r="FD83" i="21"/>
  <c r="FC83" i="21"/>
  <c r="FB83" i="21"/>
  <c r="FA83" i="21"/>
  <c r="EZ83" i="21"/>
  <c r="EY83" i="21"/>
  <c r="EX83" i="21"/>
  <c r="EW83" i="21"/>
  <c r="EV83" i="21"/>
  <c r="EU83" i="21"/>
  <c r="ET83" i="21"/>
  <c r="ES83" i="21"/>
  <c r="ER83" i="21"/>
  <c r="EQ83" i="21"/>
  <c r="EP83" i="21"/>
  <c r="EO83" i="21"/>
  <c r="EN83" i="21"/>
  <c r="EM83" i="21"/>
  <c r="EL83" i="21"/>
  <c r="EK83" i="21"/>
  <c r="EJ83" i="21"/>
  <c r="EI83" i="21"/>
  <c r="EH83" i="21"/>
  <c r="EG83" i="21"/>
  <c r="EF83" i="21"/>
  <c r="EE83" i="21"/>
  <c r="ED83" i="21"/>
  <c r="EC83" i="21"/>
  <c r="EB83" i="21"/>
  <c r="EA83" i="21"/>
  <c r="DZ83" i="21"/>
  <c r="DY83" i="21"/>
  <c r="DX83" i="21"/>
  <c r="DW83" i="21"/>
  <c r="DV83" i="21"/>
  <c r="DU83" i="21"/>
  <c r="DT83" i="21"/>
  <c r="DS83" i="21"/>
  <c r="DR83" i="21"/>
  <c r="DQ83" i="21"/>
  <c r="DP83" i="21"/>
  <c r="DO83" i="21"/>
  <c r="DN83" i="21"/>
  <c r="DM83" i="21"/>
  <c r="DL83" i="21"/>
  <c r="DK83" i="21"/>
  <c r="DJ83" i="21"/>
  <c r="DI83" i="21"/>
  <c r="DH83" i="21"/>
  <c r="DG83" i="21"/>
  <c r="DF83" i="21"/>
  <c r="DE83" i="21"/>
  <c r="DD83" i="21"/>
  <c r="DC83" i="21"/>
  <c r="DB83" i="21"/>
  <c r="DA83" i="21"/>
  <c r="CZ83" i="21"/>
  <c r="CY83" i="21"/>
  <c r="CX83" i="21"/>
  <c r="CW83" i="21"/>
  <c r="CV83" i="21"/>
  <c r="CU83" i="21"/>
  <c r="CT83" i="21"/>
  <c r="CS83" i="21"/>
  <c r="CR83" i="21"/>
  <c r="CQ83" i="21"/>
  <c r="CP83" i="21"/>
  <c r="CO83" i="21"/>
  <c r="CN83" i="21"/>
  <c r="CM83" i="21"/>
  <c r="CL83" i="21"/>
  <c r="CK83" i="21"/>
  <c r="CJ83" i="21"/>
  <c r="CI83" i="21"/>
  <c r="CH83" i="21"/>
  <c r="CG83" i="21"/>
  <c r="CF83" i="21"/>
  <c r="CE83" i="21"/>
  <c r="CD83" i="21"/>
  <c r="CC83" i="21"/>
  <c r="CB83" i="21"/>
  <c r="CA83" i="21"/>
  <c r="BZ83" i="21"/>
  <c r="BY83" i="21"/>
  <c r="BX83" i="21"/>
  <c r="BW83" i="21"/>
  <c r="BV83" i="21"/>
  <c r="BU83" i="21"/>
  <c r="BT83" i="21"/>
  <c r="BS83" i="21"/>
  <c r="BR83" i="21"/>
  <c r="BQ83" i="21"/>
  <c r="BP83" i="21"/>
  <c r="BO83" i="21"/>
  <c r="BN83" i="21"/>
  <c r="BM83" i="21"/>
  <c r="BL83" i="21"/>
  <c r="BK83" i="21"/>
  <c r="BJ83" i="21"/>
  <c r="BI83" i="21"/>
  <c r="BH83" i="21"/>
  <c r="BG83" i="21"/>
  <c r="BF83" i="21"/>
  <c r="BE83" i="21"/>
  <c r="BD83" i="21"/>
  <c r="BC83" i="21"/>
  <c r="BB83" i="21"/>
  <c r="BA83" i="21"/>
  <c r="AZ83" i="21"/>
  <c r="AY83" i="21"/>
  <c r="AX83" i="21"/>
  <c r="AW83" i="21"/>
  <c r="AV83" i="21"/>
  <c r="AU83" i="21"/>
  <c r="AT83" i="21"/>
  <c r="AS83" i="21"/>
  <c r="AR83" i="21"/>
  <c r="AQ83" i="21"/>
  <c r="AP83" i="21"/>
  <c r="AO83" i="21"/>
  <c r="AN83" i="21"/>
  <c r="AM83" i="21"/>
  <c r="AL83" i="21"/>
  <c r="AK83" i="21"/>
  <c r="AJ83" i="21"/>
  <c r="AI83" i="21"/>
  <c r="AH83" i="21"/>
  <c r="AG83" i="21"/>
  <c r="AF83" i="21"/>
  <c r="AE83" i="21"/>
  <c r="AD83" i="21"/>
  <c r="AC83" i="21"/>
  <c r="AB83" i="21"/>
  <c r="AA83" i="21"/>
  <c r="Z83" i="21"/>
  <c r="Y83" i="21"/>
  <c r="X83" i="21"/>
  <c r="W83" i="21"/>
  <c r="V83" i="21"/>
  <c r="U83" i="21"/>
  <c r="T83" i="21"/>
  <c r="S83" i="21"/>
  <c r="IH82" i="21"/>
  <c r="IG82" i="21"/>
  <c r="IF82" i="21"/>
  <c r="IE82" i="21"/>
  <c r="ID82" i="21"/>
  <c r="IC82" i="21"/>
  <c r="IB82" i="21"/>
  <c r="IA82" i="21"/>
  <c r="HZ82" i="21"/>
  <c r="HY82" i="21"/>
  <c r="HX82" i="21"/>
  <c r="HW82" i="21"/>
  <c r="HV82" i="21"/>
  <c r="HU82" i="21"/>
  <c r="HT82" i="21"/>
  <c r="HS82" i="21"/>
  <c r="HR82" i="21"/>
  <c r="HQ82" i="21"/>
  <c r="HP82" i="21"/>
  <c r="HO82" i="21"/>
  <c r="HN82" i="21"/>
  <c r="HM82" i="21"/>
  <c r="HL82" i="21"/>
  <c r="HK82" i="21"/>
  <c r="HJ82" i="21"/>
  <c r="HI82" i="21"/>
  <c r="HH82" i="21"/>
  <c r="HG82" i="21"/>
  <c r="HF82" i="21"/>
  <c r="HE82" i="21"/>
  <c r="HD82" i="21"/>
  <c r="HC82" i="21"/>
  <c r="HB82" i="21"/>
  <c r="HA82" i="21"/>
  <c r="GZ82" i="21"/>
  <c r="GY82" i="21"/>
  <c r="GX82" i="21"/>
  <c r="GW82" i="21"/>
  <c r="GV82" i="21"/>
  <c r="GU82" i="21"/>
  <c r="GT82" i="21"/>
  <c r="GS82" i="21"/>
  <c r="GR82" i="21"/>
  <c r="GQ82" i="21"/>
  <c r="GP82" i="21"/>
  <c r="GO82" i="21"/>
  <c r="GN82" i="21"/>
  <c r="GM82" i="21"/>
  <c r="GL82" i="21"/>
  <c r="GK82" i="21"/>
  <c r="GJ82" i="21"/>
  <c r="GI82" i="21"/>
  <c r="GH82" i="21"/>
  <c r="GG82" i="21"/>
  <c r="GF82" i="21"/>
  <c r="GE82" i="21"/>
  <c r="GD82" i="21"/>
  <c r="GC82" i="21"/>
  <c r="GB82" i="21"/>
  <c r="GA82" i="21"/>
  <c r="FZ82" i="21"/>
  <c r="FY82" i="21"/>
  <c r="FX82" i="21"/>
  <c r="FW82" i="21"/>
  <c r="FV82" i="21"/>
  <c r="FU82" i="21"/>
  <c r="FT82" i="21"/>
  <c r="FS82" i="21"/>
  <c r="FR82" i="21"/>
  <c r="FQ82" i="21"/>
  <c r="FP82" i="21"/>
  <c r="FO82" i="21"/>
  <c r="FN82" i="21"/>
  <c r="FM82" i="21"/>
  <c r="FL82" i="21"/>
  <c r="FK82" i="21"/>
  <c r="FJ82" i="21"/>
  <c r="FI82" i="21"/>
  <c r="FH82" i="21"/>
  <c r="FG82" i="21"/>
  <c r="FF82" i="21"/>
  <c r="FE82" i="21"/>
  <c r="FD82" i="21"/>
  <c r="FC82" i="21"/>
  <c r="FB82" i="21"/>
  <c r="FA82" i="21"/>
  <c r="EZ82" i="21"/>
  <c r="EY82" i="21"/>
  <c r="EX82" i="21"/>
  <c r="EW82" i="21"/>
  <c r="EV82" i="21"/>
  <c r="EU82" i="21"/>
  <c r="ET82" i="21"/>
  <c r="ES82" i="21"/>
  <c r="ER82" i="21"/>
  <c r="EQ82" i="21"/>
  <c r="EP82" i="21"/>
  <c r="EO82" i="21"/>
  <c r="EN82" i="21"/>
  <c r="EM82" i="21"/>
  <c r="EL82" i="21"/>
  <c r="EK82" i="21"/>
  <c r="EJ82" i="21"/>
  <c r="EI82" i="21"/>
  <c r="EH82" i="21"/>
  <c r="EG82" i="21"/>
  <c r="EF82" i="21"/>
  <c r="EE82" i="21"/>
  <c r="ED82" i="21"/>
  <c r="EC82" i="21"/>
  <c r="EB82" i="21"/>
  <c r="EA82" i="21"/>
  <c r="DZ82" i="21"/>
  <c r="DY82" i="21"/>
  <c r="DX82" i="21"/>
  <c r="DW82" i="21"/>
  <c r="DV82" i="21"/>
  <c r="DU82" i="21"/>
  <c r="DT82" i="21"/>
  <c r="DS82" i="21"/>
  <c r="DR82" i="21"/>
  <c r="DQ82" i="21"/>
  <c r="DP82" i="21"/>
  <c r="DO82" i="21"/>
  <c r="DN82" i="21"/>
  <c r="DM82" i="21"/>
  <c r="DL82" i="21"/>
  <c r="DK82" i="21"/>
  <c r="DJ82" i="21"/>
  <c r="DI82" i="21"/>
  <c r="DH82" i="21"/>
  <c r="DG82" i="21"/>
  <c r="DF82" i="21"/>
  <c r="DE82" i="21"/>
  <c r="DD82" i="21"/>
  <c r="DC82" i="21"/>
  <c r="DB82" i="21"/>
  <c r="DA82" i="21"/>
  <c r="CZ82" i="21"/>
  <c r="CY82" i="21"/>
  <c r="CX82" i="21"/>
  <c r="CW82" i="21"/>
  <c r="CV82" i="21"/>
  <c r="CU82" i="21"/>
  <c r="CT82" i="21"/>
  <c r="CS82" i="21"/>
  <c r="CR82" i="21"/>
  <c r="CQ82" i="21"/>
  <c r="CP82" i="21"/>
  <c r="CO82" i="21"/>
  <c r="CN82" i="21"/>
  <c r="CM82" i="21"/>
  <c r="CL82" i="21"/>
  <c r="CK82" i="21"/>
  <c r="CJ82" i="21"/>
  <c r="CI82" i="21"/>
  <c r="CH82" i="21"/>
  <c r="CG82" i="21"/>
  <c r="CF82" i="21"/>
  <c r="CE82" i="21"/>
  <c r="CD82" i="21"/>
  <c r="CC82" i="21"/>
  <c r="CB82" i="21"/>
  <c r="CA82" i="21"/>
  <c r="BZ82" i="21"/>
  <c r="BY82" i="21"/>
  <c r="BX82" i="21"/>
  <c r="BW82" i="21"/>
  <c r="BV82" i="21"/>
  <c r="BU82" i="21"/>
  <c r="BT82" i="21"/>
  <c r="BS82" i="21"/>
  <c r="BR82" i="21"/>
  <c r="BQ82" i="21"/>
  <c r="BP82" i="21"/>
  <c r="BO82" i="21"/>
  <c r="BN82" i="21"/>
  <c r="BM82" i="21"/>
  <c r="BL82" i="21"/>
  <c r="BK82" i="21"/>
  <c r="BJ82" i="21"/>
  <c r="BI82" i="21"/>
  <c r="BH82" i="21"/>
  <c r="BG82" i="21"/>
  <c r="BF82" i="21"/>
  <c r="BE82" i="21"/>
  <c r="BD82" i="21"/>
  <c r="BC82" i="21"/>
  <c r="BB82" i="21"/>
  <c r="BA82" i="21"/>
  <c r="AZ82" i="21"/>
  <c r="AY82" i="21"/>
  <c r="AX82" i="21"/>
  <c r="AW82" i="21"/>
  <c r="AV82" i="21"/>
  <c r="AU82" i="21"/>
  <c r="AT82" i="21"/>
  <c r="AS82" i="21"/>
  <c r="AR82" i="21"/>
  <c r="AQ82" i="21"/>
  <c r="AP82" i="21"/>
  <c r="AO82" i="21"/>
  <c r="AN82" i="21"/>
  <c r="AM82" i="21"/>
  <c r="AL82" i="21"/>
  <c r="AK82" i="21"/>
  <c r="AJ82" i="21"/>
  <c r="AI82" i="21"/>
  <c r="AH82" i="21"/>
  <c r="AG82" i="21"/>
  <c r="AF82" i="21"/>
  <c r="AE82" i="21"/>
  <c r="AD82" i="21"/>
  <c r="AC82" i="21"/>
  <c r="AB82" i="21"/>
  <c r="AA82" i="21"/>
  <c r="Z82" i="21"/>
  <c r="Y82" i="21"/>
  <c r="X82" i="21"/>
  <c r="W82" i="21"/>
  <c r="V82" i="21"/>
  <c r="U82" i="21"/>
  <c r="T82" i="21"/>
  <c r="S82" i="21"/>
  <c r="IH81" i="21"/>
  <c r="IG81" i="21"/>
  <c r="IF81" i="21"/>
  <c r="IE81" i="21"/>
  <c r="ID81" i="21"/>
  <c r="IC81" i="21"/>
  <c r="IB81" i="21"/>
  <c r="IA81" i="21"/>
  <c r="HZ81" i="21"/>
  <c r="HY81" i="21"/>
  <c r="HX81" i="21"/>
  <c r="HW81" i="21"/>
  <c r="HV81" i="21"/>
  <c r="HU81" i="21"/>
  <c r="HT81" i="21"/>
  <c r="HS81" i="21"/>
  <c r="HR81" i="21"/>
  <c r="HQ81" i="21"/>
  <c r="HP81" i="21"/>
  <c r="HO81" i="21"/>
  <c r="HN81" i="21"/>
  <c r="HM81" i="21"/>
  <c r="HL81" i="21"/>
  <c r="HK81" i="21"/>
  <c r="HJ81" i="21"/>
  <c r="HI81" i="21"/>
  <c r="HH81" i="21"/>
  <c r="HG81" i="21"/>
  <c r="HF81" i="21"/>
  <c r="HE81" i="21"/>
  <c r="HD81" i="21"/>
  <c r="HC81" i="21"/>
  <c r="HB81" i="21"/>
  <c r="HA81" i="21"/>
  <c r="GZ81" i="21"/>
  <c r="GY81" i="21"/>
  <c r="GX81" i="21"/>
  <c r="GW81" i="21"/>
  <c r="GV81" i="21"/>
  <c r="GU81" i="21"/>
  <c r="GT81" i="21"/>
  <c r="GS81" i="21"/>
  <c r="GR81" i="21"/>
  <c r="GQ81" i="21"/>
  <c r="GP81" i="21"/>
  <c r="GO81" i="21"/>
  <c r="GN81" i="21"/>
  <c r="GM81" i="21"/>
  <c r="GL81" i="21"/>
  <c r="GK81" i="21"/>
  <c r="GJ81" i="21"/>
  <c r="GI81" i="21"/>
  <c r="GH81" i="21"/>
  <c r="GG81" i="21"/>
  <c r="GF81" i="21"/>
  <c r="GE81" i="21"/>
  <c r="GD81" i="21"/>
  <c r="GC81" i="21"/>
  <c r="GB81" i="21"/>
  <c r="GA81" i="21"/>
  <c r="FZ81" i="21"/>
  <c r="FY81" i="21"/>
  <c r="FX81" i="21"/>
  <c r="FW81" i="21"/>
  <c r="FV81" i="21"/>
  <c r="FU81" i="21"/>
  <c r="FT81" i="21"/>
  <c r="FS81" i="21"/>
  <c r="FR81" i="21"/>
  <c r="FQ81" i="21"/>
  <c r="FP81" i="21"/>
  <c r="FO81" i="21"/>
  <c r="FN81" i="21"/>
  <c r="FM81" i="21"/>
  <c r="FL81" i="21"/>
  <c r="FK81" i="21"/>
  <c r="FJ81" i="21"/>
  <c r="FI81" i="21"/>
  <c r="FH81" i="21"/>
  <c r="FG81" i="21"/>
  <c r="FF81" i="21"/>
  <c r="FE81" i="21"/>
  <c r="FD81" i="21"/>
  <c r="FC81" i="21"/>
  <c r="FB81" i="21"/>
  <c r="FA81" i="21"/>
  <c r="EZ81" i="21"/>
  <c r="EY81" i="21"/>
  <c r="EX81" i="21"/>
  <c r="EW81" i="21"/>
  <c r="EV81" i="21"/>
  <c r="EU81" i="21"/>
  <c r="ET81" i="21"/>
  <c r="ES81" i="21"/>
  <c r="ER81" i="21"/>
  <c r="EQ81" i="21"/>
  <c r="EP81" i="21"/>
  <c r="EO81" i="21"/>
  <c r="EN81" i="21"/>
  <c r="EM81" i="21"/>
  <c r="EL81" i="21"/>
  <c r="EK81" i="21"/>
  <c r="EJ81" i="21"/>
  <c r="EI81" i="21"/>
  <c r="EH81" i="21"/>
  <c r="EG81" i="21"/>
  <c r="EF81" i="21"/>
  <c r="EE81" i="21"/>
  <c r="ED81" i="21"/>
  <c r="EC81" i="21"/>
  <c r="EB81" i="21"/>
  <c r="EA81" i="21"/>
  <c r="DZ81" i="21"/>
  <c r="DY81" i="21"/>
  <c r="DX81" i="21"/>
  <c r="DW81" i="21"/>
  <c r="DV81" i="21"/>
  <c r="DU81" i="21"/>
  <c r="DT81" i="21"/>
  <c r="DS81" i="21"/>
  <c r="DR81" i="21"/>
  <c r="DQ81" i="21"/>
  <c r="DP81" i="21"/>
  <c r="DO81" i="21"/>
  <c r="DN81" i="21"/>
  <c r="DM81" i="21"/>
  <c r="DL81" i="21"/>
  <c r="DK81" i="21"/>
  <c r="DJ81" i="21"/>
  <c r="DI81" i="21"/>
  <c r="DH81" i="21"/>
  <c r="DG81" i="21"/>
  <c r="DF81" i="21"/>
  <c r="DE81" i="21"/>
  <c r="DD81" i="21"/>
  <c r="DC81" i="21"/>
  <c r="DB81" i="21"/>
  <c r="DA81" i="21"/>
  <c r="CZ81" i="21"/>
  <c r="CY81" i="21"/>
  <c r="CX81" i="21"/>
  <c r="CW81" i="21"/>
  <c r="CV81" i="21"/>
  <c r="CU81" i="21"/>
  <c r="CT81" i="21"/>
  <c r="CS81" i="21"/>
  <c r="CR81" i="21"/>
  <c r="CQ81" i="21"/>
  <c r="CP81" i="21"/>
  <c r="CO81" i="21"/>
  <c r="CN81" i="21"/>
  <c r="CM81" i="21"/>
  <c r="CL81" i="21"/>
  <c r="CK81" i="21"/>
  <c r="CJ81" i="21"/>
  <c r="CI81" i="21"/>
  <c r="CH81" i="21"/>
  <c r="CG81" i="21"/>
  <c r="CF81" i="21"/>
  <c r="CE81" i="21"/>
  <c r="CD81" i="21"/>
  <c r="CC81" i="21"/>
  <c r="CB81" i="21"/>
  <c r="CA81" i="21"/>
  <c r="BZ81" i="21"/>
  <c r="BY81" i="21"/>
  <c r="BX81" i="21"/>
  <c r="BW81" i="21"/>
  <c r="BV81" i="21"/>
  <c r="BU81" i="21"/>
  <c r="BT81" i="21"/>
  <c r="BS81" i="21"/>
  <c r="BR81" i="21"/>
  <c r="BQ81" i="21"/>
  <c r="BP81" i="21"/>
  <c r="BO81" i="21"/>
  <c r="BN81" i="21"/>
  <c r="BM81" i="21"/>
  <c r="BL81" i="21"/>
  <c r="BK81" i="21"/>
  <c r="BJ81" i="21"/>
  <c r="BI81" i="21"/>
  <c r="BH81" i="21"/>
  <c r="BG81" i="21"/>
  <c r="BF81" i="21"/>
  <c r="BE81" i="21"/>
  <c r="BD81" i="21"/>
  <c r="BC81" i="21"/>
  <c r="BB81" i="21"/>
  <c r="BA81" i="21"/>
  <c r="AZ81" i="21"/>
  <c r="AY81" i="21"/>
  <c r="AX81" i="21"/>
  <c r="AW81" i="21"/>
  <c r="AV81" i="21"/>
  <c r="AU81" i="21"/>
  <c r="AT81" i="21"/>
  <c r="AS81" i="21"/>
  <c r="AR81" i="21"/>
  <c r="AQ81" i="21"/>
  <c r="AP81" i="21"/>
  <c r="AO81" i="21"/>
  <c r="AN81" i="21"/>
  <c r="AM81" i="21"/>
  <c r="AL81" i="21"/>
  <c r="AK81" i="21"/>
  <c r="AJ81" i="21"/>
  <c r="AI81" i="21"/>
  <c r="AH81" i="21"/>
  <c r="AG81" i="21"/>
  <c r="AF81" i="21"/>
  <c r="AE81" i="21"/>
  <c r="AD81" i="21"/>
  <c r="AC81" i="21"/>
  <c r="AB81" i="21"/>
  <c r="AA81" i="21"/>
  <c r="Z81" i="21"/>
  <c r="Y81" i="21"/>
  <c r="X81" i="21"/>
  <c r="W81" i="21"/>
  <c r="V81" i="21"/>
  <c r="U81" i="21"/>
  <c r="T81" i="21"/>
  <c r="S81" i="21"/>
  <c r="IH80" i="21"/>
  <c r="IG80" i="21"/>
  <c r="IF80" i="21"/>
  <c r="IE80" i="21"/>
  <c r="ID80" i="21"/>
  <c r="IC80" i="21"/>
  <c r="IB80" i="21"/>
  <c r="IA80" i="21"/>
  <c r="HZ80" i="21"/>
  <c r="HY80" i="21"/>
  <c r="HX80" i="21"/>
  <c r="HW80" i="21"/>
  <c r="HV80" i="21"/>
  <c r="HU80" i="21"/>
  <c r="HT80" i="21"/>
  <c r="HS80" i="21"/>
  <c r="HR80" i="21"/>
  <c r="HQ80" i="21"/>
  <c r="HP80" i="21"/>
  <c r="HO80" i="21"/>
  <c r="HN80" i="21"/>
  <c r="HM80" i="21"/>
  <c r="HL80" i="21"/>
  <c r="HK80" i="21"/>
  <c r="HJ80" i="21"/>
  <c r="HI80" i="21"/>
  <c r="HH80" i="21"/>
  <c r="HG80" i="21"/>
  <c r="HF80" i="21"/>
  <c r="HE80" i="21"/>
  <c r="HD80" i="21"/>
  <c r="HC80" i="21"/>
  <c r="HB80" i="21"/>
  <c r="HA80" i="21"/>
  <c r="GZ80" i="21"/>
  <c r="GY80" i="21"/>
  <c r="GX80" i="21"/>
  <c r="GW80" i="21"/>
  <c r="GV80" i="21"/>
  <c r="GU80" i="21"/>
  <c r="GT80" i="21"/>
  <c r="GS80" i="21"/>
  <c r="GR80" i="21"/>
  <c r="GQ80" i="21"/>
  <c r="GP80" i="21"/>
  <c r="GO80" i="21"/>
  <c r="GN80" i="21"/>
  <c r="GM80" i="21"/>
  <c r="GL80" i="21"/>
  <c r="GK80" i="21"/>
  <c r="GJ80" i="21"/>
  <c r="GI80" i="21"/>
  <c r="GH80" i="21"/>
  <c r="GG80" i="21"/>
  <c r="GF80" i="21"/>
  <c r="GE80" i="21"/>
  <c r="GD80" i="21"/>
  <c r="GC80" i="21"/>
  <c r="GB80" i="21"/>
  <c r="GA80" i="21"/>
  <c r="FZ80" i="21"/>
  <c r="FY80" i="21"/>
  <c r="FX80" i="21"/>
  <c r="FW80" i="21"/>
  <c r="FV80" i="21"/>
  <c r="FU80" i="21"/>
  <c r="FT80" i="21"/>
  <c r="FS80" i="21"/>
  <c r="FR80" i="21"/>
  <c r="FQ80" i="21"/>
  <c r="FP80" i="21"/>
  <c r="FO80" i="21"/>
  <c r="FN80" i="21"/>
  <c r="FM80" i="21"/>
  <c r="FL80" i="21"/>
  <c r="FK80" i="21"/>
  <c r="FJ80" i="21"/>
  <c r="FI80" i="21"/>
  <c r="FH80" i="21"/>
  <c r="FG80" i="21"/>
  <c r="FF80" i="21"/>
  <c r="FE80" i="21"/>
  <c r="FD80" i="21"/>
  <c r="FC80" i="21"/>
  <c r="FB80" i="21"/>
  <c r="FA80" i="21"/>
  <c r="EZ80" i="21"/>
  <c r="EY80" i="21"/>
  <c r="EX80" i="21"/>
  <c r="EW80" i="21"/>
  <c r="EV80" i="21"/>
  <c r="EU80" i="21"/>
  <c r="ET80" i="21"/>
  <c r="ES80" i="21"/>
  <c r="ER80" i="21"/>
  <c r="EQ80" i="21"/>
  <c r="EP80" i="21"/>
  <c r="EO80" i="21"/>
  <c r="EN80" i="21"/>
  <c r="EM80" i="21"/>
  <c r="EL80" i="21"/>
  <c r="EK80" i="21"/>
  <c r="EJ80" i="21"/>
  <c r="EI80" i="21"/>
  <c r="EH80" i="21"/>
  <c r="EG80" i="21"/>
  <c r="EF80" i="21"/>
  <c r="EE80" i="21"/>
  <c r="ED80" i="21"/>
  <c r="EC80" i="21"/>
  <c r="EB80" i="21"/>
  <c r="EA80" i="21"/>
  <c r="DZ80" i="21"/>
  <c r="DY80" i="21"/>
  <c r="DX80" i="21"/>
  <c r="DW80" i="21"/>
  <c r="DV80" i="21"/>
  <c r="DU80" i="21"/>
  <c r="DT80" i="21"/>
  <c r="DS80" i="21"/>
  <c r="DR80" i="21"/>
  <c r="DQ80" i="21"/>
  <c r="DP80" i="21"/>
  <c r="DO80" i="21"/>
  <c r="DN80" i="21"/>
  <c r="DM80" i="21"/>
  <c r="DL80" i="21"/>
  <c r="DK80" i="21"/>
  <c r="DJ80" i="21"/>
  <c r="DI80" i="21"/>
  <c r="DH80" i="21"/>
  <c r="DG80" i="21"/>
  <c r="DF80" i="21"/>
  <c r="DE80" i="21"/>
  <c r="DD80" i="21"/>
  <c r="DC80" i="21"/>
  <c r="DB80" i="21"/>
  <c r="DA80" i="21"/>
  <c r="CZ80" i="21"/>
  <c r="CY80" i="21"/>
  <c r="CX80" i="21"/>
  <c r="CW80" i="21"/>
  <c r="CV80" i="21"/>
  <c r="CU80" i="21"/>
  <c r="CT80" i="21"/>
  <c r="CS80" i="21"/>
  <c r="CR80" i="21"/>
  <c r="CQ80" i="21"/>
  <c r="CP80" i="21"/>
  <c r="CO80" i="21"/>
  <c r="CN80" i="21"/>
  <c r="CM80" i="21"/>
  <c r="CL80" i="21"/>
  <c r="CK80" i="21"/>
  <c r="CJ80" i="21"/>
  <c r="CI80" i="21"/>
  <c r="CH80" i="21"/>
  <c r="CG80" i="21"/>
  <c r="CF80" i="21"/>
  <c r="CE80" i="21"/>
  <c r="CD80" i="21"/>
  <c r="CC80" i="21"/>
  <c r="CB80" i="21"/>
  <c r="CA80" i="21"/>
  <c r="BZ80" i="21"/>
  <c r="BY80" i="21"/>
  <c r="BX80" i="21"/>
  <c r="BW80" i="21"/>
  <c r="BV80" i="21"/>
  <c r="BU80" i="21"/>
  <c r="BT80" i="21"/>
  <c r="BS80" i="21"/>
  <c r="BR80" i="21"/>
  <c r="BQ80" i="21"/>
  <c r="BP80" i="21"/>
  <c r="BO80" i="21"/>
  <c r="BN80" i="21"/>
  <c r="BM80" i="21"/>
  <c r="BL80" i="21"/>
  <c r="BK80" i="21"/>
  <c r="BJ80" i="21"/>
  <c r="BI80" i="21"/>
  <c r="BH80" i="21"/>
  <c r="BG80" i="21"/>
  <c r="BF80" i="21"/>
  <c r="BE80" i="21"/>
  <c r="BD80" i="21"/>
  <c r="BC80" i="21"/>
  <c r="BB80" i="21"/>
  <c r="BA80" i="21"/>
  <c r="AZ80" i="21"/>
  <c r="AY80" i="21"/>
  <c r="AX80" i="21"/>
  <c r="AW80" i="21"/>
  <c r="AV80" i="21"/>
  <c r="AU80" i="21"/>
  <c r="AT80" i="21"/>
  <c r="AS80" i="21"/>
  <c r="AR80" i="21"/>
  <c r="AQ80" i="21"/>
  <c r="AP80" i="21"/>
  <c r="AO80" i="21"/>
  <c r="AN80" i="21"/>
  <c r="AM80" i="21"/>
  <c r="AL80" i="21"/>
  <c r="AK80" i="21"/>
  <c r="AJ80" i="21"/>
  <c r="AI80" i="21"/>
  <c r="AH80" i="21"/>
  <c r="AG80" i="21"/>
  <c r="AF80" i="21"/>
  <c r="AE80" i="21"/>
  <c r="AD80" i="21"/>
  <c r="AC80" i="21"/>
  <c r="AB80" i="21"/>
  <c r="AA80" i="21"/>
  <c r="Z80" i="21"/>
  <c r="Y80" i="21"/>
  <c r="X80" i="21"/>
  <c r="W80" i="21"/>
  <c r="V80" i="21"/>
  <c r="U80" i="21"/>
  <c r="T80" i="21"/>
  <c r="S80" i="21"/>
  <c r="IH79" i="21"/>
  <c r="IG79" i="21"/>
  <c r="IF79" i="21"/>
  <c r="IE79" i="21"/>
  <c r="ID79" i="21"/>
  <c r="IC79" i="21"/>
  <c r="IB79" i="21"/>
  <c r="IA79" i="21"/>
  <c r="HZ79" i="21"/>
  <c r="HY79" i="21"/>
  <c r="HX79" i="21"/>
  <c r="HW79" i="21"/>
  <c r="HV79" i="21"/>
  <c r="HU79" i="21"/>
  <c r="HT79" i="21"/>
  <c r="HS79" i="21"/>
  <c r="HR79" i="21"/>
  <c r="HQ79" i="21"/>
  <c r="HP79" i="21"/>
  <c r="HO79" i="21"/>
  <c r="HN79" i="21"/>
  <c r="HM79" i="21"/>
  <c r="HL79" i="21"/>
  <c r="HK79" i="21"/>
  <c r="HJ79" i="21"/>
  <c r="HI79" i="21"/>
  <c r="HH79" i="21"/>
  <c r="HG79" i="21"/>
  <c r="HF79" i="21"/>
  <c r="HE79" i="21"/>
  <c r="HD79" i="21"/>
  <c r="HC79" i="21"/>
  <c r="HB79" i="21"/>
  <c r="HA79" i="21"/>
  <c r="GZ79" i="21"/>
  <c r="GY79" i="21"/>
  <c r="GX79" i="21"/>
  <c r="GW79" i="21"/>
  <c r="GV79" i="21"/>
  <c r="GU79" i="21"/>
  <c r="GT79" i="21"/>
  <c r="GS79" i="21"/>
  <c r="GR79" i="21"/>
  <c r="GQ79" i="21"/>
  <c r="GP79" i="21"/>
  <c r="GO79" i="21"/>
  <c r="GN79" i="21"/>
  <c r="GM79" i="21"/>
  <c r="GL79" i="21"/>
  <c r="GK79" i="21"/>
  <c r="GJ79" i="21"/>
  <c r="GI79" i="21"/>
  <c r="GH79" i="21"/>
  <c r="GG79" i="21"/>
  <c r="GF79" i="21"/>
  <c r="GE79" i="21"/>
  <c r="GD79" i="21"/>
  <c r="GC79" i="21"/>
  <c r="GB79" i="21"/>
  <c r="GA79" i="21"/>
  <c r="FZ79" i="21"/>
  <c r="FY79" i="21"/>
  <c r="FX79" i="21"/>
  <c r="FW79" i="21"/>
  <c r="FV79" i="21"/>
  <c r="FU79" i="21"/>
  <c r="FT79" i="21"/>
  <c r="FS79" i="21"/>
  <c r="FR79" i="21"/>
  <c r="FQ79" i="21"/>
  <c r="FP79" i="21"/>
  <c r="FO79" i="21"/>
  <c r="FN79" i="21"/>
  <c r="FM79" i="21"/>
  <c r="FL79" i="21"/>
  <c r="FK79" i="21"/>
  <c r="FJ79" i="21"/>
  <c r="FI79" i="21"/>
  <c r="FH79" i="21"/>
  <c r="FG79" i="21"/>
  <c r="FF79" i="21"/>
  <c r="FE79" i="21"/>
  <c r="FD79" i="21"/>
  <c r="FC79" i="21"/>
  <c r="FB79" i="21"/>
  <c r="FA79" i="21"/>
  <c r="EZ79" i="21"/>
  <c r="EY79" i="21"/>
  <c r="EX79" i="21"/>
  <c r="EW79" i="21"/>
  <c r="EV79" i="21"/>
  <c r="EU79" i="21"/>
  <c r="ET79" i="21"/>
  <c r="ES79" i="21"/>
  <c r="ER79" i="21"/>
  <c r="EQ79" i="21"/>
  <c r="EP79" i="21"/>
  <c r="EO79" i="21"/>
  <c r="EN79" i="21"/>
  <c r="EM79" i="21"/>
  <c r="EL79" i="21"/>
  <c r="EK79" i="21"/>
  <c r="EJ79" i="21"/>
  <c r="EI79" i="21"/>
  <c r="EH79" i="21"/>
  <c r="EG79" i="21"/>
  <c r="EF79" i="21"/>
  <c r="EE79" i="21"/>
  <c r="ED79" i="21"/>
  <c r="EC79" i="21"/>
  <c r="EB79" i="21"/>
  <c r="EA79" i="21"/>
  <c r="DZ79" i="21"/>
  <c r="DY79" i="21"/>
  <c r="DX79" i="21"/>
  <c r="DW79" i="21"/>
  <c r="DV79" i="21"/>
  <c r="DU79" i="21"/>
  <c r="DT79" i="21"/>
  <c r="DS79" i="21"/>
  <c r="DR79" i="21"/>
  <c r="DQ79" i="21"/>
  <c r="DP79" i="21"/>
  <c r="DO79" i="21"/>
  <c r="DN79" i="21"/>
  <c r="DM79" i="21"/>
  <c r="DL79" i="21"/>
  <c r="DK79" i="21"/>
  <c r="DJ79" i="21"/>
  <c r="DI79" i="21"/>
  <c r="DH79" i="21"/>
  <c r="DG79" i="21"/>
  <c r="DF79" i="21"/>
  <c r="DE79" i="21"/>
  <c r="DD79" i="21"/>
  <c r="DC79" i="21"/>
  <c r="DB79" i="21"/>
  <c r="DA79" i="21"/>
  <c r="CZ79" i="21"/>
  <c r="CY79" i="21"/>
  <c r="CX79" i="21"/>
  <c r="CW79" i="21"/>
  <c r="CV79" i="21"/>
  <c r="CU79" i="21"/>
  <c r="CT79" i="21"/>
  <c r="CS79" i="21"/>
  <c r="CR79" i="21"/>
  <c r="CQ79" i="21"/>
  <c r="CP79" i="21"/>
  <c r="CO79" i="21"/>
  <c r="CN79" i="21"/>
  <c r="CM79" i="21"/>
  <c r="CL79" i="21"/>
  <c r="CK79" i="21"/>
  <c r="CJ79" i="21"/>
  <c r="CI79" i="21"/>
  <c r="CH79" i="21"/>
  <c r="CG79" i="21"/>
  <c r="CF79" i="21"/>
  <c r="CE79" i="21"/>
  <c r="CD79" i="21"/>
  <c r="CC79" i="21"/>
  <c r="CB79" i="21"/>
  <c r="CA79" i="21"/>
  <c r="BZ79" i="21"/>
  <c r="BY79" i="21"/>
  <c r="BX79" i="21"/>
  <c r="BW79" i="21"/>
  <c r="BV79" i="21"/>
  <c r="BU79" i="21"/>
  <c r="BT79" i="21"/>
  <c r="BS79" i="21"/>
  <c r="BR79" i="21"/>
  <c r="BQ79" i="21"/>
  <c r="BP79" i="21"/>
  <c r="BO79" i="21"/>
  <c r="BN79" i="21"/>
  <c r="BM79" i="21"/>
  <c r="BL79" i="21"/>
  <c r="BK79" i="21"/>
  <c r="BJ79" i="21"/>
  <c r="BI79" i="21"/>
  <c r="BH79" i="21"/>
  <c r="BG79" i="21"/>
  <c r="BF79" i="21"/>
  <c r="BE79" i="21"/>
  <c r="BD79" i="21"/>
  <c r="BC79" i="21"/>
  <c r="BB79" i="21"/>
  <c r="BA79" i="21"/>
  <c r="AZ79" i="21"/>
  <c r="AY79" i="21"/>
  <c r="AX79" i="21"/>
  <c r="AW79" i="21"/>
  <c r="AV79" i="21"/>
  <c r="AU79" i="21"/>
  <c r="AT79" i="21"/>
  <c r="AS79" i="21"/>
  <c r="AR79" i="21"/>
  <c r="AQ79" i="21"/>
  <c r="AP79" i="21"/>
  <c r="AO79" i="21"/>
  <c r="AN79" i="21"/>
  <c r="AM79" i="21"/>
  <c r="AL79" i="21"/>
  <c r="AK79" i="21"/>
  <c r="AJ79" i="21"/>
  <c r="AI79" i="21"/>
  <c r="AH79" i="21"/>
  <c r="AG79" i="21"/>
  <c r="AF79" i="21"/>
  <c r="AE79" i="21"/>
  <c r="AD79" i="21"/>
  <c r="AC79" i="21"/>
  <c r="AB79" i="21"/>
  <c r="AA79" i="21"/>
  <c r="Z79" i="21"/>
  <c r="Y79" i="21"/>
  <c r="X79" i="21"/>
  <c r="W79" i="21"/>
  <c r="V79" i="21"/>
  <c r="U79" i="21"/>
  <c r="T79" i="21"/>
  <c r="S79" i="21"/>
  <c r="IH78" i="21"/>
  <c r="IG78" i="21"/>
  <c r="IF78" i="21"/>
  <c r="IE78" i="21"/>
  <c r="ID78" i="21"/>
  <c r="IC78" i="21"/>
  <c r="IB78" i="21"/>
  <c r="IA78" i="21"/>
  <c r="HZ78" i="21"/>
  <c r="HY78" i="21"/>
  <c r="HX78" i="21"/>
  <c r="HW78" i="21"/>
  <c r="HV78" i="21"/>
  <c r="HU78" i="21"/>
  <c r="HT78" i="21"/>
  <c r="HS78" i="21"/>
  <c r="HR78" i="21"/>
  <c r="HQ78" i="21"/>
  <c r="HP78" i="21"/>
  <c r="HO78" i="21"/>
  <c r="HN78" i="21"/>
  <c r="HM78" i="21"/>
  <c r="HL78" i="21"/>
  <c r="HK78" i="21"/>
  <c r="HJ78" i="21"/>
  <c r="HI78" i="21"/>
  <c r="HH78" i="21"/>
  <c r="HG78" i="21"/>
  <c r="HF78" i="21"/>
  <c r="HE78" i="21"/>
  <c r="HD78" i="21"/>
  <c r="HC78" i="21"/>
  <c r="HB78" i="21"/>
  <c r="HA78" i="21"/>
  <c r="GZ78" i="21"/>
  <c r="GY78" i="21"/>
  <c r="GX78" i="21"/>
  <c r="GW78" i="21"/>
  <c r="GV78" i="21"/>
  <c r="GU78" i="21"/>
  <c r="GT78" i="21"/>
  <c r="GS78" i="21"/>
  <c r="GR78" i="21"/>
  <c r="GQ78" i="21"/>
  <c r="GP78" i="21"/>
  <c r="GO78" i="21"/>
  <c r="GN78" i="21"/>
  <c r="GM78" i="21"/>
  <c r="GL78" i="21"/>
  <c r="GK78" i="21"/>
  <c r="GJ78" i="21"/>
  <c r="GI78" i="21"/>
  <c r="GH78" i="21"/>
  <c r="GG78" i="21"/>
  <c r="GF78" i="21"/>
  <c r="GE78" i="21"/>
  <c r="GD78" i="21"/>
  <c r="GC78" i="21"/>
  <c r="GB78" i="21"/>
  <c r="GA78" i="21"/>
  <c r="FZ78" i="21"/>
  <c r="FY78" i="21"/>
  <c r="FX78" i="21"/>
  <c r="FW78" i="21"/>
  <c r="FV78" i="21"/>
  <c r="FU78" i="21"/>
  <c r="FT78" i="21"/>
  <c r="FS78" i="21"/>
  <c r="FR78" i="21"/>
  <c r="FQ78" i="21"/>
  <c r="FP78" i="21"/>
  <c r="FO78" i="21"/>
  <c r="FN78" i="21"/>
  <c r="FM78" i="21"/>
  <c r="FL78" i="21"/>
  <c r="FK78" i="21"/>
  <c r="FJ78" i="21"/>
  <c r="FI78" i="21"/>
  <c r="FH78" i="21"/>
  <c r="FG78" i="21"/>
  <c r="FF78" i="21"/>
  <c r="FE78" i="21"/>
  <c r="FD78" i="21"/>
  <c r="FC78" i="21"/>
  <c r="FB78" i="21"/>
  <c r="FA78" i="21"/>
  <c r="EZ78" i="21"/>
  <c r="EY78" i="21"/>
  <c r="EX78" i="21"/>
  <c r="EW78" i="21"/>
  <c r="EV78" i="21"/>
  <c r="EU78" i="21"/>
  <c r="ET78" i="21"/>
  <c r="ES78" i="21"/>
  <c r="ER78" i="21"/>
  <c r="EQ78" i="21"/>
  <c r="EP78" i="21"/>
  <c r="EO78" i="21"/>
  <c r="EN78" i="21"/>
  <c r="EM78" i="21"/>
  <c r="EL78" i="21"/>
  <c r="EK78" i="21"/>
  <c r="EJ78" i="21"/>
  <c r="EI78" i="21"/>
  <c r="EH78" i="21"/>
  <c r="EG78" i="21"/>
  <c r="EF78" i="21"/>
  <c r="EE78" i="21"/>
  <c r="ED78" i="21"/>
  <c r="EC78" i="21"/>
  <c r="EB78" i="21"/>
  <c r="EA78" i="21"/>
  <c r="DZ78" i="21"/>
  <c r="DY78" i="21"/>
  <c r="DX78" i="21"/>
  <c r="DW78" i="21"/>
  <c r="DV78" i="21"/>
  <c r="DU78" i="21"/>
  <c r="DT78" i="21"/>
  <c r="DS78" i="21"/>
  <c r="DR78" i="21"/>
  <c r="DQ78" i="21"/>
  <c r="DP78" i="21"/>
  <c r="DO78" i="21"/>
  <c r="DN78" i="21"/>
  <c r="DM78" i="21"/>
  <c r="DL78" i="21"/>
  <c r="DK78" i="21"/>
  <c r="DJ78" i="21"/>
  <c r="DI78" i="21"/>
  <c r="DH78" i="21"/>
  <c r="DG78" i="21"/>
  <c r="DF78" i="21"/>
  <c r="DE78" i="21"/>
  <c r="DD78" i="21"/>
  <c r="DC78" i="21"/>
  <c r="DB78" i="21"/>
  <c r="DA78" i="21"/>
  <c r="CZ78" i="21"/>
  <c r="CY78" i="21"/>
  <c r="CX78" i="21"/>
  <c r="CW78" i="21"/>
  <c r="CV78" i="21"/>
  <c r="CU78" i="21"/>
  <c r="CT78" i="21"/>
  <c r="CS78" i="21"/>
  <c r="CR78" i="21"/>
  <c r="CQ78" i="21"/>
  <c r="CP78" i="21"/>
  <c r="CO78" i="21"/>
  <c r="CN78" i="21"/>
  <c r="CM78" i="21"/>
  <c r="CL78" i="21"/>
  <c r="CK78" i="21"/>
  <c r="CJ78" i="21"/>
  <c r="CI78" i="21"/>
  <c r="CH78" i="21"/>
  <c r="CG78" i="21"/>
  <c r="CF78" i="21"/>
  <c r="CE78" i="21"/>
  <c r="CD78" i="21"/>
  <c r="CC78" i="21"/>
  <c r="CB78" i="21"/>
  <c r="CA78" i="21"/>
  <c r="BZ78" i="21"/>
  <c r="BY78" i="21"/>
  <c r="BX78" i="21"/>
  <c r="BW78" i="21"/>
  <c r="BV78" i="21"/>
  <c r="BU78" i="21"/>
  <c r="BT78" i="21"/>
  <c r="BS78" i="21"/>
  <c r="BR78" i="21"/>
  <c r="BQ78" i="21"/>
  <c r="BP78" i="21"/>
  <c r="BO78" i="21"/>
  <c r="BN78" i="21"/>
  <c r="BM78" i="21"/>
  <c r="BL78" i="21"/>
  <c r="BK78" i="21"/>
  <c r="BJ78" i="21"/>
  <c r="BI78" i="21"/>
  <c r="BH78" i="21"/>
  <c r="BG78" i="21"/>
  <c r="BF78" i="21"/>
  <c r="BE78" i="21"/>
  <c r="BD78" i="21"/>
  <c r="BC78" i="21"/>
  <c r="BB78" i="21"/>
  <c r="BA78" i="21"/>
  <c r="AZ78" i="21"/>
  <c r="AY78" i="21"/>
  <c r="AX78" i="21"/>
  <c r="AW78" i="21"/>
  <c r="AV78" i="21"/>
  <c r="AU78" i="21"/>
  <c r="AT78" i="21"/>
  <c r="AS78" i="21"/>
  <c r="AR78" i="21"/>
  <c r="AQ78" i="21"/>
  <c r="AP78" i="21"/>
  <c r="AO78" i="21"/>
  <c r="AN78" i="21"/>
  <c r="AM78" i="21"/>
  <c r="AL78" i="21"/>
  <c r="AK78" i="21"/>
  <c r="AJ78" i="21"/>
  <c r="AI78" i="21"/>
  <c r="AH78" i="21"/>
  <c r="AG78" i="21"/>
  <c r="AF78" i="21"/>
  <c r="AE78" i="21"/>
  <c r="AD78" i="21"/>
  <c r="AC78" i="21"/>
  <c r="AB78" i="21"/>
  <c r="AA78" i="21"/>
  <c r="Z78" i="21"/>
  <c r="Y78" i="21"/>
  <c r="X78" i="21"/>
  <c r="W78" i="21"/>
  <c r="V78" i="21"/>
  <c r="U78" i="21"/>
  <c r="T78" i="21"/>
  <c r="S78" i="21"/>
  <c r="IH77" i="21"/>
  <c r="IG77" i="21"/>
  <c r="IF77" i="21"/>
  <c r="IE77" i="21"/>
  <c r="ID77" i="21"/>
  <c r="IC77" i="21"/>
  <c r="IB77" i="21"/>
  <c r="IA77" i="21"/>
  <c r="HZ77" i="21"/>
  <c r="HY77" i="21"/>
  <c r="HX77" i="21"/>
  <c r="HW77" i="21"/>
  <c r="HV77" i="21"/>
  <c r="HU77" i="21"/>
  <c r="HT77" i="21"/>
  <c r="HS77" i="21"/>
  <c r="HR77" i="21"/>
  <c r="HQ77" i="21"/>
  <c r="HP77" i="21"/>
  <c r="HO77" i="21"/>
  <c r="HN77" i="21"/>
  <c r="HM77" i="21"/>
  <c r="HL77" i="21"/>
  <c r="HK77" i="21"/>
  <c r="HJ77" i="21"/>
  <c r="HI77" i="21"/>
  <c r="HH77" i="21"/>
  <c r="HG77" i="21"/>
  <c r="HF77" i="21"/>
  <c r="HE77" i="21"/>
  <c r="HD77" i="21"/>
  <c r="HC77" i="21"/>
  <c r="HB77" i="21"/>
  <c r="HA77" i="21"/>
  <c r="GZ77" i="21"/>
  <c r="GY77" i="21"/>
  <c r="GX77" i="21"/>
  <c r="GW77" i="21"/>
  <c r="GV77" i="21"/>
  <c r="GU77" i="21"/>
  <c r="GT77" i="21"/>
  <c r="GS77" i="21"/>
  <c r="GR77" i="21"/>
  <c r="GQ77" i="21"/>
  <c r="GP77" i="21"/>
  <c r="GO77" i="21"/>
  <c r="GN77" i="21"/>
  <c r="GM77" i="21"/>
  <c r="GL77" i="21"/>
  <c r="GK77" i="21"/>
  <c r="GJ77" i="21"/>
  <c r="GI77" i="21"/>
  <c r="GH77" i="21"/>
  <c r="GG77" i="21"/>
  <c r="GF77" i="21"/>
  <c r="GE77" i="21"/>
  <c r="GD77" i="21"/>
  <c r="GC77" i="21"/>
  <c r="GB77" i="21"/>
  <c r="GA77" i="21"/>
  <c r="FZ77" i="21"/>
  <c r="FY77" i="21"/>
  <c r="FX77" i="21"/>
  <c r="FW77" i="21"/>
  <c r="FV77" i="21"/>
  <c r="FU77" i="21"/>
  <c r="FT77" i="21"/>
  <c r="FS77" i="21"/>
  <c r="FR77" i="21"/>
  <c r="FQ77" i="21"/>
  <c r="FP77" i="21"/>
  <c r="FO77" i="21"/>
  <c r="FN77" i="21"/>
  <c r="FM77" i="21"/>
  <c r="FL77" i="21"/>
  <c r="FK77" i="21"/>
  <c r="FJ77" i="21"/>
  <c r="FI77" i="21"/>
  <c r="FH77" i="21"/>
  <c r="FG77" i="21"/>
  <c r="FF77" i="21"/>
  <c r="FE77" i="21"/>
  <c r="FD77" i="21"/>
  <c r="FC77" i="21"/>
  <c r="FB77" i="21"/>
  <c r="FA77" i="21"/>
  <c r="EZ77" i="21"/>
  <c r="EY77" i="21"/>
  <c r="EX77" i="21"/>
  <c r="EW77" i="21"/>
  <c r="EV77" i="21"/>
  <c r="EU77" i="21"/>
  <c r="ET77" i="21"/>
  <c r="ES77" i="21"/>
  <c r="ER77" i="21"/>
  <c r="EQ77" i="21"/>
  <c r="EP77" i="21"/>
  <c r="EO77" i="21"/>
  <c r="EN77" i="21"/>
  <c r="EM77" i="21"/>
  <c r="EL77" i="21"/>
  <c r="EK77" i="21"/>
  <c r="EJ77" i="21"/>
  <c r="EI77" i="21"/>
  <c r="EH77" i="21"/>
  <c r="EG77" i="21"/>
  <c r="EF77" i="21"/>
  <c r="EE77" i="21"/>
  <c r="ED77" i="21"/>
  <c r="EC77" i="21"/>
  <c r="EB77" i="21"/>
  <c r="EA77" i="21"/>
  <c r="DZ77" i="21"/>
  <c r="DY77" i="21"/>
  <c r="DX77" i="21"/>
  <c r="DW77" i="21"/>
  <c r="DV77" i="21"/>
  <c r="DU77" i="21"/>
  <c r="DT77" i="21"/>
  <c r="DS77" i="21"/>
  <c r="DR77" i="21"/>
  <c r="DQ77" i="21"/>
  <c r="DP77" i="21"/>
  <c r="DO77" i="21"/>
  <c r="DN77" i="21"/>
  <c r="DM77" i="21"/>
  <c r="DL77" i="21"/>
  <c r="DK77" i="21"/>
  <c r="DJ77" i="21"/>
  <c r="DI77" i="21"/>
  <c r="DH77" i="21"/>
  <c r="DG77" i="21"/>
  <c r="DF77" i="21"/>
  <c r="DE77" i="21"/>
  <c r="DD77" i="21"/>
  <c r="DC77" i="21"/>
  <c r="DB77" i="21"/>
  <c r="DA77" i="21"/>
  <c r="CZ77" i="21"/>
  <c r="CY77" i="21"/>
  <c r="CX77" i="21"/>
  <c r="CW77" i="21"/>
  <c r="CV77" i="21"/>
  <c r="CU77" i="21"/>
  <c r="CT77" i="21"/>
  <c r="CS77" i="21"/>
  <c r="CR77" i="21"/>
  <c r="CQ77" i="21"/>
  <c r="CP77" i="21"/>
  <c r="CO77" i="21"/>
  <c r="CN77" i="21"/>
  <c r="CM77" i="21"/>
  <c r="CL77" i="21"/>
  <c r="CK77" i="21"/>
  <c r="CJ77" i="21"/>
  <c r="CI77" i="21"/>
  <c r="CH77" i="21"/>
  <c r="CG77" i="21"/>
  <c r="CF77" i="21"/>
  <c r="CE77" i="21"/>
  <c r="CD77" i="21"/>
  <c r="CC77" i="21"/>
  <c r="CB77" i="21"/>
  <c r="CA77" i="21"/>
  <c r="BZ77" i="21"/>
  <c r="BY77" i="21"/>
  <c r="BX77" i="21"/>
  <c r="BW77" i="21"/>
  <c r="BV77" i="21"/>
  <c r="BU77" i="21"/>
  <c r="BT77" i="21"/>
  <c r="BS77" i="21"/>
  <c r="BR77" i="21"/>
  <c r="BQ77" i="21"/>
  <c r="BP77" i="21"/>
  <c r="BO77" i="21"/>
  <c r="BN77" i="21"/>
  <c r="BM77" i="21"/>
  <c r="BL77" i="21"/>
  <c r="BK77" i="21"/>
  <c r="BJ77" i="21"/>
  <c r="BI77" i="21"/>
  <c r="BH77" i="21"/>
  <c r="BG77" i="21"/>
  <c r="BF77" i="21"/>
  <c r="BE77" i="21"/>
  <c r="BD77" i="21"/>
  <c r="BC77" i="21"/>
  <c r="BB77" i="21"/>
  <c r="BA77" i="21"/>
  <c r="AZ77" i="21"/>
  <c r="AY77" i="21"/>
  <c r="AX77" i="21"/>
  <c r="AW77" i="21"/>
  <c r="AV77" i="21"/>
  <c r="AU77" i="21"/>
  <c r="AT77" i="21"/>
  <c r="AS77" i="21"/>
  <c r="AR77" i="21"/>
  <c r="AQ77" i="21"/>
  <c r="AP77" i="21"/>
  <c r="AO77" i="21"/>
  <c r="AN77" i="21"/>
  <c r="AM77" i="21"/>
  <c r="AL77" i="21"/>
  <c r="AK77" i="21"/>
  <c r="AJ77" i="21"/>
  <c r="AI77" i="21"/>
  <c r="AH77" i="21"/>
  <c r="AG77" i="21"/>
  <c r="AF77" i="21"/>
  <c r="AE77" i="21"/>
  <c r="AD77" i="21"/>
  <c r="AC77" i="21"/>
  <c r="AB77" i="21"/>
  <c r="AA77" i="21"/>
  <c r="Z77" i="21"/>
  <c r="Y77" i="21"/>
  <c r="X77" i="21"/>
  <c r="W77" i="21"/>
  <c r="V77" i="21"/>
  <c r="U77" i="21"/>
  <c r="T77" i="21"/>
  <c r="S77" i="21"/>
  <c r="IH76" i="21"/>
  <c r="IG76" i="21"/>
  <c r="IF76" i="21"/>
  <c r="IE76" i="21"/>
  <c r="ID76" i="21"/>
  <c r="IC76" i="21"/>
  <c r="IB76" i="21"/>
  <c r="IA76" i="21"/>
  <c r="HZ76" i="21"/>
  <c r="HY76" i="21"/>
  <c r="HX76" i="21"/>
  <c r="HW76" i="21"/>
  <c r="HV76" i="21"/>
  <c r="HU76" i="21"/>
  <c r="HT76" i="21"/>
  <c r="HS76" i="21"/>
  <c r="HR76" i="21"/>
  <c r="HQ76" i="21"/>
  <c r="HP76" i="21"/>
  <c r="HO76" i="21"/>
  <c r="HN76" i="21"/>
  <c r="HM76" i="21"/>
  <c r="HL76" i="21"/>
  <c r="HK76" i="21"/>
  <c r="HJ76" i="21"/>
  <c r="HI76" i="21"/>
  <c r="HH76" i="21"/>
  <c r="HG76" i="21"/>
  <c r="HF76" i="21"/>
  <c r="HE76" i="21"/>
  <c r="HD76" i="21"/>
  <c r="HC76" i="21"/>
  <c r="HB76" i="21"/>
  <c r="HA76" i="21"/>
  <c r="GZ76" i="21"/>
  <c r="GY76" i="21"/>
  <c r="GX76" i="21"/>
  <c r="GW76" i="21"/>
  <c r="GV76" i="21"/>
  <c r="GU76" i="21"/>
  <c r="GT76" i="21"/>
  <c r="GS76" i="21"/>
  <c r="GR76" i="21"/>
  <c r="GQ76" i="21"/>
  <c r="GP76" i="21"/>
  <c r="GO76" i="21"/>
  <c r="GN76" i="21"/>
  <c r="GM76" i="21"/>
  <c r="GL76" i="21"/>
  <c r="GK76" i="21"/>
  <c r="GJ76" i="21"/>
  <c r="GI76" i="21"/>
  <c r="GH76" i="21"/>
  <c r="GG76" i="21"/>
  <c r="GF76" i="21"/>
  <c r="GE76" i="21"/>
  <c r="GD76" i="21"/>
  <c r="GC76" i="21"/>
  <c r="GB76" i="21"/>
  <c r="GA76" i="21"/>
  <c r="FZ76" i="21"/>
  <c r="FY76" i="21"/>
  <c r="FX76" i="21"/>
  <c r="FW76" i="21"/>
  <c r="FV76" i="21"/>
  <c r="FU76" i="21"/>
  <c r="FT76" i="21"/>
  <c r="FS76" i="21"/>
  <c r="FR76" i="21"/>
  <c r="FQ76" i="21"/>
  <c r="FP76" i="21"/>
  <c r="FO76" i="21"/>
  <c r="FN76" i="21"/>
  <c r="FM76" i="21"/>
  <c r="FL76" i="21"/>
  <c r="FK76" i="21"/>
  <c r="FJ76" i="21"/>
  <c r="FI76" i="21"/>
  <c r="FH76" i="21"/>
  <c r="FG76" i="21"/>
  <c r="FF76" i="21"/>
  <c r="FE76" i="21"/>
  <c r="FD76" i="21"/>
  <c r="FC76" i="21"/>
  <c r="FB76" i="21"/>
  <c r="FA76" i="21"/>
  <c r="EZ76" i="21"/>
  <c r="EY76" i="21"/>
  <c r="EX76" i="21"/>
  <c r="EW76" i="21"/>
  <c r="EV76" i="21"/>
  <c r="EU76" i="21"/>
  <c r="ET76" i="21"/>
  <c r="ES76" i="21"/>
  <c r="ER76" i="21"/>
  <c r="EQ76" i="21"/>
  <c r="EP76" i="21"/>
  <c r="EO76" i="21"/>
  <c r="EN76" i="21"/>
  <c r="EM76" i="21"/>
  <c r="EL76" i="21"/>
  <c r="EK76" i="21"/>
  <c r="EJ76" i="21"/>
  <c r="EI76" i="21"/>
  <c r="EH76" i="21"/>
  <c r="EG76" i="21"/>
  <c r="EF76" i="21"/>
  <c r="EE76" i="21"/>
  <c r="ED76" i="21"/>
  <c r="EC76" i="21"/>
  <c r="EB76" i="21"/>
  <c r="EA76" i="21"/>
  <c r="DZ76" i="21"/>
  <c r="DY76" i="21"/>
  <c r="DX76" i="21"/>
  <c r="DW76" i="21"/>
  <c r="DV76" i="21"/>
  <c r="DU76" i="21"/>
  <c r="DT76" i="21"/>
  <c r="DS76" i="21"/>
  <c r="DR76" i="21"/>
  <c r="DQ76" i="21"/>
  <c r="DP76" i="21"/>
  <c r="DO76" i="21"/>
  <c r="DN76" i="21"/>
  <c r="DM76" i="21"/>
  <c r="DL76" i="21"/>
  <c r="DK76" i="21"/>
  <c r="DJ76" i="21"/>
  <c r="DI76" i="21"/>
  <c r="DH76" i="21"/>
  <c r="DG76" i="21"/>
  <c r="DF76" i="21"/>
  <c r="DE76" i="21"/>
  <c r="DD76" i="21"/>
  <c r="DC76" i="21"/>
  <c r="DB76" i="21"/>
  <c r="DA76" i="21"/>
  <c r="CZ76" i="21"/>
  <c r="CY76" i="21"/>
  <c r="CX76" i="21"/>
  <c r="CW76" i="21"/>
  <c r="CV76" i="21"/>
  <c r="CU76" i="21"/>
  <c r="CT76" i="21"/>
  <c r="CS76" i="21"/>
  <c r="CR76" i="21"/>
  <c r="CQ76" i="21"/>
  <c r="CP76" i="21"/>
  <c r="CO76" i="21"/>
  <c r="CN76" i="21"/>
  <c r="CM76" i="21"/>
  <c r="CL76" i="21"/>
  <c r="CK76" i="21"/>
  <c r="CJ76" i="21"/>
  <c r="CI76" i="21"/>
  <c r="CH76" i="21"/>
  <c r="CG76" i="21"/>
  <c r="CF76" i="21"/>
  <c r="CE76" i="21"/>
  <c r="CD76" i="21"/>
  <c r="CC76" i="21"/>
  <c r="CB76" i="21"/>
  <c r="CA76" i="21"/>
  <c r="BZ76" i="21"/>
  <c r="BY76" i="21"/>
  <c r="BX76" i="21"/>
  <c r="BW76" i="21"/>
  <c r="BV76" i="21"/>
  <c r="BU76" i="21"/>
  <c r="BT76" i="21"/>
  <c r="BS76" i="21"/>
  <c r="BR76" i="21"/>
  <c r="BQ76" i="21"/>
  <c r="BP76" i="21"/>
  <c r="BO76" i="21"/>
  <c r="BN76" i="21"/>
  <c r="BM76" i="21"/>
  <c r="BL76" i="21"/>
  <c r="BK76" i="21"/>
  <c r="BJ76" i="21"/>
  <c r="BI76" i="21"/>
  <c r="BH76" i="21"/>
  <c r="BG76" i="21"/>
  <c r="BF76" i="21"/>
  <c r="BE76" i="21"/>
  <c r="BD76" i="21"/>
  <c r="BC76" i="21"/>
  <c r="BB76" i="21"/>
  <c r="BA76" i="21"/>
  <c r="AZ76" i="21"/>
  <c r="AY76" i="21"/>
  <c r="AX76" i="21"/>
  <c r="AW76" i="21"/>
  <c r="AV76" i="21"/>
  <c r="AU76" i="21"/>
  <c r="AT76" i="21"/>
  <c r="AS76" i="21"/>
  <c r="AR76" i="21"/>
  <c r="AQ76" i="21"/>
  <c r="AP76" i="21"/>
  <c r="AO76" i="21"/>
  <c r="AN76" i="21"/>
  <c r="AM76" i="21"/>
  <c r="AL76" i="21"/>
  <c r="AK76" i="21"/>
  <c r="AJ76" i="21"/>
  <c r="AI76" i="21"/>
  <c r="AH76" i="21"/>
  <c r="AG76" i="21"/>
  <c r="AF76" i="21"/>
  <c r="AE76" i="21"/>
  <c r="AD76" i="21"/>
  <c r="AC76" i="21"/>
  <c r="AB76" i="21"/>
  <c r="AA76" i="21"/>
  <c r="Z76" i="21"/>
  <c r="Y76" i="21"/>
  <c r="X76" i="21"/>
  <c r="W76" i="21"/>
  <c r="V76" i="21"/>
  <c r="U76" i="21"/>
  <c r="T76" i="21"/>
  <c r="S76" i="21"/>
  <c r="IH75" i="21"/>
  <c r="IG75" i="21"/>
  <c r="IF75" i="21"/>
  <c r="IE75" i="21"/>
  <c r="ID75" i="21"/>
  <c r="IC75" i="21"/>
  <c r="IB75" i="21"/>
  <c r="IA75" i="21"/>
  <c r="HZ75" i="21"/>
  <c r="HY75" i="21"/>
  <c r="HX75" i="21"/>
  <c r="HW75" i="21"/>
  <c r="HV75" i="21"/>
  <c r="HU75" i="21"/>
  <c r="HT75" i="21"/>
  <c r="HS75" i="21"/>
  <c r="HR75" i="21"/>
  <c r="HQ75" i="21"/>
  <c r="HP75" i="21"/>
  <c r="HO75" i="21"/>
  <c r="HN75" i="21"/>
  <c r="HM75" i="21"/>
  <c r="HL75" i="21"/>
  <c r="HK75" i="21"/>
  <c r="HJ75" i="21"/>
  <c r="HI75" i="21"/>
  <c r="HH75" i="21"/>
  <c r="HG75" i="21"/>
  <c r="HF75" i="21"/>
  <c r="HE75" i="21"/>
  <c r="HD75" i="21"/>
  <c r="HC75" i="21"/>
  <c r="HB75" i="21"/>
  <c r="HA75" i="21"/>
  <c r="GZ75" i="21"/>
  <c r="GY75" i="21"/>
  <c r="GX75" i="21"/>
  <c r="GW75" i="21"/>
  <c r="GV75" i="21"/>
  <c r="GU75" i="21"/>
  <c r="GT75" i="21"/>
  <c r="GS75" i="21"/>
  <c r="GR75" i="21"/>
  <c r="GQ75" i="21"/>
  <c r="GP75" i="21"/>
  <c r="GO75" i="21"/>
  <c r="GN75" i="21"/>
  <c r="GM75" i="21"/>
  <c r="GL75" i="21"/>
  <c r="GK75" i="21"/>
  <c r="GJ75" i="21"/>
  <c r="GI75" i="21"/>
  <c r="GH75" i="21"/>
  <c r="GG75" i="21"/>
  <c r="GF75" i="21"/>
  <c r="GE75" i="21"/>
  <c r="GD75" i="21"/>
  <c r="GC75" i="21"/>
  <c r="GB75" i="21"/>
  <c r="GA75" i="21"/>
  <c r="FZ75" i="21"/>
  <c r="FY75" i="21"/>
  <c r="FX75" i="21"/>
  <c r="FW75" i="21"/>
  <c r="FV75" i="21"/>
  <c r="FU75" i="21"/>
  <c r="FT75" i="21"/>
  <c r="FS75" i="21"/>
  <c r="FR75" i="21"/>
  <c r="FQ75" i="21"/>
  <c r="FP75" i="21"/>
  <c r="FO75" i="21"/>
  <c r="FN75" i="21"/>
  <c r="FM75" i="21"/>
  <c r="FL75" i="21"/>
  <c r="FK75" i="21"/>
  <c r="FJ75" i="21"/>
  <c r="FI75" i="21"/>
  <c r="FH75" i="21"/>
  <c r="FG75" i="21"/>
  <c r="FF75" i="21"/>
  <c r="FE75" i="21"/>
  <c r="FD75" i="21"/>
  <c r="FC75" i="21"/>
  <c r="FB75" i="21"/>
  <c r="FA75" i="21"/>
  <c r="EZ75" i="21"/>
  <c r="EY75" i="21"/>
  <c r="EX75" i="21"/>
  <c r="EW75" i="21"/>
  <c r="EV75" i="21"/>
  <c r="EU75" i="21"/>
  <c r="ET75" i="21"/>
  <c r="ES75" i="21"/>
  <c r="ER75" i="21"/>
  <c r="EQ75" i="21"/>
  <c r="EP75" i="21"/>
  <c r="EO75" i="21"/>
  <c r="EN75" i="21"/>
  <c r="EM75" i="21"/>
  <c r="EL75" i="21"/>
  <c r="EK75" i="21"/>
  <c r="EJ75" i="21"/>
  <c r="EI75" i="21"/>
  <c r="EH75" i="21"/>
  <c r="EG75" i="21"/>
  <c r="EF75" i="21"/>
  <c r="EE75" i="21"/>
  <c r="ED75" i="21"/>
  <c r="EC75" i="21"/>
  <c r="EB75" i="21"/>
  <c r="EA75" i="21"/>
  <c r="DZ75" i="21"/>
  <c r="DY75" i="21"/>
  <c r="DX75" i="21"/>
  <c r="DW75" i="21"/>
  <c r="DV75" i="21"/>
  <c r="DU75" i="21"/>
  <c r="DT75" i="21"/>
  <c r="DS75" i="21"/>
  <c r="DR75" i="21"/>
  <c r="DQ75" i="21"/>
  <c r="DP75" i="21"/>
  <c r="DO75" i="21"/>
  <c r="DN75" i="21"/>
  <c r="DM75" i="21"/>
  <c r="DL75" i="21"/>
  <c r="DK75" i="21"/>
  <c r="DJ75" i="21"/>
  <c r="DI75" i="21"/>
  <c r="DH75" i="21"/>
  <c r="DG75" i="21"/>
  <c r="DF75" i="21"/>
  <c r="DE75" i="21"/>
  <c r="DD75" i="21"/>
  <c r="DC75" i="21"/>
  <c r="DB75" i="21"/>
  <c r="DA75" i="21"/>
  <c r="CZ75" i="21"/>
  <c r="CY75" i="21"/>
  <c r="CX75" i="21"/>
  <c r="CW75" i="21"/>
  <c r="CV75" i="21"/>
  <c r="CU75" i="21"/>
  <c r="CT75" i="21"/>
  <c r="CS75" i="21"/>
  <c r="CR75" i="21"/>
  <c r="CQ75" i="21"/>
  <c r="CP75" i="21"/>
  <c r="CO75" i="21"/>
  <c r="CN75" i="21"/>
  <c r="CM75" i="21"/>
  <c r="CL75" i="21"/>
  <c r="CK75" i="21"/>
  <c r="CJ75" i="21"/>
  <c r="CI75" i="21"/>
  <c r="CH75" i="21"/>
  <c r="CG75" i="21"/>
  <c r="CF75" i="21"/>
  <c r="CE75" i="21"/>
  <c r="CD75" i="21"/>
  <c r="CC75" i="21"/>
  <c r="CB75" i="21"/>
  <c r="CA75" i="21"/>
  <c r="BZ75" i="21"/>
  <c r="BY75" i="21"/>
  <c r="BX75" i="21"/>
  <c r="BW75" i="21"/>
  <c r="BV75" i="21"/>
  <c r="BU75" i="21"/>
  <c r="BT75" i="21"/>
  <c r="BS75" i="21"/>
  <c r="BR75" i="21"/>
  <c r="BQ75" i="21"/>
  <c r="BP75" i="21"/>
  <c r="BO75" i="21"/>
  <c r="BN75" i="21"/>
  <c r="BM75" i="21"/>
  <c r="BL75" i="21"/>
  <c r="BK75" i="21"/>
  <c r="BJ75" i="21"/>
  <c r="BI75" i="21"/>
  <c r="BH75" i="21"/>
  <c r="BG75" i="21"/>
  <c r="BF75" i="21"/>
  <c r="BE75" i="21"/>
  <c r="BD75" i="21"/>
  <c r="BC75" i="21"/>
  <c r="BB75" i="21"/>
  <c r="BA75" i="21"/>
  <c r="AZ75" i="21"/>
  <c r="AY75" i="21"/>
  <c r="AX75" i="21"/>
  <c r="AW75" i="21"/>
  <c r="AV75" i="21"/>
  <c r="AU75" i="21"/>
  <c r="AT75" i="21"/>
  <c r="AS75" i="21"/>
  <c r="AR75" i="21"/>
  <c r="AQ75" i="21"/>
  <c r="AP75" i="21"/>
  <c r="AO75" i="21"/>
  <c r="AN75" i="21"/>
  <c r="AM75" i="21"/>
  <c r="AL75" i="21"/>
  <c r="AK75" i="21"/>
  <c r="AJ75" i="21"/>
  <c r="AI75" i="21"/>
  <c r="AH75" i="21"/>
  <c r="AG75" i="21"/>
  <c r="AF75" i="21"/>
  <c r="AE75" i="21"/>
  <c r="AD75" i="21"/>
  <c r="AC75" i="21"/>
  <c r="AB75" i="21"/>
  <c r="AA75" i="21"/>
  <c r="Z75" i="21"/>
  <c r="Y75" i="21"/>
  <c r="X75" i="21"/>
  <c r="W75" i="21"/>
  <c r="V75" i="21"/>
  <c r="U75" i="21"/>
  <c r="T75" i="21"/>
  <c r="S75" i="21"/>
  <c r="IH74" i="21"/>
  <c r="IG74" i="21"/>
  <c r="IF74" i="21"/>
  <c r="IE74" i="21"/>
  <c r="ID74" i="21"/>
  <c r="IC74" i="21"/>
  <c r="IB74" i="21"/>
  <c r="IA74" i="21"/>
  <c r="HZ74" i="21"/>
  <c r="HY74" i="21"/>
  <c r="HX74" i="21"/>
  <c r="HW74" i="21"/>
  <c r="HV74" i="21"/>
  <c r="HU74" i="21"/>
  <c r="HT74" i="21"/>
  <c r="HS74" i="21"/>
  <c r="HR74" i="21"/>
  <c r="HQ74" i="21"/>
  <c r="HP74" i="21"/>
  <c r="HO74" i="21"/>
  <c r="HN74" i="21"/>
  <c r="HM74" i="21"/>
  <c r="HL74" i="21"/>
  <c r="HK74" i="21"/>
  <c r="HJ74" i="21"/>
  <c r="HI74" i="21"/>
  <c r="HH74" i="21"/>
  <c r="HG74" i="21"/>
  <c r="HF74" i="21"/>
  <c r="HE74" i="21"/>
  <c r="HD74" i="21"/>
  <c r="HC74" i="21"/>
  <c r="HB74" i="21"/>
  <c r="HA74" i="21"/>
  <c r="GZ74" i="21"/>
  <c r="GY74" i="21"/>
  <c r="GX74" i="21"/>
  <c r="GW74" i="21"/>
  <c r="GV74" i="21"/>
  <c r="GU74" i="21"/>
  <c r="GT74" i="21"/>
  <c r="GS74" i="21"/>
  <c r="GR74" i="21"/>
  <c r="GQ74" i="21"/>
  <c r="GP74" i="21"/>
  <c r="GO74" i="21"/>
  <c r="GN74" i="21"/>
  <c r="GM74" i="21"/>
  <c r="GL74" i="21"/>
  <c r="GK74" i="21"/>
  <c r="GJ74" i="21"/>
  <c r="GI74" i="21"/>
  <c r="GH74" i="21"/>
  <c r="GG74" i="21"/>
  <c r="GF74" i="21"/>
  <c r="GE74" i="21"/>
  <c r="GD74" i="21"/>
  <c r="GC74" i="21"/>
  <c r="GB74" i="21"/>
  <c r="GA74" i="21"/>
  <c r="FZ74" i="21"/>
  <c r="FY74" i="21"/>
  <c r="FX74" i="21"/>
  <c r="FW74" i="21"/>
  <c r="FV74" i="21"/>
  <c r="FU74" i="21"/>
  <c r="FT74" i="21"/>
  <c r="FS74" i="21"/>
  <c r="FR74" i="21"/>
  <c r="FQ74" i="21"/>
  <c r="FP74" i="21"/>
  <c r="FO74" i="21"/>
  <c r="FN74" i="21"/>
  <c r="FM74" i="21"/>
  <c r="FL74" i="21"/>
  <c r="FK74" i="21"/>
  <c r="FJ74" i="21"/>
  <c r="FI74" i="21"/>
  <c r="FH74" i="21"/>
  <c r="FG74" i="21"/>
  <c r="FF74" i="21"/>
  <c r="FE74" i="21"/>
  <c r="FD74" i="21"/>
  <c r="FC74" i="21"/>
  <c r="FB74" i="21"/>
  <c r="FA74" i="21"/>
  <c r="EZ74" i="21"/>
  <c r="EY74" i="21"/>
  <c r="EX74" i="21"/>
  <c r="EW74" i="21"/>
  <c r="EV74" i="21"/>
  <c r="EU74" i="21"/>
  <c r="ET74" i="21"/>
  <c r="ES74" i="21"/>
  <c r="ER74" i="21"/>
  <c r="EQ74" i="21"/>
  <c r="EP74" i="21"/>
  <c r="EO74" i="21"/>
  <c r="EN74" i="21"/>
  <c r="EM74" i="21"/>
  <c r="EL74" i="21"/>
  <c r="EK74" i="21"/>
  <c r="EJ74" i="21"/>
  <c r="EI74" i="21"/>
  <c r="EH74" i="21"/>
  <c r="EG74" i="21"/>
  <c r="EF74" i="21"/>
  <c r="EE74" i="21"/>
  <c r="ED74" i="21"/>
  <c r="EC74" i="21"/>
  <c r="EB74" i="21"/>
  <c r="EA74" i="21"/>
  <c r="DZ74" i="21"/>
  <c r="DY74" i="21"/>
  <c r="DX74" i="21"/>
  <c r="DW74" i="21"/>
  <c r="DV74" i="21"/>
  <c r="DU74" i="21"/>
  <c r="DT74" i="21"/>
  <c r="DS74" i="21"/>
  <c r="DR74" i="21"/>
  <c r="DQ74" i="21"/>
  <c r="DP74" i="21"/>
  <c r="DO74" i="21"/>
  <c r="DN74" i="21"/>
  <c r="DM74" i="21"/>
  <c r="DL74" i="21"/>
  <c r="DK74" i="21"/>
  <c r="DJ74" i="21"/>
  <c r="DI74" i="21"/>
  <c r="DH74" i="21"/>
  <c r="DG74" i="21"/>
  <c r="DF74" i="21"/>
  <c r="DE74" i="21"/>
  <c r="DD74" i="21"/>
  <c r="DC74" i="21"/>
  <c r="DB74" i="21"/>
  <c r="DA74" i="21"/>
  <c r="CZ74" i="21"/>
  <c r="CY74" i="21"/>
  <c r="CX74" i="21"/>
  <c r="CW74" i="21"/>
  <c r="CV74" i="21"/>
  <c r="CU74" i="21"/>
  <c r="CT74" i="21"/>
  <c r="CS74" i="21"/>
  <c r="CR74" i="21"/>
  <c r="CQ74" i="21"/>
  <c r="CP74" i="21"/>
  <c r="CO74" i="21"/>
  <c r="CN74" i="21"/>
  <c r="CM74" i="21"/>
  <c r="CL74" i="21"/>
  <c r="CK74" i="21"/>
  <c r="CJ74" i="21"/>
  <c r="CI74" i="21"/>
  <c r="CH74" i="21"/>
  <c r="CG74" i="21"/>
  <c r="CF74" i="21"/>
  <c r="CE74" i="21"/>
  <c r="CD74" i="21"/>
  <c r="CC74" i="21"/>
  <c r="CB74" i="21"/>
  <c r="CA74" i="21"/>
  <c r="BZ74" i="21"/>
  <c r="BY74" i="21"/>
  <c r="BX74" i="21"/>
  <c r="BW74" i="21"/>
  <c r="BV74" i="21"/>
  <c r="BU74" i="21"/>
  <c r="BT74" i="21"/>
  <c r="BS74" i="21"/>
  <c r="BR74" i="21"/>
  <c r="BQ74" i="21"/>
  <c r="BP74" i="21"/>
  <c r="BO74" i="21"/>
  <c r="BN74" i="21"/>
  <c r="BM74" i="21"/>
  <c r="BL74" i="21"/>
  <c r="BK74" i="21"/>
  <c r="BJ74" i="21"/>
  <c r="BI74" i="21"/>
  <c r="BH74" i="21"/>
  <c r="BG74" i="21"/>
  <c r="BF74" i="21"/>
  <c r="BE74" i="21"/>
  <c r="BD74" i="21"/>
  <c r="BC74" i="21"/>
  <c r="BB74" i="21"/>
  <c r="BA74" i="21"/>
  <c r="AZ74" i="21"/>
  <c r="AY74" i="21"/>
  <c r="AX74" i="21"/>
  <c r="AW74" i="21"/>
  <c r="AV74" i="21"/>
  <c r="AU74" i="21"/>
  <c r="AT74" i="21"/>
  <c r="AS74" i="21"/>
  <c r="AR74" i="21"/>
  <c r="AQ74" i="21"/>
  <c r="AP74" i="21"/>
  <c r="AO74" i="21"/>
  <c r="AN74" i="21"/>
  <c r="AM74" i="21"/>
  <c r="AL74" i="21"/>
  <c r="AK74" i="21"/>
  <c r="AJ74" i="21"/>
  <c r="AI74" i="21"/>
  <c r="AH74" i="21"/>
  <c r="AG74" i="21"/>
  <c r="AF74" i="21"/>
  <c r="AE74" i="21"/>
  <c r="AD74" i="21"/>
  <c r="AC74" i="21"/>
  <c r="AB74" i="21"/>
  <c r="AA74" i="21"/>
  <c r="Z74" i="21"/>
  <c r="Y74" i="21"/>
  <c r="X74" i="21"/>
  <c r="W74" i="21"/>
  <c r="V74" i="21"/>
  <c r="U74" i="21"/>
  <c r="T74" i="21"/>
  <c r="S74" i="21"/>
  <c r="IH73" i="21"/>
  <c r="IG73" i="21"/>
  <c r="IF73" i="21"/>
  <c r="IE73" i="21"/>
  <c r="ID73" i="21"/>
  <c r="IC73" i="21"/>
  <c r="IB73" i="21"/>
  <c r="IA73" i="21"/>
  <c r="HZ73" i="21"/>
  <c r="HY73" i="21"/>
  <c r="HX73" i="21"/>
  <c r="HW73" i="21"/>
  <c r="HV73" i="21"/>
  <c r="HU73" i="21"/>
  <c r="HT73" i="21"/>
  <c r="HS73" i="21"/>
  <c r="HR73" i="21"/>
  <c r="HQ73" i="21"/>
  <c r="HP73" i="21"/>
  <c r="HO73" i="21"/>
  <c r="HN73" i="21"/>
  <c r="HM73" i="21"/>
  <c r="HL73" i="21"/>
  <c r="HK73" i="21"/>
  <c r="HJ73" i="21"/>
  <c r="HI73" i="21"/>
  <c r="HH73" i="21"/>
  <c r="HG73" i="21"/>
  <c r="HF73" i="21"/>
  <c r="HE73" i="21"/>
  <c r="HD73" i="21"/>
  <c r="HC73" i="21"/>
  <c r="HB73" i="21"/>
  <c r="HA73" i="21"/>
  <c r="GZ73" i="21"/>
  <c r="GY73" i="21"/>
  <c r="GX73" i="21"/>
  <c r="GW73" i="21"/>
  <c r="GV73" i="21"/>
  <c r="GU73" i="21"/>
  <c r="GT73" i="21"/>
  <c r="GS73" i="21"/>
  <c r="GR73" i="21"/>
  <c r="GQ73" i="21"/>
  <c r="GP73" i="21"/>
  <c r="GO73" i="21"/>
  <c r="GN73" i="21"/>
  <c r="GM73" i="21"/>
  <c r="GL73" i="21"/>
  <c r="GK73" i="21"/>
  <c r="GJ73" i="21"/>
  <c r="GI73" i="21"/>
  <c r="GH73" i="21"/>
  <c r="GG73" i="21"/>
  <c r="GF73" i="21"/>
  <c r="GE73" i="21"/>
  <c r="GD73" i="21"/>
  <c r="GC73" i="21"/>
  <c r="GB73" i="21"/>
  <c r="GA73" i="21"/>
  <c r="FZ73" i="21"/>
  <c r="FY73" i="21"/>
  <c r="FX73" i="21"/>
  <c r="FW73" i="21"/>
  <c r="FV73" i="21"/>
  <c r="FU73" i="21"/>
  <c r="FT73" i="21"/>
  <c r="FS73" i="21"/>
  <c r="FR73" i="21"/>
  <c r="FQ73" i="21"/>
  <c r="FP73" i="21"/>
  <c r="FO73" i="21"/>
  <c r="FN73" i="21"/>
  <c r="FM73" i="21"/>
  <c r="FL73" i="21"/>
  <c r="FK73" i="21"/>
  <c r="FJ73" i="21"/>
  <c r="FI73" i="21"/>
  <c r="FH73" i="21"/>
  <c r="FG73" i="21"/>
  <c r="FF73" i="21"/>
  <c r="FE73" i="21"/>
  <c r="FD73" i="21"/>
  <c r="FC73" i="21"/>
  <c r="FB73" i="21"/>
  <c r="FA73" i="21"/>
  <c r="EZ73" i="21"/>
  <c r="EY73" i="21"/>
  <c r="EX73" i="21"/>
  <c r="EW73" i="21"/>
  <c r="EV73" i="21"/>
  <c r="EU73" i="21"/>
  <c r="ET73" i="21"/>
  <c r="ES73" i="21"/>
  <c r="ER73" i="21"/>
  <c r="EQ73" i="21"/>
  <c r="EP73" i="21"/>
  <c r="EO73" i="21"/>
  <c r="EN73" i="21"/>
  <c r="EM73" i="21"/>
  <c r="EL73" i="21"/>
  <c r="EK73" i="21"/>
  <c r="EJ73" i="21"/>
  <c r="EI73" i="21"/>
  <c r="EH73" i="21"/>
  <c r="EG73" i="21"/>
  <c r="EF73" i="21"/>
  <c r="EE73" i="21"/>
  <c r="ED73" i="21"/>
  <c r="EC73" i="21"/>
  <c r="EB73" i="21"/>
  <c r="EA73" i="21"/>
  <c r="DZ73" i="21"/>
  <c r="DY73" i="21"/>
  <c r="DX73" i="21"/>
  <c r="DW73" i="21"/>
  <c r="DV73" i="21"/>
  <c r="DU73" i="21"/>
  <c r="DT73" i="21"/>
  <c r="DS73" i="21"/>
  <c r="DR73" i="21"/>
  <c r="DQ73" i="21"/>
  <c r="DP73" i="21"/>
  <c r="DO73" i="21"/>
  <c r="DN73" i="21"/>
  <c r="DM73" i="21"/>
  <c r="DL73" i="21"/>
  <c r="DK73" i="21"/>
  <c r="DJ73" i="21"/>
  <c r="DI73" i="21"/>
  <c r="DH73" i="21"/>
  <c r="DG73" i="21"/>
  <c r="DF73" i="21"/>
  <c r="DE73" i="21"/>
  <c r="DD73" i="21"/>
  <c r="DC73" i="21"/>
  <c r="DB73" i="21"/>
  <c r="DA73" i="21"/>
  <c r="CZ73" i="21"/>
  <c r="CY73" i="21"/>
  <c r="CX73" i="21"/>
  <c r="CW73" i="21"/>
  <c r="CV73" i="21"/>
  <c r="CU73" i="21"/>
  <c r="CT73" i="21"/>
  <c r="CS73" i="21"/>
  <c r="CR73" i="21"/>
  <c r="CQ73" i="21"/>
  <c r="CP73" i="21"/>
  <c r="CO73" i="21"/>
  <c r="CN73" i="21"/>
  <c r="CM73" i="21"/>
  <c r="CL73" i="21"/>
  <c r="CK73" i="21"/>
  <c r="CJ73" i="21"/>
  <c r="CI73" i="21"/>
  <c r="CH73" i="21"/>
  <c r="CG73" i="21"/>
  <c r="CF73" i="21"/>
  <c r="CE73" i="21"/>
  <c r="CD73" i="21"/>
  <c r="CC73" i="21"/>
  <c r="CB73" i="21"/>
  <c r="CA73" i="21"/>
  <c r="BZ73" i="21"/>
  <c r="BY73" i="21"/>
  <c r="BX73" i="21"/>
  <c r="BW73" i="21"/>
  <c r="BV73" i="21"/>
  <c r="BU73" i="21"/>
  <c r="BT73" i="21"/>
  <c r="BS73" i="21"/>
  <c r="BR73" i="21"/>
  <c r="BQ73" i="21"/>
  <c r="BP73" i="21"/>
  <c r="BO73" i="21"/>
  <c r="BN73" i="21"/>
  <c r="BM73" i="21"/>
  <c r="BL73" i="21"/>
  <c r="BK73" i="21"/>
  <c r="BJ73" i="21"/>
  <c r="BI73" i="21"/>
  <c r="BH73" i="21"/>
  <c r="BG73" i="21"/>
  <c r="BF73" i="21"/>
  <c r="BE73" i="21"/>
  <c r="BD73" i="21"/>
  <c r="BC73" i="21"/>
  <c r="BB73" i="21"/>
  <c r="BA73" i="21"/>
  <c r="AZ73" i="21"/>
  <c r="AY73" i="21"/>
  <c r="AX73" i="21"/>
  <c r="AW73" i="21"/>
  <c r="AV73" i="21"/>
  <c r="AU73" i="21"/>
  <c r="AT73" i="21"/>
  <c r="AS73" i="21"/>
  <c r="AR73" i="21"/>
  <c r="AQ73" i="21"/>
  <c r="AP73" i="21"/>
  <c r="AO73" i="21"/>
  <c r="AN73" i="21"/>
  <c r="AM73" i="21"/>
  <c r="AL73" i="21"/>
  <c r="AK73" i="21"/>
  <c r="AJ73" i="21"/>
  <c r="AI73" i="21"/>
  <c r="AH73" i="21"/>
  <c r="AG73" i="21"/>
  <c r="AF73" i="21"/>
  <c r="AE73" i="21"/>
  <c r="AD73" i="21"/>
  <c r="AC73" i="21"/>
  <c r="AB73" i="21"/>
  <c r="AA73" i="21"/>
  <c r="Z73" i="21"/>
  <c r="Y73" i="21"/>
  <c r="X73" i="21"/>
  <c r="W73" i="21"/>
  <c r="V73" i="21"/>
  <c r="U73" i="21"/>
  <c r="T73" i="21"/>
  <c r="S73" i="21"/>
  <c r="IH72" i="21"/>
  <c r="IG72" i="21"/>
  <c r="IF72" i="21"/>
  <c r="IE72" i="21"/>
  <c r="ID72" i="21"/>
  <c r="IC72" i="21"/>
  <c r="IB72" i="21"/>
  <c r="IA72" i="21"/>
  <c r="HZ72" i="21"/>
  <c r="HY72" i="21"/>
  <c r="HX72" i="21"/>
  <c r="HW72" i="21"/>
  <c r="HV72" i="21"/>
  <c r="HU72" i="21"/>
  <c r="HT72" i="21"/>
  <c r="HS72" i="21"/>
  <c r="HR72" i="21"/>
  <c r="HQ72" i="21"/>
  <c r="HP72" i="21"/>
  <c r="HO72" i="21"/>
  <c r="HN72" i="21"/>
  <c r="HM72" i="21"/>
  <c r="HL72" i="21"/>
  <c r="HK72" i="21"/>
  <c r="HJ72" i="21"/>
  <c r="HI72" i="21"/>
  <c r="HH72" i="21"/>
  <c r="HG72" i="21"/>
  <c r="HF72" i="21"/>
  <c r="HE72" i="21"/>
  <c r="HD72" i="21"/>
  <c r="HC72" i="21"/>
  <c r="HB72" i="21"/>
  <c r="HA72" i="21"/>
  <c r="GZ72" i="21"/>
  <c r="GY72" i="21"/>
  <c r="GX72" i="21"/>
  <c r="GW72" i="21"/>
  <c r="GV72" i="21"/>
  <c r="GU72" i="21"/>
  <c r="GT72" i="21"/>
  <c r="GS72" i="21"/>
  <c r="GR72" i="21"/>
  <c r="GQ72" i="21"/>
  <c r="GP72" i="21"/>
  <c r="GO72" i="21"/>
  <c r="GN72" i="21"/>
  <c r="GM72" i="21"/>
  <c r="GL72" i="21"/>
  <c r="GK72" i="21"/>
  <c r="GJ72" i="21"/>
  <c r="GI72" i="21"/>
  <c r="GH72" i="21"/>
  <c r="GG72" i="21"/>
  <c r="GF72" i="21"/>
  <c r="GE72" i="21"/>
  <c r="GD72" i="21"/>
  <c r="GC72" i="21"/>
  <c r="GB72" i="21"/>
  <c r="GA72" i="21"/>
  <c r="FZ72" i="21"/>
  <c r="FY72" i="21"/>
  <c r="FX72" i="21"/>
  <c r="FW72" i="21"/>
  <c r="FV72" i="21"/>
  <c r="FU72" i="21"/>
  <c r="FT72" i="21"/>
  <c r="FS72" i="21"/>
  <c r="FR72" i="21"/>
  <c r="FQ72" i="21"/>
  <c r="FP72" i="21"/>
  <c r="FO72" i="21"/>
  <c r="FN72" i="21"/>
  <c r="FM72" i="21"/>
  <c r="FL72" i="21"/>
  <c r="FK72" i="21"/>
  <c r="FJ72" i="21"/>
  <c r="FI72" i="21"/>
  <c r="FH72" i="21"/>
  <c r="FG72" i="21"/>
  <c r="FF72" i="21"/>
  <c r="FE72" i="21"/>
  <c r="FD72" i="21"/>
  <c r="FC72" i="21"/>
  <c r="FB72" i="21"/>
  <c r="FA72" i="21"/>
  <c r="EZ72" i="21"/>
  <c r="EY72" i="21"/>
  <c r="EX72" i="21"/>
  <c r="EW72" i="21"/>
  <c r="EV72" i="21"/>
  <c r="EU72" i="21"/>
  <c r="ET72" i="21"/>
  <c r="ES72" i="21"/>
  <c r="ER72" i="21"/>
  <c r="EQ72" i="21"/>
  <c r="EP72" i="21"/>
  <c r="EO72" i="21"/>
  <c r="EN72" i="21"/>
  <c r="EM72" i="21"/>
  <c r="EL72" i="21"/>
  <c r="EK72" i="21"/>
  <c r="EJ72" i="21"/>
  <c r="EI72" i="21"/>
  <c r="EH72" i="21"/>
  <c r="EG72" i="21"/>
  <c r="EF72" i="21"/>
  <c r="EE72" i="21"/>
  <c r="ED72" i="21"/>
  <c r="EC72" i="21"/>
  <c r="EB72" i="21"/>
  <c r="EA72" i="21"/>
  <c r="DZ72" i="21"/>
  <c r="DY72" i="21"/>
  <c r="DX72" i="21"/>
  <c r="DW72" i="21"/>
  <c r="DV72" i="21"/>
  <c r="DU72" i="21"/>
  <c r="DT72" i="21"/>
  <c r="DS72" i="21"/>
  <c r="DR72" i="21"/>
  <c r="DQ72" i="21"/>
  <c r="DP72" i="21"/>
  <c r="DO72" i="21"/>
  <c r="DN72" i="21"/>
  <c r="DM72" i="21"/>
  <c r="DL72" i="21"/>
  <c r="DK72" i="21"/>
  <c r="DJ72" i="21"/>
  <c r="DI72" i="21"/>
  <c r="DH72" i="21"/>
  <c r="DG72" i="21"/>
  <c r="DF72" i="21"/>
  <c r="DE72" i="21"/>
  <c r="DD72" i="21"/>
  <c r="DC72" i="21"/>
  <c r="DB72" i="21"/>
  <c r="DA72" i="21"/>
  <c r="CZ72" i="21"/>
  <c r="CY72" i="21"/>
  <c r="CX72" i="21"/>
  <c r="CW72" i="21"/>
  <c r="CV72" i="21"/>
  <c r="CU72" i="21"/>
  <c r="CT72" i="21"/>
  <c r="CS72" i="21"/>
  <c r="CR72" i="21"/>
  <c r="CQ72" i="21"/>
  <c r="CP72" i="21"/>
  <c r="CO72" i="21"/>
  <c r="CN72" i="21"/>
  <c r="CM72" i="21"/>
  <c r="CL72" i="21"/>
  <c r="CK72" i="21"/>
  <c r="CJ72" i="21"/>
  <c r="CI72" i="21"/>
  <c r="CH72" i="21"/>
  <c r="CG72" i="21"/>
  <c r="CF72" i="21"/>
  <c r="CE72" i="21"/>
  <c r="CD72" i="21"/>
  <c r="CC72" i="21"/>
  <c r="CB72" i="21"/>
  <c r="CA72" i="21"/>
  <c r="BZ72" i="21"/>
  <c r="BY72" i="21"/>
  <c r="BX72" i="21"/>
  <c r="BW72" i="21"/>
  <c r="BV72" i="21"/>
  <c r="BU72" i="21"/>
  <c r="BT72" i="21"/>
  <c r="BS72" i="21"/>
  <c r="BR72" i="21"/>
  <c r="BQ72" i="21"/>
  <c r="BP72" i="21"/>
  <c r="BO72" i="21"/>
  <c r="BN72" i="21"/>
  <c r="BM72" i="21"/>
  <c r="BL72" i="21"/>
  <c r="BK72" i="21"/>
  <c r="BJ72" i="21"/>
  <c r="BI72" i="21"/>
  <c r="BH72" i="21"/>
  <c r="BG72" i="21"/>
  <c r="BF72" i="21"/>
  <c r="BE72" i="21"/>
  <c r="BD72" i="21"/>
  <c r="BC72" i="21"/>
  <c r="BB72" i="21"/>
  <c r="BA72" i="21"/>
  <c r="AZ72" i="21"/>
  <c r="AY72" i="21"/>
  <c r="AX72" i="21"/>
  <c r="AW72" i="21"/>
  <c r="AV72" i="21"/>
  <c r="AU72" i="21"/>
  <c r="AT72" i="21"/>
  <c r="AS72" i="21"/>
  <c r="AR72" i="21"/>
  <c r="AQ72" i="21"/>
  <c r="AP72" i="21"/>
  <c r="AO72" i="21"/>
  <c r="AN72" i="21"/>
  <c r="AM72" i="21"/>
  <c r="AL72" i="21"/>
  <c r="AK72" i="21"/>
  <c r="AJ72" i="21"/>
  <c r="AI72" i="21"/>
  <c r="AH72" i="21"/>
  <c r="AG72" i="21"/>
  <c r="AF72" i="21"/>
  <c r="AE72" i="21"/>
  <c r="AD72" i="21"/>
  <c r="AC72" i="21"/>
  <c r="AB72" i="21"/>
  <c r="AA72" i="21"/>
  <c r="Z72" i="21"/>
  <c r="Y72" i="21"/>
  <c r="X72" i="21"/>
  <c r="W72" i="21"/>
  <c r="V72" i="21"/>
  <c r="U72" i="21"/>
  <c r="T72" i="21"/>
  <c r="S72" i="21"/>
  <c r="IH71" i="21"/>
  <c r="IG71" i="21"/>
  <c r="IF71" i="21"/>
  <c r="IE71" i="21"/>
  <c r="ID71" i="21"/>
  <c r="IC71" i="21"/>
  <c r="IB71" i="21"/>
  <c r="IA71" i="21"/>
  <c r="HZ71" i="21"/>
  <c r="HY71" i="21"/>
  <c r="HX71" i="21"/>
  <c r="HW71" i="21"/>
  <c r="HV71" i="21"/>
  <c r="HU71" i="21"/>
  <c r="HT71" i="21"/>
  <c r="HS71" i="21"/>
  <c r="HR71" i="21"/>
  <c r="HQ71" i="21"/>
  <c r="HP71" i="21"/>
  <c r="HO71" i="21"/>
  <c r="HN71" i="21"/>
  <c r="HM71" i="21"/>
  <c r="HL71" i="21"/>
  <c r="HK71" i="21"/>
  <c r="HJ71" i="21"/>
  <c r="HI71" i="21"/>
  <c r="HH71" i="21"/>
  <c r="HG71" i="21"/>
  <c r="HF71" i="21"/>
  <c r="HE71" i="21"/>
  <c r="HD71" i="21"/>
  <c r="HC71" i="21"/>
  <c r="HB71" i="21"/>
  <c r="HA71" i="21"/>
  <c r="GZ71" i="21"/>
  <c r="GY71" i="21"/>
  <c r="GX71" i="21"/>
  <c r="GW71" i="21"/>
  <c r="GV71" i="21"/>
  <c r="GU71" i="21"/>
  <c r="GT71" i="21"/>
  <c r="GS71" i="21"/>
  <c r="GR71" i="21"/>
  <c r="GQ71" i="21"/>
  <c r="GP71" i="21"/>
  <c r="GO71" i="21"/>
  <c r="GN71" i="21"/>
  <c r="GM71" i="21"/>
  <c r="GL71" i="21"/>
  <c r="GK71" i="21"/>
  <c r="GJ71" i="21"/>
  <c r="GI71" i="21"/>
  <c r="GH71" i="21"/>
  <c r="GG71" i="21"/>
  <c r="GF71" i="21"/>
  <c r="GE71" i="21"/>
  <c r="GD71" i="21"/>
  <c r="GC71" i="21"/>
  <c r="GB71" i="21"/>
  <c r="GA71" i="21"/>
  <c r="FZ71" i="21"/>
  <c r="FY71" i="21"/>
  <c r="FX71" i="21"/>
  <c r="FW71" i="21"/>
  <c r="FV71" i="21"/>
  <c r="FU71" i="21"/>
  <c r="FT71" i="21"/>
  <c r="FS71" i="21"/>
  <c r="FR71" i="21"/>
  <c r="FQ71" i="21"/>
  <c r="FP71" i="21"/>
  <c r="FO71" i="21"/>
  <c r="FN71" i="21"/>
  <c r="FM71" i="21"/>
  <c r="FL71" i="21"/>
  <c r="FK71" i="21"/>
  <c r="FJ71" i="21"/>
  <c r="FI71" i="21"/>
  <c r="FH71" i="21"/>
  <c r="FG71" i="21"/>
  <c r="FF71" i="21"/>
  <c r="FE71" i="21"/>
  <c r="FD71" i="21"/>
  <c r="FC71" i="21"/>
  <c r="FB71" i="21"/>
  <c r="FA71" i="21"/>
  <c r="EZ71" i="21"/>
  <c r="EY71" i="21"/>
  <c r="EX71" i="21"/>
  <c r="EW71" i="21"/>
  <c r="EV71" i="21"/>
  <c r="EU71" i="21"/>
  <c r="ET71" i="21"/>
  <c r="ES71" i="21"/>
  <c r="ER71" i="21"/>
  <c r="EQ71" i="21"/>
  <c r="EP71" i="21"/>
  <c r="EO71" i="21"/>
  <c r="EN71" i="21"/>
  <c r="EM71" i="21"/>
  <c r="EL71" i="21"/>
  <c r="EK71" i="21"/>
  <c r="EJ71" i="21"/>
  <c r="EI71" i="21"/>
  <c r="EH71" i="21"/>
  <c r="EG71" i="21"/>
  <c r="EF71" i="21"/>
  <c r="EE71" i="21"/>
  <c r="ED71" i="21"/>
  <c r="EC71" i="21"/>
  <c r="EB71" i="21"/>
  <c r="EA71" i="21"/>
  <c r="DZ71" i="21"/>
  <c r="DY71" i="21"/>
  <c r="DX71" i="21"/>
  <c r="DW71" i="21"/>
  <c r="DV71" i="21"/>
  <c r="DU71" i="21"/>
  <c r="DT71" i="21"/>
  <c r="DS71" i="21"/>
  <c r="DR71" i="21"/>
  <c r="DQ71" i="21"/>
  <c r="DP71" i="21"/>
  <c r="DO71" i="21"/>
  <c r="DN71" i="21"/>
  <c r="DM71" i="21"/>
  <c r="DL71" i="21"/>
  <c r="DK71" i="21"/>
  <c r="DJ71" i="21"/>
  <c r="DI71" i="21"/>
  <c r="DH71" i="21"/>
  <c r="DG71" i="21"/>
  <c r="DF71" i="21"/>
  <c r="DE71" i="21"/>
  <c r="DD71" i="21"/>
  <c r="DC71" i="21"/>
  <c r="DB71" i="21"/>
  <c r="DA71" i="21"/>
  <c r="CZ71" i="21"/>
  <c r="CY71" i="21"/>
  <c r="CX71" i="21"/>
  <c r="CW71" i="21"/>
  <c r="CV71" i="21"/>
  <c r="CU71" i="21"/>
  <c r="CT71" i="21"/>
  <c r="CS71" i="21"/>
  <c r="CR71" i="21"/>
  <c r="CQ71" i="21"/>
  <c r="CP71" i="21"/>
  <c r="CO71" i="21"/>
  <c r="CN71" i="21"/>
  <c r="CM71" i="21"/>
  <c r="CL71" i="21"/>
  <c r="CK71" i="21"/>
  <c r="CJ71" i="21"/>
  <c r="CI71" i="21"/>
  <c r="CH71" i="21"/>
  <c r="CG71" i="21"/>
  <c r="CF71" i="21"/>
  <c r="CE71" i="21"/>
  <c r="CD71" i="21"/>
  <c r="CC71" i="21"/>
  <c r="CB71" i="21"/>
  <c r="CA71" i="21"/>
  <c r="BZ71" i="21"/>
  <c r="BY71" i="21"/>
  <c r="BX71" i="21"/>
  <c r="BW71" i="21"/>
  <c r="BV71" i="21"/>
  <c r="BU71" i="21"/>
  <c r="BT71" i="21"/>
  <c r="BS71" i="21"/>
  <c r="BR71" i="21"/>
  <c r="BQ71" i="21"/>
  <c r="BP71" i="21"/>
  <c r="BO71" i="21"/>
  <c r="BN71" i="21"/>
  <c r="BM71" i="21"/>
  <c r="BL71" i="21"/>
  <c r="BK71" i="21"/>
  <c r="BJ71" i="21"/>
  <c r="BI71" i="21"/>
  <c r="BH71" i="21"/>
  <c r="BG71" i="21"/>
  <c r="BF71" i="21"/>
  <c r="BE71" i="21"/>
  <c r="BD71" i="21"/>
  <c r="BC71" i="21"/>
  <c r="BB71" i="21"/>
  <c r="BA71" i="21"/>
  <c r="AZ71" i="21"/>
  <c r="AY71" i="21"/>
  <c r="AX71" i="21"/>
  <c r="AW71" i="21"/>
  <c r="AV71" i="21"/>
  <c r="AU71" i="21"/>
  <c r="AT71" i="21"/>
  <c r="AS71" i="21"/>
  <c r="AR71" i="21"/>
  <c r="AQ71" i="21"/>
  <c r="AP71" i="21"/>
  <c r="AO71" i="21"/>
  <c r="AN71" i="21"/>
  <c r="AM71" i="21"/>
  <c r="AL71" i="21"/>
  <c r="AK71" i="21"/>
  <c r="AJ71" i="21"/>
  <c r="AI71" i="21"/>
  <c r="AH71" i="21"/>
  <c r="AG71" i="21"/>
  <c r="AF71" i="21"/>
  <c r="AE71" i="21"/>
  <c r="AD71" i="21"/>
  <c r="AC71" i="21"/>
  <c r="AB71" i="21"/>
  <c r="AA71" i="21"/>
  <c r="Z71" i="21"/>
  <c r="Y71" i="21"/>
  <c r="X71" i="21"/>
  <c r="W71" i="21"/>
  <c r="V71" i="21"/>
  <c r="U71" i="21"/>
  <c r="T71" i="21"/>
  <c r="S71" i="21"/>
  <c r="IH70" i="21"/>
  <c r="IG70" i="21"/>
  <c r="IF70" i="21"/>
  <c r="IE70" i="21"/>
  <c r="ID70" i="21"/>
  <c r="IC70" i="21"/>
  <c r="IB70" i="21"/>
  <c r="IA70" i="21"/>
  <c r="HZ70" i="21"/>
  <c r="HY70" i="21"/>
  <c r="HX70" i="21"/>
  <c r="HW70" i="21"/>
  <c r="HV70" i="21"/>
  <c r="HU70" i="21"/>
  <c r="HT70" i="21"/>
  <c r="HS70" i="21"/>
  <c r="HR70" i="21"/>
  <c r="HQ70" i="21"/>
  <c r="HP70" i="21"/>
  <c r="HO70" i="21"/>
  <c r="HN70" i="21"/>
  <c r="HM70" i="21"/>
  <c r="HL70" i="21"/>
  <c r="HK70" i="21"/>
  <c r="HJ70" i="21"/>
  <c r="HI70" i="21"/>
  <c r="HH70" i="21"/>
  <c r="HG70" i="21"/>
  <c r="HF70" i="21"/>
  <c r="HE70" i="21"/>
  <c r="HD70" i="21"/>
  <c r="HC70" i="21"/>
  <c r="HB70" i="21"/>
  <c r="HA70" i="21"/>
  <c r="GZ70" i="21"/>
  <c r="GY70" i="21"/>
  <c r="GW70" i="21"/>
  <c r="GV70" i="21"/>
  <c r="GU70" i="21"/>
  <c r="GT70" i="21"/>
  <c r="GS70" i="21"/>
  <c r="GR70" i="21"/>
  <c r="GQ70" i="21"/>
  <c r="GP70" i="21"/>
  <c r="GO70" i="21"/>
  <c r="GN70" i="21"/>
  <c r="GM70" i="21"/>
  <c r="GL70" i="21"/>
  <c r="GK70" i="21"/>
  <c r="GJ70" i="21"/>
  <c r="GI70" i="21"/>
  <c r="GH70" i="21"/>
  <c r="GG70" i="21"/>
  <c r="GF70" i="21"/>
  <c r="GE70" i="21"/>
  <c r="GD70" i="21"/>
  <c r="GC70" i="21"/>
  <c r="GB70" i="21"/>
  <c r="GA70" i="21"/>
  <c r="FY70" i="21"/>
  <c r="FX70" i="21"/>
  <c r="FV70" i="21"/>
  <c r="FU70" i="21"/>
  <c r="FT70" i="21"/>
  <c r="FS70" i="21"/>
  <c r="FR70" i="21"/>
  <c r="FQ70" i="21"/>
  <c r="FP70" i="21"/>
  <c r="FO70" i="21"/>
  <c r="FN70" i="21"/>
  <c r="FM70" i="21"/>
  <c r="FL70" i="21"/>
  <c r="FK70" i="21"/>
  <c r="FJ70" i="21"/>
  <c r="FI70" i="21"/>
  <c r="FH70" i="21"/>
  <c r="FG70" i="21"/>
  <c r="FF70" i="21"/>
  <c r="FE70" i="21"/>
  <c r="FD70" i="21"/>
  <c r="FC70" i="21"/>
  <c r="FB70" i="21"/>
  <c r="FA70" i="21"/>
  <c r="EZ70" i="21"/>
  <c r="EY70" i="21"/>
  <c r="EX70" i="21"/>
  <c r="EW70" i="21"/>
  <c r="EV70" i="21"/>
  <c r="EU70" i="21"/>
  <c r="ET70" i="21"/>
  <c r="ES70" i="21"/>
  <c r="ER70" i="21"/>
  <c r="EQ70" i="21"/>
  <c r="EP70" i="21"/>
  <c r="EO70" i="21"/>
  <c r="EN70" i="21"/>
  <c r="EL70" i="21"/>
  <c r="EK70" i="21"/>
  <c r="EJ70" i="21"/>
  <c r="EI70" i="21"/>
  <c r="EH70" i="21"/>
  <c r="EG70" i="21"/>
  <c r="EF70" i="21"/>
  <c r="EE70" i="21"/>
  <c r="ED70" i="21"/>
  <c r="EC70" i="21"/>
  <c r="EB70" i="21"/>
  <c r="EA70" i="21"/>
  <c r="DZ70" i="21"/>
  <c r="DY70" i="21"/>
  <c r="DX70" i="21"/>
  <c r="DW70" i="21"/>
  <c r="DV70" i="21"/>
  <c r="DU70" i="21"/>
  <c r="DT70" i="21"/>
  <c r="DS70" i="21"/>
  <c r="DR70" i="21"/>
  <c r="DQ70" i="21"/>
  <c r="DP70" i="21"/>
  <c r="DM70" i="21"/>
  <c r="DL70" i="21"/>
  <c r="DK70" i="21"/>
  <c r="DJ70" i="21"/>
  <c r="DI70" i="21"/>
  <c r="DH70" i="21"/>
  <c r="DG70" i="21"/>
  <c r="DF70" i="21"/>
  <c r="DE70" i="21"/>
  <c r="DD70" i="21"/>
  <c r="DC70" i="21"/>
  <c r="DB70" i="21"/>
  <c r="DA70" i="21"/>
  <c r="CZ70" i="21"/>
  <c r="CY70" i="21"/>
  <c r="CX70" i="21"/>
  <c r="CW70" i="21"/>
  <c r="CV70" i="21"/>
  <c r="CU70" i="21"/>
  <c r="CT70" i="21"/>
  <c r="CS70" i="21"/>
  <c r="CR70" i="21"/>
  <c r="CQ70" i="21"/>
  <c r="CP70" i="21"/>
  <c r="CO70" i="21"/>
  <c r="CN70" i="21"/>
  <c r="CM70" i="21"/>
  <c r="CL70" i="21"/>
  <c r="CK70" i="21"/>
  <c r="CJ70" i="21"/>
  <c r="CI70" i="21"/>
  <c r="CH70" i="21"/>
  <c r="CG70" i="21"/>
  <c r="CF70" i="21"/>
  <c r="CE70" i="21"/>
  <c r="CD70" i="21"/>
  <c r="CC70" i="21"/>
  <c r="CB70" i="21"/>
  <c r="CA70" i="21"/>
  <c r="BZ70" i="21"/>
  <c r="BY70" i="21"/>
  <c r="BX70" i="21"/>
  <c r="BW70" i="21"/>
  <c r="BV70" i="21"/>
  <c r="BU70" i="21"/>
  <c r="BT70" i="21"/>
  <c r="BS70" i="21"/>
  <c r="BR70" i="21"/>
  <c r="BQ70" i="21"/>
  <c r="BP70" i="21"/>
  <c r="BO70" i="21"/>
  <c r="BN70" i="21"/>
  <c r="BM70" i="21"/>
  <c r="BL70" i="21"/>
  <c r="BK70" i="21"/>
  <c r="BJ70" i="21"/>
  <c r="BI70" i="21"/>
  <c r="BH70" i="21"/>
  <c r="BG70" i="21"/>
  <c r="BF70" i="21"/>
  <c r="BE70" i="21"/>
  <c r="BD70" i="21"/>
  <c r="BC70" i="21"/>
  <c r="BB70" i="21"/>
  <c r="BA70" i="21"/>
  <c r="AZ70" i="21"/>
  <c r="AY70" i="21"/>
  <c r="AX70" i="21"/>
  <c r="AW70" i="21"/>
  <c r="AV70" i="21"/>
  <c r="AU70" i="21"/>
  <c r="AT70" i="21"/>
  <c r="AS70" i="21"/>
  <c r="AR70" i="21"/>
  <c r="AQ70" i="21"/>
  <c r="AP70" i="21"/>
  <c r="AO70" i="21"/>
  <c r="AN70" i="21"/>
  <c r="AM70" i="21"/>
  <c r="AL70" i="21"/>
  <c r="AK70" i="21"/>
  <c r="AJ70" i="21"/>
  <c r="AI70" i="21"/>
  <c r="AH70" i="21"/>
  <c r="AG70" i="21"/>
  <c r="AF70" i="21"/>
  <c r="AE70" i="21"/>
  <c r="AD70" i="21"/>
  <c r="AC70" i="21"/>
  <c r="AB70" i="21"/>
  <c r="AA70" i="21"/>
  <c r="Z70" i="21"/>
  <c r="Y70" i="21"/>
  <c r="X70" i="21"/>
  <c r="W70" i="21"/>
  <c r="V70" i="21"/>
  <c r="U70" i="21"/>
  <c r="T70" i="21"/>
  <c r="S70" i="21"/>
  <c r="IG69" i="21"/>
  <c r="IC69" i="21"/>
  <c r="IB69" i="21"/>
  <c r="IA69" i="21"/>
  <c r="HZ69" i="21"/>
  <c r="HY69" i="21"/>
  <c r="HX69" i="21"/>
  <c r="HW69" i="21"/>
  <c r="HV69" i="21"/>
  <c r="HR69" i="21"/>
  <c r="HP69" i="21"/>
  <c r="HO69" i="21"/>
  <c r="HN69" i="21"/>
  <c r="HM69" i="21"/>
  <c r="HL69" i="21"/>
  <c r="HK69" i="21"/>
  <c r="HI69" i="21"/>
  <c r="HH69" i="21"/>
  <c r="HG69" i="21"/>
  <c r="HF69" i="21"/>
  <c r="HD69" i="21"/>
  <c r="GY69" i="21"/>
  <c r="GW69" i="21"/>
  <c r="GV69" i="21"/>
  <c r="GU69" i="21"/>
  <c r="GT69" i="21"/>
  <c r="GS69" i="21"/>
  <c r="GP69" i="21"/>
  <c r="GN69" i="21"/>
  <c r="GL69" i="21"/>
  <c r="GJ69" i="21"/>
  <c r="GI69" i="21"/>
  <c r="GF69" i="21"/>
  <c r="GD69" i="21"/>
  <c r="GC69" i="21"/>
  <c r="GB69" i="21"/>
  <c r="GA69" i="21"/>
  <c r="FV69" i="21"/>
  <c r="FU69" i="21"/>
  <c r="FT69" i="21"/>
  <c r="FS69" i="21"/>
  <c r="FO69" i="21"/>
  <c r="FN69" i="21"/>
  <c r="FL69" i="21"/>
  <c r="FK69" i="21"/>
  <c r="FJ69" i="21"/>
  <c r="FI69" i="21"/>
  <c r="FF69" i="21"/>
  <c r="FE69" i="21"/>
  <c r="FD69" i="21"/>
  <c r="FC69" i="21"/>
  <c r="FB69" i="21"/>
  <c r="EZ69" i="21"/>
  <c r="EX69" i="21"/>
  <c r="EW69" i="21"/>
  <c r="EV69" i="21"/>
  <c r="ES69" i="21"/>
  <c r="ER69" i="21"/>
  <c r="EQ69" i="21"/>
  <c r="EP69" i="21"/>
  <c r="EO69" i="21"/>
  <c r="EN69" i="21"/>
  <c r="EJ69" i="21"/>
  <c r="EI69" i="21"/>
  <c r="EG69" i="21"/>
  <c r="EF69" i="21"/>
  <c r="EE69" i="21"/>
  <c r="EC69" i="21"/>
  <c r="EB69" i="21"/>
  <c r="EA69" i="21"/>
  <c r="DX69" i="21"/>
  <c r="DV69" i="21"/>
  <c r="DU69" i="21"/>
  <c r="DT69" i="21"/>
  <c r="DR69" i="21"/>
  <c r="DQ69" i="21"/>
  <c r="DM69" i="21"/>
  <c r="DL69" i="21"/>
  <c r="DK69" i="21"/>
  <c r="DJ69" i="21"/>
  <c r="DI69" i="21"/>
  <c r="DH69" i="21"/>
  <c r="DG69" i="21"/>
  <c r="DE69" i="21"/>
  <c r="DC69" i="21"/>
  <c r="DB69" i="21"/>
  <c r="DA69" i="21"/>
  <c r="CX69" i="21"/>
  <c r="CW69" i="21"/>
  <c r="CT69" i="21"/>
  <c r="CS69" i="21"/>
  <c r="CQ69" i="21"/>
  <c r="CO69" i="21"/>
  <c r="CM69" i="21"/>
  <c r="CL69" i="21"/>
  <c r="CK69" i="21"/>
  <c r="CI69" i="21"/>
  <c r="CH69" i="21"/>
  <c r="CG69" i="21"/>
  <c r="CE69" i="21"/>
  <c r="CD69" i="21"/>
  <c r="CB69" i="21"/>
  <c r="BY69" i="21"/>
  <c r="BX69" i="21"/>
  <c r="BW69" i="21"/>
  <c r="BV69" i="21"/>
  <c r="BU69" i="21"/>
  <c r="BS69" i="21"/>
  <c r="BR69" i="21"/>
  <c r="BP69" i="21"/>
  <c r="BO69" i="21"/>
  <c r="BM69" i="21"/>
  <c r="BL69" i="21"/>
  <c r="BJ69" i="21"/>
  <c r="BH69" i="21"/>
  <c r="BG69" i="21"/>
  <c r="BF69" i="21"/>
  <c r="BE69" i="21"/>
  <c r="BB69" i="21"/>
  <c r="BA69" i="21"/>
  <c r="AW69" i="21"/>
  <c r="AU69" i="21"/>
  <c r="AS69" i="21"/>
  <c r="AR69" i="21"/>
  <c r="AQ69" i="21"/>
  <c r="AP69" i="21"/>
  <c r="AO69" i="21"/>
  <c r="AN69" i="21"/>
  <c r="AM69" i="21"/>
  <c r="AL69" i="21"/>
  <c r="AI69" i="21"/>
  <c r="AH69" i="21"/>
  <c r="AF69" i="21"/>
  <c r="AC69" i="21"/>
  <c r="AB69" i="21"/>
  <c r="AA69" i="21"/>
  <c r="Z69" i="21"/>
  <c r="Y69" i="21"/>
  <c r="X69" i="21"/>
  <c r="T69" i="21"/>
  <c r="S69" i="21"/>
  <c r="IH68" i="21"/>
  <c r="IF68" i="21"/>
  <c r="IE68" i="21"/>
  <c r="ID68" i="21"/>
  <c r="IC68" i="21"/>
  <c r="IB68" i="21"/>
  <c r="IA68" i="21"/>
  <c r="HZ68" i="21"/>
  <c r="HY68" i="21"/>
  <c r="HX68" i="21"/>
  <c r="HW68" i="21"/>
  <c r="HV68" i="21"/>
  <c r="HT68" i="21"/>
  <c r="HS68" i="21"/>
  <c r="HR68" i="21"/>
  <c r="HQ68" i="21"/>
  <c r="HP68" i="21"/>
  <c r="HN68" i="21"/>
  <c r="HM68" i="21"/>
  <c r="HL68" i="21"/>
  <c r="HK68" i="21"/>
  <c r="HJ68" i="21"/>
  <c r="HI68" i="21"/>
  <c r="HH68" i="21"/>
  <c r="HF68" i="21"/>
  <c r="HE68" i="21"/>
  <c r="HD68" i="21"/>
  <c r="HC68" i="21"/>
  <c r="HB68" i="21"/>
  <c r="GZ68" i="21"/>
  <c r="GY68" i="21"/>
  <c r="GX68" i="21"/>
  <c r="GW68" i="21"/>
  <c r="GV68" i="21"/>
  <c r="GU68" i="21"/>
  <c r="GT68" i="21"/>
  <c r="GR68" i="21"/>
  <c r="GQ68" i="21"/>
  <c r="GP68" i="21"/>
  <c r="GO68" i="21"/>
  <c r="GM68" i="21"/>
  <c r="GL68" i="21"/>
  <c r="GK68" i="21"/>
  <c r="GJ68" i="21"/>
  <c r="GI68" i="21"/>
  <c r="GH68" i="21"/>
  <c r="GF68" i="21"/>
  <c r="GE68" i="21"/>
  <c r="GD68" i="21"/>
  <c r="GC68" i="21"/>
  <c r="GB68" i="21"/>
  <c r="GA68" i="21"/>
  <c r="FY68" i="21"/>
  <c r="FX68" i="21"/>
  <c r="FW68" i="21"/>
  <c r="FV68" i="21"/>
  <c r="FU68" i="21"/>
  <c r="FT68" i="21"/>
  <c r="FS68" i="21"/>
  <c r="FR68" i="21"/>
  <c r="FQ68" i="21"/>
  <c r="FP68" i="21"/>
  <c r="FO68" i="21"/>
  <c r="FN68" i="21"/>
  <c r="FL68" i="21"/>
  <c r="FK68" i="21"/>
  <c r="FJ68" i="21"/>
  <c r="FI68" i="21"/>
  <c r="FG68" i="21"/>
  <c r="FF68" i="21"/>
  <c r="FE68" i="21"/>
  <c r="FD68" i="21"/>
  <c r="FC68" i="21"/>
  <c r="FB68" i="21"/>
  <c r="FA68" i="21"/>
  <c r="EY68" i="21"/>
  <c r="EW68" i="21"/>
  <c r="EV68" i="21"/>
  <c r="EU68" i="21"/>
  <c r="ET68" i="21"/>
  <c r="ES68" i="21"/>
  <c r="ER68" i="21"/>
  <c r="EQ68" i="21"/>
  <c r="EP68" i="21"/>
  <c r="EN68" i="21"/>
  <c r="EM68" i="21"/>
  <c r="EL68" i="21"/>
  <c r="EK68" i="21"/>
  <c r="EJ68" i="21"/>
  <c r="EI68" i="21"/>
  <c r="EH68" i="21"/>
  <c r="EG68" i="21"/>
  <c r="EE68" i="21"/>
  <c r="ED68" i="21"/>
  <c r="EC68" i="21"/>
  <c r="EB68" i="21"/>
  <c r="EA68" i="21"/>
  <c r="DZ68" i="21"/>
  <c r="DY68" i="21"/>
  <c r="DX68" i="21"/>
  <c r="DV68" i="21"/>
  <c r="DU68" i="21"/>
  <c r="DT68" i="21"/>
  <c r="DS68" i="21"/>
  <c r="DR68" i="21"/>
  <c r="DQ68" i="21"/>
  <c r="DP68" i="21"/>
  <c r="DO68" i="21"/>
  <c r="DM68" i="21"/>
  <c r="DL68" i="21"/>
  <c r="DK68" i="21"/>
  <c r="DJ68" i="21"/>
  <c r="DI68" i="21"/>
  <c r="DH68" i="21"/>
  <c r="DG68" i="21"/>
  <c r="DF68" i="21"/>
  <c r="DE68" i="21"/>
  <c r="DD68" i="21"/>
  <c r="DC68" i="21"/>
  <c r="DA68" i="21"/>
  <c r="CZ68" i="21"/>
  <c r="CY68" i="21"/>
  <c r="CX68" i="21"/>
  <c r="CW68" i="21"/>
  <c r="CV68" i="21"/>
  <c r="CU68" i="21"/>
  <c r="CT68" i="21"/>
  <c r="CR68" i="21"/>
  <c r="CQ68" i="21"/>
  <c r="CP68" i="21"/>
  <c r="CO68" i="21"/>
  <c r="CN68" i="21"/>
  <c r="CM68" i="21"/>
  <c r="CL68" i="21"/>
  <c r="CJ68" i="21"/>
  <c r="CI68" i="21"/>
  <c r="CH68" i="21"/>
  <c r="CG68" i="21"/>
  <c r="CF68" i="21"/>
  <c r="CE68" i="21"/>
  <c r="CC68" i="21"/>
  <c r="CB68" i="21"/>
  <c r="CA68" i="21"/>
  <c r="BZ68" i="21"/>
  <c r="BY68" i="21"/>
  <c r="BX68" i="21"/>
  <c r="BW68" i="21"/>
  <c r="BU68" i="21"/>
  <c r="BT68" i="21"/>
  <c r="BS68" i="21"/>
  <c r="BR68" i="21"/>
  <c r="BQ68" i="21"/>
  <c r="BP68" i="21"/>
  <c r="BN68" i="21"/>
  <c r="BM68" i="21"/>
  <c r="BK68" i="21"/>
  <c r="BJ68" i="21"/>
  <c r="BI68" i="21"/>
  <c r="BH68" i="21"/>
  <c r="BF68" i="21"/>
  <c r="BE68" i="21"/>
  <c r="BD68" i="21"/>
  <c r="BC68" i="21"/>
  <c r="BB68" i="21"/>
  <c r="BA68" i="21"/>
  <c r="AZ68" i="21"/>
  <c r="AY68" i="21"/>
  <c r="AX68" i="21"/>
  <c r="AV68" i="21"/>
  <c r="AU68" i="21"/>
  <c r="AT68" i="21"/>
  <c r="AS68" i="21"/>
  <c r="AR68" i="21"/>
  <c r="AQ68" i="21"/>
  <c r="AP68" i="21"/>
  <c r="AN68" i="21"/>
  <c r="AM68" i="21"/>
  <c r="AL68" i="21"/>
  <c r="AK68" i="21"/>
  <c r="AJ68" i="21"/>
  <c r="AI68" i="21"/>
  <c r="AF68" i="21"/>
  <c r="AD68" i="21"/>
  <c r="AC68" i="21"/>
  <c r="AB68" i="21"/>
  <c r="AA68" i="21"/>
  <c r="Y68" i="21"/>
  <c r="X68" i="21"/>
  <c r="W68" i="21"/>
  <c r="V68" i="21"/>
  <c r="U68" i="21"/>
  <c r="T68" i="21"/>
  <c r="IH67" i="21"/>
  <c r="IG67" i="21"/>
  <c r="IF67" i="21"/>
  <c r="IE67" i="21"/>
  <c r="IC67" i="21"/>
  <c r="IB67" i="21"/>
  <c r="IA67" i="21"/>
  <c r="HZ67" i="21"/>
  <c r="HY67" i="21"/>
  <c r="HX67" i="21"/>
  <c r="HW67" i="21"/>
  <c r="HU67" i="21"/>
  <c r="HT67" i="21"/>
  <c r="HR67" i="21"/>
  <c r="HQ67" i="21"/>
  <c r="HP67" i="21"/>
  <c r="HO67" i="21"/>
  <c r="HM67" i="21"/>
  <c r="HL67" i="21"/>
  <c r="HK67" i="21"/>
  <c r="HJ67" i="21"/>
  <c r="HI67" i="21"/>
  <c r="HH67" i="21"/>
  <c r="HG67" i="21"/>
  <c r="HE67" i="21"/>
  <c r="HD67" i="21"/>
  <c r="HB67" i="21"/>
  <c r="HA67" i="21"/>
  <c r="GZ67" i="21"/>
  <c r="GY67" i="21"/>
  <c r="GW67" i="21"/>
  <c r="GV67" i="21"/>
  <c r="GT67" i="21"/>
  <c r="GS67" i="21"/>
  <c r="GR67" i="21"/>
  <c r="GQ67" i="21"/>
  <c r="GO67" i="21"/>
  <c r="GN67" i="21"/>
  <c r="GM67" i="21"/>
  <c r="GL67" i="21"/>
  <c r="GK67" i="21"/>
  <c r="GJ67" i="21"/>
  <c r="GI67" i="21"/>
  <c r="GF67" i="21"/>
  <c r="GE67" i="21"/>
  <c r="GD67" i="21"/>
  <c r="GC67" i="21"/>
  <c r="GB67" i="21"/>
  <c r="GA67" i="21"/>
  <c r="FY67" i="21"/>
  <c r="FX67" i="21"/>
  <c r="FW67" i="21"/>
  <c r="FV67" i="21"/>
  <c r="FT67" i="21"/>
  <c r="FQ67" i="21"/>
  <c r="FP67" i="21"/>
  <c r="FO67" i="21"/>
  <c r="FN67" i="21"/>
  <c r="FM67" i="21"/>
  <c r="FL67" i="21"/>
  <c r="FI67" i="21"/>
  <c r="FH67" i="21"/>
  <c r="FG67" i="21"/>
  <c r="FF67" i="21"/>
  <c r="FE67" i="21"/>
  <c r="FD67" i="21"/>
  <c r="FB67" i="21"/>
  <c r="FA67" i="21"/>
  <c r="EZ67" i="21"/>
  <c r="EY67" i="21"/>
  <c r="EX67" i="21"/>
  <c r="EW67" i="21"/>
  <c r="EV67" i="21"/>
  <c r="ES67" i="21"/>
  <c r="ER67" i="21"/>
  <c r="EQ67" i="21"/>
  <c r="EP67" i="21"/>
  <c r="EO67" i="21"/>
  <c r="EN67" i="21"/>
  <c r="EM67" i="21"/>
  <c r="EL67" i="21"/>
  <c r="EK67" i="21"/>
  <c r="EJ67" i="21"/>
  <c r="EI67" i="21"/>
  <c r="EH67" i="21"/>
  <c r="EG67" i="21"/>
  <c r="EF67" i="21"/>
  <c r="ED67" i="21"/>
  <c r="EC67" i="21"/>
  <c r="EB67" i="21"/>
  <c r="EA67" i="21"/>
  <c r="DZ67" i="21"/>
  <c r="DY67" i="21"/>
  <c r="DX67" i="21"/>
  <c r="DV67" i="21"/>
  <c r="DU67" i="21"/>
  <c r="DT67" i="21"/>
  <c r="DS67" i="21"/>
  <c r="DR67" i="21"/>
  <c r="DQ67" i="21"/>
  <c r="DP67" i="21"/>
  <c r="DM67" i="21"/>
  <c r="DL67" i="21"/>
  <c r="DK67" i="21"/>
  <c r="DJ67" i="21"/>
  <c r="DI67" i="21"/>
  <c r="DH67" i="21"/>
  <c r="DG67" i="21"/>
  <c r="DF67" i="21"/>
  <c r="DE67" i="21"/>
  <c r="DD67" i="21"/>
  <c r="DB67" i="21"/>
  <c r="DA67" i="21"/>
  <c r="CZ67" i="21"/>
  <c r="CY67" i="21"/>
  <c r="CX67" i="21"/>
  <c r="CW67" i="21"/>
  <c r="CV67" i="21"/>
  <c r="CU67" i="21"/>
  <c r="CT67" i="21"/>
  <c r="CS67" i="21"/>
  <c r="CR67" i="21"/>
  <c r="CQ67" i="21"/>
  <c r="CP67" i="21"/>
  <c r="CN67" i="21"/>
  <c r="CM67" i="21"/>
  <c r="CK67" i="21"/>
  <c r="CJ67" i="21"/>
  <c r="CI67" i="21"/>
  <c r="CH67" i="21"/>
  <c r="CG67" i="21"/>
  <c r="CF67" i="21"/>
  <c r="CE67" i="21"/>
  <c r="CC67" i="21"/>
  <c r="CB67" i="21"/>
  <c r="CA67" i="21"/>
  <c r="BZ67" i="21"/>
  <c r="BY67" i="21"/>
  <c r="BX67" i="21"/>
  <c r="BV67" i="21"/>
  <c r="BU67" i="21"/>
  <c r="BT67" i="21"/>
  <c r="BS67" i="21"/>
  <c r="BR67" i="21"/>
  <c r="BQ67" i="21"/>
  <c r="BP67" i="21"/>
  <c r="BN67" i="21"/>
  <c r="BM67" i="21"/>
  <c r="BK67" i="21"/>
  <c r="BJ67" i="21"/>
  <c r="BI67" i="21"/>
  <c r="BH67" i="21"/>
  <c r="BG67" i="21"/>
  <c r="BF67" i="21"/>
  <c r="BE67" i="21"/>
  <c r="BD67" i="21"/>
  <c r="BC67" i="21"/>
  <c r="BB67" i="21"/>
  <c r="BA67" i="21"/>
  <c r="AZ67" i="21"/>
  <c r="AY67" i="21"/>
  <c r="AW67" i="21"/>
  <c r="AV67" i="21"/>
  <c r="AU67" i="21"/>
  <c r="AT67" i="21"/>
  <c r="AR67" i="21"/>
  <c r="AQ67" i="21"/>
  <c r="AO67" i="21"/>
  <c r="AN67" i="21"/>
  <c r="AM67" i="21"/>
  <c r="AL67" i="21"/>
  <c r="AK67" i="21"/>
  <c r="AI67" i="21"/>
  <c r="AH67" i="21"/>
  <c r="AF67" i="21"/>
  <c r="AD67" i="21"/>
  <c r="AC67" i="21"/>
  <c r="AB67" i="21"/>
  <c r="Z67" i="21"/>
  <c r="Y67" i="21"/>
  <c r="X67" i="21"/>
  <c r="W67" i="21"/>
  <c r="V67" i="21"/>
  <c r="U67" i="21"/>
  <c r="T67" i="21"/>
  <c r="IH66" i="21"/>
  <c r="IG66" i="21"/>
  <c r="IF66" i="21"/>
  <c r="IE66" i="21"/>
  <c r="ID66" i="21"/>
  <c r="IC66" i="21"/>
  <c r="IB66" i="21"/>
  <c r="IA66" i="21"/>
  <c r="HZ66" i="21"/>
  <c r="HY66" i="21"/>
  <c r="HX66" i="21"/>
  <c r="HW66" i="21"/>
  <c r="HV66" i="21"/>
  <c r="HU66" i="21"/>
  <c r="HT66" i="21"/>
  <c r="HS66" i="21"/>
  <c r="HR66" i="21"/>
  <c r="HQ66" i="21"/>
  <c r="HP66" i="21"/>
  <c r="HO66" i="21"/>
  <c r="HN66" i="21"/>
  <c r="HM66" i="21"/>
  <c r="HL66" i="21"/>
  <c r="HK66" i="21"/>
  <c r="HJ66" i="21"/>
  <c r="HI66" i="21"/>
  <c r="HH66" i="21"/>
  <c r="HG66" i="21"/>
  <c r="HF66" i="21"/>
  <c r="HE66" i="21"/>
  <c r="HD66" i="21"/>
  <c r="HC66" i="21"/>
  <c r="HB66" i="21"/>
  <c r="HA66" i="21"/>
  <c r="GZ66" i="21"/>
  <c r="GY66" i="21"/>
  <c r="GX66" i="21"/>
  <c r="GW66" i="21"/>
  <c r="GV66" i="21"/>
  <c r="GU66" i="21"/>
  <c r="GT66" i="21"/>
  <c r="GS66" i="21"/>
  <c r="GR66" i="21"/>
  <c r="GQ66" i="21"/>
  <c r="GP66" i="21"/>
  <c r="GO66" i="21"/>
  <c r="GN66" i="21"/>
  <c r="GM66" i="21"/>
  <c r="GL66" i="21"/>
  <c r="GK66" i="21"/>
  <c r="GJ66" i="21"/>
  <c r="GI66" i="21"/>
  <c r="GH66" i="21"/>
  <c r="GG66" i="21"/>
  <c r="GF66" i="21"/>
  <c r="GE66" i="21"/>
  <c r="GD66" i="21"/>
  <c r="GC66" i="21"/>
  <c r="GB66" i="21"/>
  <c r="GA66" i="21"/>
  <c r="FZ66" i="21"/>
  <c r="FY66" i="21"/>
  <c r="FX66" i="21"/>
  <c r="FW66" i="21"/>
  <c r="FV66" i="21"/>
  <c r="FU66" i="21"/>
  <c r="FT66" i="21"/>
  <c r="FS66" i="21"/>
  <c r="FR66" i="21"/>
  <c r="FQ66" i="21"/>
  <c r="FP66" i="21"/>
  <c r="FO66" i="21"/>
  <c r="FN66" i="21"/>
  <c r="FM66" i="21"/>
  <c r="FL66" i="21"/>
  <c r="FK66" i="21"/>
  <c r="FJ66" i="21"/>
  <c r="FI66" i="21"/>
  <c r="FH66" i="21"/>
  <c r="FG66" i="21"/>
  <c r="FF66" i="21"/>
  <c r="FE66" i="21"/>
  <c r="FD66" i="21"/>
  <c r="FC66" i="21"/>
  <c r="FB66" i="21"/>
  <c r="FA66" i="21"/>
  <c r="EZ66" i="21"/>
  <c r="EY66" i="21"/>
  <c r="EX66" i="21"/>
  <c r="EW66" i="21"/>
  <c r="EV66" i="21"/>
  <c r="EU66" i="21"/>
  <c r="ET66" i="21"/>
  <c r="ES66" i="21"/>
  <c r="ER66" i="21"/>
  <c r="EQ66" i="21"/>
  <c r="EP66" i="21"/>
  <c r="EO66" i="21"/>
  <c r="EN66" i="21"/>
  <c r="EM66" i="21"/>
  <c r="EL66" i="21"/>
  <c r="EK66" i="21"/>
  <c r="EJ66" i="21"/>
  <c r="EI66" i="21"/>
  <c r="EH66" i="21"/>
  <c r="EG66" i="21"/>
  <c r="EF66" i="21"/>
  <c r="EE66" i="21"/>
  <c r="ED66" i="21"/>
  <c r="EC66" i="21"/>
  <c r="EB66" i="21"/>
  <c r="EA66" i="21"/>
  <c r="DZ66" i="21"/>
  <c r="DY66" i="21"/>
  <c r="DX66" i="21"/>
  <c r="DW66" i="21"/>
  <c r="DV66" i="21"/>
  <c r="DU66" i="21"/>
  <c r="DT66" i="21"/>
  <c r="DS66" i="21"/>
  <c r="DR66" i="21"/>
  <c r="DQ66" i="21"/>
  <c r="DP66" i="21"/>
  <c r="DO66" i="21"/>
  <c r="DN66" i="21"/>
  <c r="DM66" i="21"/>
  <c r="DL66" i="21"/>
  <c r="DK66" i="21"/>
  <c r="DJ66" i="21"/>
  <c r="DI66" i="21"/>
  <c r="DH66" i="21"/>
  <c r="DG66" i="21"/>
  <c r="DF66" i="21"/>
  <c r="DE66" i="21"/>
  <c r="DD66" i="21"/>
  <c r="DC66" i="21"/>
  <c r="DB66" i="21"/>
  <c r="DA66" i="21"/>
  <c r="CZ66" i="21"/>
  <c r="CY66" i="21"/>
  <c r="CX66" i="21"/>
  <c r="CW66" i="21"/>
  <c r="CV66" i="21"/>
  <c r="CU66" i="21"/>
  <c r="CT66" i="21"/>
  <c r="CS66" i="21"/>
  <c r="CR66" i="21"/>
  <c r="CQ66" i="21"/>
  <c r="CP66" i="21"/>
  <c r="CO66" i="21"/>
  <c r="CN66" i="21"/>
  <c r="CM66" i="21"/>
  <c r="CL66" i="21"/>
  <c r="CK66" i="21"/>
  <c r="CJ66" i="21"/>
  <c r="CI66" i="21"/>
  <c r="CH66" i="21"/>
  <c r="CG66" i="21"/>
  <c r="CF66" i="21"/>
  <c r="CE66" i="21"/>
  <c r="CD66" i="21"/>
  <c r="CC66" i="21"/>
  <c r="CB66" i="21"/>
  <c r="CA66" i="21"/>
  <c r="BZ66" i="21"/>
  <c r="BY66" i="21"/>
  <c r="BX66" i="21"/>
  <c r="BW66" i="21"/>
  <c r="BV66" i="21"/>
  <c r="BU66" i="21"/>
  <c r="BT66" i="21"/>
  <c r="BS66" i="21"/>
  <c r="BR66" i="21"/>
  <c r="BQ66" i="21"/>
  <c r="BP66" i="21"/>
  <c r="BO66" i="21"/>
  <c r="BN66" i="21"/>
  <c r="BM66" i="21"/>
  <c r="BL66" i="21"/>
  <c r="BK66" i="21"/>
  <c r="BJ66" i="21"/>
  <c r="BI66" i="21"/>
  <c r="BH66" i="21"/>
  <c r="BG66" i="21"/>
  <c r="BF66" i="21"/>
  <c r="BE66" i="21"/>
  <c r="BD66" i="21"/>
  <c r="BC66" i="21"/>
  <c r="BB66" i="21"/>
  <c r="BA66" i="21"/>
  <c r="AZ66" i="21"/>
  <c r="AY66" i="21"/>
  <c r="AX66" i="21"/>
  <c r="AW66" i="21"/>
  <c r="AV66" i="21"/>
  <c r="AU66" i="21"/>
  <c r="AT66" i="21"/>
  <c r="AS66" i="21"/>
  <c r="AR66" i="21"/>
  <c r="AQ66" i="21"/>
  <c r="AP66" i="21"/>
  <c r="AO66" i="21"/>
  <c r="AN66" i="21"/>
  <c r="AM66" i="21"/>
  <c r="AL66" i="21"/>
  <c r="AK66" i="21"/>
  <c r="AJ66" i="21"/>
  <c r="AI66" i="21"/>
  <c r="AH66" i="21"/>
  <c r="AG66" i="21"/>
  <c r="AF66" i="21"/>
  <c r="AE66" i="21"/>
  <c r="AD66" i="21"/>
  <c r="AC66" i="21"/>
  <c r="AB66" i="21"/>
  <c r="AA66" i="21"/>
  <c r="Z66" i="21"/>
  <c r="Y66" i="21"/>
  <c r="X66" i="21"/>
  <c r="W66" i="21"/>
  <c r="V66" i="21"/>
  <c r="U66" i="21"/>
  <c r="T66" i="21"/>
  <c r="S66" i="21"/>
  <c r="KM37" i="21"/>
  <c r="KL37" i="21"/>
  <c r="KK37" i="21"/>
  <c r="KJ37" i="21"/>
  <c r="KI37" i="21"/>
  <c r="KH37" i="21"/>
  <c r="KG37" i="21"/>
  <c r="KF37" i="21"/>
  <c r="KE37" i="21"/>
  <c r="KD37" i="21"/>
  <c r="KC37" i="21"/>
  <c r="KB37" i="21"/>
  <c r="KA37" i="21"/>
  <c r="JZ37" i="21"/>
  <c r="JY37" i="21"/>
  <c r="JX37" i="21"/>
  <c r="JW37" i="21"/>
  <c r="JV37" i="21"/>
  <c r="JU37" i="21"/>
  <c r="JT37" i="21"/>
  <c r="JS37" i="21"/>
  <c r="JR37" i="21"/>
  <c r="JQ37" i="21"/>
  <c r="JP37" i="21"/>
  <c r="JO37" i="21"/>
  <c r="JN37" i="21"/>
  <c r="JM37" i="21"/>
  <c r="JL37" i="21"/>
  <c r="JK37" i="21"/>
  <c r="JJ37" i="21"/>
  <c r="JI37" i="21"/>
  <c r="JH37" i="21"/>
  <c r="JG37" i="21"/>
  <c r="JF37" i="21"/>
  <c r="JE37" i="21"/>
  <c r="JD37" i="21"/>
  <c r="JC37" i="21"/>
  <c r="JB37" i="21"/>
  <c r="JA37" i="21"/>
  <c r="IZ37" i="21"/>
  <c r="IY37" i="21"/>
  <c r="IX37" i="21"/>
  <c r="IW37" i="21"/>
  <c r="IV37" i="21"/>
  <c r="IU37" i="21"/>
  <c r="IT37" i="21"/>
  <c r="IS37" i="21"/>
  <c r="IR37" i="21"/>
  <c r="IQ37" i="21"/>
  <c r="IP37" i="21"/>
  <c r="IO37" i="21"/>
  <c r="IN37" i="21"/>
  <c r="IM37" i="21"/>
  <c r="IL37" i="21"/>
  <c r="IK37" i="21"/>
  <c r="IJ37" i="21"/>
  <c r="II37" i="21"/>
  <c r="IH37" i="21"/>
  <c r="IG37" i="21"/>
  <c r="IF37" i="21"/>
  <c r="IE37" i="21"/>
  <c r="ID37" i="21"/>
  <c r="IC37" i="21"/>
  <c r="IB37" i="21"/>
  <c r="IA37" i="21"/>
  <c r="HZ37" i="21"/>
  <c r="HY37" i="21"/>
  <c r="HX37" i="21"/>
  <c r="HW37" i="21"/>
  <c r="HV37" i="21"/>
  <c r="HU37" i="21"/>
  <c r="HT37" i="21"/>
  <c r="HS37" i="21"/>
  <c r="HR37" i="21"/>
  <c r="HQ37" i="21"/>
  <c r="HP37" i="21"/>
  <c r="HO37" i="21"/>
  <c r="HN37" i="21"/>
  <c r="HM37" i="21"/>
  <c r="HL37" i="21"/>
  <c r="HK37" i="21"/>
  <c r="HJ37" i="21"/>
  <c r="HI37" i="21"/>
  <c r="HH37" i="21"/>
  <c r="HG37" i="21"/>
  <c r="HF37" i="21"/>
  <c r="HE37" i="21"/>
  <c r="HD37" i="21"/>
  <c r="HC37" i="21"/>
  <c r="HB37" i="21"/>
  <c r="HA37" i="21"/>
  <c r="GZ37" i="21"/>
  <c r="GY37" i="21"/>
  <c r="GX37" i="21"/>
  <c r="GW37" i="21"/>
  <c r="GV37" i="21"/>
  <c r="GU37" i="21"/>
  <c r="GT37" i="21"/>
  <c r="GS37" i="21"/>
  <c r="GR37" i="21"/>
  <c r="GQ37" i="21"/>
  <c r="GP37" i="21"/>
  <c r="GO37" i="21"/>
  <c r="GN37" i="21"/>
  <c r="GM37" i="21"/>
  <c r="GL37" i="21"/>
  <c r="GK37" i="21"/>
  <c r="GJ37" i="21"/>
  <c r="GI37" i="21"/>
  <c r="GH37" i="21"/>
  <c r="GG37" i="21"/>
  <c r="GF37" i="21"/>
  <c r="GE37" i="21"/>
  <c r="GD37" i="21"/>
  <c r="GC37" i="21"/>
  <c r="GB37" i="21"/>
  <c r="GA37" i="21"/>
  <c r="FZ37" i="21"/>
  <c r="FY37" i="21"/>
  <c r="FX37" i="21"/>
  <c r="FW37" i="21"/>
  <c r="FV37" i="21"/>
  <c r="FU37" i="21"/>
  <c r="FT37" i="21"/>
  <c r="FS37" i="21"/>
  <c r="FR37" i="21"/>
  <c r="FQ37" i="21"/>
  <c r="FP37" i="21"/>
  <c r="FO37" i="21"/>
  <c r="FN37" i="21"/>
  <c r="FM37" i="21"/>
  <c r="FL37" i="21"/>
  <c r="FK37" i="21"/>
  <c r="FJ37" i="21"/>
  <c r="FI37" i="21"/>
  <c r="FH37" i="21"/>
  <c r="FG37" i="21"/>
  <c r="FF37" i="21"/>
  <c r="FE37" i="21"/>
  <c r="FD37" i="21"/>
  <c r="FC37" i="21"/>
  <c r="FB37" i="21"/>
  <c r="FA37" i="21"/>
  <c r="EZ37" i="21"/>
  <c r="EY37" i="21"/>
  <c r="EX37" i="21"/>
  <c r="EW37" i="21"/>
  <c r="EV37" i="21"/>
  <c r="EU37" i="21"/>
  <c r="ET37" i="21"/>
  <c r="ES37" i="21"/>
  <c r="ER37" i="21"/>
  <c r="EQ37" i="21"/>
  <c r="EP37" i="21"/>
  <c r="EO37" i="21"/>
  <c r="EN37" i="21"/>
  <c r="EM37" i="21"/>
  <c r="EL37" i="21"/>
  <c r="EK37" i="21"/>
  <c r="EJ37" i="21"/>
  <c r="EI37" i="21"/>
  <c r="EH37" i="21"/>
  <c r="EG37" i="21"/>
  <c r="EF37" i="21"/>
  <c r="EE37" i="21"/>
  <c r="ED37" i="21"/>
  <c r="EC37" i="21"/>
  <c r="EB37" i="21"/>
  <c r="EA37" i="21"/>
  <c r="DZ37" i="21"/>
  <c r="DY37" i="21"/>
  <c r="DX37" i="21"/>
  <c r="DW37" i="21"/>
  <c r="DV37" i="21"/>
  <c r="DU37" i="21"/>
  <c r="DT37" i="21"/>
  <c r="DS37" i="21"/>
  <c r="DR37" i="21"/>
  <c r="DQ37" i="21"/>
  <c r="DP37" i="21"/>
  <c r="DO37" i="21"/>
  <c r="DN37" i="21"/>
  <c r="DM37" i="21"/>
  <c r="DL37" i="21"/>
  <c r="DK37" i="21"/>
  <c r="DJ37" i="21"/>
  <c r="DI37" i="21"/>
  <c r="DH37" i="21"/>
  <c r="DG37" i="21"/>
  <c r="DF37" i="21"/>
  <c r="DE37" i="21"/>
  <c r="DD37" i="21"/>
  <c r="DC37" i="21"/>
  <c r="DB37" i="21"/>
  <c r="DA37" i="21"/>
  <c r="CZ37" i="21"/>
  <c r="CY37" i="21"/>
  <c r="CX37" i="21"/>
  <c r="CW37" i="21"/>
  <c r="CV37" i="21"/>
  <c r="CU37" i="21"/>
  <c r="CT37" i="21"/>
  <c r="CS37" i="21"/>
  <c r="CR37" i="21"/>
  <c r="CQ37" i="21"/>
  <c r="CP37" i="21"/>
  <c r="CO37" i="21"/>
  <c r="CN37" i="21"/>
  <c r="CM37" i="21"/>
  <c r="CL37" i="21"/>
  <c r="CK37" i="21"/>
  <c r="CJ37" i="21"/>
  <c r="CI37" i="21"/>
  <c r="CH37" i="21"/>
  <c r="CG37" i="21"/>
  <c r="CF37" i="21"/>
  <c r="CE37" i="21"/>
  <c r="CD37" i="21"/>
  <c r="CC37" i="21"/>
  <c r="CB37" i="21"/>
  <c r="CA37" i="21"/>
  <c r="BZ37" i="21"/>
  <c r="BY37" i="21"/>
  <c r="BX37" i="21"/>
  <c r="BW37" i="21"/>
  <c r="BV37" i="21"/>
  <c r="BU37" i="21"/>
  <c r="BT37" i="21"/>
  <c r="BS37" i="21"/>
  <c r="BR37" i="21"/>
  <c r="BQ37" i="21"/>
  <c r="BP37" i="21"/>
  <c r="BO37" i="21"/>
  <c r="BN37" i="21"/>
  <c r="BM37" i="21"/>
  <c r="BL37" i="21"/>
  <c r="BK37" i="21"/>
  <c r="BJ37" i="21"/>
  <c r="BI37" i="21"/>
  <c r="BH37" i="21"/>
  <c r="BG37" i="21"/>
  <c r="BF37" i="21"/>
  <c r="BE37" i="21"/>
  <c r="BD37" i="21"/>
  <c r="BC37" i="21"/>
  <c r="BB37" i="21"/>
  <c r="BA37" i="21"/>
  <c r="AZ37" i="21"/>
  <c r="AY37" i="21"/>
  <c r="AX37" i="21"/>
  <c r="AW37" i="21"/>
  <c r="AV37" i="21"/>
  <c r="AU37" i="21"/>
  <c r="AT37" i="21"/>
  <c r="AS37" i="21"/>
  <c r="AR37" i="21"/>
  <c r="AQ37" i="21"/>
  <c r="AP37" i="21"/>
  <c r="AO37" i="21"/>
  <c r="AN37" i="21"/>
  <c r="AM37" i="21"/>
  <c r="AL37" i="21"/>
  <c r="AK37" i="21"/>
  <c r="AJ37" i="21"/>
  <c r="AI37" i="21"/>
  <c r="AH37" i="21"/>
  <c r="AG37" i="21"/>
  <c r="AF37" i="21"/>
  <c r="AE37" i="21"/>
  <c r="AD37" i="21"/>
  <c r="AC37" i="21"/>
  <c r="AB37" i="21"/>
  <c r="AA37" i="21"/>
  <c r="Z37" i="21"/>
  <c r="Y37" i="21"/>
  <c r="X37" i="21"/>
  <c r="W37" i="21"/>
  <c r="V37" i="21"/>
  <c r="U37" i="21"/>
  <c r="T37" i="21"/>
  <c r="S37" i="21"/>
  <c r="R37" i="21"/>
  <c r="Q37" i="21"/>
  <c r="P37" i="21"/>
  <c r="O37" i="21"/>
  <c r="N37" i="21"/>
  <c r="M37" i="21"/>
  <c r="L37" i="21"/>
  <c r="K37" i="21"/>
  <c r="J37" i="21"/>
  <c r="I37" i="21"/>
  <c r="H37" i="21"/>
  <c r="G37" i="21"/>
  <c r="F37" i="21"/>
  <c r="E37" i="21"/>
  <c r="D37" i="21"/>
  <c r="C37" i="21"/>
  <c r="B37" i="21"/>
  <c r="KM36" i="21"/>
  <c r="KL36" i="21"/>
  <c r="KK36" i="21"/>
  <c r="KJ36" i="21"/>
  <c r="KI36" i="21"/>
  <c r="KH36" i="21"/>
  <c r="KG36" i="21"/>
  <c r="KF36" i="21"/>
  <c r="KE36" i="21"/>
  <c r="KD36" i="21"/>
  <c r="KC36" i="21"/>
  <c r="KB36" i="21"/>
  <c r="KA36" i="21"/>
  <c r="JZ36" i="21"/>
  <c r="JY36" i="21"/>
  <c r="JX36" i="21"/>
  <c r="JW36" i="21"/>
  <c r="JV36" i="21"/>
  <c r="JU36" i="21"/>
  <c r="JT36" i="21"/>
  <c r="JS36" i="21"/>
  <c r="JR36" i="21"/>
  <c r="JQ36" i="21"/>
  <c r="JP36" i="21"/>
  <c r="JO36" i="21"/>
  <c r="JN36" i="21"/>
  <c r="JM36" i="21"/>
  <c r="JL36" i="21"/>
  <c r="JK36" i="21"/>
  <c r="JJ36" i="21"/>
  <c r="JI36" i="21"/>
  <c r="JH36" i="21"/>
  <c r="JG36" i="21"/>
  <c r="JF36" i="21"/>
  <c r="JE36" i="21"/>
  <c r="JD36" i="21"/>
  <c r="JC36" i="21"/>
  <c r="JB36" i="21"/>
  <c r="JA36" i="21"/>
  <c r="IZ36" i="21"/>
  <c r="IY36" i="21"/>
  <c r="IX36" i="21"/>
  <c r="IW36" i="21"/>
  <c r="IV36" i="21"/>
  <c r="IU36" i="21"/>
  <c r="IT36" i="21"/>
  <c r="IS36" i="21"/>
  <c r="IR36" i="21"/>
  <c r="IQ36" i="21"/>
  <c r="IP36" i="21"/>
  <c r="IO36" i="21"/>
  <c r="IN36" i="21"/>
  <c r="IM36" i="21"/>
  <c r="IL36" i="21"/>
  <c r="IK36" i="21"/>
  <c r="IJ36" i="21"/>
  <c r="II36" i="21"/>
  <c r="IH36" i="21"/>
  <c r="IG36" i="21"/>
  <c r="IF36" i="21"/>
  <c r="IE36" i="21"/>
  <c r="ID36" i="21"/>
  <c r="IC36" i="21"/>
  <c r="IB36" i="21"/>
  <c r="IA36" i="21"/>
  <c r="HZ36" i="21"/>
  <c r="HY36" i="21"/>
  <c r="HX36" i="21"/>
  <c r="HW36" i="21"/>
  <c r="HV36" i="21"/>
  <c r="HU36" i="21"/>
  <c r="HT36" i="21"/>
  <c r="HS36" i="21"/>
  <c r="HR36" i="21"/>
  <c r="HQ36" i="21"/>
  <c r="HP36" i="21"/>
  <c r="HO36" i="21"/>
  <c r="HN36" i="21"/>
  <c r="HM36" i="21"/>
  <c r="HL36" i="21"/>
  <c r="HK36" i="21"/>
  <c r="HJ36" i="21"/>
  <c r="HI36" i="21"/>
  <c r="HH36" i="21"/>
  <c r="HG36" i="21"/>
  <c r="HF36" i="21"/>
  <c r="HE36" i="21"/>
  <c r="HD36" i="21"/>
  <c r="HC36" i="21"/>
  <c r="HB36" i="21"/>
  <c r="HA36" i="21"/>
  <c r="GZ36" i="21"/>
  <c r="GY36" i="21"/>
  <c r="GX36" i="21"/>
  <c r="GW36" i="21"/>
  <c r="GV36" i="21"/>
  <c r="GU36" i="21"/>
  <c r="GT36" i="21"/>
  <c r="GS36" i="21"/>
  <c r="GR36" i="21"/>
  <c r="GQ36" i="21"/>
  <c r="GP36" i="21"/>
  <c r="GO36" i="21"/>
  <c r="GN36" i="21"/>
  <c r="GM36" i="21"/>
  <c r="GL36" i="21"/>
  <c r="GK36" i="21"/>
  <c r="GJ36" i="21"/>
  <c r="GI36" i="21"/>
  <c r="GH36" i="21"/>
  <c r="GG36" i="21"/>
  <c r="GF36" i="21"/>
  <c r="GE36" i="21"/>
  <c r="GD36" i="21"/>
  <c r="GC36" i="21"/>
  <c r="GB36" i="21"/>
  <c r="GA36" i="21"/>
  <c r="FZ36" i="21"/>
  <c r="FY36" i="21"/>
  <c r="FX36" i="21"/>
  <c r="FW36" i="21"/>
  <c r="FV36" i="21"/>
  <c r="FU36" i="21"/>
  <c r="FT36" i="21"/>
  <c r="FS36" i="21"/>
  <c r="FR36" i="21"/>
  <c r="FQ36" i="21"/>
  <c r="FP36" i="21"/>
  <c r="FO36" i="21"/>
  <c r="FN36" i="21"/>
  <c r="FM36" i="21"/>
  <c r="FL36" i="21"/>
  <c r="FK36" i="21"/>
  <c r="FJ36" i="21"/>
  <c r="FI36" i="21"/>
  <c r="FH36" i="21"/>
  <c r="FG36" i="21"/>
  <c r="FF36" i="21"/>
  <c r="FE36" i="21"/>
  <c r="FD36" i="21"/>
  <c r="FC36" i="21"/>
  <c r="FB36" i="21"/>
  <c r="FA36" i="21"/>
  <c r="EZ36" i="21"/>
  <c r="EY36" i="21"/>
  <c r="EX36" i="21"/>
  <c r="EW36" i="21"/>
  <c r="EV36" i="21"/>
  <c r="EU36" i="21"/>
  <c r="ET36" i="21"/>
  <c r="ES36" i="21"/>
  <c r="ER36" i="21"/>
  <c r="EQ36" i="21"/>
  <c r="EP36" i="21"/>
  <c r="EO36" i="21"/>
  <c r="EN36" i="21"/>
  <c r="EM36" i="21"/>
  <c r="EL36" i="21"/>
  <c r="EK36" i="21"/>
  <c r="EJ36" i="21"/>
  <c r="EI36" i="21"/>
  <c r="EH36" i="21"/>
  <c r="EG36" i="21"/>
  <c r="EF36" i="21"/>
  <c r="EE36" i="21"/>
  <c r="ED36" i="21"/>
  <c r="EC36" i="21"/>
  <c r="EB36" i="21"/>
  <c r="EA36" i="21"/>
  <c r="DZ36" i="21"/>
  <c r="DY36" i="21"/>
  <c r="DX36" i="21"/>
  <c r="DW36" i="21"/>
  <c r="DV36" i="21"/>
  <c r="DU36" i="21"/>
  <c r="DT36" i="21"/>
  <c r="DS36" i="21"/>
  <c r="DR36" i="21"/>
  <c r="DQ36" i="21"/>
  <c r="DP36" i="21"/>
  <c r="DO36" i="21"/>
  <c r="DN36" i="21"/>
  <c r="DM36" i="21"/>
  <c r="DL36" i="21"/>
  <c r="DK36" i="21"/>
  <c r="DJ36" i="21"/>
  <c r="DI36" i="21"/>
  <c r="DH36" i="21"/>
  <c r="DG36" i="21"/>
  <c r="DF36" i="21"/>
  <c r="DE36" i="21"/>
  <c r="DD36" i="21"/>
  <c r="DC36" i="21"/>
  <c r="DB36" i="21"/>
  <c r="DA36" i="21"/>
  <c r="CZ36" i="21"/>
  <c r="CY36" i="21"/>
  <c r="CX36" i="21"/>
  <c r="CW36" i="21"/>
  <c r="CV36" i="21"/>
  <c r="CU36" i="21"/>
  <c r="CT36" i="21"/>
  <c r="CS36" i="21"/>
  <c r="CR36" i="21"/>
  <c r="CQ36" i="21"/>
  <c r="CP36" i="21"/>
  <c r="CO36" i="21"/>
  <c r="CN36" i="21"/>
  <c r="CM36" i="21"/>
  <c r="CL36" i="21"/>
  <c r="CK36" i="21"/>
  <c r="CJ36" i="21"/>
  <c r="CI36" i="21"/>
  <c r="CH36" i="21"/>
  <c r="CG36" i="21"/>
  <c r="CF36" i="21"/>
  <c r="CE36" i="21"/>
  <c r="CD36" i="21"/>
  <c r="CC36" i="21"/>
  <c r="CB36" i="21"/>
  <c r="CA36" i="21"/>
  <c r="BZ36" i="21"/>
  <c r="BY36" i="21"/>
  <c r="BX36" i="21"/>
  <c r="BW36" i="21"/>
  <c r="BV36" i="21"/>
  <c r="BU36" i="21"/>
  <c r="BT36" i="21"/>
  <c r="BS36" i="21"/>
  <c r="BR36" i="21"/>
  <c r="BQ36" i="21"/>
  <c r="BP36" i="21"/>
  <c r="BO36" i="21"/>
  <c r="BN36" i="21"/>
  <c r="BM36" i="21"/>
  <c r="BL36" i="21"/>
  <c r="BK36" i="21"/>
  <c r="BJ36" i="21"/>
  <c r="BI36" i="21"/>
  <c r="BH36" i="21"/>
  <c r="BG36" i="21"/>
  <c r="BF36" i="21"/>
  <c r="BE36" i="21"/>
  <c r="BD36" i="21"/>
  <c r="BC36" i="21"/>
  <c r="BB36" i="21"/>
  <c r="BA36" i="21"/>
  <c r="AZ36" i="21"/>
  <c r="AY36" i="21"/>
  <c r="AX36" i="21"/>
  <c r="AW36" i="21"/>
  <c r="AV36" i="21"/>
  <c r="AU36" i="21"/>
  <c r="AT36" i="21"/>
  <c r="AS36" i="21"/>
  <c r="AR36" i="21"/>
  <c r="AQ36" i="21"/>
  <c r="AP36" i="21"/>
  <c r="AO36" i="21"/>
  <c r="AN36" i="21"/>
  <c r="AM36" i="21"/>
  <c r="AL36" i="21"/>
  <c r="AK36" i="21"/>
  <c r="AJ36" i="21"/>
  <c r="AI36" i="21"/>
  <c r="AH36" i="21"/>
  <c r="AG36" i="21"/>
  <c r="AF36" i="21"/>
  <c r="AE36" i="21"/>
  <c r="AD36" i="21"/>
  <c r="AC36" i="21"/>
  <c r="AB36" i="21"/>
  <c r="AA36" i="21"/>
  <c r="Z36" i="21"/>
  <c r="Y36" i="21"/>
  <c r="X36" i="21"/>
  <c r="W36" i="21"/>
  <c r="V36" i="21"/>
  <c r="U36" i="21"/>
  <c r="T36" i="21"/>
  <c r="S36" i="21"/>
  <c r="R36" i="21"/>
  <c r="Q36" i="21"/>
  <c r="P36" i="21"/>
  <c r="O36" i="21"/>
  <c r="N36" i="21"/>
  <c r="M36" i="21"/>
  <c r="L36" i="21"/>
  <c r="K36" i="21"/>
  <c r="J36" i="21"/>
  <c r="I36" i="21"/>
  <c r="H36" i="21"/>
  <c r="G36" i="21"/>
  <c r="F36" i="21"/>
  <c r="E36" i="21"/>
  <c r="D36" i="21"/>
  <c r="C36" i="21"/>
  <c r="B36" i="21"/>
  <c r="KM35" i="21"/>
  <c r="KL35" i="21"/>
  <c r="KK35" i="21"/>
  <c r="KJ35" i="21"/>
  <c r="KI35" i="21"/>
  <c r="KH35" i="21"/>
  <c r="KG35" i="21"/>
  <c r="KF35" i="21"/>
  <c r="KE35" i="21"/>
  <c r="KD35" i="21"/>
  <c r="KC35" i="21"/>
  <c r="KB35" i="21"/>
  <c r="KA35" i="21"/>
  <c r="JZ35" i="21"/>
  <c r="JY35" i="21"/>
  <c r="JX35" i="21"/>
  <c r="JW35" i="21"/>
  <c r="JV35" i="21"/>
  <c r="JU35" i="21"/>
  <c r="JT35" i="21"/>
  <c r="JS35" i="21"/>
  <c r="JR35" i="21"/>
  <c r="JQ35" i="21"/>
  <c r="JP35" i="21"/>
  <c r="JO35" i="21"/>
  <c r="JN35" i="21"/>
  <c r="JM35" i="21"/>
  <c r="JL35" i="21"/>
  <c r="JK35" i="21"/>
  <c r="JJ35" i="21"/>
  <c r="JI35" i="21"/>
  <c r="JH35" i="21"/>
  <c r="JG35" i="21"/>
  <c r="JF35" i="21"/>
  <c r="JE35" i="21"/>
  <c r="JD35" i="21"/>
  <c r="JC35" i="21"/>
  <c r="JB35" i="21"/>
  <c r="JA35" i="21"/>
  <c r="IZ35" i="21"/>
  <c r="IY35" i="21"/>
  <c r="IX35" i="21"/>
  <c r="IW35" i="21"/>
  <c r="IV35" i="21"/>
  <c r="IU35" i="21"/>
  <c r="IT35" i="21"/>
  <c r="IS35" i="21"/>
  <c r="IR35" i="21"/>
  <c r="IQ35" i="21"/>
  <c r="IP35" i="21"/>
  <c r="IO35" i="21"/>
  <c r="IN35" i="21"/>
  <c r="IM35" i="21"/>
  <c r="IL35" i="21"/>
  <c r="IK35" i="21"/>
  <c r="IJ35" i="21"/>
  <c r="II35" i="21"/>
  <c r="IH35" i="21"/>
  <c r="IG35" i="21"/>
  <c r="IF35" i="21"/>
  <c r="IE35" i="21"/>
  <c r="ID35" i="21"/>
  <c r="IC35" i="21"/>
  <c r="IB35" i="21"/>
  <c r="IA35" i="21"/>
  <c r="HZ35" i="21"/>
  <c r="HY35" i="21"/>
  <c r="HX35" i="21"/>
  <c r="HW35" i="21"/>
  <c r="HV35" i="21"/>
  <c r="HU35" i="21"/>
  <c r="HT35" i="21"/>
  <c r="HS35" i="21"/>
  <c r="HR35" i="21"/>
  <c r="HQ35" i="21"/>
  <c r="HP35" i="21"/>
  <c r="HO35" i="21"/>
  <c r="HN35" i="21"/>
  <c r="HM35" i="21"/>
  <c r="HL35" i="21"/>
  <c r="HK35" i="21"/>
  <c r="HJ35" i="21"/>
  <c r="HI35" i="21"/>
  <c r="HH35" i="21"/>
  <c r="HG35" i="21"/>
  <c r="HF35" i="21"/>
  <c r="HE35" i="21"/>
  <c r="HD35" i="21"/>
  <c r="HC35" i="21"/>
  <c r="HB35" i="21"/>
  <c r="HA35" i="21"/>
  <c r="GZ35" i="21"/>
  <c r="GY35" i="21"/>
  <c r="GX35" i="21"/>
  <c r="GW35" i="21"/>
  <c r="GV35" i="21"/>
  <c r="GU35" i="21"/>
  <c r="GT35" i="21"/>
  <c r="GS35" i="21"/>
  <c r="GR35" i="21"/>
  <c r="GQ35" i="21"/>
  <c r="GP35" i="21"/>
  <c r="GO35" i="21"/>
  <c r="GN35" i="21"/>
  <c r="GM35" i="21"/>
  <c r="GL35" i="21"/>
  <c r="GK35" i="21"/>
  <c r="GJ35" i="21"/>
  <c r="GI35" i="21"/>
  <c r="GH35" i="21"/>
  <c r="GG35" i="21"/>
  <c r="GF35" i="21"/>
  <c r="GE35" i="21"/>
  <c r="GD35" i="21"/>
  <c r="GC35" i="21"/>
  <c r="GB35" i="21"/>
  <c r="GA35" i="21"/>
  <c r="FZ35" i="21"/>
  <c r="FY35" i="21"/>
  <c r="FX35" i="21"/>
  <c r="FW35" i="21"/>
  <c r="FV35" i="21"/>
  <c r="FU35" i="21"/>
  <c r="FT35" i="21"/>
  <c r="FS35" i="21"/>
  <c r="FR35" i="21"/>
  <c r="FQ35" i="21"/>
  <c r="FP35" i="21"/>
  <c r="FO35" i="21"/>
  <c r="FN35" i="21"/>
  <c r="FM35" i="21"/>
  <c r="FL35" i="21"/>
  <c r="FK35" i="21"/>
  <c r="FJ35" i="21"/>
  <c r="FI35" i="21"/>
  <c r="FH35" i="21"/>
  <c r="FG35" i="21"/>
  <c r="FF35" i="21"/>
  <c r="FE35" i="21"/>
  <c r="FD35" i="21"/>
  <c r="FC35" i="21"/>
  <c r="FB35" i="21"/>
  <c r="FA35" i="21"/>
  <c r="EZ35" i="21"/>
  <c r="EY35" i="21"/>
  <c r="EX35" i="21"/>
  <c r="EW35" i="21"/>
  <c r="EV35" i="21"/>
  <c r="EU35" i="21"/>
  <c r="ET35" i="21"/>
  <c r="ES35" i="21"/>
  <c r="ER35" i="21"/>
  <c r="EQ35" i="21"/>
  <c r="EP35" i="21"/>
  <c r="EO35" i="21"/>
  <c r="EN35" i="21"/>
  <c r="EM35" i="21"/>
  <c r="EL35" i="21"/>
  <c r="EK35" i="21"/>
  <c r="EJ35" i="21"/>
  <c r="EI35" i="21"/>
  <c r="EH35" i="21"/>
  <c r="EG35" i="21"/>
  <c r="EF35" i="21"/>
  <c r="EE35" i="21"/>
  <c r="ED35" i="21"/>
  <c r="EC35" i="21"/>
  <c r="EB35" i="21"/>
  <c r="EA35" i="21"/>
  <c r="DZ35" i="21"/>
  <c r="DY35" i="21"/>
  <c r="DX35" i="21"/>
  <c r="DW35" i="21"/>
  <c r="DV35" i="21"/>
  <c r="DU35" i="21"/>
  <c r="DT35" i="21"/>
  <c r="DS35" i="21"/>
  <c r="DR35" i="21"/>
  <c r="DQ35" i="21"/>
  <c r="DP35" i="21"/>
  <c r="DO35" i="21"/>
  <c r="DN35" i="21"/>
  <c r="DM35" i="21"/>
  <c r="DL35" i="21"/>
  <c r="DK35" i="21"/>
  <c r="DJ35" i="21"/>
  <c r="DI35" i="21"/>
  <c r="DH35" i="21"/>
  <c r="DG35" i="21"/>
  <c r="DF35" i="21"/>
  <c r="DE35" i="21"/>
  <c r="DD35" i="21"/>
  <c r="DC35" i="21"/>
  <c r="DB35" i="21"/>
  <c r="DA35" i="21"/>
  <c r="CZ35" i="21"/>
  <c r="CY35" i="21"/>
  <c r="CX35" i="21"/>
  <c r="CW35" i="21"/>
  <c r="CV35" i="21"/>
  <c r="CU35" i="21"/>
  <c r="CT35" i="21"/>
  <c r="CS35" i="21"/>
  <c r="CR35" i="21"/>
  <c r="CQ35" i="21"/>
  <c r="CP35" i="21"/>
  <c r="CO35" i="21"/>
  <c r="CN35" i="21"/>
  <c r="CM35" i="21"/>
  <c r="CL35" i="21"/>
  <c r="CK35" i="21"/>
  <c r="CJ35" i="21"/>
  <c r="CI35" i="21"/>
  <c r="CH35" i="21"/>
  <c r="CG35" i="21"/>
  <c r="CF35" i="21"/>
  <c r="CE35" i="21"/>
  <c r="CD35" i="21"/>
  <c r="CC35" i="21"/>
  <c r="CB35" i="21"/>
  <c r="CA35" i="21"/>
  <c r="BZ35" i="21"/>
  <c r="BY35" i="21"/>
  <c r="BX35" i="21"/>
  <c r="BW35" i="21"/>
  <c r="BV35" i="21"/>
  <c r="BU35" i="21"/>
  <c r="BT35" i="21"/>
  <c r="BS35" i="21"/>
  <c r="BR35" i="21"/>
  <c r="BQ35" i="21"/>
  <c r="BP35" i="21"/>
  <c r="BO35" i="21"/>
  <c r="BN35" i="21"/>
  <c r="BM35" i="21"/>
  <c r="BL35" i="21"/>
  <c r="BK35" i="21"/>
  <c r="BJ35" i="21"/>
  <c r="BI35" i="21"/>
  <c r="BH35" i="21"/>
  <c r="BG35" i="21"/>
  <c r="BF35" i="21"/>
  <c r="BE35" i="21"/>
  <c r="BD35" i="21"/>
  <c r="BC35" i="21"/>
  <c r="BB35" i="21"/>
  <c r="BA35" i="21"/>
  <c r="AZ35" i="21"/>
  <c r="AY35" i="21"/>
  <c r="AX35" i="21"/>
  <c r="AW35" i="21"/>
  <c r="AV35" i="21"/>
  <c r="AU35" i="21"/>
  <c r="AT35" i="21"/>
  <c r="AS35" i="21"/>
  <c r="AR35" i="21"/>
  <c r="AQ35" i="21"/>
  <c r="AP35" i="21"/>
  <c r="AO35" i="21"/>
  <c r="AN35" i="21"/>
  <c r="AM35" i="21"/>
  <c r="AL35" i="21"/>
  <c r="AK35" i="21"/>
  <c r="AJ35" i="21"/>
  <c r="AI35" i="21"/>
  <c r="AH35" i="21"/>
  <c r="AG35" i="21"/>
  <c r="AF35" i="21"/>
  <c r="AE35" i="21"/>
  <c r="AD35" i="21"/>
  <c r="AC35" i="21"/>
  <c r="AB35" i="21"/>
  <c r="AA35" i="21"/>
  <c r="Z35" i="21"/>
  <c r="Y35" i="21"/>
  <c r="X35" i="21"/>
  <c r="W35" i="21"/>
  <c r="V35" i="21"/>
  <c r="U35" i="21"/>
  <c r="T35" i="21"/>
  <c r="S35" i="21"/>
  <c r="R35" i="21"/>
  <c r="Q35" i="21"/>
  <c r="P35" i="21"/>
  <c r="O35" i="21"/>
  <c r="N35" i="21"/>
  <c r="M35" i="21"/>
  <c r="L35" i="21"/>
  <c r="K35" i="21"/>
  <c r="J35" i="21"/>
  <c r="I35" i="21"/>
  <c r="H35" i="21"/>
  <c r="G35" i="21"/>
  <c r="F35" i="21"/>
  <c r="E35" i="21"/>
  <c r="D35" i="21"/>
  <c r="C35" i="21"/>
  <c r="B35" i="21"/>
  <c r="KM34" i="21"/>
  <c r="KL34" i="21"/>
  <c r="KK34" i="21"/>
  <c r="KJ34" i="21"/>
  <c r="KI34" i="21"/>
  <c r="KH34" i="21"/>
  <c r="KG34" i="21"/>
  <c r="KF34" i="21"/>
  <c r="KE34" i="21"/>
  <c r="KD34" i="21"/>
  <c r="KC34" i="21"/>
  <c r="KB34" i="21"/>
  <c r="KA34" i="21"/>
  <c r="JZ34" i="21"/>
  <c r="JY34" i="21"/>
  <c r="JX34" i="21"/>
  <c r="JW34" i="21"/>
  <c r="JV34" i="21"/>
  <c r="JU34" i="21"/>
  <c r="JT34" i="21"/>
  <c r="JS34" i="21"/>
  <c r="JR34" i="21"/>
  <c r="JQ34" i="21"/>
  <c r="JP34" i="21"/>
  <c r="JO34" i="21"/>
  <c r="JN34" i="21"/>
  <c r="JM34" i="21"/>
  <c r="JL34" i="21"/>
  <c r="JK34" i="21"/>
  <c r="JJ34" i="21"/>
  <c r="JI34" i="21"/>
  <c r="JH34" i="21"/>
  <c r="JG34" i="21"/>
  <c r="JF34" i="21"/>
  <c r="JE34" i="21"/>
  <c r="JD34" i="21"/>
  <c r="JC34" i="21"/>
  <c r="JB34" i="21"/>
  <c r="JA34" i="21"/>
  <c r="IZ34" i="21"/>
  <c r="IY34" i="21"/>
  <c r="IX34" i="21"/>
  <c r="IW34" i="21"/>
  <c r="IV34" i="21"/>
  <c r="IU34" i="21"/>
  <c r="IT34" i="21"/>
  <c r="IS34" i="21"/>
  <c r="IR34" i="21"/>
  <c r="IQ34" i="21"/>
  <c r="IP34" i="21"/>
  <c r="IO34" i="21"/>
  <c r="IN34" i="21"/>
  <c r="IM34" i="21"/>
  <c r="IL34" i="21"/>
  <c r="IK34" i="21"/>
  <c r="IJ34" i="21"/>
  <c r="II34" i="21"/>
  <c r="IH34" i="21"/>
  <c r="IG34" i="21"/>
  <c r="IF34" i="21"/>
  <c r="IE34" i="21"/>
  <c r="ID34" i="21"/>
  <c r="IC34" i="21"/>
  <c r="IB34" i="21"/>
  <c r="IA34" i="21"/>
  <c r="HZ34" i="21"/>
  <c r="HY34" i="21"/>
  <c r="HX34" i="21"/>
  <c r="HW34" i="21"/>
  <c r="HV34" i="21"/>
  <c r="HU34" i="21"/>
  <c r="HT34" i="21"/>
  <c r="HS34" i="21"/>
  <c r="HR34" i="21"/>
  <c r="HQ34" i="21"/>
  <c r="HP34" i="21"/>
  <c r="HO34" i="21"/>
  <c r="HN34" i="21"/>
  <c r="HM34" i="21"/>
  <c r="HL34" i="21"/>
  <c r="HK34" i="21"/>
  <c r="HJ34" i="21"/>
  <c r="HI34" i="21"/>
  <c r="HH34" i="21"/>
  <c r="HG34" i="21"/>
  <c r="HF34" i="21"/>
  <c r="HE34" i="21"/>
  <c r="HD34" i="21"/>
  <c r="HC34" i="21"/>
  <c r="HB34" i="21"/>
  <c r="HA34" i="21"/>
  <c r="GZ34" i="21"/>
  <c r="GY34" i="21"/>
  <c r="GX34" i="21"/>
  <c r="GW34" i="21"/>
  <c r="GV34" i="21"/>
  <c r="GU34" i="21"/>
  <c r="GT34" i="21"/>
  <c r="GS34" i="21"/>
  <c r="GR34" i="21"/>
  <c r="GQ34" i="21"/>
  <c r="GP34" i="21"/>
  <c r="GO34" i="21"/>
  <c r="GN34" i="21"/>
  <c r="GM34" i="21"/>
  <c r="GL34" i="21"/>
  <c r="GK34" i="21"/>
  <c r="GJ34" i="21"/>
  <c r="GI34" i="21"/>
  <c r="GH34" i="21"/>
  <c r="GG34" i="21"/>
  <c r="GF34" i="21"/>
  <c r="GE34" i="21"/>
  <c r="GD34" i="21"/>
  <c r="GC34" i="21"/>
  <c r="GB34" i="21"/>
  <c r="GA34" i="21"/>
  <c r="FZ34" i="21"/>
  <c r="FY34" i="21"/>
  <c r="FX34" i="21"/>
  <c r="FW34" i="21"/>
  <c r="FV34" i="21"/>
  <c r="FU34" i="21"/>
  <c r="FT34" i="21"/>
  <c r="FS34" i="21"/>
  <c r="FR34" i="21"/>
  <c r="FQ34" i="21"/>
  <c r="FP34" i="21"/>
  <c r="FO34" i="21"/>
  <c r="FN34" i="21"/>
  <c r="FM34" i="21"/>
  <c r="FL34" i="21"/>
  <c r="FK34" i="21"/>
  <c r="FJ34" i="21"/>
  <c r="FI34" i="21"/>
  <c r="FH34" i="21"/>
  <c r="FG34" i="21"/>
  <c r="FF34" i="21"/>
  <c r="FE34" i="21"/>
  <c r="FD34" i="21"/>
  <c r="FC34" i="21"/>
  <c r="FB34" i="21"/>
  <c r="FA34" i="21"/>
  <c r="EZ34" i="21"/>
  <c r="EY34" i="21"/>
  <c r="EX34" i="21"/>
  <c r="EW34" i="21"/>
  <c r="EV34" i="21"/>
  <c r="EU34" i="21"/>
  <c r="ET34" i="21"/>
  <c r="ES34" i="21"/>
  <c r="ER34" i="21"/>
  <c r="EQ34" i="21"/>
  <c r="EP34" i="21"/>
  <c r="EO34" i="21"/>
  <c r="EN34" i="21"/>
  <c r="EM34" i="21"/>
  <c r="EL34" i="21"/>
  <c r="EK34" i="21"/>
  <c r="EJ34" i="21"/>
  <c r="EI34" i="21"/>
  <c r="EH34" i="21"/>
  <c r="EG34" i="21"/>
  <c r="EF34" i="21"/>
  <c r="EE34" i="21"/>
  <c r="ED34" i="21"/>
  <c r="EC34" i="21"/>
  <c r="EB34" i="21"/>
  <c r="EA34" i="21"/>
  <c r="DZ34" i="21"/>
  <c r="DY34" i="21"/>
  <c r="DX34" i="21"/>
  <c r="DW34" i="21"/>
  <c r="DV34" i="21"/>
  <c r="DU34" i="21"/>
  <c r="DT34" i="21"/>
  <c r="DS34" i="21"/>
  <c r="DR34" i="21"/>
  <c r="DQ34" i="21"/>
  <c r="DP34" i="21"/>
  <c r="DO34" i="21"/>
  <c r="DN34" i="21"/>
  <c r="DM34" i="21"/>
  <c r="DL34" i="21"/>
  <c r="DK34" i="21"/>
  <c r="DJ34" i="21"/>
  <c r="DI34" i="21"/>
  <c r="DH34" i="21"/>
  <c r="DG34" i="21"/>
  <c r="DF34" i="21"/>
  <c r="DE34" i="21"/>
  <c r="DD34" i="21"/>
  <c r="DC34" i="21"/>
  <c r="DB34" i="21"/>
  <c r="DA34" i="21"/>
  <c r="CZ34" i="21"/>
  <c r="CY34" i="21"/>
  <c r="CX34" i="21"/>
  <c r="CW34" i="21"/>
  <c r="CV34" i="21"/>
  <c r="CU34" i="21"/>
  <c r="CT34" i="21"/>
  <c r="CS34" i="21"/>
  <c r="CR34" i="21"/>
  <c r="CQ34" i="21"/>
  <c r="CP34" i="21"/>
  <c r="CO34" i="21"/>
  <c r="CN34" i="21"/>
  <c r="CM34" i="21"/>
  <c r="CL34" i="21"/>
  <c r="CK34" i="21"/>
  <c r="CJ34" i="21"/>
  <c r="CI34" i="21"/>
  <c r="CH34" i="21"/>
  <c r="CG34" i="21"/>
  <c r="CF34" i="21"/>
  <c r="CE34" i="21"/>
  <c r="CD34" i="21"/>
  <c r="CC34" i="21"/>
  <c r="CB34" i="21"/>
  <c r="CA34" i="21"/>
  <c r="BZ34" i="21"/>
  <c r="BY34" i="21"/>
  <c r="BX34" i="21"/>
  <c r="BW34" i="21"/>
  <c r="BV34" i="21"/>
  <c r="BU34" i="21"/>
  <c r="BT34" i="21"/>
  <c r="BS34" i="21"/>
  <c r="BR34" i="21"/>
  <c r="BQ34" i="21"/>
  <c r="BP34" i="21"/>
  <c r="BO34" i="21"/>
  <c r="BN34" i="21"/>
  <c r="BM34" i="21"/>
  <c r="BL34" i="21"/>
  <c r="BK34" i="21"/>
  <c r="BJ34" i="21"/>
  <c r="BI34" i="21"/>
  <c r="BH34" i="21"/>
  <c r="BG34" i="21"/>
  <c r="BF34" i="21"/>
  <c r="BE34" i="21"/>
  <c r="BD34" i="21"/>
  <c r="BC34" i="21"/>
  <c r="BB34" i="21"/>
  <c r="BA34" i="21"/>
  <c r="AZ34" i="21"/>
  <c r="AY34" i="21"/>
  <c r="AX34" i="21"/>
  <c r="AW34" i="21"/>
  <c r="AV34" i="21"/>
  <c r="AU34" i="21"/>
  <c r="AT34" i="21"/>
  <c r="AS34" i="21"/>
  <c r="AR34" i="21"/>
  <c r="AQ34" i="21"/>
  <c r="AP34" i="21"/>
  <c r="AO34" i="21"/>
  <c r="AN34" i="21"/>
  <c r="AM34" i="21"/>
  <c r="AL34" i="21"/>
  <c r="AK34"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D34" i="21"/>
  <c r="C34" i="21"/>
  <c r="B34" i="21"/>
  <c r="KM33" i="21"/>
  <c r="KL33" i="21"/>
  <c r="KK33" i="21"/>
  <c r="KJ33" i="21"/>
  <c r="KI33" i="21"/>
  <c r="KH33" i="21"/>
  <c r="KG33" i="21"/>
  <c r="KF33" i="21"/>
  <c r="KE33" i="21"/>
  <c r="KD33" i="21"/>
  <c r="KC33" i="21"/>
  <c r="KB33" i="21"/>
  <c r="KA33" i="21"/>
  <c r="JZ33" i="21"/>
  <c r="JY33" i="21"/>
  <c r="JX33" i="21"/>
  <c r="JW33" i="21"/>
  <c r="JV33" i="21"/>
  <c r="JU33" i="21"/>
  <c r="JT33" i="21"/>
  <c r="JS33" i="21"/>
  <c r="JR33" i="21"/>
  <c r="JQ33" i="21"/>
  <c r="JP33" i="21"/>
  <c r="JO33" i="21"/>
  <c r="JN33" i="21"/>
  <c r="JM33" i="21"/>
  <c r="JL33" i="21"/>
  <c r="JK33" i="21"/>
  <c r="JJ33" i="21"/>
  <c r="JI33" i="21"/>
  <c r="JH33" i="21"/>
  <c r="JG33" i="21"/>
  <c r="JF33" i="21"/>
  <c r="JE33" i="21"/>
  <c r="JD33" i="21"/>
  <c r="JC33" i="21"/>
  <c r="JB33" i="21"/>
  <c r="JA33" i="21"/>
  <c r="IZ33" i="21"/>
  <c r="IY33" i="21"/>
  <c r="IX33" i="21"/>
  <c r="IW33" i="21"/>
  <c r="IV33" i="21"/>
  <c r="IU33" i="21"/>
  <c r="IT33" i="21"/>
  <c r="IS33" i="21"/>
  <c r="IR33" i="21"/>
  <c r="IQ33" i="21"/>
  <c r="IP33" i="21"/>
  <c r="IO33" i="21"/>
  <c r="IN33" i="21"/>
  <c r="IM33" i="21"/>
  <c r="IL33" i="21"/>
  <c r="IK33" i="21"/>
  <c r="IJ33" i="21"/>
  <c r="II33" i="21"/>
  <c r="IH33" i="21"/>
  <c r="IG33" i="21"/>
  <c r="IF33" i="21"/>
  <c r="IE33" i="21"/>
  <c r="ID33" i="21"/>
  <c r="IC33" i="21"/>
  <c r="IB33" i="21"/>
  <c r="IA33" i="21"/>
  <c r="HZ33" i="21"/>
  <c r="HY33" i="21"/>
  <c r="HX33" i="21"/>
  <c r="HW33" i="21"/>
  <c r="HV33" i="21"/>
  <c r="HU33" i="21"/>
  <c r="HT33" i="21"/>
  <c r="HS33" i="21"/>
  <c r="HR33" i="21"/>
  <c r="HQ33" i="21"/>
  <c r="HP33" i="21"/>
  <c r="HO33" i="21"/>
  <c r="HN33" i="21"/>
  <c r="HM33" i="21"/>
  <c r="HL33" i="21"/>
  <c r="HK33" i="21"/>
  <c r="HJ33" i="21"/>
  <c r="HI33" i="21"/>
  <c r="HH33" i="21"/>
  <c r="HG33" i="21"/>
  <c r="HF33" i="21"/>
  <c r="HE33" i="21"/>
  <c r="HD33" i="21"/>
  <c r="HC33" i="21"/>
  <c r="HB33" i="21"/>
  <c r="HA33" i="21"/>
  <c r="GZ33" i="21"/>
  <c r="GY33" i="21"/>
  <c r="GX33" i="21"/>
  <c r="GW33" i="21"/>
  <c r="GV33" i="21"/>
  <c r="GU33" i="21"/>
  <c r="GT33" i="21"/>
  <c r="GS33" i="21"/>
  <c r="GR33" i="21"/>
  <c r="GQ33" i="21"/>
  <c r="GP33" i="21"/>
  <c r="GO33" i="21"/>
  <c r="GN33" i="21"/>
  <c r="GM33" i="21"/>
  <c r="GL33" i="21"/>
  <c r="GK33" i="21"/>
  <c r="GJ33" i="21"/>
  <c r="GI33" i="21"/>
  <c r="GH33" i="21"/>
  <c r="GG33" i="21"/>
  <c r="GF33" i="21"/>
  <c r="GE33" i="21"/>
  <c r="GD33" i="21"/>
  <c r="GC33" i="21"/>
  <c r="GB33" i="21"/>
  <c r="GA33" i="21"/>
  <c r="FZ33" i="21"/>
  <c r="FY33" i="21"/>
  <c r="FX33" i="21"/>
  <c r="FW33" i="21"/>
  <c r="FV33" i="21"/>
  <c r="FU33" i="21"/>
  <c r="FT33" i="21"/>
  <c r="FS33" i="21"/>
  <c r="FR33" i="21"/>
  <c r="FQ33" i="21"/>
  <c r="FP33" i="21"/>
  <c r="FO33" i="21"/>
  <c r="FN33" i="21"/>
  <c r="FM33" i="21"/>
  <c r="FL33" i="21"/>
  <c r="FK33" i="21"/>
  <c r="FJ33" i="21"/>
  <c r="FI33" i="21"/>
  <c r="FH33" i="21"/>
  <c r="FG33" i="21"/>
  <c r="FF33" i="21"/>
  <c r="FE33" i="21"/>
  <c r="FD33" i="21"/>
  <c r="FC33" i="21"/>
  <c r="FB33" i="21"/>
  <c r="FA33" i="21"/>
  <c r="EZ33" i="21"/>
  <c r="EY33" i="21"/>
  <c r="EX33" i="21"/>
  <c r="EW33" i="21"/>
  <c r="EV33" i="21"/>
  <c r="EU33" i="21"/>
  <c r="ET33" i="21"/>
  <c r="ES33" i="21"/>
  <c r="ER33" i="21"/>
  <c r="EQ33" i="21"/>
  <c r="EP33" i="21"/>
  <c r="EO33" i="21"/>
  <c r="EN33" i="21"/>
  <c r="EM33" i="21"/>
  <c r="EL33" i="21"/>
  <c r="EK33" i="21"/>
  <c r="EJ33" i="21"/>
  <c r="EI33" i="21"/>
  <c r="EH33" i="21"/>
  <c r="EG33" i="21"/>
  <c r="EF33" i="21"/>
  <c r="EE33" i="21"/>
  <c r="ED33" i="21"/>
  <c r="EC33" i="21"/>
  <c r="EB33" i="21"/>
  <c r="EA33" i="21"/>
  <c r="DZ33" i="21"/>
  <c r="DY33" i="21"/>
  <c r="DX33" i="21"/>
  <c r="DW33" i="21"/>
  <c r="DV33" i="21"/>
  <c r="DU33" i="21"/>
  <c r="DT33" i="21"/>
  <c r="DS33" i="21"/>
  <c r="DR33" i="21"/>
  <c r="DQ33" i="21"/>
  <c r="DP33" i="21"/>
  <c r="DO33" i="21"/>
  <c r="DN33" i="21"/>
  <c r="DM33" i="21"/>
  <c r="DL33" i="21"/>
  <c r="DK33" i="21"/>
  <c r="DJ33" i="21"/>
  <c r="DI33" i="21"/>
  <c r="DH33" i="21"/>
  <c r="DG33" i="21"/>
  <c r="DF33" i="21"/>
  <c r="DE33" i="21"/>
  <c r="DD33" i="21"/>
  <c r="DC33" i="21"/>
  <c r="DB33" i="21"/>
  <c r="DA33" i="21"/>
  <c r="CZ33" i="21"/>
  <c r="CY33" i="21"/>
  <c r="CX33" i="21"/>
  <c r="CW33" i="21"/>
  <c r="CV33" i="21"/>
  <c r="CU33" i="21"/>
  <c r="CT33" i="21"/>
  <c r="CS33" i="21"/>
  <c r="CR33" i="21"/>
  <c r="CQ33" i="21"/>
  <c r="CP33" i="21"/>
  <c r="CO33" i="21"/>
  <c r="CN33" i="21"/>
  <c r="CM33" i="21"/>
  <c r="CL33" i="21"/>
  <c r="CK33" i="21"/>
  <c r="CJ33" i="21"/>
  <c r="CI33" i="21"/>
  <c r="CH33" i="21"/>
  <c r="CG33" i="21"/>
  <c r="CF33" i="21"/>
  <c r="CE33" i="21"/>
  <c r="CD33" i="21"/>
  <c r="CC33" i="21"/>
  <c r="CB33" i="21"/>
  <c r="CA33" i="21"/>
  <c r="BZ33" i="21"/>
  <c r="BY33" i="21"/>
  <c r="BX33" i="21"/>
  <c r="BW33" i="21"/>
  <c r="BV33" i="21"/>
  <c r="BU33" i="21"/>
  <c r="BT33" i="21"/>
  <c r="BS33" i="21"/>
  <c r="BR33" i="21"/>
  <c r="BQ33" i="21"/>
  <c r="BP33" i="21"/>
  <c r="BO33" i="21"/>
  <c r="BN33" i="21"/>
  <c r="BM33" i="21"/>
  <c r="BL33" i="21"/>
  <c r="BK33" i="21"/>
  <c r="BJ33" i="21"/>
  <c r="BI33" i="21"/>
  <c r="BH33" i="21"/>
  <c r="BG33" i="21"/>
  <c r="BF33" i="21"/>
  <c r="BE33" i="21"/>
  <c r="BD33" i="21"/>
  <c r="BC33" i="21"/>
  <c r="BB33" i="21"/>
  <c r="BA33" i="21"/>
  <c r="AZ33" i="21"/>
  <c r="AY33" i="21"/>
  <c r="AX33" i="21"/>
  <c r="AW33" i="21"/>
  <c r="AV33" i="21"/>
  <c r="AU33" i="21"/>
  <c r="AT33" i="21"/>
  <c r="AS33" i="21"/>
  <c r="AR33" i="21"/>
  <c r="AQ33" i="21"/>
  <c r="AP33" i="21"/>
  <c r="AO33" i="21"/>
  <c r="AN33" i="21"/>
  <c r="AM33" i="21"/>
  <c r="AL33" i="21"/>
  <c r="AK33"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L33" i="21"/>
  <c r="K33" i="21"/>
  <c r="J33" i="21"/>
  <c r="I33" i="21"/>
  <c r="H33" i="21"/>
  <c r="G33" i="21"/>
  <c r="F33" i="21"/>
  <c r="E33" i="21"/>
  <c r="D33" i="21"/>
  <c r="C33" i="21"/>
  <c r="B33" i="21"/>
  <c r="KM32" i="21"/>
  <c r="KL32" i="21"/>
  <c r="KK32" i="21"/>
  <c r="KJ32" i="21"/>
  <c r="KI32" i="21"/>
  <c r="KH32" i="21"/>
  <c r="KG32" i="21"/>
  <c r="KF32" i="21"/>
  <c r="KE32" i="21"/>
  <c r="KD32" i="21"/>
  <c r="KC32" i="21"/>
  <c r="KB32" i="21"/>
  <c r="KA32" i="21"/>
  <c r="JZ32" i="21"/>
  <c r="JY32" i="21"/>
  <c r="JX32" i="21"/>
  <c r="JW32" i="21"/>
  <c r="JV32" i="21"/>
  <c r="JU32" i="21"/>
  <c r="JT32" i="21"/>
  <c r="JS32" i="21"/>
  <c r="JR32" i="21"/>
  <c r="JQ32" i="21"/>
  <c r="JP32" i="21"/>
  <c r="JO32" i="21"/>
  <c r="JN32" i="21"/>
  <c r="JM32" i="21"/>
  <c r="JL32" i="21"/>
  <c r="JK32" i="21"/>
  <c r="JJ32" i="21"/>
  <c r="JI32" i="21"/>
  <c r="JH32" i="21"/>
  <c r="JG32" i="21"/>
  <c r="JF32" i="21"/>
  <c r="JE32" i="21"/>
  <c r="JD32" i="21"/>
  <c r="JC32" i="21"/>
  <c r="JB32" i="21"/>
  <c r="JA32" i="21"/>
  <c r="IZ32" i="21"/>
  <c r="IY32" i="21"/>
  <c r="IX32" i="21"/>
  <c r="IW32" i="21"/>
  <c r="IV32" i="21"/>
  <c r="IU32" i="21"/>
  <c r="IT32" i="21"/>
  <c r="IS32" i="21"/>
  <c r="IR32" i="21"/>
  <c r="IQ32" i="21"/>
  <c r="IP32" i="21"/>
  <c r="IO32" i="21"/>
  <c r="IN32" i="21"/>
  <c r="IM32" i="21"/>
  <c r="IL32" i="21"/>
  <c r="IK32" i="21"/>
  <c r="IJ32" i="21"/>
  <c r="II32" i="21"/>
  <c r="IH32" i="21"/>
  <c r="IG32" i="21"/>
  <c r="IF32" i="21"/>
  <c r="IE32" i="21"/>
  <c r="ID32" i="21"/>
  <c r="IC32" i="21"/>
  <c r="IB32" i="21"/>
  <c r="IA32" i="21"/>
  <c r="HZ32" i="21"/>
  <c r="HY32" i="21"/>
  <c r="HX32" i="21"/>
  <c r="HW32" i="21"/>
  <c r="HV32" i="21"/>
  <c r="HU32" i="21"/>
  <c r="HT32" i="21"/>
  <c r="HS32" i="21"/>
  <c r="HR32" i="21"/>
  <c r="HQ32" i="21"/>
  <c r="HP32" i="21"/>
  <c r="HO32" i="21"/>
  <c r="HN32" i="21"/>
  <c r="HM32" i="21"/>
  <c r="HL32" i="21"/>
  <c r="HK32" i="21"/>
  <c r="HJ32" i="21"/>
  <c r="HI32" i="21"/>
  <c r="HH32" i="21"/>
  <c r="HG32" i="21"/>
  <c r="HF32" i="21"/>
  <c r="HE32" i="21"/>
  <c r="HD32" i="21"/>
  <c r="HC32" i="21"/>
  <c r="HB32" i="21"/>
  <c r="HA32" i="21"/>
  <c r="GZ32" i="21"/>
  <c r="GY32" i="21"/>
  <c r="GX32" i="21"/>
  <c r="GW32" i="21"/>
  <c r="GV32" i="21"/>
  <c r="GU32" i="21"/>
  <c r="GT32" i="21"/>
  <c r="GS32" i="21"/>
  <c r="GR32" i="21"/>
  <c r="GQ32" i="21"/>
  <c r="GP32" i="21"/>
  <c r="GO32" i="21"/>
  <c r="GN32" i="21"/>
  <c r="GM32" i="21"/>
  <c r="GL32" i="21"/>
  <c r="GK32" i="21"/>
  <c r="GJ32" i="21"/>
  <c r="GI32" i="21"/>
  <c r="GH32" i="21"/>
  <c r="GG32" i="21"/>
  <c r="GF32" i="21"/>
  <c r="GE32" i="21"/>
  <c r="GD32" i="21"/>
  <c r="GC32" i="21"/>
  <c r="GB32" i="21"/>
  <c r="GA32" i="21"/>
  <c r="FZ32" i="21"/>
  <c r="FY32" i="21"/>
  <c r="FX32" i="21"/>
  <c r="FW32" i="21"/>
  <c r="FV32" i="21"/>
  <c r="FU32" i="21"/>
  <c r="FT32" i="21"/>
  <c r="FS32" i="21"/>
  <c r="FR32" i="21"/>
  <c r="FQ32" i="21"/>
  <c r="FP32" i="21"/>
  <c r="FO32" i="21"/>
  <c r="FN32" i="21"/>
  <c r="FM32" i="21"/>
  <c r="FL32" i="21"/>
  <c r="FK32" i="21"/>
  <c r="FJ32" i="21"/>
  <c r="FI32" i="21"/>
  <c r="FH32" i="21"/>
  <c r="FG32" i="21"/>
  <c r="FF32" i="21"/>
  <c r="FE32" i="21"/>
  <c r="FD32" i="21"/>
  <c r="FC32" i="21"/>
  <c r="FB32" i="21"/>
  <c r="FA32" i="21"/>
  <c r="EZ32" i="21"/>
  <c r="EY32" i="21"/>
  <c r="EX32" i="21"/>
  <c r="EW32" i="21"/>
  <c r="EV32" i="21"/>
  <c r="EU32" i="21"/>
  <c r="ET32" i="21"/>
  <c r="ES32" i="21"/>
  <c r="ER32" i="21"/>
  <c r="EQ32" i="21"/>
  <c r="EP32" i="21"/>
  <c r="EO32" i="21"/>
  <c r="EN32" i="21"/>
  <c r="EM32" i="21"/>
  <c r="EL32" i="21"/>
  <c r="EK32" i="21"/>
  <c r="EJ32" i="21"/>
  <c r="EI32" i="21"/>
  <c r="EH32" i="21"/>
  <c r="EG32" i="21"/>
  <c r="EF32" i="21"/>
  <c r="EE32" i="21"/>
  <c r="ED32" i="21"/>
  <c r="EC32" i="21"/>
  <c r="EB32" i="21"/>
  <c r="EA32" i="21"/>
  <c r="DZ32" i="21"/>
  <c r="DY32" i="21"/>
  <c r="DX32" i="21"/>
  <c r="DW32" i="21"/>
  <c r="DV32" i="21"/>
  <c r="DU32" i="21"/>
  <c r="DT32" i="21"/>
  <c r="DS32" i="21"/>
  <c r="DR32" i="21"/>
  <c r="DQ32" i="21"/>
  <c r="DP32" i="21"/>
  <c r="DO32" i="21"/>
  <c r="DN32" i="21"/>
  <c r="DM32" i="21"/>
  <c r="DL32" i="21"/>
  <c r="DK32" i="21"/>
  <c r="DJ32" i="21"/>
  <c r="DI32" i="21"/>
  <c r="DH32" i="21"/>
  <c r="DG32" i="21"/>
  <c r="DF32" i="21"/>
  <c r="DE32" i="21"/>
  <c r="DD32" i="21"/>
  <c r="DC32" i="21"/>
  <c r="DB32" i="21"/>
  <c r="DA32" i="21"/>
  <c r="CZ32" i="21"/>
  <c r="CY32" i="21"/>
  <c r="CX32" i="21"/>
  <c r="CW32" i="21"/>
  <c r="CV32" i="21"/>
  <c r="CU32" i="21"/>
  <c r="CT32" i="21"/>
  <c r="CS32" i="21"/>
  <c r="CR32" i="21"/>
  <c r="CQ32" i="21"/>
  <c r="CP32" i="21"/>
  <c r="CO32" i="21"/>
  <c r="CN32" i="21"/>
  <c r="CM32" i="21"/>
  <c r="CL32" i="21"/>
  <c r="CK32" i="21"/>
  <c r="CJ32" i="21"/>
  <c r="CI32" i="21"/>
  <c r="CH32" i="21"/>
  <c r="CG32" i="21"/>
  <c r="CF32" i="21"/>
  <c r="CE32" i="21"/>
  <c r="CD32" i="21"/>
  <c r="CC32" i="21"/>
  <c r="CB32" i="21"/>
  <c r="CA32" i="21"/>
  <c r="BZ32" i="21"/>
  <c r="BY32" i="21"/>
  <c r="BX32" i="21"/>
  <c r="BW32" i="21"/>
  <c r="BV32" i="21"/>
  <c r="BU32" i="21"/>
  <c r="BT32" i="21"/>
  <c r="BS32" i="21"/>
  <c r="BR32" i="21"/>
  <c r="BQ32" i="21"/>
  <c r="BP32" i="21"/>
  <c r="BO32" i="21"/>
  <c r="BN32" i="21"/>
  <c r="BM32" i="21"/>
  <c r="BL32" i="21"/>
  <c r="BK32" i="21"/>
  <c r="BJ32" i="21"/>
  <c r="BI32" i="21"/>
  <c r="BH32" i="21"/>
  <c r="BG32" i="21"/>
  <c r="BF32" i="21"/>
  <c r="BE32" i="21"/>
  <c r="BD32" i="21"/>
  <c r="BC32" i="21"/>
  <c r="BB32" i="21"/>
  <c r="BA32" i="21"/>
  <c r="AZ32" i="21"/>
  <c r="AY32" i="21"/>
  <c r="AX32" i="21"/>
  <c r="AW32" i="21"/>
  <c r="AV32" i="21"/>
  <c r="AU32" i="21"/>
  <c r="AT32" i="21"/>
  <c r="AS32" i="21"/>
  <c r="AR32" i="21"/>
  <c r="AQ32" i="21"/>
  <c r="AP32" i="21"/>
  <c r="AO32" i="21"/>
  <c r="AN32" i="21"/>
  <c r="AM32" i="21"/>
  <c r="AL32" i="21"/>
  <c r="AK32"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D32" i="21"/>
  <c r="C32" i="21"/>
  <c r="B32" i="21"/>
  <c r="KM31" i="21"/>
  <c r="KL31" i="21"/>
  <c r="KK31" i="21"/>
  <c r="KJ31" i="21"/>
  <c r="KI31" i="21"/>
  <c r="KH31" i="21"/>
  <c r="KG31" i="21"/>
  <c r="KF31" i="21"/>
  <c r="KE31" i="21"/>
  <c r="KD31" i="21"/>
  <c r="KC31" i="21"/>
  <c r="KB31" i="21"/>
  <c r="KA31" i="21"/>
  <c r="JZ31" i="21"/>
  <c r="JY31" i="21"/>
  <c r="JX31" i="21"/>
  <c r="JW31" i="21"/>
  <c r="JV31" i="21"/>
  <c r="JU31" i="21"/>
  <c r="JT31" i="21"/>
  <c r="JS31" i="21"/>
  <c r="JR31" i="21"/>
  <c r="JQ31" i="21"/>
  <c r="JP31" i="21"/>
  <c r="JO31" i="21"/>
  <c r="JN31" i="21"/>
  <c r="JM31" i="21"/>
  <c r="JL31" i="21"/>
  <c r="JK31" i="21"/>
  <c r="JJ31" i="21"/>
  <c r="JI31" i="21"/>
  <c r="JH31" i="21"/>
  <c r="JG31" i="21"/>
  <c r="JF31" i="21"/>
  <c r="JE31" i="21"/>
  <c r="JD31" i="21"/>
  <c r="JC31" i="21"/>
  <c r="JB31" i="21"/>
  <c r="JA31" i="21"/>
  <c r="IZ31" i="21"/>
  <c r="IY31" i="21"/>
  <c r="IX31" i="21"/>
  <c r="IW31" i="21"/>
  <c r="IV31" i="21"/>
  <c r="IU31" i="21"/>
  <c r="IT31" i="21"/>
  <c r="IS31" i="21"/>
  <c r="IR31" i="21"/>
  <c r="IQ31" i="21"/>
  <c r="IP31" i="21"/>
  <c r="IO31" i="21"/>
  <c r="IN31" i="21"/>
  <c r="IM31" i="21"/>
  <c r="IL31" i="21"/>
  <c r="IK31" i="21"/>
  <c r="IJ31" i="21"/>
  <c r="II31" i="21"/>
  <c r="IH31" i="21"/>
  <c r="IG31" i="21"/>
  <c r="IF31" i="21"/>
  <c r="IE31" i="21"/>
  <c r="ID31" i="21"/>
  <c r="IC31" i="21"/>
  <c r="IB31" i="21"/>
  <c r="IA31" i="21"/>
  <c r="HZ31" i="21"/>
  <c r="HY31" i="21"/>
  <c r="HX31" i="21"/>
  <c r="HW31" i="21"/>
  <c r="HV31" i="21"/>
  <c r="HU31" i="21"/>
  <c r="HT31" i="21"/>
  <c r="HS31" i="21"/>
  <c r="HR31" i="21"/>
  <c r="HQ31" i="21"/>
  <c r="HP31" i="21"/>
  <c r="HO31" i="21"/>
  <c r="HN31" i="21"/>
  <c r="HM31" i="21"/>
  <c r="HL31" i="21"/>
  <c r="HK31" i="21"/>
  <c r="HJ31" i="21"/>
  <c r="HI31" i="21"/>
  <c r="HH31" i="21"/>
  <c r="HG31" i="21"/>
  <c r="HF31" i="21"/>
  <c r="HE31" i="21"/>
  <c r="HD31" i="21"/>
  <c r="HC31" i="21"/>
  <c r="HB31" i="21"/>
  <c r="HA31" i="21"/>
  <c r="GZ31" i="21"/>
  <c r="GY31" i="21"/>
  <c r="GX31" i="21"/>
  <c r="GW31" i="21"/>
  <c r="GV31" i="21"/>
  <c r="GU31" i="21"/>
  <c r="GT31" i="21"/>
  <c r="GS31" i="21"/>
  <c r="GR31" i="21"/>
  <c r="GQ31" i="21"/>
  <c r="GP31" i="21"/>
  <c r="GO31" i="21"/>
  <c r="GN31" i="21"/>
  <c r="GM31" i="21"/>
  <c r="GL31" i="21"/>
  <c r="GK31" i="21"/>
  <c r="GJ31" i="21"/>
  <c r="GI31" i="21"/>
  <c r="GH31" i="21"/>
  <c r="GG31" i="21"/>
  <c r="GF31" i="21"/>
  <c r="GE31" i="21"/>
  <c r="GD31" i="21"/>
  <c r="GC31" i="21"/>
  <c r="GB31" i="21"/>
  <c r="GA31" i="21"/>
  <c r="FZ31" i="21"/>
  <c r="FY31" i="21"/>
  <c r="FX31" i="21"/>
  <c r="FW31" i="21"/>
  <c r="FV31" i="21"/>
  <c r="FU31" i="21"/>
  <c r="FT31" i="21"/>
  <c r="FS31" i="21"/>
  <c r="FR31" i="21"/>
  <c r="FQ31" i="21"/>
  <c r="FP31" i="21"/>
  <c r="FO31" i="21"/>
  <c r="FN31" i="21"/>
  <c r="FM31" i="21"/>
  <c r="FL31" i="21"/>
  <c r="FK31" i="21"/>
  <c r="FJ31" i="21"/>
  <c r="FI31" i="21"/>
  <c r="FH31" i="21"/>
  <c r="FG31" i="21"/>
  <c r="FF31" i="21"/>
  <c r="FE31" i="21"/>
  <c r="FD31" i="21"/>
  <c r="FC31" i="21"/>
  <c r="FB31" i="21"/>
  <c r="FA31" i="21"/>
  <c r="EZ31" i="21"/>
  <c r="EY31" i="21"/>
  <c r="EX31" i="21"/>
  <c r="EW31" i="21"/>
  <c r="EV31" i="21"/>
  <c r="EU31" i="21"/>
  <c r="ET31" i="21"/>
  <c r="ES31" i="21"/>
  <c r="ER31" i="21"/>
  <c r="EQ31" i="21"/>
  <c r="EP31" i="21"/>
  <c r="EO31" i="21"/>
  <c r="EN31" i="21"/>
  <c r="EM31" i="21"/>
  <c r="EL31" i="21"/>
  <c r="EK31" i="21"/>
  <c r="EJ31" i="21"/>
  <c r="EI31" i="21"/>
  <c r="EH31" i="21"/>
  <c r="EG31" i="21"/>
  <c r="EF31" i="21"/>
  <c r="EE31" i="21"/>
  <c r="ED31" i="21"/>
  <c r="EC31" i="21"/>
  <c r="EB31" i="21"/>
  <c r="EA31" i="21"/>
  <c r="DZ31" i="21"/>
  <c r="DY31" i="21"/>
  <c r="DX31" i="21"/>
  <c r="DW31" i="21"/>
  <c r="DV31" i="21"/>
  <c r="DU31" i="21"/>
  <c r="DT31" i="21"/>
  <c r="DS31" i="21"/>
  <c r="DR31" i="21"/>
  <c r="DQ31" i="21"/>
  <c r="DP31" i="21"/>
  <c r="DO31" i="21"/>
  <c r="DN31" i="21"/>
  <c r="DM31" i="21"/>
  <c r="DL31" i="21"/>
  <c r="DK31" i="21"/>
  <c r="DJ31" i="21"/>
  <c r="DI31" i="21"/>
  <c r="DH31" i="21"/>
  <c r="DG31" i="21"/>
  <c r="DF31" i="21"/>
  <c r="DE31" i="21"/>
  <c r="DD31" i="21"/>
  <c r="DC31" i="21"/>
  <c r="DB31" i="21"/>
  <c r="DA31" i="21"/>
  <c r="CZ31" i="21"/>
  <c r="CY31" i="21"/>
  <c r="CX31" i="21"/>
  <c r="CW31" i="21"/>
  <c r="CV31" i="21"/>
  <c r="CU31" i="21"/>
  <c r="CT31" i="21"/>
  <c r="CS31" i="21"/>
  <c r="CR31" i="21"/>
  <c r="CQ31" i="21"/>
  <c r="CP31" i="21"/>
  <c r="CO31" i="21"/>
  <c r="CN31" i="21"/>
  <c r="CM31" i="21"/>
  <c r="CL31" i="21"/>
  <c r="CK31" i="21"/>
  <c r="CJ31" i="21"/>
  <c r="CI31" i="21"/>
  <c r="CH31" i="21"/>
  <c r="CG31" i="21"/>
  <c r="CF31" i="21"/>
  <c r="CE31" i="21"/>
  <c r="CD31" i="21"/>
  <c r="CC31" i="21"/>
  <c r="CB31" i="21"/>
  <c r="CA31" i="21"/>
  <c r="BZ31" i="21"/>
  <c r="BY31" i="21"/>
  <c r="BX31" i="21"/>
  <c r="BW31" i="21"/>
  <c r="BV31" i="21"/>
  <c r="BU31" i="21"/>
  <c r="BT31" i="21"/>
  <c r="BS31" i="21"/>
  <c r="BR31" i="21"/>
  <c r="BQ31" i="21"/>
  <c r="BP31" i="21"/>
  <c r="BO31" i="21"/>
  <c r="BN31" i="21"/>
  <c r="BM31" i="21"/>
  <c r="BL31" i="21"/>
  <c r="BK31" i="21"/>
  <c r="BJ31" i="21"/>
  <c r="BI31" i="21"/>
  <c r="BH31" i="21"/>
  <c r="BG31" i="21"/>
  <c r="BF31" i="21"/>
  <c r="BE31" i="21"/>
  <c r="BD31" i="21"/>
  <c r="BC31" i="21"/>
  <c r="BB31" i="21"/>
  <c r="BA31" i="21"/>
  <c r="AZ31" i="21"/>
  <c r="AY31" i="21"/>
  <c r="AX31" i="21"/>
  <c r="AW31" i="21"/>
  <c r="AV31" i="21"/>
  <c r="AU31" i="21"/>
  <c r="AT31" i="21"/>
  <c r="AS31" i="21"/>
  <c r="AR31" i="21"/>
  <c r="AQ31" i="21"/>
  <c r="AP31" i="21"/>
  <c r="AO31" i="21"/>
  <c r="AN31" i="21"/>
  <c r="AM31" i="21"/>
  <c r="AL31" i="21"/>
  <c r="AK31" i="21"/>
  <c r="AJ31" i="21"/>
  <c r="AI31" i="21"/>
  <c r="AH31" i="21"/>
  <c r="AG31" i="21"/>
  <c r="AF31" i="21"/>
  <c r="AE31" i="21"/>
  <c r="AD31" i="21"/>
  <c r="AC31" i="21"/>
  <c r="AB31" i="21"/>
  <c r="AA31" i="21"/>
  <c r="Z31" i="21"/>
  <c r="Y31" i="21"/>
  <c r="X31" i="21"/>
  <c r="W31" i="21"/>
  <c r="V31" i="21"/>
  <c r="U31" i="21"/>
  <c r="T31" i="21"/>
  <c r="S31" i="21"/>
  <c r="R31" i="21"/>
  <c r="Q31" i="21"/>
  <c r="P31" i="21"/>
  <c r="O31" i="21"/>
  <c r="N31" i="21"/>
  <c r="M31" i="21"/>
  <c r="L31" i="21"/>
  <c r="K31" i="21"/>
  <c r="J31" i="21"/>
  <c r="I31" i="21"/>
  <c r="H31" i="21"/>
  <c r="G31" i="21"/>
  <c r="F31" i="21"/>
  <c r="E31" i="21"/>
  <c r="D31" i="21"/>
  <c r="C31" i="21"/>
  <c r="B31" i="21"/>
  <c r="KM30" i="21"/>
  <c r="KL30" i="21"/>
  <c r="KK30" i="21"/>
  <c r="KJ30" i="21"/>
  <c r="KI30" i="21"/>
  <c r="KH30" i="21"/>
  <c r="KG30" i="21"/>
  <c r="KF30" i="21"/>
  <c r="KE30" i="21"/>
  <c r="KD30" i="21"/>
  <c r="KC30" i="21"/>
  <c r="KB30" i="21"/>
  <c r="KA30" i="21"/>
  <c r="JZ30" i="21"/>
  <c r="JY30" i="21"/>
  <c r="JX30" i="21"/>
  <c r="JW30" i="21"/>
  <c r="JV30" i="21"/>
  <c r="JU30" i="21"/>
  <c r="JT30" i="21"/>
  <c r="JS30" i="21"/>
  <c r="JR30" i="21"/>
  <c r="JQ30" i="21"/>
  <c r="JP30" i="21"/>
  <c r="JO30" i="21"/>
  <c r="JN30" i="21"/>
  <c r="JM30" i="21"/>
  <c r="JL30" i="21"/>
  <c r="JK30" i="21"/>
  <c r="JJ30" i="21"/>
  <c r="JI30" i="21"/>
  <c r="JH30" i="21"/>
  <c r="JG30" i="21"/>
  <c r="JF30" i="21"/>
  <c r="JE30" i="21"/>
  <c r="JD30" i="21"/>
  <c r="JC30" i="21"/>
  <c r="JB30" i="21"/>
  <c r="JA30" i="21"/>
  <c r="IZ30" i="21"/>
  <c r="IY30" i="21"/>
  <c r="IX30" i="21"/>
  <c r="IW30" i="21"/>
  <c r="IV30" i="21"/>
  <c r="IU30" i="21"/>
  <c r="IT30" i="21"/>
  <c r="IS30" i="21"/>
  <c r="IR30" i="21"/>
  <c r="IQ30" i="21"/>
  <c r="IP30" i="21"/>
  <c r="IO30" i="21"/>
  <c r="IN30" i="21"/>
  <c r="IM30" i="21"/>
  <c r="IL30" i="21"/>
  <c r="IK30" i="21"/>
  <c r="IJ30" i="21"/>
  <c r="II30" i="21"/>
  <c r="IH30" i="21"/>
  <c r="IG30" i="21"/>
  <c r="IF30" i="21"/>
  <c r="IE30" i="21"/>
  <c r="ID30" i="21"/>
  <c r="IC30" i="21"/>
  <c r="IB30" i="21"/>
  <c r="IA30" i="21"/>
  <c r="HZ30" i="21"/>
  <c r="HY30" i="21"/>
  <c r="HX30" i="21"/>
  <c r="HW30" i="21"/>
  <c r="HV30" i="21"/>
  <c r="HU30" i="21"/>
  <c r="HT30" i="21"/>
  <c r="HS30" i="21"/>
  <c r="HR30" i="21"/>
  <c r="HQ30" i="21"/>
  <c r="HP30" i="21"/>
  <c r="HO30" i="21"/>
  <c r="HN30" i="21"/>
  <c r="HM30" i="21"/>
  <c r="HL30" i="21"/>
  <c r="HK30" i="21"/>
  <c r="HJ30" i="21"/>
  <c r="HI30" i="21"/>
  <c r="HH30" i="21"/>
  <c r="HG30" i="21"/>
  <c r="HF30" i="21"/>
  <c r="HE30" i="21"/>
  <c r="HD30" i="21"/>
  <c r="HC30" i="21"/>
  <c r="HB30" i="21"/>
  <c r="HA30" i="21"/>
  <c r="GZ30" i="21"/>
  <c r="GY30" i="21"/>
  <c r="GX30" i="21"/>
  <c r="GW30" i="21"/>
  <c r="GV30" i="21"/>
  <c r="GU30" i="21"/>
  <c r="GT30" i="21"/>
  <c r="GS30" i="21"/>
  <c r="GR30" i="21"/>
  <c r="GQ30" i="21"/>
  <c r="GP30" i="21"/>
  <c r="GO30" i="21"/>
  <c r="GN30" i="21"/>
  <c r="GM30" i="21"/>
  <c r="GL30" i="21"/>
  <c r="GK30" i="21"/>
  <c r="GJ30" i="21"/>
  <c r="GI30" i="21"/>
  <c r="GH30" i="21"/>
  <c r="GG30" i="21"/>
  <c r="GF30" i="21"/>
  <c r="GE30" i="21"/>
  <c r="GD30" i="21"/>
  <c r="GC30" i="21"/>
  <c r="GB30" i="21"/>
  <c r="GA30" i="21"/>
  <c r="FZ30" i="21"/>
  <c r="FY30" i="21"/>
  <c r="FX30" i="21"/>
  <c r="FW30" i="21"/>
  <c r="FV30" i="21"/>
  <c r="FU30" i="21"/>
  <c r="FT30" i="21"/>
  <c r="FS30" i="21"/>
  <c r="FR30" i="21"/>
  <c r="FQ30" i="21"/>
  <c r="FP30" i="21"/>
  <c r="FO30" i="21"/>
  <c r="FN30" i="21"/>
  <c r="FM30" i="21"/>
  <c r="FL30" i="21"/>
  <c r="FK30" i="21"/>
  <c r="FJ30" i="21"/>
  <c r="FI30" i="21"/>
  <c r="FH30" i="21"/>
  <c r="FG30" i="21"/>
  <c r="FF30" i="21"/>
  <c r="FE30" i="21"/>
  <c r="FD30" i="21"/>
  <c r="FC30" i="21"/>
  <c r="FB30" i="21"/>
  <c r="FA30" i="21"/>
  <c r="EZ30" i="21"/>
  <c r="EY30" i="21"/>
  <c r="EX30" i="21"/>
  <c r="EW30" i="21"/>
  <c r="EV30" i="21"/>
  <c r="EU30" i="21"/>
  <c r="ET30" i="21"/>
  <c r="ES30" i="21"/>
  <c r="ER30" i="21"/>
  <c r="EQ30" i="21"/>
  <c r="EP30" i="21"/>
  <c r="EO30" i="21"/>
  <c r="EN30" i="21"/>
  <c r="EM30" i="21"/>
  <c r="EL30" i="21"/>
  <c r="EK30" i="21"/>
  <c r="EJ30" i="21"/>
  <c r="EI30" i="21"/>
  <c r="EH30" i="21"/>
  <c r="EG30" i="21"/>
  <c r="EF30" i="21"/>
  <c r="EE30" i="21"/>
  <c r="ED30" i="21"/>
  <c r="EC30" i="21"/>
  <c r="EB30" i="21"/>
  <c r="EA30" i="21"/>
  <c r="DZ30" i="21"/>
  <c r="DY30" i="21"/>
  <c r="DX30" i="21"/>
  <c r="DW30" i="21"/>
  <c r="DV30" i="21"/>
  <c r="DU30" i="21"/>
  <c r="DT30" i="21"/>
  <c r="DS30" i="21"/>
  <c r="DR30" i="21"/>
  <c r="DQ30" i="21"/>
  <c r="DP30" i="21"/>
  <c r="DO30" i="21"/>
  <c r="DN30" i="21"/>
  <c r="DM30" i="21"/>
  <c r="DL30" i="21"/>
  <c r="DK30" i="21"/>
  <c r="DJ30" i="21"/>
  <c r="DI30" i="21"/>
  <c r="DH30" i="21"/>
  <c r="DG30" i="21"/>
  <c r="DF30" i="21"/>
  <c r="DE30" i="21"/>
  <c r="DD30" i="21"/>
  <c r="DC30" i="21"/>
  <c r="DB30" i="21"/>
  <c r="DA30" i="21"/>
  <c r="CZ30" i="21"/>
  <c r="CY30" i="21"/>
  <c r="CX30" i="21"/>
  <c r="CW30" i="21"/>
  <c r="CV30" i="21"/>
  <c r="CU30" i="21"/>
  <c r="CT30" i="21"/>
  <c r="CS30" i="21"/>
  <c r="CR30" i="21"/>
  <c r="CQ30" i="21"/>
  <c r="CP30" i="21"/>
  <c r="CO30" i="21"/>
  <c r="CN30" i="21"/>
  <c r="CM30" i="21"/>
  <c r="CL30" i="21"/>
  <c r="CK30" i="21"/>
  <c r="CJ30" i="21"/>
  <c r="CI30" i="21"/>
  <c r="CH30" i="21"/>
  <c r="CG30" i="21"/>
  <c r="CF30" i="21"/>
  <c r="CE30" i="21"/>
  <c r="CD30" i="21"/>
  <c r="CC30" i="21"/>
  <c r="CB30" i="21"/>
  <c r="CA30" i="21"/>
  <c r="BZ30" i="21"/>
  <c r="BY30" i="21"/>
  <c r="BX30" i="21"/>
  <c r="BW30" i="21"/>
  <c r="BV30" i="21"/>
  <c r="BU30" i="21"/>
  <c r="BT30" i="21"/>
  <c r="BS30" i="21"/>
  <c r="BR30" i="21"/>
  <c r="BQ30" i="21"/>
  <c r="BP30" i="21"/>
  <c r="BO30" i="21"/>
  <c r="BN30" i="21"/>
  <c r="BM30" i="21"/>
  <c r="BL30" i="21"/>
  <c r="BK30" i="21"/>
  <c r="BJ30" i="21"/>
  <c r="BI30" i="21"/>
  <c r="BH30" i="21"/>
  <c r="BG30" i="21"/>
  <c r="BF30" i="21"/>
  <c r="BE30" i="21"/>
  <c r="BD30" i="21"/>
  <c r="BC30" i="21"/>
  <c r="BB30" i="21"/>
  <c r="BA30" i="21"/>
  <c r="AZ30" i="21"/>
  <c r="AY30" i="21"/>
  <c r="AX30" i="21"/>
  <c r="AW30" i="21"/>
  <c r="AV30" i="21"/>
  <c r="AU30" i="21"/>
  <c r="AT30" i="21"/>
  <c r="AS30" i="21"/>
  <c r="AR30" i="21"/>
  <c r="AQ30" i="21"/>
  <c r="AP30" i="21"/>
  <c r="AO30" i="21"/>
  <c r="AN30" i="21"/>
  <c r="AM30" i="21"/>
  <c r="AL30" i="21"/>
  <c r="AK30"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D30" i="21"/>
  <c r="C30" i="21"/>
  <c r="B30" i="21"/>
  <c r="KM29" i="21"/>
  <c r="KL29" i="21"/>
  <c r="KK29" i="21"/>
  <c r="KJ29" i="21"/>
  <c r="KI29" i="21"/>
  <c r="KH29" i="21"/>
  <c r="KG29" i="21"/>
  <c r="KF29" i="21"/>
  <c r="KE29" i="21"/>
  <c r="KD29" i="21"/>
  <c r="KC29" i="21"/>
  <c r="KB29" i="21"/>
  <c r="KA29" i="21"/>
  <c r="JZ29" i="21"/>
  <c r="JY29" i="21"/>
  <c r="JX29" i="21"/>
  <c r="JW29" i="21"/>
  <c r="JV29" i="21"/>
  <c r="JU29" i="21"/>
  <c r="JT29" i="21"/>
  <c r="JS29" i="21"/>
  <c r="JR29" i="21"/>
  <c r="JQ29" i="21"/>
  <c r="JP29" i="21"/>
  <c r="JO29" i="21"/>
  <c r="JN29" i="21"/>
  <c r="JM29" i="21"/>
  <c r="JL29" i="21"/>
  <c r="JK29" i="21"/>
  <c r="JJ29" i="21"/>
  <c r="JI29" i="21"/>
  <c r="JH29" i="21"/>
  <c r="JG29" i="21"/>
  <c r="JF29" i="21"/>
  <c r="JE29" i="21"/>
  <c r="JD29" i="21"/>
  <c r="JC29" i="21"/>
  <c r="JB29" i="21"/>
  <c r="JA29" i="21"/>
  <c r="IZ29" i="21"/>
  <c r="IY29" i="21"/>
  <c r="IX29" i="21"/>
  <c r="IW29" i="21"/>
  <c r="IV29" i="21"/>
  <c r="IU29" i="21"/>
  <c r="IT29" i="21"/>
  <c r="IS29" i="21"/>
  <c r="IR29" i="21"/>
  <c r="IQ29" i="21"/>
  <c r="IP29" i="21"/>
  <c r="IO29" i="21"/>
  <c r="IN29" i="21"/>
  <c r="IM29" i="21"/>
  <c r="IL29" i="21"/>
  <c r="IK29" i="21"/>
  <c r="IJ29" i="21"/>
  <c r="II29" i="21"/>
  <c r="IH29" i="21"/>
  <c r="IG29" i="21"/>
  <c r="IF29" i="21"/>
  <c r="IE29" i="21"/>
  <c r="ID29" i="21"/>
  <c r="IC29" i="21"/>
  <c r="IB29" i="21"/>
  <c r="IA29" i="21"/>
  <c r="HZ29" i="21"/>
  <c r="HY29" i="21"/>
  <c r="HX29" i="21"/>
  <c r="HW29" i="21"/>
  <c r="HV29" i="21"/>
  <c r="HU29" i="21"/>
  <c r="HT29" i="21"/>
  <c r="HS29" i="21"/>
  <c r="HR29" i="21"/>
  <c r="HQ29" i="21"/>
  <c r="HP29" i="21"/>
  <c r="HO29" i="21"/>
  <c r="HN29" i="21"/>
  <c r="HM29" i="21"/>
  <c r="HL29" i="21"/>
  <c r="HK29" i="21"/>
  <c r="HJ29" i="21"/>
  <c r="HI29" i="21"/>
  <c r="HH29" i="21"/>
  <c r="HG29" i="21"/>
  <c r="HF29" i="21"/>
  <c r="HE29" i="21"/>
  <c r="HD29" i="21"/>
  <c r="HC29" i="21"/>
  <c r="HB29" i="21"/>
  <c r="HA29" i="21"/>
  <c r="GZ29" i="21"/>
  <c r="GY29" i="21"/>
  <c r="GX29" i="21"/>
  <c r="GW29" i="21"/>
  <c r="GV29" i="21"/>
  <c r="GU29" i="21"/>
  <c r="GT29" i="21"/>
  <c r="GS29" i="21"/>
  <c r="GR29" i="21"/>
  <c r="GQ29" i="21"/>
  <c r="GP29" i="21"/>
  <c r="GO29" i="21"/>
  <c r="GN29" i="21"/>
  <c r="GM29" i="21"/>
  <c r="GL29" i="21"/>
  <c r="GK29" i="21"/>
  <c r="GJ29" i="21"/>
  <c r="GI29" i="21"/>
  <c r="GH29" i="21"/>
  <c r="GG29" i="21"/>
  <c r="GF29" i="21"/>
  <c r="GE29" i="21"/>
  <c r="GD29" i="21"/>
  <c r="GC29" i="21"/>
  <c r="GB29" i="21"/>
  <c r="GA29" i="21"/>
  <c r="FZ29" i="21"/>
  <c r="FY29" i="21"/>
  <c r="FX29" i="21"/>
  <c r="FW29" i="21"/>
  <c r="FV29" i="21"/>
  <c r="FU29" i="21"/>
  <c r="FT29" i="21"/>
  <c r="FS29" i="21"/>
  <c r="FR29" i="21"/>
  <c r="FQ29" i="21"/>
  <c r="FP29" i="21"/>
  <c r="FO29" i="21"/>
  <c r="FN29" i="21"/>
  <c r="FM29" i="21"/>
  <c r="FL29" i="21"/>
  <c r="FK29" i="21"/>
  <c r="FJ29" i="21"/>
  <c r="FI29" i="21"/>
  <c r="FH29" i="21"/>
  <c r="FG29" i="21"/>
  <c r="FF29" i="21"/>
  <c r="FE29" i="21"/>
  <c r="FD29" i="21"/>
  <c r="FC29" i="21"/>
  <c r="FB29" i="21"/>
  <c r="FA29" i="21"/>
  <c r="EZ29" i="21"/>
  <c r="EY29" i="21"/>
  <c r="EX29" i="21"/>
  <c r="EW29" i="21"/>
  <c r="EV29" i="21"/>
  <c r="EU29" i="21"/>
  <c r="ET29" i="21"/>
  <c r="ES29" i="21"/>
  <c r="ER29" i="21"/>
  <c r="EQ29" i="21"/>
  <c r="EP29" i="21"/>
  <c r="EO29" i="21"/>
  <c r="EN29" i="21"/>
  <c r="EM29" i="21"/>
  <c r="EL29" i="21"/>
  <c r="EK29" i="21"/>
  <c r="EJ29" i="21"/>
  <c r="EI29" i="21"/>
  <c r="EH29" i="21"/>
  <c r="EG29" i="21"/>
  <c r="EF29" i="21"/>
  <c r="EE29" i="21"/>
  <c r="ED29" i="21"/>
  <c r="EC29" i="21"/>
  <c r="EB29" i="21"/>
  <c r="EA29" i="21"/>
  <c r="DZ29" i="21"/>
  <c r="DY29" i="21"/>
  <c r="DX29" i="21"/>
  <c r="DW29" i="21"/>
  <c r="DV29" i="21"/>
  <c r="DU29" i="21"/>
  <c r="DT29" i="21"/>
  <c r="DS29" i="21"/>
  <c r="DR29" i="21"/>
  <c r="DQ29" i="21"/>
  <c r="DP29" i="21"/>
  <c r="DO29" i="21"/>
  <c r="DN29" i="21"/>
  <c r="DM29" i="21"/>
  <c r="DL29" i="21"/>
  <c r="DK29" i="21"/>
  <c r="DJ29" i="21"/>
  <c r="DI29" i="21"/>
  <c r="DH29" i="21"/>
  <c r="DG29" i="21"/>
  <c r="DF29" i="21"/>
  <c r="DE29" i="21"/>
  <c r="DD29" i="21"/>
  <c r="DC29" i="21"/>
  <c r="DB29" i="21"/>
  <c r="DA29" i="21"/>
  <c r="CZ29" i="21"/>
  <c r="CY29" i="21"/>
  <c r="CX29" i="21"/>
  <c r="CW29" i="21"/>
  <c r="CV29" i="21"/>
  <c r="CU29" i="21"/>
  <c r="CT29" i="21"/>
  <c r="CS29" i="21"/>
  <c r="CR29" i="21"/>
  <c r="CQ29" i="21"/>
  <c r="CP29" i="21"/>
  <c r="CO29" i="21"/>
  <c r="CN29" i="21"/>
  <c r="CM29" i="21"/>
  <c r="CL29" i="21"/>
  <c r="CK29" i="21"/>
  <c r="CJ29" i="21"/>
  <c r="CI29" i="21"/>
  <c r="CH29" i="21"/>
  <c r="CG29" i="21"/>
  <c r="CF29" i="21"/>
  <c r="CE29" i="21"/>
  <c r="CD29" i="21"/>
  <c r="CC29" i="21"/>
  <c r="CB29" i="21"/>
  <c r="CA29" i="21"/>
  <c r="BZ29" i="21"/>
  <c r="BY29" i="21"/>
  <c r="BX29" i="21"/>
  <c r="BW29" i="21"/>
  <c r="BV29" i="21"/>
  <c r="BU29" i="21"/>
  <c r="BT29" i="21"/>
  <c r="BS29" i="21"/>
  <c r="BR29" i="21"/>
  <c r="BQ29" i="21"/>
  <c r="BP29" i="21"/>
  <c r="BO29" i="21"/>
  <c r="BN29" i="21"/>
  <c r="BM29" i="21"/>
  <c r="BL29" i="21"/>
  <c r="BK29" i="21"/>
  <c r="BJ29" i="21"/>
  <c r="BI29" i="21"/>
  <c r="BH29" i="21"/>
  <c r="BG29" i="21"/>
  <c r="BF29" i="21"/>
  <c r="BE29" i="21"/>
  <c r="BD29" i="21"/>
  <c r="BC29" i="21"/>
  <c r="BB29" i="21"/>
  <c r="BA29" i="21"/>
  <c r="AZ29" i="21"/>
  <c r="AY29" i="21"/>
  <c r="AX29" i="21"/>
  <c r="AW29" i="21"/>
  <c r="AV29" i="21"/>
  <c r="AU29" i="21"/>
  <c r="AT29" i="21"/>
  <c r="AS29" i="21"/>
  <c r="AR29" i="21"/>
  <c r="AQ29" i="21"/>
  <c r="AP29" i="21"/>
  <c r="AO29" i="21"/>
  <c r="AN29" i="21"/>
  <c r="AM29" i="21"/>
  <c r="AL29" i="21"/>
  <c r="AK29" i="21"/>
  <c r="AJ29" i="21"/>
  <c r="AI29" i="21"/>
  <c r="AH29" i="21"/>
  <c r="AG29" i="21"/>
  <c r="AF29" i="21"/>
  <c r="AE29" i="21"/>
  <c r="AD29" i="21"/>
  <c r="AC29" i="21"/>
  <c r="AB29" i="21"/>
  <c r="AA29" i="21"/>
  <c r="Z29" i="21"/>
  <c r="Y29" i="21"/>
  <c r="X29" i="21"/>
  <c r="W29" i="21"/>
  <c r="V29" i="21"/>
  <c r="U29" i="21"/>
  <c r="T29" i="21"/>
  <c r="S29" i="21"/>
  <c r="R29" i="21"/>
  <c r="Q29" i="21"/>
  <c r="P29" i="21"/>
  <c r="O29" i="21"/>
  <c r="N29" i="21"/>
  <c r="M29" i="21"/>
  <c r="L29" i="21"/>
  <c r="K29" i="21"/>
  <c r="J29" i="21"/>
  <c r="I29" i="21"/>
  <c r="H29" i="21"/>
  <c r="G29" i="21"/>
  <c r="F29" i="21"/>
  <c r="E29" i="21"/>
  <c r="D29" i="21"/>
  <c r="C29" i="21"/>
  <c r="B29" i="21"/>
  <c r="KM28" i="21"/>
  <c r="KL28" i="21"/>
  <c r="KK28" i="21"/>
  <c r="KJ28" i="21"/>
  <c r="KI28" i="21"/>
  <c r="KH28" i="21"/>
  <c r="KG28" i="21"/>
  <c r="KF28" i="21"/>
  <c r="KE28" i="21"/>
  <c r="KD28" i="21"/>
  <c r="KC28" i="21"/>
  <c r="KB28" i="21"/>
  <c r="KA28" i="21"/>
  <c r="JZ28" i="21"/>
  <c r="JY28" i="21"/>
  <c r="JX28" i="21"/>
  <c r="JW28" i="21"/>
  <c r="JV28" i="21"/>
  <c r="JU28" i="21"/>
  <c r="JT28" i="21"/>
  <c r="JS28" i="21"/>
  <c r="JR28" i="21"/>
  <c r="JQ28" i="21"/>
  <c r="JP28" i="21"/>
  <c r="JO28" i="21"/>
  <c r="JN28" i="21"/>
  <c r="JM28" i="21"/>
  <c r="JL28" i="21"/>
  <c r="JK28" i="21"/>
  <c r="JJ28" i="21"/>
  <c r="JI28" i="21"/>
  <c r="JH28" i="21"/>
  <c r="JG28" i="21"/>
  <c r="JF28" i="21"/>
  <c r="JE28" i="21"/>
  <c r="JD28" i="21"/>
  <c r="JC28" i="21"/>
  <c r="JB28" i="21"/>
  <c r="JA28" i="21"/>
  <c r="IZ28" i="21"/>
  <c r="IY28" i="21"/>
  <c r="IX28" i="21"/>
  <c r="IW28" i="21"/>
  <c r="IV28" i="21"/>
  <c r="IU28" i="21"/>
  <c r="IT28" i="21"/>
  <c r="IS28" i="21"/>
  <c r="IR28" i="21"/>
  <c r="IQ28" i="21"/>
  <c r="IP28" i="21"/>
  <c r="IO28" i="21"/>
  <c r="IN28" i="21"/>
  <c r="IM28" i="21"/>
  <c r="IL28" i="21"/>
  <c r="IK28" i="21"/>
  <c r="IJ28" i="21"/>
  <c r="II28" i="21"/>
  <c r="IH28" i="21"/>
  <c r="IG28" i="21"/>
  <c r="IF28" i="21"/>
  <c r="IE28" i="21"/>
  <c r="ID28" i="21"/>
  <c r="IC28" i="21"/>
  <c r="IB28" i="21"/>
  <c r="IA28" i="21"/>
  <c r="HZ28" i="21"/>
  <c r="HY28" i="21"/>
  <c r="HX28" i="21"/>
  <c r="HW28" i="21"/>
  <c r="HV28" i="21"/>
  <c r="HU28" i="21"/>
  <c r="HT28" i="21"/>
  <c r="HS28" i="21"/>
  <c r="HR28" i="21"/>
  <c r="HQ28" i="21"/>
  <c r="HP28" i="21"/>
  <c r="HO28" i="21"/>
  <c r="HN28" i="21"/>
  <c r="HM28" i="21"/>
  <c r="HL28" i="21"/>
  <c r="HK28" i="21"/>
  <c r="HJ28" i="21"/>
  <c r="HI28" i="21"/>
  <c r="HH28" i="21"/>
  <c r="HG28" i="21"/>
  <c r="HF28" i="21"/>
  <c r="HE28" i="21"/>
  <c r="HD28" i="21"/>
  <c r="HC28" i="21"/>
  <c r="HB28" i="21"/>
  <c r="HA28" i="21"/>
  <c r="GZ28" i="21"/>
  <c r="GY28" i="21"/>
  <c r="GX28" i="21"/>
  <c r="GW28" i="21"/>
  <c r="GV28" i="21"/>
  <c r="GU28" i="21"/>
  <c r="GT28" i="21"/>
  <c r="GS28" i="21"/>
  <c r="GR28" i="21"/>
  <c r="GQ28" i="21"/>
  <c r="GP28" i="21"/>
  <c r="GO28" i="21"/>
  <c r="GN28" i="21"/>
  <c r="GM28" i="21"/>
  <c r="GL28" i="21"/>
  <c r="GK28" i="21"/>
  <c r="GJ28" i="21"/>
  <c r="GI28" i="21"/>
  <c r="GH28" i="21"/>
  <c r="GG28" i="21"/>
  <c r="GF28" i="21"/>
  <c r="GE28" i="21"/>
  <c r="GD28" i="21"/>
  <c r="GC28" i="21"/>
  <c r="GB28" i="21"/>
  <c r="GA28" i="21"/>
  <c r="FZ28" i="21"/>
  <c r="FY28" i="21"/>
  <c r="FX28" i="21"/>
  <c r="FW28" i="21"/>
  <c r="FV28" i="21"/>
  <c r="FU28" i="21"/>
  <c r="FT28" i="21"/>
  <c r="FS28" i="21"/>
  <c r="FR28" i="21"/>
  <c r="FQ28" i="21"/>
  <c r="FP28" i="21"/>
  <c r="FO28" i="21"/>
  <c r="FN28" i="21"/>
  <c r="FM28" i="21"/>
  <c r="FL28" i="21"/>
  <c r="FK28" i="21"/>
  <c r="FJ28" i="21"/>
  <c r="FI28" i="21"/>
  <c r="FH28" i="21"/>
  <c r="FG28" i="21"/>
  <c r="FF28" i="21"/>
  <c r="FE28" i="21"/>
  <c r="FD28" i="21"/>
  <c r="FC28" i="21"/>
  <c r="FB28" i="21"/>
  <c r="FA28" i="21"/>
  <c r="EZ28" i="21"/>
  <c r="EY28" i="21"/>
  <c r="EX28" i="21"/>
  <c r="EW28" i="21"/>
  <c r="EV28" i="21"/>
  <c r="EU28" i="21"/>
  <c r="ET28" i="21"/>
  <c r="ES28" i="21"/>
  <c r="ER28" i="21"/>
  <c r="EQ28" i="21"/>
  <c r="EP28" i="21"/>
  <c r="EO28" i="21"/>
  <c r="EN28" i="21"/>
  <c r="EM28" i="21"/>
  <c r="EL28" i="21"/>
  <c r="EK28" i="21"/>
  <c r="EJ28" i="21"/>
  <c r="EI28" i="21"/>
  <c r="EH28" i="21"/>
  <c r="EG28" i="21"/>
  <c r="EF28" i="21"/>
  <c r="EE28" i="21"/>
  <c r="ED28" i="21"/>
  <c r="EC28" i="21"/>
  <c r="EB28" i="21"/>
  <c r="EA28" i="21"/>
  <c r="DZ28" i="21"/>
  <c r="DY28" i="21"/>
  <c r="DX28" i="21"/>
  <c r="DW28" i="21"/>
  <c r="DV28" i="21"/>
  <c r="DU28" i="21"/>
  <c r="DT28" i="21"/>
  <c r="DS28" i="21"/>
  <c r="DR28" i="21"/>
  <c r="DQ28" i="21"/>
  <c r="DP28" i="21"/>
  <c r="DO28" i="21"/>
  <c r="DN28" i="21"/>
  <c r="DM28" i="21"/>
  <c r="DL28" i="21"/>
  <c r="DK28" i="21"/>
  <c r="DJ28" i="21"/>
  <c r="DI28" i="21"/>
  <c r="DH28" i="21"/>
  <c r="DG28" i="21"/>
  <c r="DF28" i="21"/>
  <c r="DE28" i="21"/>
  <c r="DD28" i="21"/>
  <c r="DC28" i="21"/>
  <c r="DB28" i="21"/>
  <c r="DA28" i="21"/>
  <c r="CZ28" i="21"/>
  <c r="CY28" i="21"/>
  <c r="CX28" i="21"/>
  <c r="CW28" i="21"/>
  <c r="CV28" i="21"/>
  <c r="CU28" i="21"/>
  <c r="CT28" i="21"/>
  <c r="CS28" i="21"/>
  <c r="CR28" i="21"/>
  <c r="CQ28" i="21"/>
  <c r="CP28" i="21"/>
  <c r="CO28" i="21"/>
  <c r="CN28" i="21"/>
  <c r="CM28" i="21"/>
  <c r="CL28" i="21"/>
  <c r="CK28" i="21"/>
  <c r="CJ28" i="21"/>
  <c r="CI28" i="21"/>
  <c r="CH28" i="21"/>
  <c r="CG28" i="21"/>
  <c r="CF28" i="21"/>
  <c r="CE28" i="21"/>
  <c r="CD28" i="21"/>
  <c r="CC28" i="21"/>
  <c r="CB28" i="21"/>
  <c r="CA28" i="21"/>
  <c r="BZ28" i="21"/>
  <c r="BY28" i="21"/>
  <c r="BX28" i="21"/>
  <c r="BW28" i="21"/>
  <c r="BV28" i="21"/>
  <c r="BU28" i="21"/>
  <c r="BT28" i="21"/>
  <c r="BS28" i="21"/>
  <c r="BR28" i="21"/>
  <c r="BQ28" i="21"/>
  <c r="BP28" i="21"/>
  <c r="BO28" i="21"/>
  <c r="BN28" i="21"/>
  <c r="BM28" i="21"/>
  <c r="BL28" i="21"/>
  <c r="BK28" i="21"/>
  <c r="BJ28" i="21"/>
  <c r="BI28" i="21"/>
  <c r="BH28" i="21"/>
  <c r="BG28" i="21"/>
  <c r="BF28" i="21"/>
  <c r="BE28" i="21"/>
  <c r="BD28" i="21"/>
  <c r="BC28" i="21"/>
  <c r="BB28" i="21"/>
  <c r="BA28" i="21"/>
  <c r="AZ28" i="21"/>
  <c r="AY28" i="21"/>
  <c r="AX28" i="21"/>
  <c r="AW28" i="21"/>
  <c r="AV28" i="21"/>
  <c r="AU28" i="21"/>
  <c r="AT28" i="21"/>
  <c r="AS28" i="21"/>
  <c r="AR28" i="21"/>
  <c r="AQ28" i="21"/>
  <c r="AP28" i="21"/>
  <c r="AO28" i="21"/>
  <c r="AN28" i="21"/>
  <c r="AM28" i="21"/>
  <c r="AL28" i="21"/>
  <c r="AK28"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D28" i="21"/>
  <c r="C28" i="21"/>
  <c r="B28" i="21"/>
  <c r="KM27" i="21"/>
  <c r="KL27" i="21"/>
  <c r="KK27" i="21"/>
  <c r="KJ27" i="21"/>
  <c r="KI27" i="21"/>
  <c r="KH27" i="21"/>
  <c r="KG27" i="21"/>
  <c r="KF27" i="21"/>
  <c r="KE27" i="21"/>
  <c r="KD27" i="21"/>
  <c r="KC27" i="21"/>
  <c r="KB27" i="21"/>
  <c r="KA27" i="21"/>
  <c r="JZ27" i="21"/>
  <c r="JY27" i="21"/>
  <c r="JX27" i="21"/>
  <c r="JW27" i="21"/>
  <c r="JV27" i="21"/>
  <c r="JU27" i="21"/>
  <c r="JT27" i="21"/>
  <c r="JS27" i="21"/>
  <c r="JR27" i="21"/>
  <c r="JQ27" i="21"/>
  <c r="JP27" i="21"/>
  <c r="JO27" i="21"/>
  <c r="JN27" i="21"/>
  <c r="JM27" i="21"/>
  <c r="JL27" i="21"/>
  <c r="JK27" i="21"/>
  <c r="JJ27" i="21"/>
  <c r="JI27" i="21"/>
  <c r="JH27" i="21"/>
  <c r="JG27" i="21"/>
  <c r="JF27" i="21"/>
  <c r="JE27" i="21"/>
  <c r="JD27" i="21"/>
  <c r="JC27" i="21"/>
  <c r="JB27" i="21"/>
  <c r="JA27" i="21"/>
  <c r="IZ27" i="21"/>
  <c r="IY27" i="21"/>
  <c r="IX27" i="21"/>
  <c r="IW27" i="21"/>
  <c r="IV27" i="21"/>
  <c r="IU27" i="21"/>
  <c r="IT27" i="21"/>
  <c r="IS27" i="21"/>
  <c r="IR27" i="21"/>
  <c r="IQ27" i="21"/>
  <c r="IP27" i="21"/>
  <c r="IO27" i="21"/>
  <c r="IN27" i="21"/>
  <c r="IM27" i="21"/>
  <c r="IL27" i="21"/>
  <c r="IK27" i="21"/>
  <c r="IJ27" i="21"/>
  <c r="II27" i="21"/>
  <c r="IH27" i="21"/>
  <c r="IG27" i="21"/>
  <c r="IF27" i="21"/>
  <c r="IE27" i="21"/>
  <c r="ID27" i="21"/>
  <c r="IC27" i="21"/>
  <c r="IB27" i="21"/>
  <c r="IA27" i="21"/>
  <c r="HZ27" i="21"/>
  <c r="HY27" i="21"/>
  <c r="HX27" i="21"/>
  <c r="HW27" i="21"/>
  <c r="HV27" i="21"/>
  <c r="HU27" i="21"/>
  <c r="HT27" i="21"/>
  <c r="HS27" i="21"/>
  <c r="HR27" i="21"/>
  <c r="HQ27" i="21"/>
  <c r="HP27" i="21"/>
  <c r="HO27" i="21"/>
  <c r="HN27" i="21"/>
  <c r="HM27" i="21"/>
  <c r="HL27" i="21"/>
  <c r="HK27" i="21"/>
  <c r="HJ27" i="21"/>
  <c r="HI27" i="21"/>
  <c r="HH27" i="21"/>
  <c r="HG27" i="21"/>
  <c r="HF27" i="21"/>
  <c r="HE27" i="21"/>
  <c r="HD27" i="21"/>
  <c r="HC27" i="21"/>
  <c r="HB27" i="21"/>
  <c r="HA27" i="21"/>
  <c r="GZ27" i="21"/>
  <c r="GY27" i="21"/>
  <c r="GX27" i="21"/>
  <c r="GW27" i="21"/>
  <c r="GV27" i="21"/>
  <c r="GU27" i="21"/>
  <c r="GT27" i="21"/>
  <c r="GS27" i="21"/>
  <c r="GR27" i="21"/>
  <c r="GQ27" i="21"/>
  <c r="GP27" i="21"/>
  <c r="GO27" i="21"/>
  <c r="GN27" i="21"/>
  <c r="GM27" i="21"/>
  <c r="GL27" i="21"/>
  <c r="GK27" i="21"/>
  <c r="GJ27" i="21"/>
  <c r="GI27" i="21"/>
  <c r="GH27" i="21"/>
  <c r="GG27" i="21"/>
  <c r="GF27" i="21"/>
  <c r="GE27" i="21"/>
  <c r="GD27" i="21"/>
  <c r="GC27" i="21"/>
  <c r="GB27" i="21"/>
  <c r="GA27" i="21"/>
  <c r="FZ27" i="21"/>
  <c r="FY27" i="21"/>
  <c r="FX27" i="21"/>
  <c r="FW27" i="21"/>
  <c r="FV27" i="21"/>
  <c r="FU27" i="21"/>
  <c r="FT27" i="21"/>
  <c r="FS27" i="21"/>
  <c r="FR27" i="21"/>
  <c r="FQ27" i="21"/>
  <c r="FP27" i="21"/>
  <c r="FO27" i="21"/>
  <c r="FN27" i="21"/>
  <c r="FM27" i="21"/>
  <c r="FL27" i="21"/>
  <c r="FK27" i="21"/>
  <c r="FJ27" i="21"/>
  <c r="FI27" i="21"/>
  <c r="FH27" i="21"/>
  <c r="FG27" i="21"/>
  <c r="FF27" i="21"/>
  <c r="FE27" i="21"/>
  <c r="FD27" i="21"/>
  <c r="FC27" i="21"/>
  <c r="FB27" i="21"/>
  <c r="FA27" i="21"/>
  <c r="EZ27" i="21"/>
  <c r="EY27" i="21"/>
  <c r="EX27" i="21"/>
  <c r="EW27" i="21"/>
  <c r="EV27" i="21"/>
  <c r="EU27" i="21"/>
  <c r="ET27" i="21"/>
  <c r="ES27" i="21"/>
  <c r="ER27" i="21"/>
  <c r="EQ27" i="21"/>
  <c r="EP27" i="21"/>
  <c r="EO27" i="21"/>
  <c r="EN27" i="21"/>
  <c r="EM27" i="21"/>
  <c r="EL27" i="21"/>
  <c r="EK27" i="21"/>
  <c r="EJ27" i="21"/>
  <c r="EI27" i="21"/>
  <c r="EH27" i="21"/>
  <c r="EG27" i="21"/>
  <c r="EF27" i="21"/>
  <c r="EE27" i="21"/>
  <c r="ED27" i="21"/>
  <c r="EC27" i="21"/>
  <c r="EB27" i="21"/>
  <c r="EA27" i="21"/>
  <c r="DZ27" i="21"/>
  <c r="DY27" i="21"/>
  <c r="DX27" i="21"/>
  <c r="DW27" i="21"/>
  <c r="DV27" i="21"/>
  <c r="DU27" i="21"/>
  <c r="DT27" i="21"/>
  <c r="DS27" i="21"/>
  <c r="DR27" i="21"/>
  <c r="DQ27" i="21"/>
  <c r="DP27" i="21"/>
  <c r="DO27" i="21"/>
  <c r="DN27" i="21"/>
  <c r="DM27" i="21"/>
  <c r="DL27" i="21"/>
  <c r="DK27" i="21"/>
  <c r="DJ27" i="21"/>
  <c r="DI27" i="21"/>
  <c r="DH27" i="21"/>
  <c r="DG27" i="21"/>
  <c r="DF27" i="21"/>
  <c r="DE27" i="21"/>
  <c r="DD27" i="21"/>
  <c r="DC27" i="21"/>
  <c r="DB27" i="21"/>
  <c r="DA27" i="21"/>
  <c r="CZ27" i="21"/>
  <c r="CY27" i="21"/>
  <c r="CX27" i="21"/>
  <c r="CW27" i="21"/>
  <c r="CV27" i="21"/>
  <c r="CU27" i="21"/>
  <c r="CT27" i="21"/>
  <c r="CS27" i="21"/>
  <c r="CR27" i="21"/>
  <c r="CQ27" i="21"/>
  <c r="CP27" i="21"/>
  <c r="CO27" i="21"/>
  <c r="CN27" i="21"/>
  <c r="CM27" i="21"/>
  <c r="CL27" i="21"/>
  <c r="CK27" i="21"/>
  <c r="CJ27" i="21"/>
  <c r="CI27" i="21"/>
  <c r="CH27" i="21"/>
  <c r="CG27" i="21"/>
  <c r="CF27" i="21"/>
  <c r="CE27" i="21"/>
  <c r="CD27" i="21"/>
  <c r="CC27" i="21"/>
  <c r="CB27" i="21"/>
  <c r="CA27" i="21"/>
  <c r="BZ27" i="21"/>
  <c r="BY27" i="21"/>
  <c r="BX27" i="21"/>
  <c r="BW27" i="21"/>
  <c r="BV27" i="21"/>
  <c r="BU27" i="21"/>
  <c r="BT27" i="21"/>
  <c r="BS27" i="21"/>
  <c r="BR27" i="21"/>
  <c r="BQ27" i="21"/>
  <c r="BP27" i="21"/>
  <c r="BO27" i="21"/>
  <c r="BN27" i="21"/>
  <c r="BM27" i="21"/>
  <c r="BL27" i="21"/>
  <c r="BK27" i="21"/>
  <c r="BJ27" i="21"/>
  <c r="BI27" i="21"/>
  <c r="BH27" i="21"/>
  <c r="BG27" i="21"/>
  <c r="BF27" i="21"/>
  <c r="BE27" i="21"/>
  <c r="BD27" i="21"/>
  <c r="BC27" i="21"/>
  <c r="BB27" i="21"/>
  <c r="BA27" i="21"/>
  <c r="AZ27" i="21"/>
  <c r="AY27" i="21"/>
  <c r="AX27" i="21"/>
  <c r="AW27" i="21"/>
  <c r="AV27" i="21"/>
  <c r="AU27" i="21"/>
  <c r="AT27" i="21"/>
  <c r="AS27" i="21"/>
  <c r="AR27" i="21"/>
  <c r="AQ27" i="21"/>
  <c r="AP27" i="21"/>
  <c r="AO27" i="21"/>
  <c r="AN27" i="21"/>
  <c r="AM27" i="21"/>
  <c r="AL27" i="21"/>
  <c r="AK27" i="21"/>
  <c r="AJ27" i="21"/>
  <c r="AI27" i="21"/>
  <c r="AH27" i="21"/>
  <c r="AG27" i="21"/>
  <c r="AF27" i="21"/>
  <c r="AE27" i="21"/>
  <c r="AD27" i="21"/>
  <c r="AC27" i="21"/>
  <c r="AB27" i="21"/>
  <c r="AA27" i="21"/>
  <c r="Z27" i="21"/>
  <c r="Y27" i="21"/>
  <c r="X27" i="21"/>
  <c r="W27" i="21"/>
  <c r="V27" i="21"/>
  <c r="U27" i="21"/>
  <c r="T27" i="21"/>
  <c r="S27" i="21"/>
  <c r="R27" i="21"/>
  <c r="Q27" i="21"/>
  <c r="P27" i="21"/>
  <c r="O27" i="21"/>
  <c r="N27" i="21"/>
  <c r="M27" i="21"/>
  <c r="L27" i="21"/>
  <c r="K27" i="21"/>
  <c r="J27" i="21"/>
  <c r="I27" i="21"/>
  <c r="H27" i="21"/>
  <c r="G27" i="21"/>
  <c r="F27" i="21"/>
  <c r="E27" i="21"/>
  <c r="D27" i="21"/>
  <c r="C27" i="21"/>
  <c r="B27" i="21"/>
  <c r="KM26" i="21"/>
  <c r="KL26" i="21"/>
  <c r="KK26" i="21"/>
  <c r="KJ26" i="21"/>
  <c r="KI26" i="21"/>
  <c r="KH26" i="21"/>
  <c r="KG26" i="21"/>
  <c r="KF26" i="21"/>
  <c r="KE26" i="21"/>
  <c r="KD26" i="21"/>
  <c r="KC26" i="21"/>
  <c r="KB26" i="21"/>
  <c r="KA26" i="21"/>
  <c r="JZ26" i="21"/>
  <c r="JY26" i="21"/>
  <c r="JX26" i="21"/>
  <c r="JW26" i="21"/>
  <c r="JV26" i="21"/>
  <c r="JU26" i="21"/>
  <c r="JT26" i="21"/>
  <c r="JS26" i="21"/>
  <c r="JR26" i="21"/>
  <c r="JQ26" i="21"/>
  <c r="JP26" i="21"/>
  <c r="JO26" i="21"/>
  <c r="JN26" i="21"/>
  <c r="JM26" i="21"/>
  <c r="JL26" i="21"/>
  <c r="JK26" i="21"/>
  <c r="JJ26" i="21"/>
  <c r="JI26" i="21"/>
  <c r="JH26" i="21"/>
  <c r="JG26" i="21"/>
  <c r="JF26" i="21"/>
  <c r="JE26" i="21"/>
  <c r="JD26" i="21"/>
  <c r="JC26" i="21"/>
  <c r="JB26" i="21"/>
  <c r="JA26" i="21"/>
  <c r="IZ26" i="21"/>
  <c r="IY26" i="21"/>
  <c r="IX26" i="21"/>
  <c r="IW26" i="21"/>
  <c r="IV26" i="21"/>
  <c r="IU26" i="21"/>
  <c r="IT26" i="21"/>
  <c r="IS26" i="21"/>
  <c r="IR26" i="21"/>
  <c r="IQ26" i="21"/>
  <c r="IP26" i="21"/>
  <c r="IO26" i="21"/>
  <c r="IN26" i="21"/>
  <c r="IM26" i="21"/>
  <c r="IL26" i="21"/>
  <c r="IK26" i="21"/>
  <c r="IJ26" i="21"/>
  <c r="II26" i="21"/>
  <c r="IH26" i="21"/>
  <c r="IG26" i="21"/>
  <c r="IF26" i="21"/>
  <c r="IE26" i="21"/>
  <c r="ID26" i="21"/>
  <c r="IC26" i="21"/>
  <c r="IB26" i="21"/>
  <c r="IA26" i="21"/>
  <c r="HZ26" i="21"/>
  <c r="HY26" i="21"/>
  <c r="HX26" i="21"/>
  <c r="HW26" i="21"/>
  <c r="HV26" i="21"/>
  <c r="HU26" i="21"/>
  <c r="HT26" i="21"/>
  <c r="HS26" i="21"/>
  <c r="HR26" i="21"/>
  <c r="HQ26" i="21"/>
  <c r="HP26" i="21"/>
  <c r="HO26" i="21"/>
  <c r="HN26" i="21"/>
  <c r="HM26" i="21"/>
  <c r="HL26" i="21"/>
  <c r="HK26" i="21"/>
  <c r="HJ26" i="21"/>
  <c r="HI26" i="21"/>
  <c r="HH26" i="21"/>
  <c r="HG26" i="21"/>
  <c r="HF26" i="21"/>
  <c r="HE26" i="21"/>
  <c r="HD26" i="21"/>
  <c r="HC26" i="21"/>
  <c r="HB26" i="21"/>
  <c r="HA26" i="21"/>
  <c r="GZ26" i="21"/>
  <c r="GY26" i="21"/>
  <c r="GX26" i="21"/>
  <c r="GW26" i="21"/>
  <c r="GV26" i="21"/>
  <c r="GU26" i="21"/>
  <c r="GT26" i="21"/>
  <c r="GS26" i="21"/>
  <c r="GR26" i="21"/>
  <c r="GQ26" i="21"/>
  <c r="GP26" i="21"/>
  <c r="GO26" i="21"/>
  <c r="GN26" i="21"/>
  <c r="GM26" i="21"/>
  <c r="GL26" i="21"/>
  <c r="GK26" i="21"/>
  <c r="GJ26" i="21"/>
  <c r="GI26" i="21"/>
  <c r="GH26" i="21"/>
  <c r="GG26" i="21"/>
  <c r="GF26" i="21"/>
  <c r="GE26" i="21"/>
  <c r="GD26" i="21"/>
  <c r="GC26" i="21"/>
  <c r="GB26" i="21"/>
  <c r="GA26" i="21"/>
  <c r="FZ26" i="21"/>
  <c r="FY26" i="21"/>
  <c r="FX26" i="21"/>
  <c r="FW26" i="21"/>
  <c r="FV26" i="21"/>
  <c r="FU26" i="21"/>
  <c r="FT26" i="21"/>
  <c r="FS26" i="21"/>
  <c r="FR26" i="21"/>
  <c r="FQ26" i="21"/>
  <c r="FP26" i="21"/>
  <c r="FO26" i="21"/>
  <c r="FN26" i="21"/>
  <c r="FM26" i="21"/>
  <c r="FL26" i="21"/>
  <c r="FK26" i="21"/>
  <c r="FJ26" i="21"/>
  <c r="FI26" i="21"/>
  <c r="FH26" i="21"/>
  <c r="FG26" i="21"/>
  <c r="FF26" i="21"/>
  <c r="FE26" i="21"/>
  <c r="FD26" i="21"/>
  <c r="FC26" i="21"/>
  <c r="FB26" i="21"/>
  <c r="FA26" i="21"/>
  <c r="EZ26" i="21"/>
  <c r="EY26" i="21"/>
  <c r="EX26" i="21"/>
  <c r="EW26" i="21"/>
  <c r="EV26" i="21"/>
  <c r="EU26" i="21"/>
  <c r="ET26" i="21"/>
  <c r="ES26" i="21"/>
  <c r="ER26" i="21"/>
  <c r="EQ26" i="21"/>
  <c r="EP26" i="21"/>
  <c r="EO26" i="21"/>
  <c r="EN26" i="21"/>
  <c r="EM26" i="21"/>
  <c r="EL26" i="21"/>
  <c r="EK26" i="21"/>
  <c r="EJ26" i="21"/>
  <c r="EI26" i="21"/>
  <c r="EH26" i="21"/>
  <c r="EG26" i="21"/>
  <c r="EF26" i="21"/>
  <c r="EE26" i="21"/>
  <c r="ED26" i="21"/>
  <c r="EC26" i="21"/>
  <c r="EB26" i="21"/>
  <c r="EA26" i="21"/>
  <c r="DZ26" i="21"/>
  <c r="DY26" i="21"/>
  <c r="DX26" i="21"/>
  <c r="DW26" i="21"/>
  <c r="DV26" i="21"/>
  <c r="DU26" i="21"/>
  <c r="DT26" i="21"/>
  <c r="DS26" i="21"/>
  <c r="DR26" i="21"/>
  <c r="DQ26" i="21"/>
  <c r="DP26" i="21"/>
  <c r="DO26" i="21"/>
  <c r="DN26" i="21"/>
  <c r="DM26" i="21"/>
  <c r="DL26" i="21"/>
  <c r="DK26" i="21"/>
  <c r="DJ26" i="21"/>
  <c r="DI26" i="21"/>
  <c r="DH26" i="21"/>
  <c r="DG26" i="21"/>
  <c r="DF26" i="21"/>
  <c r="DE26" i="21"/>
  <c r="DD26" i="21"/>
  <c r="DC26" i="21"/>
  <c r="DB26" i="21"/>
  <c r="DA26" i="21"/>
  <c r="CZ26" i="21"/>
  <c r="CY26" i="21"/>
  <c r="CX26" i="21"/>
  <c r="CW26" i="21"/>
  <c r="CV26" i="21"/>
  <c r="CU26" i="21"/>
  <c r="CT26" i="21"/>
  <c r="CS26" i="21"/>
  <c r="CR26" i="21"/>
  <c r="CQ26" i="21"/>
  <c r="CP26" i="21"/>
  <c r="CO26" i="21"/>
  <c r="CN26" i="21"/>
  <c r="CM26" i="21"/>
  <c r="CL26" i="21"/>
  <c r="CK26" i="21"/>
  <c r="CJ26" i="21"/>
  <c r="CI26" i="21"/>
  <c r="CH26" i="21"/>
  <c r="CG26" i="21"/>
  <c r="CF26" i="21"/>
  <c r="CE26" i="21"/>
  <c r="CD26" i="21"/>
  <c r="CC26" i="21"/>
  <c r="CB26" i="21"/>
  <c r="CA26" i="21"/>
  <c r="BZ26" i="21"/>
  <c r="BY26" i="21"/>
  <c r="BX26" i="21"/>
  <c r="BW26" i="21"/>
  <c r="BV26" i="21"/>
  <c r="BU26" i="21"/>
  <c r="BT26" i="21"/>
  <c r="BS26" i="21"/>
  <c r="BR26" i="21"/>
  <c r="BQ26" i="21"/>
  <c r="BP26" i="21"/>
  <c r="BO26" i="21"/>
  <c r="BN26" i="21"/>
  <c r="BM26" i="21"/>
  <c r="BL26" i="21"/>
  <c r="BK26" i="21"/>
  <c r="BJ26" i="21"/>
  <c r="BI26" i="21"/>
  <c r="BH26" i="21"/>
  <c r="BG26" i="21"/>
  <c r="BF26" i="21"/>
  <c r="BE26" i="21"/>
  <c r="BD26" i="21"/>
  <c r="BC26" i="21"/>
  <c r="BB26" i="21"/>
  <c r="BA26" i="21"/>
  <c r="AZ26" i="21"/>
  <c r="AY26" i="21"/>
  <c r="AX26" i="21"/>
  <c r="AW26" i="21"/>
  <c r="AV26" i="21"/>
  <c r="AU26" i="21"/>
  <c r="AT26" i="21"/>
  <c r="AS26" i="21"/>
  <c r="AR26" i="21"/>
  <c r="AQ26" i="21"/>
  <c r="AP26" i="21"/>
  <c r="AO26" i="21"/>
  <c r="AN26" i="21"/>
  <c r="AM26" i="21"/>
  <c r="AL26" i="21"/>
  <c r="AK26" i="21"/>
  <c r="AJ26" i="21"/>
  <c r="AI26" i="21"/>
  <c r="AH26" i="21"/>
  <c r="AG26" i="21"/>
  <c r="AF26" i="21"/>
  <c r="AE26" i="21"/>
  <c r="AD26" i="21"/>
  <c r="AC26" i="21"/>
  <c r="AB26" i="21"/>
  <c r="AA26" i="21"/>
  <c r="Z26" i="21"/>
  <c r="Y26" i="21"/>
  <c r="X26" i="21"/>
  <c r="W26" i="21"/>
  <c r="V26" i="21"/>
  <c r="U26" i="21"/>
  <c r="T26" i="21"/>
  <c r="S26" i="21"/>
  <c r="R26" i="21"/>
  <c r="Q26" i="21"/>
  <c r="P26" i="21"/>
  <c r="O26" i="21"/>
  <c r="N26" i="21"/>
  <c r="M26" i="21"/>
  <c r="L26" i="21"/>
  <c r="K26" i="21"/>
  <c r="J26" i="21"/>
  <c r="I26" i="21"/>
  <c r="H26" i="21"/>
  <c r="G26" i="21"/>
  <c r="F26" i="21"/>
  <c r="E26" i="21"/>
  <c r="D26" i="21"/>
  <c r="C26" i="21"/>
  <c r="B26" i="21"/>
  <c r="KM25" i="21"/>
  <c r="KL25" i="21"/>
  <c r="KK25" i="21"/>
  <c r="KJ25" i="21"/>
  <c r="KI25" i="21"/>
  <c r="KH25" i="21"/>
  <c r="KG25" i="21"/>
  <c r="KF25" i="21"/>
  <c r="KE25" i="21"/>
  <c r="KD25" i="21"/>
  <c r="KC25" i="21"/>
  <c r="KB25" i="21"/>
  <c r="KA25" i="21"/>
  <c r="JZ25" i="21"/>
  <c r="JY25" i="21"/>
  <c r="JX25" i="21"/>
  <c r="JW25" i="21"/>
  <c r="JV25" i="21"/>
  <c r="JU25" i="21"/>
  <c r="JT25" i="21"/>
  <c r="JS25" i="21"/>
  <c r="JR25" i="21"/>
  <c r="JQ25" i="21"/>
  <c r="JP25" i="21"/>
  <c r="JO25" i="21"/>
  <c r="JN25" i="21"/>
  <c r="JM25" i="21"/>
  <c r="JL25" i="21"/>
  <c r="JK25" i="21"/>
  <c r="JJ25" i="21"/>
  <c r="JI25" i="21"/>
  <c r="JH25" i="21"/>
  <c r="JG25" i="21"/>
  <c r="JF25" i="21"/>
  <c r="JE25" i="21"/>
  <c r="JD25" i="21"/>
  <c r="JC25" i="21"/>
  <c r="JB25" i="21"/>
  <c r="JA25" i="21"/>
  <c r="IZ25" i="21"/>
  <c r="IY25" i="21"/>
  <c r="IX25" i="21"/>
  <c r="IW25" i="21"/>
  <c r="IV25" i="21"/>
  <c r="IU25" i="21"/>
  <c r="IT25" i="21"/>
  <c r="IS25" i="21"/>
  <c r="IR25" i="21"/>
  <c r="IQ25" i="21"/>
  <c r="IP25" i="21"/>
  <c r="IO25" i="21"/>
  <c r="IN25" i="21"/>
  <c r="IM25" i="21"/>
  <c r="IL25" i="21"/>
  <c r="IK25" i="21"/>
  <c r="IJ25" i="21"/>
  <c r="II25" i="21"/>
  <c r="IH25" i="21"/>
  <c r="IG25" i="21"/>
  <c r="IF25" i="21"/>
  <c r="IE25" i="21"/>
  <c r="ID25" i="21"/>
  <c r="IC25" i="21"/>
  <c r="IB25" i="21"/>
  <c r="IA25" i="21"/>
  <c r="HZ25" i="21"/>
  <c r="HY25" i="21"/>
  <c r="HX25" i="21"/>
  <c r="HW25" i="21"/>
  <c r="HV25" i="21"/>
  <c r="HU25" i="21"/>
  <c r="HT25" i="21"/>
  <c r="HS25" i="21"/>
  <c r="HR25" i="21"/>
  <c r="HQ25" i="21"/>
  <c r="HP25" i="21"/>
  <c r="HO25" i="21"/>
  <c r="HN25" i="21"/>
  <c r="HM25" i="21"/>
  <c r="HL25" i="21"/>
  <c r="HK25" i="21"/>
  <c r="HJ25" i="21"/>
  <c r="HI25" i="21"/>
  <c r="HH25" i="21"/>
  <c r="HG25" i="21"/>
  <c r="HF25" i="21"/>
  <c r="HE25" i="21"/>
  <c r="HD25" i="21"/>
  <c r="HC25" i="21"/>
  <c r="HB25" i="21"/>
  <c r="HA25" i="21"/>
  <c r="GZ25" i="21"/>
  <c r="GY25" i="21"/>
  <c r="GX25" i="21"/>
  <c r="GW25" i="21"/>
  <c r="GV25" i="21"/>
  <c r="GU25" i="21"/>
  <c r="GT25" i="21"/>
  <c r="GS25" i="21"/>
  <c r="GR25" i="21"/>
  <c r="GQ25" i="21"/>
  <c r="GP25" i="21"/>
  <c r="GO25" i="21"/>
  <c r="GN25" i="21"/>
  <c r="GM25" i="21"/>
  <c r="GL25" i="21"/>
  <c r="GK25" i="21"/>
  <c r="GJ25" i="21"/>
  <c r="GI25" i="21"/>
  <c r="GH25" i="21"/>
  <c r="GG25" i="21"/>
  <c r="GF25" i="21"/>
  <c r="GE25" i="21"/>
  <c r="GD25" i="21"/>
  <c r="GC25" i="21"/>
  <c r="GB25" i="21"/>
  <c r="GA25" i="21"/>
  <c r="FZ25" i="21"/>
  <c r="FY25" i="21"/>
  <c r="FX25" i="21"/>
  <c r="FW25" i="21"/>
  <c r="FV25" i="21"/>
  <c r="FU25" i="21"/>
  <c r="FT25" i="21"/>
  <c r="FS25" i="21"/>
  <c r="FR25" i="21"/>
  <c r="FQ25" i="21"/>
  <c r="FP25" i="21"/>
  <c r="FO25" i="21"/>
  <c r="FN25" i="21"/>
  <c r="FM25" i="21"/>
  <c r="FL25" i="21"/>
  <c r="FK25" i="21"/>
  <c r="FJ25" i="21"/>
  <c r="FI25" i="21"/>
  <c r="FH25" i="21"/>
  <c r="FG25" i="21"/>
  <c r="FF25" i="21"/>
  <c r="FE25" i="21"/>
  <c r="FD25" i="21"/>
  <c r="FC25" i="21"/>
  <c r="FB25" i="21"/>
  <c r="FA25" i="21"/>
  <c r="EZ25" i="21"/>
  <c r="EY25" i="21"/>
  <c r="EX25" i="21"/>
  <c r="EW25" i="21"/>
  <c r="EV25" i="21"/>
  <c r="EU25" i="21"/>
  <c r="ET25" i="21"/>
  <c r="ES25" i="21"/>
  <c r="ER25" i="21"/>
  <c r="EQ25" i="21"/>
  <c r="EP25" i="21"/>
  <c r="EO25" i="21"/>
  <c r="EN25" i="21"/>
  <c r="EM25" i="21"/>
  <c r="EL25" i="21"/>
  <c r="EK25" i="21"/>
  <c r="EJ25" i="21"/>
  <c r="EI25" i="21"/>
  <c r="EH25" i="21"/>
  <c r="EG25" i="21"/>
  <c r="EF25" i="21"/>
  <c r="EE25" i="21"/>
  <c r="ED25" i="21"/>
  <c r="EC25" i="21"/>
  <c r="EB25" i="21"/>
  <c r="EA25" i="21"/>
  <c r="DZ25" i="21"/>
  <c r="DY25" i="21"/>
  <c r="DX25" i="21"/>
  <c r="DW25" i="21"/>
  <c r="DV25" i="21"/>
  <c r="DU25" i="21"/>
  <c r="DT25" i="21"/>
  <c r="DS25" i="21"/>
  <c r="DR25" i="21"/>
  <c r="DQ25" i="21"/>
  <c r="DP25" i="21"/>
  <c r="DO25" i="21"/>
  <c r="DN25" i="21"/>
  <c r="DM25" i="21"/>
  <c r="DL25" i="21"/>
  <c r="DK25" i="21"/>
  <c r="DJ25" i="21"/>
  <c r="DI25" i="21"/>
  <c r="DH25" i="21"/>
  <c r="DG25" i="21"/>
  <c r="DF25" i="21"/>
  <c r="DE25" i="21"/>
  <c r="DD25" i="21"/>
  <c r="DC25" i="21"/>
  <c r="DB25" i="21"/>
  <c r="DA25" i="21"/>
  <c r="CZ25" i="21"/>
  <c r="CY25" i="21"/>
  <c r="CX25" i="21"/>
  <c r="CW25" i="21"/>
  <c r="CV25" i="21"/>
  <c r="CU25" i="21"/>
  <c r="CT25" i="21"/>
  <c r="CS25" i="21"/>
  <c r="CR25" i="21"/>
  <c r="CQ25" i="21"/>
  <c r="CP25" i="21"/>
  <c r="CO25" i="21"/>
  <c r="CN25" i="21"/>
  <c r="CM25" i="21"/>
  <c r="CL25" i="21"/>
  <c r="CK25" i="21"/>
  <c r="CJ25" i="21"/>
  <c r="CI25" i="21"/>
  <c r="CH25" i="21"/>
  <c r="CG25" i="21"/>
  <c r="CF25" i="21"/>
  <c r="CE25" i="21"/>
  <c r="CD25" i="21"/>
  <c r="CC25" i="21"/>
  <c r="CB25" i="21"/>
  <c r="CA25" i="21"/>
  <c r="BZ25" i="21"/>
  <c r="BY25" i="21"/>
  <c r="BX25" i="21"/>
  <c r="BW25" i="21"/>
  <c r="BV25" i="21"/>
  <c r="BU25" i="21"/>
  <c r="BT25" i="21"/>
  <c r="BS25" i="21"/>
  <c r="BR25" i="21"/>
  <c r="BQ25" i="21"/>
  <c r="BP25" i="21"/>
  <c r="BO25" i="21"/>
  <c r="BN25" i="21"/>
  <c r="BM25" i="21"/>
  <c r="BL25" i="21"/>
  <c r="BK25" i="21"/>
  <c r="BJ25" i="21"/>
  <c r="BI25" i="21"/>
  <c r="BH25" i="21"/>
  <c r="BG25" i="21"/>
  <c r="BF25" i="21"/>
  <c r="BE25" i="21"/>
  <c r="BD25" i="21"/>
  <c r="BC25" i="21"/>
  <c r="BB25" i="21"/>
  <c r="BA25" i="21"/>
  <c r="AZ25" i="21"/>
  <c r="AY25" i="21"/>
  <c r="AX25" i="21"/>
  <c r="AW25" i="21"/>
  <c r="AV25" i="21"/>
  <c r="AU25" i="21"/>
  <c r="AT25" i="21"/>
  <c r="AS25" i="21"/>
  <c r="AR25" i="21"/>
  <c r="AQ25" i="21"/>
  <c r="AP25" i="21"/>
  <c r="AO25" i="21"/>
  <c r="AN25" i="21"/>
  <c r="AM25" i="21"/>
  <c r="AL25" i="21"/>
  <c r="AK25" i="21"/>
  <c r="AJ25" i="21"/>
  <c r="AI25" i="21"/>
  <c r="AH25" i="2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D25" i="21"/>
  <c r="C25" i="21"/>
  <c r="B25" i="21"/>
  <c r="KM24" i="21"/>
  <c r="KL24" i="21"/>
  <c r="KK24" i="21"/>
  <c r="KJ24" i="21"/>
  <c r="KI24" i="21"/>
  <c r="KH24" i="21"/>
  <c r="KG24" i="21"/>
  <c r="KF24" i="21"/>
  <c r="KE24" i="21"/>
  <c r="KD24" i="21"/>
  <c r="KC24" i="21"/>
  <c r="KB24" i="21"/>
  <c r="KA24" i="21"/>
  <c r="JZ24" i="21"/>
  <c r="JY24" i="21"/>
  <c r="JX24" i="21"/>
  <c r="JW24" i="21"/>
  <c r="JV24" i="21"/>
  <c r="JU24" i="21"/>
  <c r="JT24" i="21"/>
  <c r="JS24" i="21"/>
  <c r="JR24" i="21"/>
  <c r="JQ24" i="21"/>
  <c r="JP24" i="21"/>
  <c r="JO24" i="21"/>
  <c r="JN24" i="21"/>
  <c r="JM24" i="21"/>
  <c r="JL24" i="21"/>
  <c r="JK24" i="21"/>
  <c r="JJ24" i="21"/>
  <c r="JI24" i="21"/>
  <c r="JH24" i="21"/>
  <c r="JG24" i="21"/>
  <c r="JF24" i="21"/>
  <c r="JE24" i="21"/>
  <c r="JD24" i="21"/>
  <c r="JC24" i="21"/>
  <c r="JB24" i="21"/>
  <c r="JA24" i="21"/>
  <c r="IZ24" i="21"/>
  <c r="IY24" i="21"/>
  <c r="IX24" i="21"/>
  <c r="IW24" i="21"/>
  <c r="IV24" i="21"/>
  <c r="IU24" i="21"/>
  <c r="IT24" i="21"/>
  <c r="IS24" i="21"/>
  <c r="IR24" i="21"/>
  <c r="IQ24" i="21"/>
  <c r="IP24" i="21"/>
  <c r="IO24" i="21"/>
  <c r="IN24" i="21"/>
  <c r="IM24" i="21"/>
  <c r="IL24" i="21"/>
  <c r="IK24" i="21"/>
  <c r="IJ24" i="21"/>
  <c r="II24" i="21"/>
  <c r="IH24" i="21"/>
  <c r="IG24" i="21"/>
  <c r="IF24" i="21"/>
  <c r="IE24" i="21"/>
  <c r="ID24" i="21"/>
  <c r="IC24" i="21"/>
  <c r="IB24" i="21"/>
  <c r="IA24" i="21"/>
  <c r="HZ24" i="21"/>
  <c r="HY24" i="21"/>
  <c r="HX24" i="21"/>
  <c r="HW24" i="21"/>
  <c r="HV24" i="21"/>
  <c r="HU24" i="21"/>
  <c r="HT24" i="21"/>
  <c r="HS24" i="21"/>
  <c r="HR24" i="21"/>
  <c r="HQ24" i="21"/>
  <c r="HP24" i="21"/>
  <c r="HO24" i="21"/>
  <c r="HN24" i="21"/>
  <c r="HM24" i="21"/>
  <c r="HL24" i="21"/>
  <c r="HK24" i="21"/>
  <c r="HJ24" i="21"/>
  <c r="HI24" i="21"/>
  <c r="HH24" i="21"/>
  <c r="HG24" i="21"/>
  <c r="HF24" i="21"/>
  <c r="HE24" i="21"/>
  <c r="HD24" i="21"/>
  <c r="HC24" i="21"/>
  <c r="HB24" i="21"/>
  <c r="HA24" i="21"/>
  <c r="GZ24" i="21"/>
  <c r="GY24" i="21"/>
  <c r="GX24" i="21"/>
  <c r="GW24" i="21"/>
  <c r="GV24" i="21"/>
  <c r="GU24" i="21"/>
  <c r="GT24" i="21"/>
  <c r="GS24" i="21"/>
  <c r="GR24" i="21"/>
  <c r="GQ24" i="21"/>
  <c r="GP24" i="21"/>
  <c r="GO24" i="21"/>
  <c r="GN24" i="21"/>
  <c r="GM24" i="21"/>
  <c r="GL24" i="21"/>
  <c r="GK24" i="21"/>
  <c r="GJ24" i="21"/>
  <c r="GI24" i="21"/>
  <c r="GH24" i="21"/>
  <c r="GG24" i="21"/>
  <c r="GF24" i="21"/>
  <c r="GE24" i="21"/>
  <c r="GD24" i="21"/>
  <c r="GC24" i="21"/>
  <c r="GB24" i="21"/>
  <c r="GA24" i="21"/>
  <c r="FZ24" i="21"/>
  <c r="FY24" i="21"/>
  <c r="FX24" i="21"/>
  <c r="FW24" i="21"/>
  <c r="FV24" i="21"/>
  <c r="FU24" i="21"/>
  <c r="FT24" i="21"/>
  <c r="FS24" i="21"/>
  <c r="FR24" i="21"/>
  <c r="FQ24" i="21"/>
  <c r="FP24" i="21"/>
  <c r="FO24" i="21"/>
  <c r="FN24" i="21"/>
  <c r="FM24" i="21"/>
  <c r="FL24" i="21"/>
  <c r="FK24" i="21"/>
  <c r="FJ24" i="21"/>
  <c r="FI24" i="21"/>
  <c r="FH24" i="21"/>
  <c r="FG24" i="21"/>
  <c r="FF24" i="21"/>
  <c r="FE24" i="21"/>
  <c r="FD24" i="21"/>
  <c r="FC24" i="21"/>
  <c r="FB24" i="21"/>
  <c r="FA24" i="21"/>
  <c r="EZ24" i="21"/>
  <c r="EY24" i="21"/>
  <c r="EX24" i="21"/>
  <c r="EW24" i="21"/>
  <c r="EV24" i="21"/>
  <c r="EU24" i="21"/>
  <c r="ET24" i="21"/>
  <c r="ES24" i="21"/>
  <c r="ER24" i="21"/>
  <c r="EQ24" i="21"/>
  <c r="EP24" i="21"/>
  <c r="EO24" i="21"/>
  <c r="EN24" i="21"/>
  <c r="EM24" i="21"/>
  <c r="EL24" i="21"/>
  <c r="EK24" i="21"/>
  <c r="EJ24" i="21"/>
  <c r="EI24" i="21"/>
  <c r="EH24" i="21"/>
  <c r="EG24" i="21"/>
  <c r="EF24" i="21"/>
  <c r="EE24" i="21"/>
  <c r="ED24" i="21"/>
  <c r="EC24" i="21"/>
  <c r="EB24" i="21"/>
  <c r="EA24" i="21"/>
  <c r="DZ24" i="21"/>
  <c r="DY24" i="21"/>
  <c r="DX24" i="21"/>
  <c r="DW24" i="21"/>
  <c r="DV24" i="21"/>
  <c r="DU24" i="21"/>
  <c r="DT24" i="21"/>
  <c r="DS24" i="21"/>
  <c r="DR24" i="21"/>
  <c r="DQ24" i="21"/>
  <c r="DP24" i="21"/>
  <c r="DO24" i="21"/>
  <c r="DN24" i="21"/>
  <c r="DM24" i="21"/>
  <c r="DL24" i="21"/>
  <c r="DK24" i="21"/>
  <c r="DJ24" i="21"/>
  <c r="DI24" i="21"/>
  <c r="DH24" i="21"/>
  <c r="DG24" i="21"/>
  <c r="DF24" i="21"/>
  <c r="DE24" i="21"/>
  <c r="DD24" i="21"/>
  <c r="DC24" i="21"/>
  <c r="DB24" i="21"/>
  <c r="DA24" i="21"/>
  <c r="CZ24" i="21"/>
  <c r="CY24" i="21"/>
  <c r="CX24" i="21"/>
  <c r="CW24" i="21"/>
  <c r="CV24" i="21"/>
  <c r="CU24" i="21"/>
  <c r="CT24" i="21"/>
  <c r="CS24" i="21"/>
  <c r="CR24" i="21"/>
  <c r="CQ24" i="21"/>
  <c r="CP24" i="21"/>
  <c r="CO24" i="21"/>
  <c r="CN24" i="21"/>
  <c r="CM24" i="21"/>
  <c r="CL24" i="21"/>
  <c r="CK24" i="21"/>
  <c r="CJ24" i="21"/>
  <c r="CI24" i="21"/>
  <c r="CH24" i="21"/>
  <c r="CG24" i="21"/>
  <c r="CF24" i="21"/>
  <c r="CE24" i="21"/>
  <c r="CD24" i="21"/>
  <c r="CC24" i="21"/>
  <c r="CB24" i="21"/>
  <c r="CA24" i="21"/>
  <c r="BZ24" i="21"/>
  <c r="BY24" i="21"/>
  <c r="BX24" i="21"/>
  <c r="BW24" i="21"/>
  <c r="BV24" i="21"/>
  <c r="BU24" i="21"/>
  <c r="BT24" i="21"/>
  <c r="BS24" i="21"/>
  <c r="BR24" i="21"/>
  <c r="BQ24" i="21"/>
  <c r="BP24" i="21"/>
  <c r="BO24" i="21"/>
  <c r="BN24" i="21"/>
  <c r="BM24" i="21"/>
  <c r="BL24" i="21"/>
  <c r="BK24" i="21"/>
  <c r="BJ24" i="21"/>
  <c r="BI24" i="21"/>
  <c r="BH24" i="21"/>
  <c r="BG24" i="21"/>
  <c r="BF24" i="21"/>
  <c r="BE24" i="21"/>
  <c r="BD24" i="21"/>
  <c r="BC24" i="21"/>
  <c r="BB24" i="21"/>
  <c r="BA24" i="21"/>
  <c r="AZ24" i="21"/>
  <c r="AY24" i="21"/>
  <c r="AX24" i="21"/>
  <c r="AW24" i="21"/>
  <c r="AV24" i="21"/>
  <c r="AU24" i="21"/>
  <c r="AT24" i="21"/>
  <c r="AS24" i="21"/>
  <c r="AR24" i="21"/>
  <c r="AQ24" i="21"/>
  <c r="AP24" i="21"/>
  <c r="AO24" i="21"/>
  <c r="AN24" i="21"/>
  <c r="AM24" i="21"/>
  <c r="AL24" i="21"/>
  <c r="AK24"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D24" i="21"/>
  <c r="C24" i="21"/>
  <c r="B24" i="21"/>
  <c r="KM23" i="21"/>
  <c r="KL23" i="21"/>
  <c r="KK23" i="21"/>
  <c r="KJ23" i="21"/>
  <c r="KI23" i="21"/>
  <c r="KH23" i="21"/>
  <c r="KG23" i="21"/>
  <c r="KF23" i="21"/>
  <c r="KE23" i="21"/>
  <c r="KD23" i="21"/>
  <c r="KC23" i="21"/>
  <c r="KB23" i="21"/>
  <c r="KA23" i="21"/>
  <c r="JZ23" i="21"/>
  <c r="JY23" i="21"/>
  <c r="JX23" i="21"/>
  <c r="JW23" i="21"/>
  <c r="JV23" i="21"/>
  <c r="JU23" i="21"/>
  <c r="JT23" i="21"/>
  <c r="JS23" i="21"/>
  <c r="JR23" i="21"/>
  <c r="JQ23" i="21"/>
  <c r="JP23" i="21"/>
  <c r="JO23" i="21"/>
  <c r="JN23" i="21"/>
  <c r="JM23" i="21"/>
  <c r="JL23" i="21"/>
  <c r="JK23" i="21"/>
  <c r="JJ23" i="21"/>
  <c r="JI23" i="21"/>
  <c r="JH23" i="21"/>
  <c r="JG23" i="21"/>
  <c r="JF23" i="21"/>
  <c r="JE23" i="21"/>
  <c r="JD23" i="21"/>
  <c r="JC23" i="21"/>
  <c r="JB23" i="21"/>
  <c r="JA23" i="21"/>
  <c r="IZ23" i="21"/>
  <c r="IY23" i="21"/>
  <c r="IX23" i="21"/>
  <c r="IW23" i="21"/>
  <c r="IV23" i="21"/>
  <c r="IU23" i="21"/>
  <c r="IT23" i="21"/>
  <c r="IS23" i="21"/>
  <c r="IR23" i="21"/>
  <c r="IQ23" i="21"/>
  <c r="IP23" i="21"/>
  <c r="IO23" i="21"/>
  <c r="IN23" i="21"/>
  <c r="IM23" i="21"/>
  <c r="IL23" i="21"/>
  <c r="IK23" i="21"/>
  <c r="IJ23" i="21"/>
  <c r="II23" i="21"/>
  <c r="IH23" i="21"/>
  <c r="IG23" i="21"/>
  <c r="IF23" i="21"/>
  <c r="IE23" i="21"/>
  <c r="ID23" i="21"/>
  <c r="IC23" i="21"/>
  <c r="IB23" i="21"/>
  <c r="IA23" i="21"/>
  <c r="HZ23" i="21"/>
  <c r="HY23" i="21"/>
  <c r="HX23" i="21"/>
  <c r="HW23" i="21"/>
  <c r="HV23" i="21"/>
  <c r="HU23" i="21"/>
  <c r="HT23" i="21"/>
  <c r="HS23" i="21"/>
  <c r="HR23" i="21"/>
  <c r="HQ23" i="21"/>
  <c r="HP23" i="21"/>
  <c r="HO23" i="21"/>
  <c r="HN23" i="21"/>
  <c r="HM23" i="21"/>
  <c r="HL23" i="21"/>
  <c r="HK23" i="21"/>
  <c r="HJ23" i="21"/>
  <c r="HI23" i="21"/>
  <c r="HH23" i="21"/>
  <c r="HG23" i="21"/>
  <c r="HF23" i="21"/>
  <c r="HE23" i="21"/>
  <c r="HD23" i="21"/>
  <c r="HC23" i="21"/>
  <c r="HB23" i="21"/>
  <c r="HA23" i="21"/>
  <c r="GZ23" i="21"/>
  <c r="GY23" i="21"/>
  <c r="GX23" i="21"/>
  <c r="GW23" i="21"/>
  <c r="GV23" i="21"/>
  <c r="GU23" i="21"/>
  <c r="GT23" i="21"/>
  <c r="GS23" i="21"/>
  <c r="GR23" i="21"/>
  <c r="GQ23" i="21"/>
  <c r="GP23" i="21"/>
  <c r="GO23" i="21"/>
  <c r="GN23" i="21"/>
  <c r="GM23" i="21"/>
  <c r="GL23" i="21"/>
  <c r="GK23" i="21"/>
  <c r="GJ23" i="21"/>
  <c r="GI23" i="21"/>
  <c r="GH23" i="21"/>
  <c r="GG23" i="21"/>
  <c r="GF23" i="21"/>
  <c r="GE23" i="21"/>
  <c r="GD23" i="21"/>
  <c r="GC23" i="21"/>
  <c r="GB23" i="21"/>
  <c r="GA23" i="21"/>
  <c r="FZ23" i="21"/>
  <c r="FY23" i="21"/>
  <c r="FX23" i="21"/>
  <c r="FW23" i="21"/>
  <c r="FV23" i="21"/>
  <c r="FU23" i="21"/>
  <c r="FT23" i="21"/>
  <c r="FS23" i="21"/>
  <c r="FR23" i="21"/>
  <c r="FQ23" i="21"/>
  <c r="FP23" i="21"/>
  <c r="FO23" i="21"/>
  <c r="FN23" i="21"/>
  <c r="FM23" i="21"/>
  <c r="FL23" i="21"/>
  <c r="FK23" i="21"/>
  <c r="FJ23" i="21"/>
  <c r="FI23" i="21"/>
  <c r="FH23" i="21"/>
  <c r="FG23" i="21"/>
  <c r="FF23" i="21"/>
  <c r="FE23" i="21"/>
  <c r="FD23" i="21"/>
  <c r="FC23" i="21"/>
  <c r="FB23" i="21"/>
  <c r="FA23" i="21"/>
  <c r="EZ23" i="21"/>
  <c r="EY23" i="21"/>
  <c r="EX23" i="21"/>
  <c r="EW23" i="21"/>
  <c r="EV23" i="21"/>
  <c r="EU23" i="21"/>
  <c r="ET23" i="21"/>
  <c r="ES23" i="21"/>
  <c r="ER23" i="21"/>
  <c r="EQ23" i="21"/>
  <c r="EP23" i="21"/>
  <c r="EO23" i="21"/>
  <c r="EN23" i="21"/>
  <c r="EM23" i="21"/>
  <c r="EL23" i="21"/>
  <c r="EK23" i="21"/>
  <c r="EJ23" i="21"/>
  <c r="EI23" i="21"/>
  <c r="EH23" i="21"/>
  <c r="EG23" i="21"/>
  <c r="EF23" i="21"/>
  <c r="EE23" i="21"/>
  <c r="ED23" i="21"/>
  <c r="EC23" i="21"/>
  <c r="EB23" i="21"/>
  <c r="EA23" i="21"/>
  <c r="DZ23" i="21"/>
  <c r="DY23" i="21"/>
  <c r="DX23" i="21"/>
  <c r="DW23" i="21"/>
  <c r="DV23" i="21"/>
  <c r="DU23" i="21"/>
  <c r="DT23" i="21"/>
  <c r="DS23" i="21"/>
  <c r="DR23" i="21"/>
  <c r="DQ23" i="21"/>
  <c r="DP23" i="21"/>
  <c r="DO23" i="21"/>
  <c r="DN23" i="21"/>
  <c r="DM23" i="21"/>
  <c r="DL23" i="21"/>
  <c r="DK23" i="21"/>
  <c r="DJ23" i="21"/>
  <c r="DI23" i="21"/>
  <c r="DH23" i="21"/>
  <c r="DG23" i="21"/>
  <c r="DF23" i="21"/>
  <c r="DE23" i="21"/>
  <c r="DD23" i="21"/>
  <c r="DC23" i="21"/>
  <c r="DB23" i="21"/>
  <c r="DA23" i="21"/>
  <c r="CZ23" i="21"/>
  <c r="CY23" i="21"/>
  <c r="CX23" i="21"/>
  <c r="CW23" i="21"/>
  <c r="CV23" i="21"/>
  <c r="CU23" i="21"/>
  <c r="CT23" i="21"/>
  <c r="CS23" i="21"/>
  <c r="CR23" i="21"/>
  <c r="CQ23" i="21"/>
  <c r="CP23" i="21"/>
  <c r="CO23" i="21"/>
  <c r="CN23" i="21"/>
  <c r="CM23" i="21"/>
  <c r="CL23" i="21"/>
  <c r="CK23" i="21"/>
  <c r="CJ23" i="21"/>
  <c r="CI23" i="21"/>
  <c r="CH23" i="21"/>
  <c r="CG23" i="21"/>
  <c r="CF23" i="21"/>
  <c r="CE23" i="21"/>
  <c r="CD23" i="21"/>
  <c r="CC23" i="21"/>
  <c r="CB23" i="21"/>
  <c r="CA23" i="21"/>
  <c r="BZ23" i="21"/>
  <c r="BY23" i="21"/>
  <c r="BX23" i="21"/>
  <c r="BW23" i="21"/>
  <c r="BV23" i="21"/>
  <c r="BU23" i="21"/>
  <c r="BT23" i="21"/>
  <c r="BS23" i="21"/>
  <c r="BR23" i="21"/>
  <c r="BQ23" i="21"/>
  <c r="BP23" i="21"/>
  <c r="BO23" i="21"/>
  <c r="BN23" i="21"/>
  <c r="BM23" i="21"/>
  <c r="BL23" i="21"/>
  <c r="BK23" i="21"/>
  <c r="BJ23" i="21"/>
  <c r="BI23" i="21"/>
  <c r="BH23" i="21"/>
  <c r="BG23" i="21"/>
  <c r="BF23" i="21"/>
  <c r="BE23" i="21"/>
  <c r="BD23" i="21"/>
  <c r="BC23" i="21"/>
  <c r="BB23" i="21"/>
  <c r="BA23" i="21"/>
  <c r="AZ23" i="21"/>
  <c r="AY23" i="21"/>
  <c r="AX23" i="21"/>
  <c r="AW23" i="21"/>
  <c r="AV23" i="21"/>
  <c r="AU23" i="21"/>
  <c r="AT23" i="21"/>
  <c r="AS23" i="21"/>
  <c r="AR23" i="21"/>
  <c r="AQ23" i="21"/>
  <c r="AP23" i="21"/>
  <c r="AO23" i="21"/>
  <c r="AN23" i="21"/>
  <c r="AM23" i="21"/>
  <c r="AL23" i="21"/>
  <c r="AK23" i="21"/>
  <c r="AJ23" i="21"/>
  <c r="AI23" i="21"/>
  <c r="AH23" i="2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H23" i="21"/>
  <c r="G23" i="21"/>
  <c r="F23" i="21"/>
  <c r="E23" i="21"/>
  <c r="D23" i="21"/>
  <c r="C23" i="21"/>
  <c r="B23" i="21"/>
  <c r="KM22" i="21"/>
  <c r="KL22" i="21"/>
  <c r="KK22" i="21"/>
  <c r="KJ22" i="21"/>
  <c r="KI22" i="21"/>
  <c r="KH22" i="21"/>
  <c r="KG22" i="21"/>
  <c r="KF22" i="21"/>
  <c r="KE22" i="21"/>
  <c r="KD22" i="21"/>
  <c r="KC22" i="21"/>
  <c r="KB22" i="21"/>
  <c r="KA22" i="21"/>
  <c r="JZ22" i="21"/>
  <c r="JY22" i="21"/>
  <c r="JX22" i="21"/>
  <c r="JW22" i="21"/>
  <c r="JV22" i="21"/>
  <c r="JU22" i="21"/>
  <c r="JT22" i="21"/>
  <c r="JS22" i="21"/>
  <c r="JR22" i="21"/>
  <c r="JQ22" i="21"/>
  <c r="JP22" i="21"/>
  <c r="JO22" i="21"/>
  <c r="JN22" i="21"/>
  <c r="JM22" i="21"/>
  <c r="JL22" i="21"/>
  <c r="JK22" i="21"/>
  <c r="JJ22" i="21"/>
  <c r="JI22" i="21"/>
  <c r="JH22" i="21"/>
  <c r="JG22" i="21"/>
  <c r="JF22" i="21"/>
  <c r="JE22" i="21"/>
  <c r="JD22" i="21"/>
  <c r="JC22" i="21"/>
  <c r="JB22" i="21"/>
  <c r="JA22" i="21"/>
  <c r="IZ22" i="21"/>
  <c r="IY22" i="21"/>
  <c r="IX22" i="21"/>
  <c r="IW22" i="21"/>
  <c r="IV22" i="21"/>
  <c r="IU22" i="21"/>
  <c r="IT22" i="21"/>
  <c r="IS22" i="21"/>
  <c r="IR22" i="21"/>
  <c r="IQ22" i="21"/>
  <c r="IP22" i="21"/>
  <c r="IO22" i="21"/>
  <c r="IN22" i="21"/>
  <c r="IM22" i="21"/>
  <c r="IL22" i="21"/>
  <c r="IK22" i="21"/>
  <c r="IJ22" i="21"/>
  <c r="II22" i="21"/>
  <c r="IH22" i="21"/>
  <c r="IG22" i="21"/>
  <c r="IF22" i="21"/>
  <c r="IE22" i="21"/>
  <c r="ID22" i="21"/>
  <c r="IC22" i="21"/>
  <c r="IB22" i="21"/>
  <c r="IA22" i="21"/>
  <c r="HZ22" i="21"/>
  <c r="HY22" i="21"/>
  <c r="HX22" i="21"/>
  <c r="HW22" i="21"/>
  <c r="HV22" i="21"/>
  <c r="HU22" i="21"/>
  <c r="HT22" i="21"/>
  <c r="HS22" i="21"/>
  <c r="HR22" i="21"/>
  <c r="HQ22" i="21"/>
  <c r="HP22" i="21"/>
  <c r="HO22" i="21"/>
  <c r="HN22" i="21"/>
  <c r="HM22" i="21"/>
  <c r="HL22" i="21"/>
  <c r="HK22" i="21"/>
  <c r="HJ22" i="21"/>
  <c r="HI22" i="21"/>
  <c r="HH22" i="21"/>
  <c r="HG22" i="21"/>
  <c r="HF22" i="21"/>
  <c r="HE22" i="21"/>
  <c r="HD22" i="21"/>
  <c r="HC22" i="21"/>
  <c r="HB22" i="21"/>
  <c r="HA22" i="21"/>
  <c r="GZ22" i="21"/>
  <c r="GY22" i="21"/>
  <c r="GX22" i="21"/>
  <c r="GW22" i="21"/>
  <c r="GV22" i="21"/>
  <c r="GU22" i="21"/>
  <c r="GT22" i="21"/>
  <c r="GS22" i="21"/>
  <c r="GR22" i="21"/>
  <c r="GQ22" i="21"/>
  <c r="GP22" i="21"/>
  <c r="GO22" i="21"/>
  <c r="GN22" i="21"/>
  <c r="GM22" i="21"/>
  <c r="GL22" i="21"/>
  <c r="GK22" i="21"/>
  <c r="GJ22" i="21"/>
  <c r="GI22" i="21"/>
  <c r="GH22" i="21"/>
  <c r="GG22" i="21"/>
  <c r="GF22" i="21"/>
  <c r="GE22" i="21"/>
  <c r="GD22" i="21"/>
  <c r="GC22" i="21"/>
  <c r="GB22" i="21"/>
  <c r="GA22" i="21"/>
  <c r="FZ22" i="21"/>
  <c r="FY22" i="21"/>
  <c r="FX22" i="21"/>
  <c r="FW22" i="21"/>
  <c r="FV22" i="21"/>
  <c r="FU22" i="21"/>
  <c r="FT22" i="21"/>
  <c r="FS22" i="21"/>
  <c r="FR22" i="21"/>
  <c r="FQ22" i="21"/>
  <c r="FP22" i="21"/>
  <c r="FO22" i="21"/>
  <c r="FN22" i="21"/>
  <c r="FM22" i="21"/>
  <c r="FL22" i="21"/>
  <c r="FK22" i="21"/>
  <c r="FJ22" i="21"/>
  <c r="FI22" i="21"/>
  <c r="FH22" i="21"/>
  <c r="FG22" i="21"/>
  <c r="FF22" i="21"/>
  <c r="FE22" i="21"/>
  <c r="FD22" i="21"/>
  <c r="FC22" i="21"/>
  <c r="FB22" i="21"/>
  <c r="FA22" i="21"/>
  <c r="EZ22" i="21"/>
  <c r="EY22" i="21"/>
  <c r="EX22" i="21"/>
  <c r="EW22" i="21"/>
  <c r="EV22" i="21"/>
  <c r="EU22" i="21"/>
  <c r="ET22" i="21"/>
  <c r="ES22" i="21"/>
  <c r="ER22" i="21"/>
  <c r="EQ22" i="21"/>
  <c r="EP22" i="21"/>
  <c r="EO22" i="21"/>
  <c r="EN22" i="21"/>
  <c r="EM22" i="21"/>
  <c r="EL22" i="21"/>
  <c r="EK22" i="21"/>
  <c r="EJ22" i="21"/>
  <c r="EI22" i="21"/>
  <c r="EH22" i="21"/>
  <c r="EG22" i="21"/>
  <c r="EF22" i="21"/>
  <c r="EE22" i="21"/>
  <c r="ED22" i="21"/>
  <c r="EC22" i="21"/>
  <c r="EB22" i="21"/>
  <c r="EA22" i="21"/>
  <c r="DZ22" i="21"/>
  <c r="DY22" i="21"/>
  <c r="DX22" i="21"/>
  <c r="DW22" i="21"/>
  <c r="DV22" i="21"/>
  <c r="DU22" i="21"/>
  <c r="DT22" i="21"/>
  <c r="DS22" i="21"/>
  <c r="DR22" i="21"/>
  <c r="DQ22" i="21"/>
  <c r="DP22" i="21"/>
  <c r="DO22" i="21"/>
  <c r="DN22" i="21"/>
  <c r="DM22" i="21"/>
  <c r="DL22" i="21"/>
  <c r="DK22" i="21"/>
  <c r="DJ22" i="21"/>
  <c r="DI22" i="21"/>
  <c r="DH22" i="21"/>
  <c r="DG22" i="21"/>
  <c r="DF22" i="21"/>
  <c r="DE22" i="21"/>
  <c r="DD22" i="21"/>
  <c r="DC22" i="21"/>
  <c r="DB22" i="21"/>
  <c r="DA22" i="21"/>
  <c r="CZ22" i="21"/>
  <c r="CY22" i="21"/>
  <c r="CX22" i="21"/>
  <c r="CW22" i="21"/>
  <c r="CV22" i="21"/>
  <c r="CU22" i="21"/>
  <c r="CT22" i="21"/>
  <c r="CS22" i="21"/>
  <c r="CR22" i="21"/>
  <c r="CQ22" i="21"/>
  <c r="CP22" i="21"/>
  <c r="CO22" i="21"/>
  <c r="CN22" i="21"/>
  <c r="CM22" i="21"/>
  <c r="CL22" i="21"/>
  <c r="CK22" i="21"/>
  <c r="CJ22" i="21"/>
  <c r="CI22" i="21"/>
  <c r="CH22" i="21"/>
  <c r="CG22" i="21"/>
  <c r="CF22" i="21"/>
  <c r="CE22" i="21"/>
  <c r="CD22" i="21"/>
  <c r="CC22" i="21"/>
  <c r="CB22" i="21"/>
  <c r="CA22" i="21"/>
  <c r="BZ22" i="21"/>
  <c r="BY22" i="21"/>
  <c r="BX22" i="21"/>
  <c r="BW22" i="21"/>
  <c r="BV22" i="21"/>
  <c r="BU22" i="21"/>
  <c r="BT22" i="21"/>
  <c r="BS22" i="21"/>
  <c r="BR22" i="21"/>
  <c r="BQ22" i="21"/>
  <c r="BP22" i="21"/>
  <c r="BO22" i="21"/>
  <c r="BN22" i="21"/>
  <c r="BM22" i="21"/>
  <c r="BL22" i="21"/>
  <c r="BK22" i="21"/>
  <c r="BJ22" i="21"/>
  <c r="BI22" i="21"/>
  <c r="BH22" i="21"/>
  <c r="BG22" i="21"/>
  <c r="BF22" i="21"/>
  <c r="BE22" i="21"/>
  <c r="BD22" i="21"/>
  <c r="BC22" i="21"/>
  <c r="BB22" i="21"/>
  <c r="BA22" i="21"/>
  <c r="AZ22" i="21"/>
  <c r="AY22" i="21"/>
  <c r="AX22" i="21"/>
  <c r="AW22" i="21"/>
  <c r="AV22" i="21"/>
  <c r="AU22" i="21"/>
  <c r="AT22" i="21"/>
  <c r="AS22" i="21"/>
  <c r="AR22" i="21"/>
  <c r="AQ22" i="21"/>
  <c r="AP22" i="21"/>
  <c r="AO22" i="21"/>
  <c r="AN22" i="21"/>
  <c r="AM22" i="21"/>
  <c r="AL22" i="21"/>
  <c r="AK22" i="21"/>
  <c r="AJ22" i="21"/>
  <c r="AI22" i="21"/>
  <c r="AH22" i="21"/>
  <c r="AG22" i="21"/>
  <c r="AF22" i="21"/>
  <c r="AE22" i="21"/>
  <c r="AD22" i="21"/>
  <c r="AC22" i="21"/>
  <c r="AB22" i="21"/>
  <c r="AA22" i="21"/>
  <c r="Z22" i="21"/>
  <c r="Y22" i="21"/>
  <c r="X22" i="21"/>
  <c r="W22" i="21"/>
  <c r="V22" i="21"/>
  <c r="U22" i="21"/>
  <c r="T22" i="21"/>
  <c r="S22" i="21"/>
  <c r="R22" i="21"/>
  <c r="Q22" i="21"/>
  <c r="P22" i="21"/>
  <c r="O22" i="21"/>
  <c r="N22" i="21"/>
  <c r="M22" i="21"/>
  <c r="L22" i="21"/>
  <c r="K22" i="21"/>
  <c r="J22" i="21"/>
  <c r="I22" i="21"/>
  <c r="H22" i="21"/>
  <c r="G22" i="21"/>
  <c r="F22" i="21"/>
  <c r="E22" i="21"/>
  <c r="D22" i="21"/>
  <c r="C22" i="21"/>
  <c r="B22" i="21"/>
  <c r="KM21" i="21"/>
  <c r="KL21" i="21"/>
  <c r="KK21" i="21"/>
  <c r="KJ21" i="21"/>
  <c r="KI21" i="21"/>
  <c r="KH21" i="21"/>
  <c r="KG21" i="21"/>
  <c r="KF21" i="21"/>
  <c r="KE21" i="21"/>
  <c r="KD21" i="21"/>
  <c r="KC21" i="21"/>
  <c r="KB21" i="21"/>
  <c r="KA21" i="21"/>
  <c r="JZ21" i="21"/>
  <c r="JY21" i="21"/>
  <c r="JX21" i="21"/>
  <c r="JW21" i="21"/>
  <c r="JV21" i="21"/>
  <c r="JU21" i="21"/>
  <c r="JT21" i="21"/>
  <c r="JS21" i="21"/>
  <c r="JR21" i="21"/>
  <c r="JQ21" i="21"/>
  <c r="JP21" i="21"/>
  <c r="JO21" i="21"/>
  <c r="JN21" i="21"/>
  <c r="JM21" i="21"/>
  <c r="JL21" i="21"/>
  <c r="JK21" i="21"/>
  <c r="JJ21" i="21"/>
  <c r="JI21" i="21"/>
  <c r="JH21" i="21"/>
  <c r="JG21" i="21"/>
  <c r="JF21" i="21"/>
  <c r="JE21" i="21"/>
  <c r="JD21" i="21"/>
  <c r="JC21" i="21"/>
  <c r="JB21" i="21"/>
  <c r="JA21" i="21"/>
  <c r="IZ21" i="21"/>
  <c r="IY21" i="21"/>
  <c r="IX21" i="21"/>
  <c r="IW21" i="21"/>
  <c r="IV21" i="21"/>
  <c r="IU21" i="21"/>
  <c r="IT21" i="21"/>
  <c r="IS21" i="21"/>
  <c r="IR21" i="21"/>
  <c r="IQ21" i="21"/>
  <c r="IP21" i="21"/>
  <c r="IO21" i="21"/>
  <c r="IN21" i="21"/>
  <c r="IM21" i="21"/>
  <c r="IL21" i="21"/>
  <c r="IK21" i="21"/>
  <c r="IJ21" i="21"/>
  <c r="II21" i="21"/>
  <c r="IH21" i="21"/>
  <c r="IG21" i="21"/>
  <c r="IF21" i="21"/>
  <c r="IE21" i="21"/>
  <c r="ID21" i="21"/>
  <c r="IC21" i="21"/>
  <c r="IB21" i="21"/>
  <c r="IA21" i="21"/>
  <c r="HZ21" i="21"/>
  <c r="HY21" i="21"/>
  <c r="HX21" i="21"/>
  <c r="HW21" i="21"/>
  <c r="HV21" i="21"/>
  <c r="HU21" i="21"/>
  <c r="HT21" i="21"/>
  <c r="HS21" i="21"/>
  <c r="HR21" i="21"/>
  <c r="HQ21" i="21"/>
  <c r="HP21" i="21"/>
  <c r="HO21" i="21"/>
  <c r="HN21" i="21"/>
  <c r="HM21" i="21"/>
  <c r="HL21" i="21"/>
  <c r="HK21" i="21"/>
  <c r="HJ21" i="21"/>
  <c r="HI21" i="21"/>
  <c r="HH21" i="21"/>
  <c r="HG21" i="21"/>
  <c r="HF21" i="21"/>
  <c r="HE21" i="21"/>
  <c r="HD21" i="21"/>
  <c r="HC21" i="21"/>
  <c r="HB21" i="21"/>
  <c r="HA21" i="21"/>
  <c r="GZ21" i="21"/>
  <c r="GY21" i="21"/>
  <c r="GX21" i="21"/>
  <c r="GW21" i="21"/>
  <c r="GV21" i="21"/>
  <c r="GU21" i="21"/>
  <c r="GT21" i="21"/>
  <c r="GS21" i="21"/>
  <c r="GR21" i="21"/>
  <c r="GQ21" i="21"/>
  <c r="GP21" i="21"/>
  <c r="GO21" i="21"/>
  <c r="GN21" i="21"/>
  <c r="GM21" i="21"/>
  <c r="GL21" i="21"/>
  <c r="GK21" i="21"/>
  <c r="GJ21" i="21"/>
  <c r="GI21" i="21"/>
  <c r="GH21" i="21"/>
  <c r="GG21" i="21"/>
  <c r="GF21" i="21"/>
  <c r="GE21" i="21"/>
  <c r="GD21" i="21"/>
  <c r="GC21" i="21"/>
  <c r="GB21" i="21"/>
  <c r="GA21" i="21"/>
  <c r="FZ21" i="21"/>
  <c r="FY21" i="21"/>
  <c r="FX21" i="21"/>
  <c r="FW21" i="21"/>
  <c r="FV21" i="21"/>
  <c r="FU21" i="21"/>
  <c r="FT21" i="21"/>
  <c r="FS21" i="21"/>
  <c r="FR21" i="21"/>
  <c r="FQ21" i="21"/>
  <c r="FP21" i="21"/>
  <c r="FO21" i="21"/>
  <c r="FN21" i="21"/>
  <c r="FM21" i="21"/>
  <c r="FL21" i="21"/>
  <c r="FK21" i="21"/>
  <c r="FJ21" i="21"/>
  <c r="FI21" i="21"/>
  <c r="FH21" i="21"/>
  <c r="FG21" i="21"/>
  <c r="FF21" i="21"/>
  <c r="FE21" i="21"/>
  <c r="FD21" i="21"/>
  <c r="FC21" i="21"/>
  <c r="FB21" i="21"/>
  <c r="FA21" i="21"/>
  <c r="EZ21" i="21"/>
  <c r="EY21" i="21"/>
  <c r="EX21" i="21"/>
  <c r="EW21" i="21"/>
  <c r="EV21" i="21"/>
  <c r="EU21" i="21"/>
  <c r="ET21" i="21"/>
  <c r="ES21" i="21"/>
  <c r="ER21" i="21"/>
  <c r="EQ21" i="21"/>
  <c r="EP21" i="21"/>
  <c r="EO21" i="21"/>
  <c r="EN21" i="21"/>
  <c r="EM21" i="21"/>
  <c r="EL21" i="21"/>
  <c r="EK21" i="21"/>
  <c r="EJ21" i="21"/>
  <c r="EI21" i="21"/>
  <c r="EH21" i="21"/>
  <c r="EG21" i="21"/>
  <c r="EF21" i="21"/>
  <c r="EE21" i="21"/>
  <c r="ED21" i="21"/>
  <c r="EC21" i="21"/>
  <c r="EB21" i="21"/>
  <c r="EA21" i="21"/>
  <c r="DZ21" i="21"/>
  <c r="DY21" i="21"/>
  <c r="DX21" i="21"/>
  <c r="DW21" i="21"/>
  <c r="DV21" i="21"/>
  <c r="DU21" i="21"/>
  <c r="DT21" i="21"/>
  <c r="DS21" i="21"/>
  <c r="DR21" i="21"/>
  <c r="DQ21" i="21"/>
  <c r="DP21" i="21"/>
  <c r="DO21" i="21"/>
  <c r="DN21" i="21"/>
  <c r="DM21" i="21"/>
  <c r="DL21" i="21"/>
  <c r="DK21" i="21"/>
  <c r="DJ21" i="21"/>
  <c r="DI21" i="21"/>
  <c r="DH21" i="21"/>
  <c r="DG21" i="21"/>
  <c r="DF21" i="21"/>
  <c r="DE21" i="21"/>
  <c r="DD21" i="21"/>
  <c r="DC21" i="21"/>
  <c r="DB21" i="21"/>
  <c r="DA21" i="21"/>
  <c r="CZ21" i="21"/>
  <c r="CY21" i="21"/>
  <c r="CX21" i="21"/>
  <c r="CW21" i="21"/>
  <c r="CV21" i="21"/>
  <c r="CU21" i="21"/>
  <c r="CT21" i="21"/>
  <c r="CS21" i="21"/>
  <c r="CR21" i="21"/>
  <c r="CQ21" i="21"/>
  <c r="CP21" i="21"/>
  <c r="CO21" i="21"/>
  <c r="CN21" i="21"/>
  <c r="CM21" i="21"/>
  <c r="CL21" i="21"/>
  <c r="CK21" i="21"/>
  <c r="CJ21" i="21"/>
  <c r="CI21" i="21"/>
  <c r="CH21" i="21"/>
  <c r="CG21" i="21"/>
  <c r="CF21" i="21"/>
  <c r="CE21" i="21"/>
  <c r="CD21" i="21"/>
  <c r="CC21" i="21"/>
  <c r="CB21" i="21"/>
  <c r="CA21" i="21"/>
  <c r="BZ21" i="21"/>
  <c r="BY21" i="21"/>
  <c r="BX21" i="21"/>
  <c r="BW21" i="21"/>
  <c r="BV21" i="21"/>
  <c r="BU21" i="21"/>
  <c r="BT21" i="21"/>
  <c r="BS21" i="21"/>
  <c r="BR21" i="21"/>
  <c r="BQ21" i="21"/>
  <c r="BP21" i="21"/>
  <c r="BO21" i="21"/>
  <c r="BN21" i="21"/>
  <c r="BM21" i="21"/>
  <c r="BL21" i="21"/>
  <c r="BK21" i="21"/>
  <c r="BJ21" i="21"/>
  <c r="BI21" i="21"/>
  <c r="BH21" i="21"/>
  <c r="BG21" i="21"/>
  <c r="BF21" i="21"/>
  <c r="BE21" i="21"/>
  <c r="BD21" i="21"/>
  <c r="BC21" i="21"/>
  <c r="BB21" i="21"/>
  <c r="BA21" i="21"/>
  <c r="AZ21" i="21"/>
  <c r="AY21" i="21"/>
  <c r="AX21" i="21"/>
  <c r="AW21" i="21"/>
  <c r="AV21" i="21"/>
  <c r="AU21" i="21"/>
  <c r="AT21" i="21"/>
  <c r="AS21" i="21"/>
  <c r="AR21" i="21"/>
  <c r="AQ21" i="21"/>
  <c r="AP21" i="21"/>
  <c r="AO21" i="21"/>
  <c r="AN21" i="21"/>
  <c r="AM21" i="21"/>
  <c r="AL21" i="21"/>
  <c r="AK21" i="21"/>
  <c r="AJ21" i="21"/>
  <c r="AI21" i="21"/>
  <c r="AH21" i="2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H21" i="21"/>
  <c r="G21" i="21"/>
  <c r="F21" i="21"/>
  <c r="E21" i="21"/>
  <c r="D21" i="21"/>
  <c r="C21" i="21"/>
  <c r="B21" i="21"/>
  <c r="KM20" i="21"/>
  <c r="KL20" i="21"/>
  <c r="KK20" i="21"/>
  <c r="KJ20" i="21"/>
  <c r="KI20" i="21"/>
  <c r="KH20" i="21"/>
  <c r="KG20" i="21"/>
  <c r="KF20" i="21"/>
  <c r="KE20" i="21"/>
  <c r="KD20" i="21"/>
  <c r="KC20" i="21"/>
  <c r="KB20" i="21"/>
  <c r="KA20" i="21"/>
  <c r="JZ20" i="21"/>
  <c r="JY20" i="21"/>
  <c r="JX20" i="21"/>
  <c r="JW20" i="21"/>
  <c r="JV20" i="21"/>
  <c r="JU20" i="21"/>
  <c r="JT20" i="21"/>
  <c r="JS20" i="21"/>
  <c r="JR20" i="21"/>
  <c r="JQ20" i="21"/>
  <c r="JP20" i="21"/>
  <c r="JO20" i="21"/>
  <c r="JN20" i="21"/>
  <c r="JM20" i="21"/>
  <c r="JL20" i="21"/>
  <c r="JK20" i="21"/>
  <c r="JJ20" i="21"/>
  <c r="JI20" i="21"/>
  <c r="JH20" i="21"/>
  <c r="JG20" i="21"/>
  <c r="JF20" i="21"/>
  <c r="JE20" i="21"/>
  <c r="JD20" i="21"/>
  <c r="JC20" i="21"/>
  <c r="JB20" i="21"/>
  <c r="JA20" i="21"/>
  <c r="IZ20" i="21"/>
  <c r="IY20" i="21"/>
  <c r="IX20" i="21"/>
  <c r="IW20" i="21"/>
  <c r="IV20" i="21"/>
  <c r="IU20" i="21"/>
  <c r="IT20" i="21"/>
  <c r="IS20" i="21"/>
  <c r="IR20" i="21"/>
  <c r="IQ20" i="21"/>
  <c r="IP20" i="21"/>
  <c r="IO20" i="21"/>
  <c r="IN20" i="21"/>
  <c r="IM20" i="21"/>
  <c r="IL20" i="21"/>
  <c r="IK20" i="21"/>
  <c r="IJ20" i="21"/>
  <c r="II20" i="21"/>
  <c r="IH20" i="21"/>
  <c r="IG20" i="21"/>
  <c r="IF20" i="21"/>
  <c r="IE20" i="21"/>
  <c r="ID20" i="21"/>
  <c r="IC20" i="21"/>
  <c r="IB20" i="21"/>
  <c r="IA20" i="21"/>
  <c r="HZ20" i="21"/>
  <c r="HY20" i="21"/>
  <c r="HX20" i="21"/>
  <c r="HW20" i="21"/>
  <c r="HV20" i="21"/>
  <c r="HU20" i="21"/>
  <c r="HT20" i="21"/>
  <c r="HS20" i="21"/>
  <c r="HR20" i="21"/>
  <c r="HQ20" i="21"/>
  <c r="HP20" i="21"/>
  <c r="HO20" i="21"/>
  <c r="HN20" i="21"/>
  <c r="HM20" i="21"/>
  <c r="HL20" i="21"/>
  <c r="HK20" i="21"/>
  <c r="HJ20" i="21"/>
  <c r="HI20" i="21"/>
  <c r="HH20" i="21"/>
  <c r="HG20" i="21"/>
  <c r="HF20" i="21"/>
  <c r="HE20" i="21"/>
  <c r="HD20" i="21"/>
  <c r="HC20" i="21"/>
  <c r="HB20" i="21"/>
  <c r="HA20" i="21"/>
  <c r="GZ20" i="21"/>
  <c r="GY20" i="21"/>
  <c r="GX20" i="21"/>
  <c r="GW20" i="21"/>
  <c r="GV20" i="21"/>
  <c r="GU20" i="21"/>
  <c r="GT20" i="21"/>
  <c r="GS20" i="21"/>
  <c r="GR20" i="21"/>
  <c r="GQ20" i="21"/>
  <c r="GP20" i="21"/>
  <c r="GO20" i="21"/>
  <c r="GN20" i="21"/>
  <c r="GM20" i="21"/>
  <c r="GL20" i="21"/>
  <c r="GK20" i="21"/>
  <c r="GJ20" i="21"/>
  <c r="GI20" i="21"/>
  <c r="GH20" i="21"/>
  <c r="GG20" i="21"/>
  <c r="GF20" i="21"/>
  <c r="GE20" i="21"/>
  <c r="GD20" i="21"/>
  <c r="GC20" i="21"/>
  <c r="GB20" i="21"/>
  <c r="GA20" i="21"/>
  <c r="FZ20" i="21"/>
  <c r="FY20" i="21"/>
  <c r="FX20" i="21"/>
  <c r="FW20" i="21"/>
  <c r="FV20" i="21"/>
  <c r="FU20" i="21"/>
  <c r="FT20" i="21"/>
  <c r="FS20" i="21"/>
  <c r="FR20" i="21"/>
  <c r="FQ20" i="21"/>
  <c r="FP20" i="21"/>
  <c r="FO20" i="21"/>
  <c r="FN20" i="21"/>
  <c r="FM20" i="21"/>
  <c r="FL20" i="21"/>
  <c r="FK20" i="21"/>
  <c r="FJ20" i="21"/>
  <c r="FI20" i="21"/>
  <c r="FH20" i="21"/>
  <c r="FG20" i="21"/>
  <c r="FF20" i="21"/>
  <c r="FE20" i="21"/>
  <c r="FD20" i="21"/>
  <c r="FC20" i="21"/>
  <c r="FB20" i="21"/>
  <c r="FA20" i="21"/>
  <c r="EZ20" i="21"/>
  <c r="EY20" i="21"/>
  <c r="EX20" i="21"/>
  <c r="EW20" i="21"/>
  <c r="EV20" i="21"/>
  <c r="EU20" i="21"/>
  <c r="ET20" i="21"/>
  <c r="ES20" i="21"/>
  <c r="ER20" i="21"/>
  <c r="EQ20" i="21"/>
  <c r="EP20" i="21"/>
  <c r="EO20" i="21"/>
  <c r="EN20" i="21"/>
  <c r="EM20" i="21"/>
  <c r="EL20" i="21"/>
  <c r="EK20" i="21"/>
  <c r="EJ20" i="21"/>
  <c r="EI20" i="21"/>
  <c r="EH20" i="21"/>
  <c r="EG20" i="21"/>
  <c r="EF20" i="21"/>
  <c r="EE20" i="21"/>
  <c r="ED20" i="21"/>
  <c r="EC20" i="21"/>
  <c r="EB20" i="21"/>
  <c r="EA20" i="21"/>
  <c r="DZ20" i="21"/>
  <c r="DY20" i="21"/>
  <c r="DX20" i="21"/>
  <c r="DW20" i="21"/>
  <c r="DV20" i="21"/>
  <c r="DU20" i="21"/>
  <c r="DT20" i="21"/>
  <c r="DS20" i="21"/>
  <c r="DR20" i="21"/>
  <c r="DQ20" i="21"/>
  <c r="DP20" i="21"/>
  <c r="DO20" i="21"/>
  <c r="DN20" i="21"/>
  <c r="DM20" i="21"/>
  <c r="DL20" i="21"/>
  <c r="DK20" i="21"/>
  <c r="DJ20" i="21"/>
  <c r="DI20" i="21"/>
  <c r="DH20" i="21"/>
  <c r="DG20" i="21"/>
  <c r="DF20" i="21"/>
  <c r="DE20" i="21"/>
  <c r="DD20" i="21"/>
  <c r="DC20" i="21"/>
  <c r="DB20" i="21"/>
  <c r="DA20" i="21"/>
  <c r="CZ20" i="21"/>
  <c r="CY20" i="21"/>
  <c r="CX20" i="21"/>
  <c r="CW20" i="21"/>
  <c r="CV20" i="21"/>
  <c r="CU20" i="21"/>
  <c r="CT20" i="21"/>
  <c r="CS20" i="21"/>
  <c r="CR20" i="21"/>
  <c r="CQ20" i="21"/>
  <c r="CP20" i="21"/>
  <c r="CO20" i="21"/>
  <c r="CN20" i="21"/>
  <c r="CM20" i="21"/>
  <c r="CL20" i="21"/>
  <c r="CK20" i="21"/>
  <c r="CJ20" i="21"/>
  <c r="CI20" i="21"/>
  <c r="CH20" i="21"/>
  <c r="CG20" i="21"/>
  <c r="CF20" i="21"/>
  <c r="CE20" i="21"/>
  <c r="CD20" i="21"/>
  <c r="CC20" i="21"/>
  <c r="CB20" i="21"/>
  <c r="CA20" i="21"/>
  <c r="BZ20" i="21"/>
  <c r="BY20" i="21"/>
  <c r="BX20" i="21"/>
  <c r="BW20" i="21"/>
  <c r="BV20" i="21"/>
  <c r="BU20" i="21"/>
  <c r="BT20" i="21"/>
  <c r="BS20" i="21"/>
  <c r="BR20" i="21"/>
  <c r="BQ20" i="21"/>
  <c r="BP20" i="21"/>
  <c r="BO20" i="21"/>
  <c r="BN20" i="21"/>
  <c r="BM20" i="21"/>
  <c r="BL20" i="21"/>
  <c r="BK20" i="21"/>
  <c r="BJ20" i="21"/>
  <c r="BI20" i="21"/>
  <c r="BH20" i="21"/>
  <c r="BG20" i="21"/>
  <c r="BF20" i="21"/>
  <c r="BE20" i="21"/>
  <c r="BD20" i="21"/>
  <c r="BC20" i="21"/>
  <c r="BB20" i="21"/>
  <c r="BA20" i="21"/>
  <c r="AZ20" i="21"/>
  <c r="AY20" i="21"/>
  <c r="AX20" i="21"/>
  <c r="AW20" i="21"/>
  <c r="AV20" i="21"/>
  <c r="AU20" i="21"/>
  <c r="AT20" i="21"/>
  <c r="AS20" i="21"/>
  <c r="AR20" i="21"/>
  <c r="AQ20" i="21"/>
  <c r="AP20" i="21"/>
  <c r="AO20" i="21"/>
  <c r="AN20" i="21"/>
  <c r="AM20" i="21"/>
  <c r="AL20" i="21"/>
  <c r="AK20" i="21"/>
  <c r="AJ20" i="21"/>
  <c r="AI20" i="21"/>
  <c r="AH20" i="21"/>
  <c r="AG20" i="21"/>
  <c r="AF20" i="21"/>
  <c r="AE20" i="2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D20" i="21"/>
  <c r="C20" i="21"/>
  <c r="B20" i="21"/>
  <c r="KM19" i="21"/>
  <c r="KL19" i="21"/>
  <c r="KK19" i="21"/>
  <c r="KJ19" i="21"/>
  <c r="KI19" i="21"/>
  <c r="KH19" i="21"/>
  <c r="KG19" i="21"/>
  <c r="KF19" i="21"/>
  <c r="KE19" i="21"/>
  <c r="KD19" i="21"/>
  <c r="KC19" i="21"/>
  <c r="KB19" i="21"/>
  <c r="KA19" i="21"/>
  <c r="JZ19" i="21"/>
  <c r="JY19" i="21"/>
  <c r="JX19" i="21"/>
  <c r="JW19" i="21"/>
  <c r="JV19" i="21"/>
  <c r="JU19" i="21"/>
  <c r="JT19" i="21"/>
  <c r="JS19" i="21"/>
  <c r="JR19" i="21"/>
  <c r="JQ19" i="21"/>
  <c r="JP19" i="21"/>
  <c r="JO19" i="21"/>
  <c r="JN19" i="21"/>
  <c r="JM19" i="21"/>
  <c r="JL19" i="21"/>
  <c r="JK19" i="21"/>
  <c r="JJ19" i="21"/>
  <c r="JI19" i="21"/>
  <c r="JH19" i="21"/>
  <c r="JG19" i="21"/>
  <c r="JF19" i="21"/>
  <c r="JE19" i="21"/>
  <c r="JD19" i="21"/>
  <c r="JC19" i="21"/>
  <c r="JB19" i="21"/>
  <c r="JA19" i="21"/>
  <c r="IZ19" i="21"/>
  <c r="IY19" i="21"/>
  <c r="IX19" i="21"/>
  <c r="IW19" i="21"/>
  <c r="IV19" i="21"/>
  <c r="IU19" i="21"/>
  <c r="IT19" i="21"/>
  <c r="IS19" i="21"/>
  <c r="IR19" i="21"/>
  <c r="IQ19" i="21"/>
  <c r="IP19" i="21"/>
  <c r="IO19" i="21"/>
  <c r="IN19" i="21"/>
  <c r="IM19" i="21"/>
  <c r="IL19" i="21"/>
  <c r="IK19" i="21"/>
  <c r="IJ19" i="21"/>
  <c r="II19" i="21"/>
  <c r="IH19" i="21"/>
  <c r="IG19" i="21"/>
  <c r="IF19" i="21"/>
  <c r="IE19" i="21"/>
  <c r="ID19" i="21"/>
  <c r="IC19" i="21"/>
  <c r="IB19" i="21"/>
  <c r="IA19" i="21"/>
  <c r="HZ19" i="21"/>
  <c r="HY19" i="21"/>
  <c r="HX19" i="21"/>
  <c r="HW19" i="21"/>
  <c r="HV19" i="21"/>
  <c r="HU19" i="21"/>
  <c r="HT19" i="21"/>
  <c r="HS19" i="21"/>
  <c r="HR19" i="21"/>
  <c r="HQ19" i="21"/>
  <c r="HP19" i="21"/>
  <c r="HO19" i="21"/>
  <c r="HN19" i="21"/>
  <c r="HM19" i="21"/>
  <c r="HL19" i="21"/>
  <c r="HK19" i="21"/>
  <c r="HJ19" i="21"/>
  <c r="HI19" i="21"/>
  <c r="HH19" i="21"/>
  <c r="HG19" i="21"/>
  <c r="HF19" i="21"/>
  <c r="HE19" i="21"/>
  <c r="HD19" i="21"/>
  <c r="HC19" i="21"/>
  <c r="HB19" i="21"/>
  <c r="HA19" i="21"/>
  <c r="GZ19" i="21"/>
  <c r="GY19" i="21"/>
  <c r="GX19" i="21"/>
  <c r="GW19" i="21"/>
  <c r="GV19" i="21"/>
  <c r="GU19" i="21"/>
  <c r="GT19" i="21"/>
  <c r="GS19" i="21"/>
  <c r="GR19" i="21"/>
  <c r="GQ19" i="21"/>
  <c r="GP19" i="21"/>
  <c r="GO19" i="21"/>
  <c r="GN19" i="21"/>
  <c r="GM19" i="21"/>
  <c r="GL19" i="21"/>
  <c r="GK19" i="21"/>
  <c r="GJ19" i="21"/>
  <c r="GI19" i="21"/>
  <c r="GH19" i="21"/>
  <c r="GG19" i="21"/>
  <c r="GF19" i="21"/>
  <c r="GE19" i="21"/>
  <c r="GD19" i="21"/>
  <c r="GC19" i="21"/>
  <c r="GB19" i="21"/>
  <c r="GA19" i="21"/>
  <c r="FZ19" i="21"/>
  <c r="FY19" i="21"/>
  <c r="FX19" i="21"/>
  <c r="FW19" i="21"/>
  <c r="FV19" i="21"/>
  <c r="FU19" i="21"/>
  <c r="FT19" i="21"/>
  <c r="FS19" i="21"/>
  <c r="FR19" i="21"/>
  <c r="FQ19" i="21"/>
  <c r="FP19" i="21"/>
  <c r="FO19" i="21"/>
  <c r="FN19" i="21"/>
  <c r="FM19" i="21"/>
  <c r="FL19" i="21"/>
  <c r="FK19" i="21"/>
  <c r="FJ19" i="21"/>
  <c r="FI19" i="21"/>
  <c r="FH19" i="21"/>
  <c r="FG19" i="21"/>
  <c r="FF19" i="21"/>
  <c r="FE19" i="21"/>
  <c r="FD19" i="21"/>
  <c r="FC19" i="21"/>
  <c r="FB19" i="21"/>
  <c r="FA19" i="21"/>
  <c r="EZ19" i="21"/>
  <c r="EY19" i="21"/>
  <c r="EX19" i="21"/>
  <c r="EW19" i="21"/>
  <c r="EV19" i="21"/>
  <c r="EU19" i="21"/>
  <c r="ET19" i="21"/>
  <c r="ES19" i="21"/>
  <c r="ER19" i="21"/>
  <c r="EQ19" i="21"/>
  <c r="EP19" i="21"/>
  <c r="EO19" i="21"/>
  <c r="EN19" i="21"/>
  <c r="EM19" i="21"/>
  <c r="EL19" i="21"/>
  <c r="EK19" i="21"/>
  <c r="EJ19" i="21"/>
  <c r="EI19" i="21"/>
  <c r="EH19" i="21"/>
  <c r="EG19" i="21"/>
  <c r="EF19" i="21"/>
  <c r="EE19" i="21"/>
  <c r="ED19" i="21"/>
  <c r="EC19" i="21"/>
  <c r="EB19" i="21"/>
  <c r="EA19" i="21"/>
  <c r="DZ19" i="21"/>
  <c r="DY19" i="21"/>
  <c r="DX19" i="21"/>
  <c r="DW19" i="21"/>
  <c r="DV19" i="21"/>
  <c r="DU19" i="21"/>
  <c r="DT19" i="21"/>
  <c r="DS19" i="21"/>
  <c r="DR19" i="21"/>
  <c r="DQ19" i="21"/>
  <c r="DP19" i="21"/>
  <c r="DO19" i="21"/>
  <c r="DN19" i="21"/>
  <c r="DM19" i="21"/>
  <c r="DL19" i="21"/>
  <c r="DK19" i="21"/>
  <c r="DJ19" i="21"/>
  <c r="DI19" i="21"/>
  <c r="DH19" i="21"/>
  <c r="DG19" i="21"/>
  <c r="DF19" i="21"/>
  <c r="DE19" i="21"/>
  <c r="DD19" i="21"/>
  <c r="DC19" i="21"/>
  <c r="DB19" i="21"/>
  <c r="DA19" i="21"/>
  <c r="CZ19" i="21"/>
  <c r="CY19" i="21"/>
  <c r="CX19" i="21"/>
  <c r="CW19" i="21"/>
  <c r="CV19" i="21"/>
  <c r="CU19" i="21"/>
  <c r="CT19" i="21"/>
  <c r="CS19" i="21"/>
  <c r="CR19" i="21"/>
  <c r="CQ19" i="21"/>
  <c r="CP19" i="21"/>
  <c r="CO19" i="21"/>
  <c r="CN19" i="21"/>
  <c r="CM19" i="21"/>
  <c r="CL19" i="21"/>
  <c r="CK19" i="21"/>
  <c r="CJ19" i="21"/>
  <c r="CI19" i="21"/>
  <c r="CH19" i="21"/>
  <c r="CG19" i="21"/>
  <c r="CF19" i="21"/>
  <c r="CE19" i="21"/>
  <c r="CD19" i="21"/>
  <c r="CC19" i="21"/>
  <c r="CB19" i="21"/>
  <c r="CA19" i="21"/>
  <c r="BZ19" i="21"/>
  <c r="BY19" i="21"/>
  <c r="BX19" i="21"/>
  <c r="BW19" i="21"/>
  <c r="BV19" i="21"/>
  <c r="BU19" i="21"/>
  <c r="BT19" i="21"/>
  <c r="BS19" i="21"/>
  <c r="BR19" i="21"/>
  <c r="BQ19" i="21"/>
  <c r="BP19" i="21"/>
  <c r="BO19" i="21"/>
  <c r="BN19" i="21"/>
  <c r="BM19" i="21"/>
  <c r="BL19" i="21"/>
  <c r="BK19" i="21"/>
  <c r="BJ19" i="21"/>
  <c r="BI19" i="21"/>
  <c r="BH19" i="21"/>
  <c r="BG19" i="21"/>
  <c r="BF19" i="21"/>
  <c r="BE19" i="21"/>
  <c r="BD19" i="21"/>
  <c r="BC19" i="21"/>
  <c r="BB19" i="21"/>
  <c r="BA19" i="21"/>
  <c r="AZ19" i="21"/>
  <c r="AY19" i="21"/>
  <c r="AX19" i="21"/>
  <c r="AW19" i="21"/>
  <c r="AV19" i="21"/>
  <c r="AU19" i="21"/>
  <c r="AT19" i="21"/>
  <c r="AS19" i="21"/>
  <c r="AR19" i="21"/>
  <c r="AQ19" i="21"/>
  <c r="AP19" i="21"/>
  <c r="AO19" i="21"/>
  <c r="AN19" i="21"/>
  <c r="AM19" i="21"/>
  <c r="AL19" i="21"/>
  <c r="AK19" i="21"/>
  <c r="AJ19" i="21"/>
  <c r="AI19" i="21"/>
  <c r="AH19" i="2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D19" i="21"/>
  <c r="C19" i="21"/>
  <c r="B19" i="21"/>
  <c r="KM18" i="21"/>
  <c r="KL18" i="21"/>
  <c r="KK18" i="21"/>
  <c r="KJ18" i="21"/>
  <c r="KI18" i="21"/>
  <c r="KH18" i="21"/>
  <c r="KG18" i="21"/>
  <c r="KF18" i="21"/>
  <c r="KE18" i="21"/>
  <c r="KD18" i="21"/>
  <c r="KC18" i="21"/>
  <c r="KB18" i="21"/>
  <c r="KA18" i="21"/>
  <c r="JZ18" i="21"/>
  <c r="JY18" i="21"/>
  <c r="JX18" i="21"/>
  <c r="JW18" i="21"/>
  <c r="JV18" i="21"/>
  <c r="JU18" i="21"/>
  <c r="JT18" i="21"/>
  <c r="JS18" i="21"/>
  <c r="JR18" i="21"/>
  <c r="JQ18" i="21"/>
  <c r="JP18" i="21"/>
  <c r="JO18" i="21"/>
  <c r="JN18" i="21"/>
  <c r="JM18" i="21"/>
  <c r="JL18" i="21"/>
  <c r="JK18" i="21"/>
  <c r="JJ18" i="21"/>
  <c r="JI18" i="21"/>
  <c r="JH18" i="21"/>
  <c r="JG18" i="21"/>
  <c r="JF18" i="21"/>
  <c r="JE18" i="21"/>
  <c r="JD18" i="21"/>
  <c r="JC18" i="21"/>
  <c r="JB18" i="21"/>
  <c r="JA18" i="21"/>
  <c r="IZ18" i="21"/>
  <c r="IY18" i="21"/>
  <c r="IX18" i="21"/>
  <c r="IW18" i="21"/>
  <c r="IV18" i="21"/>
  <c r="IU18" i="21"/>
  <c r="IT18" i="21"/>
  <c r="IS18" i="21"/>
  <c r="IR18" i="21"/>
  <c r="IQ18" i="21"/>
  <c r="IP18" i="21"/>
  <c r="IO18" i="21"/>
  <c r="IN18" i="21"/>
  <c r="IM18" i="21"/>
  <c r="IL18" i="21"/>
  <c r="IK18" i="21"/>
  <c r="IJ18" i="21"/>
  <c r="II18" i="21"/>
  <c r="IH18" i="21"/>
  <c r="IG18" i="21"/>
  <c r="IF18" i="21"/>
  <c r="IE18" i="21"/>
  <c r="ID18" i="21"/>
  <c r="IC18" i="21"/>
  <c r="IB18" i="21"/>
  <c r="IA18" i="21"/>
  <c r="HZ18" i="21"/>
  <c r="HY18" i="21"/>
  <c r="HX18" i="21"/>
  <c r="HW18" i="21"/>
  <c r="HV18" i="21"/>
  <c r="HU18" i="21"/>
  <c r="HT18" i="21"/>
  <c r="HS18" i="21"/>
  <c r="HR18" i="21"/>
  <c r="HQ18" i="21"/>
  <c r="HP18" i="21"/>
  <c r="HO18" i="21"/>
  <c r="HN18" i="21"/>
  <c r="HM18" i="21"/>
  <c r="HL18" i="21"/>
  <c r="HK18" i="21"/>
  <c r="HJ18" i="21"/>
  <c r="HI18" i="21"/>
  <c r="HH18" i="21"/>
  <c r="HG18" i="21"/>
  <c r="HF18" i="21"/>
  <c r="HE18" i="21"/>
  <c r="HD18" i="21"/>
  <c r="HC18" i="21"/>
  <c r="HB18" i="21"/>
  <c r="HA18" i="21"/>
  <c r="GZ18" i="21"/>
  <c r="GY18" i="21"/>
  <c r="GX18" i="21"/>
  <c r="GW18" i="21"/>
  <c r="GV18" i="21"/>
  <c r="GU18" i="21"/>
  <c r="GT18" i="21"/>
  <c r="GS18" i="21"/>
  <c r="GR18" i="21"/>
  <c r="GQ18" i="21"/>
  <c r="GP18" i="21"/>
  <c r="GO18" i="21"/>
  <c r="GN18" i="21"/>
  <c r="GM18" i="21"/>
  <c r="GL18" i="21"/>
  <c r="GK18" i="21"/>
  <c r="GJ18" i="21"/>
  <c r="GI18" i="21"/>
  <c r="GH18" i="21"/>
  <c r="GG18" i="21"/>
  <c r="GF18" i="21"/>
  <c r="GE18" i="21"/>
  <c r="GD18" i="21"/>
  <c r="GC18" i="21"/>
  <c r="GB18" i="21"/>
  <c r="GA18" i="21"/>
  <c r="FZ18" i="21"/>
  <c r="FY18" i="21"/>
  <c r="FX18" i="21"/>
  <c r="FW18" i="21"/>
  <c r="FV18" i="21"/>
  <c r="FU18" i="21"/>
  <c r="FT18" i="21"/>
  <c r="FS18" i="21"/>
  <c r="FR18" i="21"/>
  <c r="FQ18" i="21"/>
  <c r="FP18" i="21"/>
  <c r="FO18" i="21"/>
  <c r="FN18" i="21"/>
  <c r="FM18" i="21"/>
  <c r="FL18" i="21"/>
  <c r="FK18" i="21"/>
  <c r="FJ18" i="21"/>
  <c r="FI18" i="21"/>
  <c r="FH18" i="21"/>
  <c r="FG18" i="21"/>
  <c r="FF18" i="21"/>
  <c r="FE18" i="21"/>
  <c r="FD18" i="21"/>
  <c r="FC18" i="21"/>
  <c r="FB18" i="21"/>
  <c r="FA18" i="21"/>
  <c r="EZ18" i="21"/>
  <c r="EY18" i="21"/>
  <c r="EX18" i="21"/>
  <c r="EW18" i="21"/>
  <c r="EV18" i="21"/>
  <c r="EU18" i="21"/>
  <c r="ET18" i="21"/>
  <c r="ES18" i="21"/>
  <c r="ER18" i="21"/>
  <c r="EQ18" i="21"/>
  <c r="EP18" i="21"/>
  <c r="EO18" i="21"/>
  <c r="EN18" i="21"/>
  <c r="EM18" i="21"/>
  <c r="EL18" i="21"/>
  <c r="EK18" i="21"/>
  <c r="EJ18" i="21"/>
  <c r="EI18" i="21"/>
  <c r="EH18" i="21"/>
  <c r="EG18" i="21"/>
  <c r="EF18" i="21"/>
  <c r="EE18" i="21"/>
  <c r="ED18" i="21"/>
  <c r="EC18" i="21"/>
  <c r="EB18" i="21"/>
  <c r="EA18" i="21"/>
  <c r="DZ18" i="21"/>
  <c r="DY18" i="21"/>
  <c r="DX18" i="21"/>
  <c r="DW18" i="21"/>
  <c r="DV18" i="21"/>
  <c r="DU18" i="21"/>
  <c r="DT18" i="21"/>
  <c r="DS18" i="21"/>
  <c r="DR18" i="21"/>
  <c r="DQ18" i="21"/>
  <c r="DP18" i="21"/>
  <c r="DO18" i="21"/>
  <c r="DN18" i="21"/>
  <c r="DM18" i="21"/>
  <c r="DL18" i="21"/>
  <c r="DK18" i="21"/>
  <c r="DJ18" i="21"/>
  <c r="DI18" i="21"/>
  <c r="DH18" i="21"/>
  <c r="DG18" i="21"/>
  <c r="DF18" i="21"/>
  <c r="DE18" i="21"/>
  <c r="DD18" i="21"/>
  <c r="DC18" i="21"/>
  <c r="DB18" i="21"/>
  <c r="DA18" i="21"/>
  <c r="CZ18" i="21"/>
  <c r="CY18" i="21"/>
  <c r="CX18" i="21"/>
  <c r="CW18" i="21"/>
  <c r="CV18" i="21"/>
  <c r="CU18" i="21"/>
  <c r="CT18" i="21"/>
  <c r="CS18" i="21"/>
  <c r="CR18" i="21"/>
  <c r="CQ18" i="21"/>
  <c r="CP18" i="21"/>
  <c r="CO18" i="21"/>
  <c r="CN18" i="21"/>
  <c r="CM18" i="21"/>
  <c r="CL18" i="21"/>
  <c r="CK18" i="21"/>
  <c r="CJ18" i="21"/>
  <c r="CI18" i="21"/>
  <c r="CH18" i="21"/>
  <c r="CG18" i="21"/>
  <c r="CF18" i="21"/>
  <c r="CE18" i="21"/>
  <c r="CD18" i="21"/>
  <c r="CC18" i="21"/>
  <c r="CB18" i="21"/>
  <c r="CA18" i="21"/>
  <c r="BZ18" i="21"/>
  <c r="BY18" i="21"/>
  <c r="BX18" i="21"/>
  <c r="BW18" i="21"/>
  <c r="BV18" i="21"/>
  <c r="BU18" i="21"/>
  <c r="BT18" i="21"/>
  <c r="BS18" i="21"/>
  <c r="BR18" i="21"/>
  <c r="BQ18" i="21"/>
  <c r="BP18" i="21"/>
  <c r="BO18" i="21"/>
  <c r="BN18" i="21"/>
  <c r="BM18" i="21"/>
  <c r="BL18" i="21"/>
  <c r="BK18" i="21"/>
  <c r="BJ18" i="21"/>
  <c r="BI18" i="21"/>
  <c r="BH18" i="21"/>
  <c r="BG18" i="21"/>
  <c r="BF18" i="21"/>
  <c r="BE18" i="21"/>
  <c r="BD18" i="21"/>
  <c r="BC18" i="21"/>
  <c r="BB18" i="21"/>
  <c r="BA18" i="21"/>
  <c r="AZ18" i="21"/>
  <c r="AY18" i="21"/>
  <c r="AX18" i="21"/>
  <c r="AW18" i="21"/>
  <c r="AV18" i="21"/>
  <c r="AU18" i="21"/>
  <c r="AT18" i="21"/>
  <c r="AS18" i="21"/>
  <c r="AR18" i="21"/>
  <c r="AQ18" i="21"/>
  <c r="AP18" i="21"/>
  <c r="AO18" i="21"/>
  <c r="AN18" i="21"/>
  <c r="AM18" i="21"/>
  <c r="AL18" i="21"/>
  <c r="AK18" i="21"/>
  <c r="AJ18" i="21"/>
  <c r="AI18" i="21"/>
  <c r="AH18" i="21"/>
  <c r="AG18" i="21"/>
  <c r="AF18" i="21"/>
  <c r="AE18" i="2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D18" i="21"/>
  <c r="C18" i="21"/>
  <c r="B18" i="21"/>
  <c r="KM17" i="21"/>
  <c r="KL17" i="21"/>
  <c r="KK17" i="21"/>
  <c r="KJ17" i="21"/>
  <c r="KI17" i="21"/>
  <c r="KH17" i="21"/>
  <c r="KG17" i="21"/>
  <c r="KF17" i="21"/>
  <c r="KE17" i="21"/>
  <c r="KD17" i="21"/>
  <c r="KC17" i="21"/>
  <c r="KB17" i="21"/>
  <c r="KA17" i="21"/>
  <c r="JZ17" i="21"/>
  <c r="JY17" i="21"/>
  <c r="JX17" i="21"/>
  <c r="JW17" i="21"/>
  <c r="JV17" i="21"/>
  <c r="JU17" i="21"/>
  <c r="JT17" i="21"/>
  <c r="JS17" i="21"/>
  <c r="JR17" i="21"/>
  <c r="JQ17" i="21"/>
  <c r="JP17" i="21"/>
  <c r="JO17" i="21"/>
  <c r="JN17" i="21"/>
  <c r="JM17" i="21"/>
  <c r="JL17" i="21"/>
  <c r="JK17" i="21"/>
  <c r="JJ17" i="21"/>
  <c r="JI17" i="21"/>
  <c r="JH17" i="21"/>
  <c r="JG17" i="21"/>
  <c r="JF17" i="21"/>
  <c r="JE17" i="21"/>
  <c r="JD17" i="21"/>
  <c r="JC17" i="21"/>
  <c r="JB17" i="21"/>
  <c r="JA17" i="21"/>
  <c r="IZ17" i="21"/>
  <c r="IY17" i="21"/>
  <c r="IX17" i="21"/>
  <c r="IW17" i="21"/>
  <c r="IV17" i="21"/>
  <c r="IU17" i="21"/>
  <c r="IT17" i="21"/>
  <c r="IS17" i="21"/>
  <c r="IR17" i="21"/>
  <c r="IQ17" i="21"/>
  <c r="IP17" i="21"/>
  <c r="IO17" i="21"/>
  <c r="IN17" i="21"/>
  <c r="IM17" i="21"/>
  <c r="IL17" i="21"/>
  <c r="IK17" i="21"/>
  <c r="IJ17" i="21"/>
  <c r="II17" i="21"/>
  <c r="IH17" i="21"/>
  <c r="IG17" i="21"/>
  <c r="IF17" i="21"/>
  <c r="IE17" i="21"/>
  <c r="ID17" i="21"/>
  <c r="IC17" i="21"/>
  <c r="IB17" i="21"/>
  <c r="IA17" i="21"/>
  <c r="HZ17" i="21"/>
  <c r="HY17" i="21"/>
  <c r="HX17" i="21"/>
  <c r="HW17" i="21"/>
  <c r="HV17" i="21"/>
  <c r="HU17" i="21"/>
  <c r="HT17" i="21"/>
  <c r="HS17" i="21"/>
  <c r="HR17" i="21"/>
  <c r="HQ17" i="21"/>
  <c r="HP17" i="21"/>
  <c r="HO17" i="21"/>
  <c r="HN17" i="21"/>
  <c r="HM17" i="21"/>
  <c r="HL17" i="21"/>
  <c r="HK17" i="21"/>
  <c r="HJ17" i="21"/>
  <c r="HI17" i="21"/>
  <c r="HH17" i="21"/>
  <c r="HG17" i="21"/>
  <c r="HF17" i="21"/>
  <c r="HE17" i="21"/>
  <c r="HD17" i="21"/>
  <c r="HC17" i="21"/>
  <c r="HB17" i="21"/>
  <c r="HA17" i="21"/>
  <c r="GZ17" i="21"/>
  <c r="GY17" i="21"/>
  <c r="GX17" i="21"/>
  <c r="GW17" i="21"/>
  <c r="GV17" i="21"/>
  <c r="GU17" i="21"/>
  <c r="GT17" i="21"/>
  <c r="GS17" i="21"/>
  <c r="GR17" i="21"/>
  <c r="GQ17" i="21"/>
  <c r="GP17" i="21"/>
  <c r="GO17" i="21"/>
  <c r="GN17" i="21"/>
  <c r="GM17" i="21"/>
  <c r="GL17" i="21"/>
  <c r="GK17" i="21"/>
  <c r="GJ17" i="21"/>
  <c r="GI17" i="21"/>
  <c r="GH17" i="21"/>
  <c r="GG17" i="21"/>
  <c r="GF17" i="21"/>
  <c r="GE17" i="21"/>
  <c r="GD17" i="21"/>
  <c r="GC17" i="21"/>
  <c r="GB17" i="21"/>
  <c r="GA17" i="21"/>
  <c r="FZ17" i="21"/>
  <c r="FY17" i="21"/>
  <c r="FX17" i="21"/>
  <c r="FW17" i="21"/>
  <c r="FV17" i="21"/>
  <c r="FU17" i="21"/>
  <c r="FT17" i="21"/>
  <c r="FS17" i="21"/>
  <c r="FR17" i="21"/>
  <c r="FQ17" i="21"/>
  <c r="FP17" i="21"/>
  <c r="FO17" i="21"/>
  <c r="FN17" i="21"/>
  <c r="FM17" i="21"/>
  <c r="FL17" i="21"/>
  <c r="FK17" i="21"/>
  <c r="FJ17" i="21"/>
  <c r="FI17" i="21"/>
  <c r="FH17" i="21"/>
  <c r="FG17" i="21"/>
  <c r="FF17" i="21"/>
  <c r="FE17" i="21"/>
  <c r="FD17" i="21"/>
  <c r="FC17" i="21"/>
  <c r="FB17" i="21"/>
  <c r="FA17" i="21"/>
  <c r="EZ17" i="21"/>
  <c r="EY17" i="21"/>
  <c r="EX17" i="21"/>
  <c r="EW17" i="21"/>
  <c r="EV17" i="21"/>
  <c r="EU17" i="21"/>
  <c r="ET17" i="21"/>
  <c r="ES17" i="21"/>
  <c r="ER17" i="21"/>
  <c r="EQ17" i="21"/>
  <c r="EP17" i="21"/>
  <c r="EO17" i="21"/>
  <c r="EN17" i="21"/>
  <c r="EM17" i="21"/>
  <c r="EL17" i="21"/>
  <c r="EK17" i="21"/>
  <c r="EJ17" i="21"/>
  <c r="EI17" i="21"/>
  <c r="EH17" i="21"/>
  <c r="EG17" i="21"/>
  <c r="EF17" i="21"/>
  <c r="EE17" i="21"/>
  <c r="ED17" i="21"/>
  <c r="EC17" i="21"/>
  <c r="EB17" i="21"/>
  <c r="EA17" i="21"/>
  <c r="DZ17" i="21"/>
  <c r="DY17" i="21"/>
  <c r="DX17" i="21"/>
  <c r="DW17" i="21"/>
  <c r="DV17" i="21"/>
  <c r="DU17" i="21"/>
  <c r="DT17" i="21"/>
  <c r="DS17" i="21"/>
  <c r="DR17" i="21"/>
  <c r="DQ17" i="21"/>
  <c r="DP17" i="21"/>
  <c r="DO17" i="21"/>
  <c r="DN17" i="21"/>
  <c r="DM17" i="21"/>
  <c r="DL17" i="21"/>
  <c r="DK17" i="21"/>
  <c r="DJ17" i="21"/>
  <c r="DI17" i="21"/>
  <c r="DH17" i="21"/>
  <c r="DG17" i="21"/>
  <c r="DF17" i="21"/>
  <c r="DE17" i="21"/>
  <c r="DD17" i="21"/>
  <c r="DC17" i="21"/>
  <c r="DB17" i="21"/>
  <c r="DA17" i="21"/>
  <c r="CZ17" i="21"/>
  <c r="CY17" i="21"/>
  <c r="CX17" i="21"/>
  <c r="CW17" i="21"/>
  <c r="CV17" i="21"/>
  <c r="CU17" i="21"/>
  <c r="CT17" i="21"/>
  <c r="CS17" i="21"/>
  <c r="CR17" i="21"/>
  <c r="CQ17" i="21"/>
  <c r="CP17" i="21"/>
  <c r="CO17" i="21"/>
  <c r="CN17" i="21"/>
  <c r="CM17" i="21"/>
  <c r="CL17" i="21"/>
  <c r="CK17" i="21"/>
  <c r="CJ17" i="21"/>
  <c r="CI17" i="21"/>
  <c r="CH17" i="21"/>
  <c r="CG17" i="21"/>
  <c r="CF17" i="21"/>
  <c r="CE17" i="21"/>
  <c r="CD17" i="21"/>
  <c r="CC17" i="21"/>
  <c r="CB17" i="21"/>
  <c r="CA17" i="21"/>
  <c r="BZ17" i="21"/>
  <c r="BY17" i="21"/>
  <c r="BX17" i="21"/>
  <c r="BW17" i="21"/>
  <c r="BV17" i="21"/>
  <c r="BU17" i="21"/>
  <c r="BT17" i="21"/>
  <c r="BS17" i="21"/>
  <c r="BR17" i="21"/>
  <c r="BQ17" i="21"/>
  <c r="BP17" i="21"/>
  <c r="BO17" i="21"/>
  <c r="BN17" i="21"/>
  <c r="BM17" i="21"/>
  <c r="BL17" i="21"/>
  <c r="BK17" i="21"/>
  <c r="BJ17" i="21"/>
  <c r="BI17" i="21"/>
  <c r="BH17" i="21"/>
  <c r="BG17" i="21"/>
  <c r="BF17" i="21"/>
  <c r="BE17" i="21"/>
  <c r="BD17" i="21"/>
  <c r="BC17" i="21"/>
  <c r="BB17" i="21"/>
  <c r="BA17" i="21"/>
  <c r="AZ17" i="21"/>
  <c r="AY17" i="21"/>
  <c r="AX17" i="21"/>
  <c r="AW17" i="21"/>
  <c r="AV17" i="21"/>
  <c r="AU17" i="21"/>
  <c r="AT17" i="21"/>
  <c r="AS17" i="21"/>
  <c r="AR17" i="21"/>
  <c r="AQ17" i="21"/>
  <c r="AP17" i="21"/>
  <c r="AO17" i="21"/>
  <c r="AN17" i="21"/>
  <c r="AM17" i="21"/>
  <c r="AL17" i="21"/>
  <c r="AK17" i="21"/>
  <c r="AJ17" i="21"/>
  <c r="AI17" i="21"/>
  <c r="AH17" i="21"/>
  <c r="AG17" i="21"/>
  <c r="AF17" i="21"/>
  <c r="AE17" i="21"/>
  <c r="AD17" i="21"/>
  <c r="AC17" i="21"/>
  <c r="AB17" i="21"/>
  <c r="AA17" i="21"/>
  <c r="Z17" i="21"/>
  <c r="Y17" i="21"/>
  <c r="X17" i="21"/>
  <c r="W17" i="21"/>
  <c r="V17" i="21"/>
  <c r="U17" i="21"/>
  <c r="T17" i="21"/>
  <c r="S17" i="21"/>
  <c r="R17" i="21"/>
  <c r="Q17" i="21"/>
  <c r="P17" i="21"/>
  <c r="O17" i="21"/>
  <c r="N17" i="21"/>
  <c r="M17" i="21"/>
  <c r="L17" i="21"/>
  <c r="K17" i="21"/>
  <c r="J17" i="21"/>
  <c r="I17" i="21"/>
  <c r="H17" i="21"/>
  <c r="G17" i="21"/>
  <c r="F17" i="21"/>
  <c r="E17" i="21"/>
  <c r="D17" i="21"/>
  <c r="C17" i="21"/>
  <c r="B17" i="21"/>
  <c r="KM16" i="21"/>
  <c r="KL16" i="21"/>
  <c r="KK16" i="21"/>
  <c r="KJ16" i="21"/>
  <c r="KI16" i="21"/>
  <c r="KH16" i="21"/>
  <c r="KG16" i="21"/>
  <c r="KF16" i="21"/>
  <c r="KE16" i="21"/>
  <c r="KD16" i="21"/>
  <c r="KC16" i="21"/>
  <c r="KB16" i="21"/>
  <c r="KA16" i="21"/>
  <c r="JZ16" i="21"/>
  <c r="JY16" i="21"/>
  <c r="JX16" i="21"/>
  <c r="JW16" i="21"/>
  <c r="JV16" i="21"/>
  <c r="JU16" i="21"/>
  <c r="JT16" i="21"/>
  <c r="JS16" i="21"/>
  <c r="JR16" i="21"/>
  <c r="JQ16" i="21"/>
  <c r="JP16" i="21"/>
  <c r="JO16" i="21"/>
  <c r="JN16" i="21"/>
  <c r="JM16" i="21"/>
  <c r="JL16" i="21"/>
  <c r="JK16" i="21"/>
  <c r="JJ16" i="21"/>
  <c r="JI16" i="21"/>
  <c r="JH16" i="21"/>
  <c r="JG16" i="21"/>
  <c r="JF16" i="21"/>
  <c r="JE16" i="21"/>
  <c r="JD16" i="21"/>
  <c r="JC16" i="21"/>
  <c r="JB16" i="21"/>
  <c r="JA16" i="21"/>
  <c r="IZ16" i="21"/>
  <c r="IY16" i="21"/>
  <c r="IX16" i="21"/>
  <c r="IW16" i="21"/>
  <c r="IV16" i="21"/>
  <c r="IU16" i="21"/>
  <c r="IT16" i="21"/>
  <c r="IS16" i="21"/>
  <c r="IR16" i="21"/>
  <c r="IQ16" i="21"/>
  <c r="IP16" i="21"/>
  <c r="IO16" i="21"/>
  <c r="IN16" i="21"/>
  <c r="IM16" i="21"/>
  <c r="IL16" i="21"/>
  <c r="IK16" i="21"/>
  <c r="IJ16" i="21"/>
  <c r="II16" i="21"/>
  <c r="IH16" i="21"/>
  <c r="IG16" i="21"/>
  <c r="IF16" i="21"/>
  <c r="IE16" i="21"/>
  <c r="ID16" i="21"/>
  <c r="IC16" i="21"/>
  <c r="IB16" i="21"/>
  <c r="IA16" i="21"/>
  <c r="HZ16" i="21"/>
  <c r="HY16" i="21"/>
  <c r="HX16" i="21"/>
  <c r="HW16" i="21"/>
  <c r="HV16" i="21"/>
  <c r="HU16" i="21"/>
  <c r="HT16" i="21"/>
  <c r="HS16" i="21"/>
  <c r="HR16" i="21"/>
  <c r="HQ16" i="21"/>
  <c r="HP16" i="21"/>
  <c r="HO16" i="21"/>
  <c r="HN16" i="21"/>
  <c r="HM16" i="21"/>
  <c r="HL16" i="21"/>
  <c r="HK16" i="21"/>
  <c r="HJ16" i="21"/>
  <c r="HI16" i="21"/>
  <c r="HH16" i="21"/>
  <c r="HG16" i="21"/>
  <c r="HF16" i="21"/>
  <c r="HE16" i="21"/>
  <c r="HD16" i="21"/>
  <c r="HC16" i="21"/>
  <c r="HB16" i="21"/>
  <c r="HA16" i="21"/>
  <c r="GZ16" i="21"/>
  <c r="GY16" i="21"/>
  <c r="GX16" i="21"/>
  <c r="GW16" i="21"/>
  <c r="GV16" i="21"/>
  <c r="GU16" i="21"/>
  <c r="GT16" i="21"/>
  <c r="GS16" i="21"/>
  <c r="GR16" i="21"/>
  <c r="GQ16" i="21"/>
  <c r="GP16" i="21"/>
  <c r="GO16" i="21"/>
  <c r="GN16" i="21"/>
  <c r="GM16" i="21"/>
  <c r="GL16" i="21"/>
  <c r="GK16" i="21"/>
  <c r="GJ16" i="21"/>
  <c r="GI16" i="21"/>
  <c r="GH16" i="21"/>
  <c r="GG16" i="21"/>
  <c r="GF16" i="21"/>
  <c r="GE16" i="21"/>
  <c r="GD16" i="21"/>
  <c r="GC16" i="21"/>
  <c r="GB16" i="21"/>
  <c r="GA16" i="21"/>
  <c r="FZ16" i="21"/>
  <c r="FY16" i="21"/>
  <c r="FX16" i="21"/>
  <c r="FW16" i="21"/>
  <c r="FV16" i="21"/>
  <c r="FU16" i="21"/>
  <c r="FT16" i="21"/>
  <c r="FS16" i="21"/>
  <c r="FR16" i="21"/>
  <c r="FQ16" i="21"/>
  <c r="FP16" i="21"/>
  <c r="FO16" i="21"/>
  <c r="FN16" i="21"/>
  <c r="FM16" i="21"/>
  <c r="FL16" i="21"/>
  <c r="FK16" i="21"/>
  <c r="FJ16" i="21"/>
  <c r="FI16" i="21"/>
  <c r="FH16" i="21"/>
  <c r="FG16" i="21"/>
  <c r="FF16" i="21"/>
  <c r="FE16" i="21"/>
  <c r="FD16" i="21"/>
  <c r="FC16" i="21"/>
  <c r="FB16" i="21"/>
  <c r="FA16" i="21"/>
  <c r="EZ16" i="21"/>
  <c r="EY16" i="21"/>
  <c r="EX16" i="21"/>
  <c r="EW16" i="21"/>
  <c r="EV16" i="21"/>
  <c r="EU16" i="21"/>
  <c r="ET16" i="21"/>
  <c r="ES16" i="21"/>
  <c r="ER16" i="21"/>
  <c r="EQ16" i="21"/>
  <c r="EP16" i="21"/>
  <c r="EO16" i="21"/>
  <c r="EN16" i="21"/>
  <c r="EM16" i="21"/>
  <c r="EL16" i="21"/>
  <c r="EK16" i="21"/>
  <c r="EJ16" i="21"/>
  <c r="EI16" i="21"/>
  <c r="EH16" i="21"/>
  <c r="EG16" i="21"/>
  <c r="EF16" i="21"/>
  <c r="EE16" i="21"/>
  <c r="ED16" i="21"/>
  <c r="EC16" i="21"/>
  <c r="EB16" i="21"/>
  <c r="EA16" i="21"/>
  <c r="DZ16" i="21"/>
  <c r="DY16" i="21"/>
  <c r="DX16" i="21"/>
  <c r="DW16" i="21"/>
  <c r="DV16" i="21"/>
  <c r="DU16" i="21"/>
  <c r="DT16" i="21"/>
  <c r="DS16" i="21"/>
  <c r="DR16" i="21"/>
  <c r="DQ16" i="21"/>
  <c r="DP16" i="21"/>
  <c r="DO16" i="21"/>
  <c r="DN16" i="21"/>
  <c r="DM16" i="21"/>
  <c r="DL16" i="21"/>
  <c r="DK16" i="21"/>
  <c r="DJ16" i="21"/>
  <c r="DI16" i="21"/>
  <c r="DH16" i="21"/>
  <c r="DG16" i="21"/>
  <c r="DF16" i="21"/>
  <c r="DE16" i="21"/>
  <c r="DD16" i="21"/>
  <c r="DC16" i="21"/>
  <c r="DB16" i="21"/>
  <c r="DA16" i="21"/>
  <c r="CZ16" i="21"/>
  <c r="CY16" i="21"/>
  <c r="CX16" i="21"/>
  <c r="CW16" i="21"/>
  <c r="CV16" i="21"/>
  <c r="CU16" i="21"/>
  <c r="CT16" i="21"/>
  <c r="CS16" i="21"/>
  <c r="CR16" i="21"/>
  <c r="CQ16" i="21"/>
  <c r="CP16" i="21"/>
  <c r="CO16" i="21"/>
  <c r="CN16" i="21"/>
  <c r="CM16" i="21"/>
  <c r="CL16" i="21"/>
  <c r="CK16" i="21"/>
  <c r="CJ16" i="21"/>
  <c r="CI16" i="21"/>
  <c r="CH16" i="21"/>
  <c r="CG16" i="21"/>
  <c r="CF16" i="21"/>
  <c r="CE16" i="21"/>
  <c r="CD16" i="21"/>
  <c r="CC16" i="21"/>
  <c r="CB16" i="21"/>
  <c r="CA16" i="21"/>
  <c r="BZ16" i="21"/>
  <c r="BY16" i="21"/>
  <c r="BX16" i="21"/>
  <c r="BW16" i="21"/>
  <c r="BV16" i="21"/>
  <c r="BU16" i="21"/>
  <c r="BT16" i="21"/>
  <c r="BS16" i="21"/>
  <c r="BR16" i="21"/>
  <c r="BQ16" i="21"/>
  <c r="BP16" i="21"/>
  <c r="BO16" i="21"/>
  <c r="BN16" i="21"/>
  <c r="BM16" i="21"/>
  <c r="BL16" i="21"/>
  <c r="BK16" i="21"/>
  <c r="BJ16" i="21"/>
  <c r="BI16" i="21"/>
  <c r="BH16" i="21"/>
  <c r="BG16" i="21"/>
  <c r="BF16" i="21"/>
  <c r="BE16" i="21"/>
  <c r="BD16" i="21"/>
  <c r="BC16" i="21"/>
  <c r="BB16" i="21"/>
  <c r="BA16" i="21"/>
  <c r="AZ16" i="21"/>
  <c r="AY16" i="21"/>
  <c r="AX16" i="21"/>
  <c r="AW16" i="21"/>
  <c r="AV16" i="21"/>
  <c r="AU16" i="21"/>
  <c r="AT16" i="21"/>
  <c r="AS16" i="21"/>
  <c r="AR16" i="21"/>
  <c r="AQ16" i="21"/>
  <c r="AP16" i="21"/>
  <c r="AO16" i="21"/>
  <c r="AN16" i="21"/>
  <c r="AM16" i="21"/>
  <c r="AL16" i="21"/>
  <c r="AK16"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D16" i="21"/>
  <c r="C16" i="21"/>
  <c r="B16" i="21"/>
  <c r="KM15" i="21"/>
  <c r="KL15" i="21"/>
  <c r="KK15" i="21"/>
  <c r="KJ15" i="21"/>
  <c r="KI15" i="21"/>
  <c r="KH15" i="21"/>
  <c r="KG15" i="21"/>
  <c r="KF15" i="21"/>
  <c r="KE15" i="21"/>
  <c r="KD15" i="21"/>
  <c r="KC15" i="21"/>
  <c r="KB15" i="21"/>
  <c r="KA15" i="21"/>
  <c r="JZ15" i="21"/>
  <c r="JY15" i="21"/>
  <c r="JX15" i="21"/>
  <c r="JW15" i="21"/>
  <c r="JV15" i="21"/>
  <c r="JU15" i="21"/>
  <c r="JT15" i="21"/>
  <c r="JS15" i="21"/>
  <c r="JR15" i="21"/>
  <c r="JQ15" i="21"/>
  <c r="JP15" i="21"/>
  <c r="JO15" i="21"/>
  <c r="JN15" i="21"/>
  <c r="JM15" i="21"/>
  <c r="JL15" i="21"/>
  <c r="JK15" i="21"/>
  <c r="JJ15" i="21"/>
  <c r="JI15" i="21"/>
  <c r="JH15" i="21"/>
  <c r="JG15" i="21"/>
  <c r="JF15" i="21"/>
  <c r="JE15" i="21"/>
  <c r="JD15" i="21"/>
  <c r="JC15" i="21"/>
  <c r="JB15" i="21"/>
  <c r="JA15" i="21"/>
  <c r="IZ15" i="21"/>
  <c r="IY15" i="21"/>
  <c r="IX15" i="21"/>
  <c r="IW15" i="21"/>
  <c r="IV15" i="21"/>
  <c r="IU15" i="21"/>
  <c r="IT15" i="21"/>
  <c r="IS15" i="21"/>
  <c r="IR15" i="21"/>
  <c r="IQ15" i="21"/>
  <c r="IP15" i="21"/>
  <c r="IO15" i="21"/>
  <c r="IN15" i="21"/>
  <c r="IM15" i="21"/>
  <c r="IL15" i="21"/>
  <c r="IK15" i="21"/>
  <c r="IJ15" i="21"/>
  <c r="II15" i="21"/>
  <c r="IH15" i="21"/>
  <c r="IG15" i="21"/>
  <c r="IF15" i="21"/>
  <c r="IE15" i="21"/>
  <c r="ID15" i="21"/>
  <c r="IC15" i="21"/>
  <c r="IB15" i="21"/>
  <c r="IA15" i="21"/>
  <c r="HZ15" i="21"/>
  <c r="HY15" i="21"/>
  <c r="HX15" i="21"/>
  <c r="HW15" i="21"/>
  <c r="HV15" i="21"/>
  <c r="HU15" i="21"/>
  <c r="HT15" i="21"/>
  <c r="HS15" i="21"/>
  <c r="HR15" i="21"/>
  <c r="HQ15" i="21"/>
  <c r="HP15" i="21"/>
  <c r="HO15" i="21"/>
  <c r="HN15" i="21"/>
  <c r="HM15" i="21"/>
  <c r="HL15" i="21"/>
  <c r="HK15" i="21"/>
  <c r="HJ15" i="21"/>
  <c r="HI15" i="21"/>
  <c r="HH15" i="21"/>
  <c r="HG15" i="21"/>
  <c r="HF15" i="21"/>
  <c r="HE15" i="21"/>
  <c r="HD15" i="21"/>
  <c r="HC15" i="21"/>
  <c r="HB15" i="21"/>
  <c r="HA15" i="21"/>
  <c r="GZ15" i="21"/>
  <c r="GY15" i="21"/>
  <c r="GX15" i="21"/>
  <c r="GW15" i="21"/>
  <c r="GV15" i="21"/>
  <c r="GU15" i="21"/>
  <c r="GT15" i="21"/>
  <c r="GS15" i="21"/>
  <c r="GR15" i="21"/>
  <c r="GQ15" i="21"/>
  <c r="GP15" i="21"/>
  <c r="GO15" i="21"/>
  <c r="GN15" i="21"/>
  <c r="GM15" i="21"/>
  <c r="GL15" i="21"/>
  <c r="GK15" i="21"/>
  <c r="GJ15" i="21"/>
  <c r="GI15" i="21"/>
  <c r="GH15" i="21"/>
  <c r="GG15" i="21"/>
  <c r="GF15" i="21"/>
  <c r="GE15" i="21"/>
  <c r="GD15" i="21"/>
  <c r="GC15" i="21"/>
  <c r="GB15" i="21"/>
  <c r="GA15" i="21"/>
  <c r="FZ15" i="21"/>
  <c r="FY15" i="21"/>
  <c r="FX15" i="21"/>
  <c r="FW15" i="21"/>
  <c r="FV15" i="21"/>
  <c r="FU15" i="21"/>
  <c r="FT15" i="21"/>
  <c r="FS15" i="21"/>
  <c r="FR15" i="21"/>
  <c r="FQ15" i="21"/>
  <c r="FP15" i="21"/>
  <c r="FO15" i="21"/>
  <c r="FN15" i="21"/>
  <c r="FM15" i="21"/>
  <c r="FL15" i="21"/>
  <c r="FK15" i="21"/>
  <c r="FJ15" i="21"/>
  <c r="FI15" i="21"/>
  <c r="FH15" i="21"/>
  <c r="FG15" i="21"/>
  <c r="FF15" i="21"/>
  <c r="FE15" i="21"/>
  <c r="FD15" i="21"/>
  <c r="FC15" i="21"/>
  <c r="FB15" i="21"/>
  <c r="FA15" i="21"/>
  <c r="EZ15" i="21"/>
  <c r="EY15" i="21"/>
  <c r="EX15" i="21"/>
  <c r="EW15" i="21"/>
  <c r="EV15" i="21"/>
  <c r="EU15" i="21"/>
  <c r="ET15" i="21"/>
  <c r="ES15" i="21"/>
  <c r="ER15" i="21"/>
  <c r="EQ15" i="21"/>
  <c r="EP15" i="21"/>
  <c r="EO15" i="21"/>
  <c r="EN15" i="21"/>
  <c r="EM15" i="21"/>
  <c r="EL15" i="21"/>
  <c r="EK15" i="21"/>
  <c r="EJ15" i="21"/>
  <c r="EI15" i="21"/>
  <c r="EH15" i="21"/>
  <c r="EG15" i="21"/>
  <c r="EF15" i="21"/>
  <c r="EE15" i="21"/>
  <c r="ED15" i="21"/>
  <c r="EC15" i="21"/>
  <c r="EB15" i="21"/>
  <c r="EA15" i="21"/>
  <c r="DZ15" i="21"/>
  <c r="DY15" i="21"/>
  <c r="DX15" i="21"/>
  <c r="DW15" i="21"/>
  <c r="DV15" i="21"/>
  <c r="DU15" i="21"/>
  <c r="DT15" i="21"/>
  <c r="DS15" i="21"/>
  <c r="DR15" i="21"/>
  <c r="DQ15" i="21"/>
  <c r="DP15" i="21"/>
  <c r="DO15" i="21"/>
  <c r="DN15" i="21"/>
  <c r="DM15" i="21"/>
  <c r="DL15" i="21"/>
  <c r="DK15" i="21"/>
  <c r="DJ15" i="21"/>
  <c r="DI15" i="21"/>
  <c r="DH15" i="21"/>
  <c r="DG15" i="21"/>
  <c r="DF15" i="21"/>
  <c r="DE15" i="21"/>
  <c r="DD15" i="21"/>
  <c r="DC15" i="21"/>
  <c r="DB15" i="21"/>
  <c r="DA15" i="21"/>
  <c r="CZ15" i="21"/>
  <c r="CY15" i="21"/>
  <c r="CX15" i="21"/>
  <c r="CW15" i="21"/>
  <c r="CV15" i="21"/>
  <c r="CU15" i="21"/>
  <c r="CT15" i="21"/>
  <c r="CS15" i="21"/>
  <c r="CR15" i="21"/>
  <c r="CQ15" i="21"/>
  <c r="CP15" i="21"/>
  <c r="CO15" i="21"/>
  <c r="CN15" i="21"/>
  <c r="CM15" i="21"/>
  <c r="CL15" i="21"/>
  <c r="CK15" i="21"/>
  <c r="CJ15" i="21"/>
  <c r="CI15" i="21"/>
  <c r="CH15" i="21"/>
  <c r="CG15" i="21"/>
  <c r="CF15" i="21"/>
  <c r="CE15" i="21"/>
  <c r="CD15" i="21"/>
  <c r="CC15" i="21"/>
  <c r="CB15" i="21"/>
  <c r="CA15" i="21"/>
  <c r="BZ15" i="21"/>
  <c r="BY15" i="21"/>
  <c r="BX15" i="21"/>
  <c r="BW15" i="21"/>
  <c r="BV15" i="21"/>
  <c r="BU15" i="21"/>
  <c r="BT15" i="21"/>
  <c r="BS15" i="21"/>
  <c r="BR15" i="21"/>
  <c r="BQ15" i="21"/>
  <c r="BP15" i="21"/>
  <c r="BO15" i="21"/>
  <c r="BN15" i="21"/>
  <c r="BM15" i="21"/>
  <c r="BL15" i="21"/>
  <c r="BK15" i="21"/>
  <c r="BJ15" i="21"/>
  <c r="BI15" i="21"/>
  <c r="BH15" i="21"/>
  <c r="BG15" i="21"/>
  <c r="BF15" i="21"/>
  <c r="BE15" i="21"/>
  <c r="BD15" i="21"/>
  <c r="BC15" i="21"/>
  <c r="BB15" i="21"/>
  <c r="BA15" i="21"/>
  <c r="AZ15" i="21"/>
  <c r="AY15" i="21"/>
  <c r="AX15" i="21"/>
  <c r="AW15" i="21"/>
  <c r="AV15" i="21"/>
  <c r="AU15" i="21"/>
  <c r="AT15" i="21"/>
  <c r="AS15" i="21"/>
  <c r="AR15" i="21"/>
  <c r="AQ15" i="21"/>
  <c r="AP15" i="21"/>
  <c r="AO15" i="21"/>
  <c r="AN15" i="21"/>
  <c r="AM15" i="21"/>
  <c r="AL15" i="21"/>
  <c r="AK15" i="21"/>
  <c r="AJ15" i="21"/>
  <c r="AI15" i="21"/>
  <c r="AH15" i="21"/>
  <c r="AG15" i="21"/>
  <c r="AF15" i="21"/>
  <c r="AE15" i="21"/>
  <c r="AD15" i="21"/>
  <c r="AC15" i="21"/>
  <c r="AB15" i="21"/>
  <c r="AA15" i="21"/>
  <c r="Z15" i="21"/>
  <c r="Y15" i="21"/>
  <c r="X15" i="21"/>
  <c r="W15" i="21"/>
  <c r="V15" i="21"/>
  <c r="U15" i="21"/>
  <c r="T15" i="21"/>
  <c r="S15" i="21"/>
  <c r="R15" i="21"/>
  <c r="Q15" i="21"/>
  <c r="P15" i="21"/>
  <c r="O15" i="21"/>
  <c r="N15" i="21"/>
  <c r="M15" i="21"/>
  <c r="L15" i="21"/>
  <c r="K15" i="21"/>
  <c r="J15" i="21"/>
  <c r="I15" i="21"/>
  <c r="H15" i="21"/>
  <c r="G15" i="21"/>
  <c r="F15" i="21"/>
  <c r="E15" i="21"/>
  <c r="D15" i="21"/>
  <c r="C15" i="21"/>
  <c r="B15" i="21"/>
  <c r="KM14" i="21"/>
  <c r="KL14" i="21"/>
  <c r="KK14" i="21"/>
  <c r="KJ14" i="21"/>
  <c r="KI14" i="21"/>
  <c r="KH14" i="21"/>
  <c r="KG14" i="21"/>
  <c r="KF14" i="21"/>
  <c r="KE14" i="21"/>
  <c r="KD14" i="21"/>
  <c r="KC14" i="21"/>
  <c r="KB14" i="21"/>
  <c r="KA14" i="21"/>
  <c r="JZ14" i="21"/>
  <c r="JY14" i="21"/>
  <c r="JX14" i="21"/>
  <c r="JW14" i="21"/>
  <c r="JV14" i="21"/>
  <c r="JU14" i="21"/>
  <c r="JT14" i="21"/>
  <c r="JS14" i="21"/>
  <c r="JR14" i="21"/>
  <c r="JQ14" i="21"/>
  <c r="JP14" i="21"/>
  <c r="JO14" i="21"/>
  <c r="JN14" i="21"/>
  <c r="JM14" i="21"/>
  <c r="JL14" i="21"/>
  <c r="JK14" i="21"/>
  <c r="JJ14" i="21"/>
  <c r="JI14" i="21"/>
  <c r="JH14" i="21"/>
  <c r="JG14" i="21"/>
  <c r="JF14" i="21"/>
  <c r="JE14" i="21"/>
  <c r="JD14" i="21"/>
  <c r="JC14" i="21"/>
  <c r="JB14" i="21"/>
  <c r="JA14" i="21"/>
  <c r="IZ14" i="21"/>
  <c r="IY14" i="21"/>
  <c r="IX14" i="21"/>
  <c r="IW14" i="21"/>
  <c r="IV14" i="21"/>
  <c r="IU14" i="21"/>
  <c r="IT14" i="21"/>
  <c r="IS14" i="21"/>
  <c r="IR14" i="21"/>
  <c r="IQ14" i="21"/>
  <c r="IP14" i="21"/>
  <c r="IO14" i="21"/>
  <c r="IN14" i="21"/>
  <c r="IM14" i="21"/>
  <c r="IL14" i="21"/>
  <c r="IK14" i="21"/>
  <c r="IJ14" i="21"/>
  <c r="II14" i="21"/>
  <c r="IH14" i="21"/>
  <c r="IG14" i="21"/>
  <c r="IF14" i="21"/>
  <c r="IE14" i="21"/>
  <c r="ID14" i="21"/>
  <c r="IC14" i="21"/>
  <c r="IB14" i="21"/>
  <c r="IA14" i="21"/>
  <c r="HZ14" i="21"/>
  <c r="HY14" i="21"/>
  <c r="HX14" i="21"/>
  <c r="HW14" i="21"/>
  <c r="HV14" i="21"/>
  <c r="HU14" i="21"/>
  <c r="HT14" i="21"/>
  <c r="HS14" i="21"/>
  <c r="HR14" i="21"/>
  <c r="HQ14" i="21"/>
  <c r="HP14" i="21"/>
  <c r="HO14" i="21"/>
  <c r="HN14" i="21"/>
  <c r="HM14" i="21"/>
  <c r="HL14" i="21"/>
  <c r="HK14" i="21"/>
  <c r="HJ14" i="21"/>
  <c r="HI14" i="21"/>
  <c r="HH14" i="21"/>
  <c r="HG14" i="21"/>
  <c r="HF14" i="21"/>
  <c r="HE14" i="21"/>
  <c r="HD14" i="21"/>
  <c r="HC14" i="21"/>
  <c r="HB14" i="21"/>
  <c r="HA14" i="21"/>
  <c r="GZ14" i="21"/>
  <c r="GY14" i="21"/>
  <c r="GX14" i="21"/>
  <c r="GW14" i="21"/>
  <c r="GV14" i="21"/>
  <c r="GU14" i="21"/>
  <c r="GT14" i="21"/>
  <c r="GS14" i="21"/>
  <c r="GR14" i="21"/>
  <c r="GQ14" i="21"/>
  <c r="GP14" i="21"/>
  <c r="GO14" i="21"/>
  <c r="GN14" i="21"/>
  <c r="GM14" i="21"/>
  <c r="GL14" i="21"/>
  <c r="GK14" i="21"/>
  <c r="GJ14" i="21"/>
  <c r="GI14" i="21"/>
  <c r="GH14" i="21"/>
  <c r="GG14" i="21"/>
  <c r="GF14" i="21"/>
  <c r="GE14" i="21"/>
  <c r="GD14" i="21"/>
  <c r="GC14" i="21"/>
  <c r="GB14" i="21"/>
  <c r="GA14" i="21"/>
  <c r="FZ14" i="21"/>
  <c r="FY14" i="21"/>
  <c r="FX14" i="21"/>
  <c r="FW14" i="21"/>
  <c r="FV14" i="21"/>
  <c r="FU14" i="21"/>
  <c r="FT14" i="21"/>
  <c r="FS14" i="21"/>
  <c r="FR14" i="21"/>
  <c r="FQ14" i="21"/>
  <c r="FP14" i="21"/>
  <c r="FO14" i="21"/>
  <c r="FN14" i="21"/>
  <c r="FM14" i="21"/>
  <c r="FL14" i="21"/>
  <c r="FK14" i="21"/>
  <c r="FJ14" i="21"/>
  <c r="FI14" i="21"/>
  <c r="FH14" i="21"/>
  <c r="FG14" i="21"/>
  <c r="FF14" i="21"/>
  <c r="FE14" i="21"/>
  <c r="FD14" i="21"/>
  <c r="FC14" i="21"/>
  <c r="FB14" i="21"/>
  <c r="FA14" i="21"/>
  <c r="EZ14" i="21"/>
  <c r="EY14" i="21"/>
  <c r="EX14" i="21"/>
  <c r="EW14" i="21"/>
  <c r="EV14" i="21"/>
  <c r="EU14" i="21"/>
  <c r="ET14" i="21"/>
  <c r="ES14" i="21"/>
  <c r="ER14" i="21"/>
  <c r="EQ14" i="21"/>
  <c r="EP14" i="21"/>
  <c r="EO14" i="21"/>
  <c r="EN14" i="21"/>
  <c r="EM14" i="21"/>
  <c r="EL14" i="21"/>
  <c r="EK14" i="21"/>
  <c r="EJ14" i="21"/>
  <c r="EI14" i="21"/>
  <c r="EH14" i="21"/>
  <c r="EG14" i="21"/>
  <c r="EF14" i="21"/>
  <c r="EE14" i="21"/>
  <c r="ED14" i="21"/>
  <c r="EC14" i="21"/>
  <c r="EB14" i="21"/>
  <c r="EA14" i="21"/>
  <c r="DZ14" i="21"/>
  <c r="DY14" i="21"/>
  <c r="DX14" i="21"/>
  <c r="DW14" i="21"/>
  <c r="DV14" i="21"/>
  <c r="DU14" i="21"/>
  <c r="DT14" i="21"/>
  <c r="DS14" i="21"/>
  <c r="DR14" i="21"/>
  <c r="DQ14" i="21"/>
  <c r="DP14" i="21"/>
  <c r="DO14" i="21"/>
  <c r="DN14" i="21"/>
  <c r="DM14" i="21"/>
  <c r="DL14" i="21"/>
  <c r="DK14" i="21"/>
  <c r="DJ14" i="21"/>
  <c r="DI14" i="21"/>
  <c r="DH14" i="21"/>
  <c r="DG14" i="21"/>
  <c r="DF14" i="21"/>
  <c r="DE14" i="21"/>
  <c r="DD14" i="21"/>
  <c r="DC14" i="21"/>
  <c r="DB14" i="21"/>
  <c r="DA14" i="21"/>
  <c r="CZ14" i="21"/>
  <c r="CY14" i="21"/>
  <c r="CX14" i="21"/>
  <c r="CW14" i="21"/>
  <c r="CV14" i="21"/>
  <c r="CU14" i="21"/>
  <c r="CT14" i="21"/>
  <c r="CS14" i="21"/>
  <c r="CR14" i="21"/>
  <c r="CQ14" i="21"/>
  <c r="CP14" i="21"/>
  <c r="CO14" i="21"/>
  <c r="CN14" i="21"/>
  <c r="CM14" i="21"/>
  <c r="CL14" i="21"/>
  <c r="CK14" i="21"/>
  <c r="CJ14" i="21"/>
  <c r="CI14" i="21"/>
  <c r="CH14" i="21"/>
  <c r="CG14" i="21"/>
  <c r="CF14" i="21"/>
  <c r="CE14" i="21"/>
  <c r="CD14" i="21"/>
  <c r="CC14" i="21"/>
  <c r="CB14" i="21"/>
  <c r="CA14" i="21"/>
  <c r="BZ14" i="21"/>
  <c r="BY14" i="21"/>
  <c r="BX14" i="21"/>
  <c r="BW14" i="21"/>
  <c r="BV14" i="21"/>
  <c r="BU14" i="21"/>
  <c r="BT14" i="21"/>
  <c r="BS14" i="21"/>
  <c r="BR14" i="21"/>
  <c r="BQ14" i="21"/>
  <c r="BP14" i="21"/>
  <c r="BO14" i="21"/>
  <c r="BN14" i="21"/>
  <c r="BM14" i="21"/>
  <c r="BL14" i="21"/>
  <c r="BK14" i="21"/>
  <c r="BJ14" i="21"/>
  <c r="BI14" i="21"/>
  <c r="BH14" i="21"/>
  <c r="BG14" i="21"/>
  <c r="BF14" i="21"/>
  <c r="BE14" i="21"/>
  <c r="BD14" i="21"/>
  <c r="BC14" i="21"/>
  <c r="BB14" i="21"/>
  <c r="BA14" i="21"/>
  <c r="AZ14" i="21"/>
  <c r="AY14" i="21"/>
  <c r="AX14" i="21"/>
  <c r="AW14" i="21"/>
  <c r="AV14" i="21"/>
  <c r="AU14" i="21"/>
  <c r="AT14" i="21"/>
  <c r="AS14" i="21"/>
  <c r="AR14" i="21"/>
  <c r="AQ14" i="21"/>
  <c r="AP14" i="21"/>
  <c r="AO14" i="21"/>
  <c r="AN14" i="21"/>
  <c r="AM14" i="21"/>
  <c r="AL14" i="21"/>
  <c r="AK14" i="21"/>
  <c r="AJ14" i="21"/>
  <c r="AI14" i="21"/>
  <c r="AH14" i="21"/>
  <c r="AG14" i="21"/>
  <c r="AF14" i="21"/>
  <c r="AE14" i="21"/>
  <c r="AD14" i="21"/>
  <c r="AC14" i="21"/>
  <c r="AB14" i="21"/>
  <c r="AA14" i="21"/>
  <c r="Z14" i="21"/>
  <c r="Y14" i="21"/>
  <c r="X14" i="21"/>
  <c r="W14" i="21"/>
  <c r="V14" i="21"/>
  <c r="U14" i="21"/>
  <c r="T14" i="21"/>
  <c r="S14" i="21"/>
  <c r="R14" i="21"/>
  <c r="Q14" i="21"/>
  <c r="P14" i="21"/>
  <c r="O14" i="21"/>
  <c r="N14" i="21"/>
  <c r="M14" i="21"/>
  <c r="L14" i="21"/>
  <c r="K14" i="21"/>
  <c r="J14" i="21"/>
  <c r="I14" i="21"/>
  <c r="H14" i="21"/>
  <c r="G14" i="21"/>
  <c r="F14" i="21"/>
  <c r="E14" i="21"/>
  <c r="D14" i="21"/>
  <c r="C14" i="21"/>
  <c r="B14" i="21"/>
  <c r="KM13" i="21"/>
  <c r="KL13" i="21"/>
  <c r="KK13" i="21"/>
  <c r="KJ13" i="21"/>
  <c r="KI13" i="21"/>
  <c r="KH13" i="21"/>
  <c r="KG13" i="21"/>
  <c r="KF13" i="21"/>
  <c r="KE13" i="21"/>
  <c r="KD13" i="21"/>
  <c r="KC13" i="21"/>
  <c r="KB13" i="21"/>
  <c r="KA13" i="21"/>
  <c r="JZ13" i="21"/>
  <c r="JY13" i="21"/>
  <c r="JX13" i="21"/>
  <c r="JW13" i="21"/>
  <c r="JV13" i="21"/>
  <c r="JU13" i="21"/>
  <c r="JT13" i="21"/>
  <c r="JS13" i="21"/>
  <c r="JR13" i="21"/>
  <c r="JQ13" i="21"/>
  <c r="JP13" i="21"/>
  <c r="JO13" i="21"/>
  <c r="JN13" i="21"/>
  <c r="JM13" i="21"/>
  <c r="JL13" i="21"/>
  <c r="JK13" i="21"/>
  <c r="JJ13" i="21"/>
  <c r="JI13" i="21"/>
  <c r="JH13" i="21"/>
  <c r="JG13" i="21"/>
  <c r="JF13" i="21"/>
  <c r="JE13" i="21"/>
  <c r="JD13" i="21"/>
  <c r="JC13" i="21"/>
  <c r="JB13" i="21"/>
  <c r="JA13" i="21"/>
  <c r="IZ13" i="21"/>
  <c r="IY13" i="21"/>
  <c r="IX13" i="21"/>
  <c r="IW13" i="21"/>
  <c r="IV13" i="21"/>
  <c r="IU13" i="21"/>
  <c r="IT13" i="21"/>
  <c r="IS13" i="21"/>
  <c r="IR13" i="21"/>
  <c r="IQ13" i="21"/>
  <c r="IP13" i="21"/>
  <c r="IO13" i="21"/>
  <c r="IN13" i="21"/>
  <c r="IM13" i="21"/>
  <c r="IL13" i="21"/>
  <c r="IK13" i="21"/>
  <c r="IJ13" i="21"/>
  <c r="II13" i="21"/>
  <c r="IH13" i="21"/>
  <c r="IG13" i="21"/>
  <c r="IF13" i="21"/>
  <c r="IE13" i="21"/>
  <c r="ID13" i="21"/>
  <c r="IC13" i="21"/>
  <c r="IB13" i="21"/>
  <c r="IA13" i="21"/>
  <c r="HZ13" i="21"/>
  <c r="HY13" i="21"/>
  <c r="HX13" i="21"/>
  <c r="HW13" i="21"/>
  <c r="HV13" i="21"/>
  <c r="HU13" i="21"/>
  <c r="HT13" i="21"/>
  <c r="HS13" i="21"/>
  <c r="HR13" i="21"/>
  <c r="HQ13" i="21"/>
  <c r="HP13" i="21"/>
  <c r="HO13" i="21"/>
  <c r="HN13" i="21"/>
  <c r="HM13" i="21"/>
  <c r="HL13" i="21"/>
  <c r="HK13" i="21"/>
  <c r="HJ13" i="21"/>
  <c r="HI13" i="21"/>
  <c r="HH13" i="21"/>
  <c r="HG13" i="21"/>
  <c r="HF13" i="21"/>
  <c r="HE13" i="21"/>
  <c r="HD13" i="21"/>
  <c r="HC13" i="21"/>
  <c r="HB13" i="21"/>
  <c r="HA13" i="21"/>
  <c r="GZ13" i="21"/>
  <c r="GY13" i="21"/>
  <c r="GX13" i="21"/>
  <c r="GW13" i="21"/>
  <c r="GV13" i="21"/>
  <c r="GU13" i="21"/>
  <c r="GT13" i="21"/>
  <c r="GS13" i="21"/>
  <c r="GR13" i="21"/>
  <c r="GQ13" i="21"/>
  <c r="GP13" i="21"/>
  <c r="GO13" i="21"/>
  <c r="GN13" i="21"/>
  <c r="GM13" i="21"/>
  <c r="GL13" i="21"/>
  <c r="GK13" i="21"/>
  <c r="GJ13" i="21"/>
  <c r="GI13" i="21"/>
  <c r="GH13" i="21"/>
  <c r="GG13" i="21"/>
  <c r="GF13" i="21"/>
  <c r="GE13" i="21"/>
  <c r="GD13" i="21"/>
  <c r="GC13" i="21"/>
  <c r="GB13" i="21"/>
  <c r="GA13" i="21"/>
  <c r="FZ13" i="21"/>
  <c r="FY13" i="21"/>
  <c r="FX13" i="21"/>
  <c r="FW13" i="21"/>
  <c r="FV13" i="21"/>
  <c r="FU13" i="21"/>
  <c r="FT13" i="21"/>
  <c r="FS13" i="21"/>
  <c r="FR13" i="21"/>
  <c r="FQ13" i="21"/>
  <c r="FP13" i="21"/>
  <c r="FO13" i="21"/>
  <c r="FN13" i="21"/>
  <c r="FM13" i="21"/>
  <c r="FL13" i="21"/>
  <c r="FK13" i="21"/>
  <c r="FJ13" i="21"/>
  <c r="FI13" i="21"/>
  <c r="FH13" i="21"/>
  <c r="FG13" i="21"/>
  <c r="FF13" i="21"/>
  <c r="FE13" i="21"/>
  <c r="FD13" i="21"/>
  <c r="FC13" i="21"/>
  <c r="FB13" i="21"/>
  <c r="FA13" i="21"/>
  <c r="EZ13" i="21"/>
  <c r="EY13" i="21"/>
  <c r="EX13" i="21"/>
  <c r="EW13" i="21"/>
  <c r="EV13" i="21"/>
  <c r="EU13" i="21"/>
  <c r="ET13" i="21"/>
  <c r="ES13" i="21"/>
  <c r="ER13" i="21"/>
  <c r="EQ13" i="21"/>
  <c r="EP13" i="21"/>
  <c r="EO13" i="21"/>
  <c r="EN13" i="21"/>
  <c r="EM13" i="21"/>
  <c r="EL13" i="21"/>
  <c r="EK13" i="21"/>
  <c r="EJ13" i="21"/>
  <c r="EI13" i="21"/>
  <c r="EH13" i="21"/>
  <c r="EG13" i="21"/>
  <c r="EF13" i="21"/>
  <c r="EE13" i="21"/>
  <c r="ED13" i="21"/>
  <c r="EC13" i="21"/>
  <c r="EB13" i="21"/>
  <c r="EA13" i="21"/>
  <c r="DZ13" i="21"/>
  <c r="DY13" i="21"/>
  <c r="DX13" i="21"/>
  <c r="DW13" i="21"/>
  <c r="DV13" i="21"/>
  <c r="DU13" i="21"/>
  <c r="DT13" i="21"/>
  <c r="DS13" i="21"/>
  <c r="DR13" i="21"/>
  <c r="DQ13" i="21"/>
  <c r="DP13" i="21"/>
  <c r="DO13" i="21"/>
  <c r="DN13" i="21"/>
  <c r="DM13" i="21"/>
  <c r="DL13" i="21"/>
  <c r="DK13" i="21"/>
  <c r="DJ13" i="21"/>
  <c r="DI13" i="21"/>
  <c r="DH13" i="21"/>
  <c r="DG13" i="21"/>
  <c r="DF13" i="21"/>
  <c r="DE13" i="21"/>
  <c r="DD13" i="21"/>
  <c r="DC13" i="21"/>
  <c r="DB13" i="21"/>
  <c r="DA13" i="21"/>
  <c r="CZ13" i="21"/>
  <c r="CY13" i="21"/>
  <c r="CX13" i="21"/>
  <c r="CW13" i="21"/>
  <c r="CV13" i="21"/>
  <c r="CU13" i="21"/>
  <c r="CT13" i="21"/>
  <c r="CS13" i="21"/>
  <c r="CR13" i="21"/>
  <c r="CQ13" i="21"/>
  <c r="CP13" i="21"/>
  <c r="CO13" i="21"/>
  <c r="CN13" i="21"/>
  <c r="CM13" i="21"/>
  <c r="CL13" i="21"/>
  <c r="CK13" i="21"/>
  <c r="CJ13" i="21"/>
  <c r="CI13" i="21"/>
  <c r="CH13" i="21"/>
  <c r="CG13" i="21"/>
  <c r="CF13" i="21"/>
  <c r="CE13" i="21"/>
  <c r="CD13" i="21"/>
  <c r="CC13" i="21"/>
  <c r="CB13" i="21"/>
  <c r="CA13" i="21"/>
  <c r="BZ13" i="21"/>
  <c r="BY13" i="21"/>
  <c r="BX13" i="21"/>
  <c r="BW13" i="21"/>
  <c r="BV13" i="21"/>
  <c r="BU13" i="21"/>
  <c r="BT13" i="21"/>
  <c r="BS13" i="21"/>
  <c r="BR13" i="21"/>
  <c r="BQ13" i="21"/>
  <c r="BP13" i="21"/>
  <c r="BO13" i="21"/>
  <c r="BN13" i="21"/>
  <c r="BM13" i="21"/>
  <c r="BL13" i="21"/>
  <c r="BK13" i="21"/>
  <c r="BJ13" i="21"/>
  <c r="BI13" i="21"/>
  <c r="BH13" i="21"/>
  <c r="BG13" i="21"/>
  <c r="BF13" i="21"/>
  <c r="BE13" i="21"/>
  <c r="BD13" i="21"/>
  <c r="BC13" i="21"/>
  <c r="BB13" i="21"/>
  <c r="BA13" i="21"/>
  <c r="AZ13" i="21"/>
  <c r="AY13" i="21"/>
  <c r="AX13" i="21"/>
  <c r="AW13" i="21"/>
  <c r="AV13" i="21"/>
  <c r="AU13" i="21"/>
  <c r="AT13" i="21"/>
  <c r="AS13" i="21"/>
  <c r="AR13" i="21"/>
  <c r="AQ13" i="21"/>
  <c r="AP13" i="21"/>
  <c r="AO13" i="21"/>
  <c r="AN13" i="21"/>
  <c r="AM13" i="21"/>
  <c r="AL13" i="21"/>
  <c r="AK13"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D13" i="21"/>
  <c r="C13" i="21"/>
  <c r="B13" i="21"/>
  <c r="KM12" i="21"/>
  <c r="KL12" i="21"/>
  <c r="KK12" i="21"/>
  <c r="KJ12" i="21"/>
  <c r="KI12" i="21"/>
  <c r="KH12" i="21"/>
  <c r="KG12" i="21"/>
  <c r="KF12" i="21"/>
  <c r="KE12" i="21"/>
  <c r="KD12" i="21"/>
  <c r="KC12" i="21"/>
  <c r="KB12" i="21"/>
  <c r="KA12" i="21"/>
  <c r="JZ12" i="21"/>
  <c r="JY12" i="21"/>
  <c r="JX12" i="21"/>
  <c r="JW12" i="21"/>
  <c r="JV12" i="21"/>
  <c r="JU12" i="21"/>
  <c r="JT12" i="21"/>
  <c r="JS12" i="21"/>
  <c r="JR12" i="21"/>
  <c r="JQ12" i="21"/>
  <c r="JP12" i="21"/>
  <c r="JO12" i="21"/>
  <c r="JN12" i="21"/>
  <c r="JM12" i="21"/>
  <c r="JL12" i="21"/>
  <c r="JK12" i="21"/>
  <c r="JJ12" i="21"/>
  <c r="JI12" i="21"/>
  <c r="JH12" i="21"/>
  <c r="JG12" i="21"/>
  <c r="JF12" i="21"/>
  <c r="JE12" i="21"/>
  <c r="JD12" i="21"/>
  <c r="JC12" i="21"/>
  <c r="JB12" i="21"/>
  <c r="JA12" i="21"/>
  <c r="IZ12" i="21"/>
  <c r="IY12" i="21"/>
  <c r="IX12" i="21"/>
  <c r="IW12" i="21"/>
  <c r="IV12" i="21"/>
  <c r="IU12" i="21"/>
  <c r="IT12" i="21"/>
  <c r="IS12" i="21"/>
  <c r="IR12" i="21"/>
  <c r="IQ12" i="21"/>
  <c r="IP12" i="21"/>
  <c r="IO12" i="21"/>
  <c r="IN12" i="21"/>
  <c r="IM12" i="21"/>
  <c r="IL12" i="21"/>
  <c r="IK12" i="21"/>
  <c r="IJ12" i="21"/>
  <c r="II12" i="21"/>
  <c r="IH12" i="21"/>
  <c r="IG12" i="21"/>
  <c r="IF12" i="21"/>
  <c r="IE12" i="21"/>
  <c r="ID12" i="21"/>
  <c r="IC12" i="21"/>
  <c r="IB12" i="21"/>
  <c r="IA12" i="21"/>
  <c r="HZ12" i="21"/>
  <c r="HY12" i="21"/>
  <c r="HX12" i="21"/>
  <c r="HW12" i="21"/>
  <c r="HV12" i="21"/>
  <c r="HU12" i="21"/>
  <c r="HT12" i="21"/>
  <c r="HS12" i="21"/>
  <c r="HR12" i="21"/>
  <c r="HQ12" i="21"/>
  <c r="HP12" i="21"/>
  <c r="HO12" i="21"/>
  <c r="HN12" i="21"/>
  <c r="HM12" i="21"/>
  <c r="HL12" i="21"/>
  <c r="HK12" i="21"/>
  <c r="HJ12" i="21"/>
  <c r="HI12" i="21"/>
  <c r="HH12" i="21"/>
  <c r="HG12" i="21"/>
  <c r="HF12" i="21"/>
  <c r="HE12" i="21"/>
  <c r="HD12" i="21"/>
  <c r="HC12" i="21"/>
  <c r="HB12" i="21"/>
  <c r="HA12" i="21"/>
  <c r="GZ12" i="21"/>
  <c r="GY12" i="21"/>
  <c r="GX12" i="21"/>
  <c r="GW12" i="21"/>
  <c r="GV12" i="21"/>
  <c r="GU12" i="21"/>
  <c r="GT12" i="21"/>
  <c r="GS12" i="21"/>
  <c r="GR12" i="21"/>
  <c r="GQ12" i="21"/>
  <c r="GP12" i="21"/>
  <c r="GO12" i="21"/>
  <c r="GN12" i="21"/>
  <c r="GM12" i="21"/>
  <c r="GL12" i="21"/>
  <c r="GK12" i="21"/>
  <c r="GJ12" i="21"/>
  <c r="GI12" i="21"/>
  <c r="GH12" i="21"/>
  <c r="GG12" i="21"/>
  <c r="GF12" i="21"/>
  <c r="GE12" i="21"/>
  <c r="GD12" i="21"/>
  <c r="GC12" i="21"/>
  <c r="GB12" i="21"/>
  <c r="GA12" i="21"/>
  <c r="FZ12" i="21"/>
  <c r="FY12" i="21"/>
  <c r="FX12" i="21"/>
  <c r="FW12" i="21"/>
  <c r="FV12" i="21"/>
  <c r="FU12" i="21"/>
  <c r="FT12" i="21"/>
  <c r="FS12" i="21"/>
  <c r="FR12" i="21"/>
  <c r="FQ12" i="21"/>
  <c r="FP12" i="21"/>
  <c r="FO12" i="21"/>
  <c r="FN12" i="21"/>
  <c r="FM12" i="21"/>
  <c r="FL12" i="21"/>
  <c r="FK12" i="21"/>
  <c r="FJ12" i="21"/>
  <c r="FI12" i="21"/>
  <c r="FH12" i="21"/>
  <c r="FG12" i="21"/>
  <c r="FF12" i="21"/>
  <c r="FE12" i="21"/>
  <c r="FD12" i="21"/>
  <c r="FC12" i="21"/>
  <c r="FB12" i="21"/>
  <c r="FA12" i="21"/>
  <c r="EZ12" i="21"/>
  <c r="EY12" i="21"/>
  <c r="EX12" i="21"/>
  <c r="EW12" i="21"/>
  <c r="EV12" i="21"/>
  <c r="EU12" i="21"/>
  <c r="ET12" i="21"/>
  <c r="ES12" i="21"/>
  <c r="ER12" i="21"/>
  <c r="EQ12" i="21"/>
  <c r="EP12" i="21"/>
  <c r="EO12" i="21"/>
  <c r="EN12" i="21"/>
  <c r="EM12" i="21"/>
  <c r="EL12" i="21"/>
  <c r="EK12" i="21"/>
  <c r="EJ12" i="21"/>
  <c r="EI12" i="21"/>
  <c r="EH12" i="21"/>
  <c r="EG12" i="21"/>
  <c r="EF12" i="21"/>
  <c r="EE12" i="21"/>
  <c r="ED12" i="21"/>
  <c r="EC12" i="21"/>
  <c r="EB12" i="21"/>
  <c r="EA12" i="21"/>
  <c r="DZ12" i="21"/>
  <c r="DY12" i="21"/>
  <c r="DX12" i="21"/>
  <c r="DW12" i="21"/>
  <c r="DV12" i="21"/>
  <c r="DU12" i="21"/>
  <c r="DT12" i="21"/>
  <c r="DS12" i="21"/>
  <c r="DR12" i="21"/>
  <c r="DQ12" i="21"/>
  <c r="DP12" i="21"/>
  <c r="DO12" i="21"/>
  <c r="DN12" i="21"/>
  <c r="DM12" i="21"/>
  <c r="DL12" i="21"/>
  <c r="DK12" i="21"/>
  <c r="DJ12" i="21"/>
  <c r="DI12" i="21"/>
  <c r="DH12" i="21"/>
  <c r="DG12" i="21"/>
  <c r="DF12" i="21"/>
  <c r="DE12" i="21"/>
  <c r="DD12" i="21"/>
  <c r="DC12" i="21"/>
  <c r="DB12" i="21"/>
  <c r="DA12" i="21"/>
  <c r="CZ12" i="21"/>
  <c r="CY12" i="21"/>
  <c r="CX12" i="21"/>
  <c r="CW12" i="21"/>
  <c r="CV12" i="21"/>
  <c r="CU12" i="21"/>
  <c r="CT12" i="21"/>
  <c r="CS12" i="21"/>
  <c r="CR12" i="21"/>
  <c r="CQ12" i="21"/>
  <c r="CP12" i="21"/>
  <c r="CO12" i="21"/>
  <c r="CN12" i="21"/>
  <c r="CM12" i="21"/>
  <c r="CL12" i="21"/>
  <c r="CK12" i="21"/>
  <c r="CJ12" i="21"/>
  <c r="CI12" i="21"/>
  <c r="CH12" i="21"/>
  <c r="CG12" i="21"/>
  <c r="CF12" i="21"/>
  <c r="CE12" i="21"/>
  <c r="CD12" i="21"/>
  <c r="CC12" i="21"/>
  <c r="CB12" i="21"/>
  <c r="CA12" i="21"/>
  <c r="BZ12" i="21"/>
  <c r="BY12" i="21"/>
  <c r="BX12" i="21"/>
  <c r="BW12" i="21"/>
  <c r="BV12" i="21"/>
  <c r="BU12" i="21"/>
  <c r="BT12" i="21"/>
  <c r="BS12" i="21"/>
  <c r="BR12" i="21"/>
  <c r="BQ12" i="21"/>
  <c r="BP12" i="21"/>
  <c r="BO12" i="21"/>
  <c r="BN12" i="21"/>
  <c r="BM12" i="21"/>
  <c r="BL12" i="21"/>
  <c r="BK12" i="21"/>
  <c r="BJ12" i="21"/>
  <c r="BI12" i="21"/>
  <c r="BH12" i="21"/>
  <c r="BG12" i="21"/>
  <c r="BF12" i="21"/>
  <c r="BE12" i="21"/>
  <c r="BD12" i="21"/>
  <c r="BC12" i="21"/>
  <c r="BB12" i="21"/>
  <c r="BA12" i="21"/>
  <c r="AZ12" i="21"/>
  <c r="AY12" i="21"/>
  <c r="AX12" i="21"/>
  <c r="AW12" i="21"/>
  <c r="AV12" i="21"/>
  <c r="AU12" i="21"/>
  <c r="AT12" i="21"/>
  <c r="AS12" i="21"/>
  <c r="AR12" i="21"/>
  <c r="AQ12" i="21"/>
  <c r="AP12" i="21"/>
  <c r="AO12" i="21"/>
  <c r="AN12" i="21"/>
  <c r="AM12" i="21"/>
  <c r="AL12" i="21"/>
  <c r="AK12"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D12" i="21"/>
  <c r="C12" i="21"/>
  <c r="B12" i="21"/>
  <c r="R11" i="21"/>
  <c r="Q11" i="21"/>
  <c r="P11" i="21"/>
  <c r="O11" i="21"/>
  <c r="M11" i="21"/>
  <c r="L11" i="21"/>
  <c r="K11" i="21"/>
  <c r="J11" i="21"/>
  <c r="I11" i="21"/>
  <c r="H11" i="21"/>
  <c r="F11" i="21"/>
  <c r="E11" i="21"/>
  <c r="D11" i="21"/>
  <c r="B11" i="21"/>
  <c r="R10" i="21"/>
  <c r="O10" i="21"/>
  <c r="M10" i="21"/>
  <c r="L10" i="21"/>
  <c r="K10" i="21"/>
  <c r="J10" i="21"/>
  <c r="I10" i="21"/>
  <c r="F10" i="21"/>
  <c r="E10" i="21"/>
  <c r="D10" i="21"/>
  <c r="B10" i="21"/>
  <c r="GO9" i="21"/>
  <c r="EG9" i="21"/>
  <c r="DX9" i="21"/>
  <c r="DS9" i="21"/>
  <c r="CN9" i="21"/>
  <c r="CK9" i="21"/>
  <c r="CD9" i="21"/>
  <c r="BV9" i="21"/>
  <c r="BO9" i="21"/>
  <c r="BL9" i="21"/>
  <c r="BG9" i="21"/>
  <c r="AW9" i="21"/>
  <c r="AR9" i="21"/>
  <c r="AH9" i="21"/>
  <c r="Z9" i="21"/>
  <c r="S9" i="21"/>
  <c r="R9" i="21"/>
  <c r="Q9" i="21"/>
  <c r="P9" i="21"/>
  <c r="O9" i="21"/>
  <c r="N9" i="21"/>
  <c r="M9" i="21"/>
  <c r="L9" i="21"/>
  <c r="K9" i="21"/>
  <c r="H9" i="21"/>
  <c r="F9" i="21"/>
  <c r="C9" i="21"/>
  <c r="B9" i="21"/>
  <c r="EC8" i="21"/>
  <c r="BH8" i="21"/>
  <c r="B8" i="21"/>
  <c r="KM7" i="21"/>
  <c r="KL7" i="21"/>
  <c r="KK7" i="21"/>
  <c r="KJ7" i="21"/>
  <c r="KI7" i="21"/>
  <c r="KH7" i="21"/>
  <c r="KG7" i="21"/>
  <c r="KF7" i="21"/>
  <c r="KE7" i="21"/>
  <c r="KD7" i="21"/>
  <c r="KC7" i="21"/>
  <c r="KB7" i="21"/>
  <c r="KA7" i="21"/>
  <c r="JZ7" i="21"/>
  <c r="JY7" i="21"/>
  <c r="JX7" i="21"/>
  <c r="JW7" i="21"/>
  <c r="JV7" i="21"/>
  <c r="JU7" i="21"/>
  <c r="JT7" i="21"/>
  <c r="JS7" i="21"/>
  <c r="JR7" i="21"/>
  <c r="JQ7" i="21"/>
  <c r="JP7" i="21"/>
  <c r="JO7" i="21"/>
  <c r="JN7" i="21"/>
  <c r="JM7" i="21"/>
  <c r="JL7" i="21"/>
  <c r="JK7" i="21"/>
  <c r="JJ7" i="21"/>
  <c r="JI7" i="21"/>
  <c r="JH7" i="21"/>
  <c r="JG7" i="21"/>
  <c r="JF7" i="21"/>
  <c r="JE7" i="21"/>
  <c r="JD7" i="21"/>
  <c r="JC7" i="21"/>
  <c r="JB7" i="21"/>
  <c r="JA7" i="21"/>
  <c r="IZ7" i="21"/>
  <c r="IY7" i="21"/>
  <c r="IX7" i="21"/>
  <c r="IW7" i="21"/>
  <c r="IV7" i="21"/>
  <c r="IU7" i="21"/>
  <c r="IT7" i="21"/>
  <c r="IS7" i="21"/>
  <c r="IR7" i="21"/>
  <c r="IQ7" i="21"/>
  <c r="IP7" i="21"/>
  <c r="IO7" i="21"/>
  <c r="IN7" i="21"/>
  <c r="IM7" i="21"/>
  <c r="IL7" i="21"/>
  <c r="IK7" i="21"/>
  <c r="IJ7" i="21"/>
  <c r="II7" i="21"/>
  <c r="IH7" i="21"/>
  <c r="IG7" i="21"/>
  <c r="IF7" i="21"/>
  <c r="IE7" i="21"/>
  <c r="ID7" i="21"/>
  <c r="IC7" i="21"/>
  <c r="IB7" i="21"/>
  <c r="IA7" i="21"/>
  <c r="HZ7" i="21"/>
  <c r="HY7" i="21"/>
  <c r="HX7" i="21"/>
  <c r="HW7" i="21"/>
  <c r="HV7" i="21"/>
  <c r="HU7" i="21"/>
  <c r="HT7" i="21"/>
  <c r="HS7" i="21"/>
  <c r="HR7" i="21"/>
  <c r="HQ7" i="21"/>
  <c r="HP7" i="21"/>
  <c r="HO7" i="21"/>
  <c r="HN7" i="21"/>
  <c r="HM7" i="21"/>
  <c r="HL7" i="21"/>
  <c r="HK7" i="21"/>
  <c r="HJ7" i="21"/>
  <c r="HI7" i="21"/>
  <c r="HH7" i="21"/>
  <c r="HG7" i="21"/>
  <c r="HF7" i="21"/>
  <c r="HE7" i="21"/>
  <c r="HD7" i="21"/>
  <c r="HC7" i="21"/>
  <c r="HB7" i="21"/>
  <c r="HA7" i="21"/>
  <c r="GZ7" i="21"/>
  <c r="GY7" i="21"/>
  <c r="GX7" i="21"/>
  <c r="GW7" i="21"/>
  <c r="GV7" i="21"/>
  <c r="GU7" i="21"/>
  <c r="GT7" i="21"/>
  <c r="GS7" i="21"/>
  <c r="GR7" i="21"/>
  <c r="GQ7" i="21"/>
  <c r="GP7" i="21"/>
  <c r="GO7" i="21"/>
  <c r="GN7" i="21"/>
  <c r="GM7" i="21"/>
  <c r="GL7" i="21"/>
  <c r="GK7" i="21"/>
  <c r="GJ7" i="21"/>
  <c r="GI7" i="21"/>
  <c r="GH7" i="21"/>
  <c r="GG7" i="21"/>
  <c r="GF7" i="21"/>
  <c r="GE7" i="21"/>
  <c r="GD7" i="21"/>
  <c r="GC7" i="21"/>
  <c r="GB7" i="21"/>
  <c r="GA7" i="21"/>
  <c r="FZ7" i="21"/>
  <c r="FY7" i="21"/>
  <c r="FX7" i="21"/>
  <c r="FW7" i="21"/>
  <c r="FV7" i="21"/>
  <c r="FU7" i="21"/>
  <c r="FT7" i="21"/>
  <c r="FS7" i="21"/>
  <c r="FR7" i="21"/>
  <c r="FQ7" i="21"/>
  <c r="FP7" i="21"/>
  <c r="FO7" i="21"/>
  <c r="FN7" i="21"/>
  <c r="FM7" i="21"/>
  <c r="FL7" i="21"/>
  <c r="FK7" i="21"/>
  <c r="FJ7" i="21"/>
  <c r="FI7" i="21"/>
  <c r="FH7" i="21"/>
  <c r="FG7" i="21"/>
  <c r="FF7" i="21"/>
  <c r="FE7" i="21"/>
  <c r="FD7" i="21"/>
  <c r="FC7" i="21"/>
  <c r="FB7" i="21"/>
  <c r="FA7" i="21"/>
  <c r="EZ7" i="21"/>
  <c r="EY7" i="21"/>
  <c r="EX7" i="21"/>
  <c r="EW7" i="21"/>
  <c r="EV7" i="21"/>
  <c r="EU7" i="21"/>
  <c r="ET7" i="21"/>
  <c r="ES7" i="21"/>
  <c r="ER7" i="21"/>
  <c r="EQ7" i="21"/>
  <c r="EP7" i="21"/>
  <c r="EO7" i="21"/>
  <c r="EN7" i="21"/>
  <c r="EM7" i="21"/>
  <c r="EL7" i="21"/>
  <c r="EK7" i="21"/>
  <c r="EJ7" i="21"/>
  <c r="EI7" i="21"/>
  <c r="EH7" i="21"/>
  <c r="EG7" i="21"/>
  <c r="EF7" i="21"/>
  <c r="EE7" i="21"/>
  <c r="ED7" i="21"/>
  <c r="EC7" i="21"/>
  <c r="EB7" i="21"/>
  <c r="EA7" i="21"/>
  <c r="DZ7" i="21"/>
  <c r="DY7" i="21"/>
  <c r="DX7" i="21"/>
  <c r="DW7" i="21"/>
  <c r="DV7" i="21"/>
  <c r="DU7" i="21"/>
  <c r="DT7" i="21"/>
  <c r="DS7" i="21"/>
  <c r="DR7" i="21"/>
  <c r="DQ7" i="21"/>
  <c r="DP7" i="21"/>
  <c r="DO7" i="21"/>
  <c r="DN7" i="21"/>
  <c r="DM7" i="21"/>
  <c r="DL7" i="21"/>
  <c r="DK7" i="21"/>
  <c r="DJ7" i="21"/>
  <c r="DI7" i="21"/>
  <c r="DH7" i="21"/>
  <c r="DG7" i="21"/>
  <c r="DF7" i="21"/>
  <c r="DE7" i="21"/>
  <c r="DD7" i="21"/>
  <c r="DC7" i="21"/>
  <c r="DB7" i="21"/>
  <c r="DA7" i="21"/>
  <c r="CZ7" i="21"/>
  <c r="CY7" i="21"/>
  <c r="CX7" i="21"/>
  <c r="CW7" i="21"/>
  <c r="CV7" i="21"/>
  <c r="CU7" i="21"/>
  <c r="CT7" i="21"/>
  <c r="CS7" i="21"/>
  <c r="CR7" i="21"/>
  <c r="CQ7" i="21"/>
  <c r="CP7" i="21"/>
  <c r="CO7" i="21"/>
  <c r="CN7" i="21"/>
  <c r="CM7" i="21"/>
  <c r="CL7" i="21"/>
  <c r="CK7" i="21"/>
  <c r="CJ7" i="21"/>
  <c r="CI7" i="21"/>
  <c r="CH7" i="21"/>
  <c r="CG7" i="21"/>
  <c r="CF7" i="21"/>
  <c r="CE7" i="21"/>
  <c r="CD7" i="21"/>
  <c r="CC7" i="21"/>
  <c r="CB7" i="21"/>
  <c r="CA7" i="21"/>
  <c r="BZ7" i="21"/>
  <c r="BY7" i="21"/>
  <c r="BX7" i="21"/>
  <c r="BW7" i="21"/>
  <c r="BV7" i="21"/>
  <c r="BU7" i="21"/>
  <c r="BT7" i="21"/>
  <c r="BS7" i="21"/>
  <c r="BR7" i="21"/>
  <c r="BQ7" i="21"/>
  <c r="BP7" i="21"/>
  <c r="BO7" i="21"/>
  <c r="BN7" i="21"/>
  <c r="BM7" i="21"/>
  <c r="BL7" i="21"/>
  <c r="BK7" i="21"/>
  <c r="BJ7" i="21"/>
  <c r="BI7" i="21"/>
  <c r="BH7" i="21"/>
  <c r="BG7" i="21"/>
  <c r="BF7" i="21"/>
  <c r="BE7" i="21"/>
  <c r="BD7" i="21"/>
  <c r="BC7" i="21"/>
  <c r="BB7" i="21"/>
  <c r="BA7" i="21"/>
  <c r="AZ7" i="21"/>
  <c r="AY7" i="21"/>
  <c r="AX7" i="21"/>
  <c r="AW7" i="21"/>
  <c r="AV7" i="21"/>
  <c r="AU7" i="21"/>
  <c r="AT7" i="21"/>
  <c r="AS7" i="21"/>
  <c r="AR7" i="21"/>
  <c r="AQ7" i="21"/>
  <c r="AP7" i="21"/>
  <c r="AO7" i="21"/>
  <c r="AN7" i="21"/>
  <c r="AM7" i="21"/>
  <c r="AL7" i="21"/>
  <c r="AK7" i="21"/>
  <c r="AJ7" i="21"/>
  <c r="AI7" i="21"/>
  <c r="AH7" i="21"/>
  <c r="AG7" i="21"/>
  <c r="AF7" i="21"/>
  <c r="AE7" i="21"/>
  <c r="AD7" i="21"/>
  <c r="AC7" i="21"/>
  <c r="AB7" i="21"/>
  <c r="AA7" i="21"/>
  <c r="Z7" i="21"/>
  <c r="Y7" i="21"/>
  <c r="X7" i="21"/>
  <c r="W7" i="21"/>
  <c r="V7" i="21"/>
  <c r="U7" i="21"/>
  <c r="T7" i="21"/>
  <c r="S7" i="21"/>
  <c r="N12" i="36"/>
  <c r="M12" i="36"/>
  <c r="L12" i="36"/>
  <c r="K12" i="36"/>
  <c r="J12" i="36"/>
  <c r="I12" i="36"/>
  <c r="H12" i="36"/>
  <c r="G12" i="36"/>
  <c r="F12" i="36"/>
  <c r="E12" i="36"/>
  <c r="I10" i="36"/>
  <c r="J7" i="36"/>
  <c r="I43" i="35"/>
  <c r="H43" i="35"/>
  <c r="F43" i="35"/>
  <c r="E43" i="35"/>
  <c r="I42" i="35"/>
  <c r="H42" i="35"/>
  <c r="F42" i="35"/>
  <c r="E42" i="35"/>
  <c r="I41" i="35"/>
  <c r="H41" i="35"/>
  <c r="J41" i="35"/>
  <c r="F41" i="35"/>
  <c r="E41" i="35"/>
  <c r="I40" i="35"/>
  <c r="H40" i="35"/>
  <c r="F40" i="35"/>
  <c r="E40" i="35"/>
  <c r="I39" i="35"/>
  <c r="H39" i="35"/>
  <c r="F39" i="35"/>
  <c r="E39" i="35"/>
  <c r="I38" i="35"/>
  <c r="H38" i="35"/>
  <c r="F38" i="35"/>
  <c r="E38" i="35"/>
  <c r="I37" i="35"/>
  <c r="H37" i="35"/>
  <c r="F37" i="35"/>
  <c r="E37" i="35"/>
  <c r="I36" i="35"/>
  <c r="H36" i="35"/>
  <c r="F36" i="35"/>
  <c r="E36" i="35"/>
  <c r="I35" i="35"/>
  <c r="H35" i="35"/>
  <c r="F35" i="35"/>
  <c r="E35" i="35"/>
  <c r="I34" i="35"/>
  <c r="H34" i="35"/>
  <c r="F34" i="35"/>
  <c r="E34" i="35"/>
  <c r="I33" i="35"/>
  <c r="H33" i="35"/>
  <c r="F33" i="35"/>
  <c r="E33" i="35"/>
  <c r="I32" i="35"/>
  <c r="H32" i="35"/>
  <c r="F32" i="35"/>
  <c r="E32" i="35"/>
  <c r="I31" i="35"/>
  <c r="H31" i="35"/>
  <c r="F31" i="35"/>
  <c r="E31" i="35"/>
  <c r="I30" i="35"/>
  <c r="H30" i="35"/>
  <c r="F30" i="35"/>
  <c r="E30" i="35"/>
  <c r="I29" i="35"/>
  <c r="H29" i="35"/>
  <c r="F29" i="35"/>
  <c r="E29" i="35"/>
  <c r="I28" i="35"/>
  <c r="J28" i="35"/>
  <c r="H28" i="35"/>
  <c r="F28" i="35"/>
  <c r="E28" i="35"/>
  <c r="I27" i="35"/>
  <c r="H27" i="35"/>
  <c r="F27" i="35"/>
  <c r="E27" i="35"/>
  <c r="I26" i="35"/>
  <c r="H26" i="35"/>
  <c r="J26" i="35"/>
  <c r="F26" i="35"/>
  <c r="E26" i="35"/>
  <c r="I25" i="35"/>
  <c r="H25" i="35"/>
  <c r="F25" i="35"/>
  <c r="E25" i="35"/>
  <c r="I24" i="35"/>
  <c r="H24" i="35"/>
  <c r="F24" i="35"/>
  <c r="E24" i="35"/>
  <c r="I23" i="35"/>
  <c r="H23" i="35"/>
  <c r="F23" i="35"/>
  <c r="E23" i="35"/>
  <c r="I22" i="35"/>
  <c r="H22" i="35"/>
  <c r="E22" i="35"/>
  <c r="I21" i="35"/>
  <c r="H21" i="35"/>
  <c r="E21" i="35"/>
  <c r="I20" i="35"/>
  <c r="H20" i="35"/>
  <c r="F20" i="35"/>
  <c r="E20" i="35"/>
  <c r="I19" i="35"/>
  <c r="H19" i="35"/>
  <c r="J19" i="35"/>
  <c r="F19" i="35"/>
  <c r="E19" i="35"/>
  <c r="I18" i="35"/>
  <c r="H18" i="35"/>
  <c r="F18" i="35"/>
  <c r="E18" i="35"/>
  <c r="I17" i="35"/>
  <c r="H17" i="35"/>
  <c r="E17" i="35"/>
  <c r="I16" i="35"/>
  <c r="J16" i="35"/>
  <c r="H16" i="35"/>
  <c r="F16" i="35"/>
  <c r="E16" i="35"/>
  <c r="I15" i="35"/>
  <c r="H15" i="35"/>
  <c r="F15" i="35"/>
  <c r="E15" i="35"/>
  <c r="I14" i="35"/>
  <c r="H14" i="35"/>
  <c r="F14" i="35"/>
  <c r="E14" i="35"/>
  <c r="AF81" i="37"/>
  <c r="AH81" i="37"/>
  <c r="AF80" i="37"/>
  <c r="AH80" i="37"/>
  <c r="AF79" i="37"/>
  <c r="AH79" i="37"/>
  <c r="AF78" i="37"/>
  <c r="AH78" i="37"/>
  <c r="AF77" i="37"/>
  <c r="AH77" i="37"/>
  <c r="AF76" i="37"/>
  <c r="AH76" i="37"/>
  <c r="AF75" i="37"/>
  <c r="AH75" i="37"/>
  <c r="AF74" i="37"/>
  <c r="AH74" i="37"/>
  <c r="AF73" i="37"/>
  <c r="AH73" i="37"/>
  <c r="AF72" i="37"/>
  <c r="AH72" i="37"/>
  <c r="AF71" i="37"/>
  <c r="AH71" i="37"/>
  <c r="AF70" i="37"/>
  <c r="AH70" i="37"/>
  <c r="G70" i="37"/>
  <c r="AF69" i="37"/>
  <c r="AH69" i="37"/>
  <c r="AF64" i="37"/>
  <c r="AH64" i="37"/>
  <c r="AF63" i="37"/>
  <c r="AH63" i="37"/>
  <c r="AF62" i="37"/>
  <c r="AH62" i="37"/>
  <c r="AF61" i="37"/>
  <c r="AH61" i="37"/>
  <c r="AF60" i="37"/>
  <c r="AH60" i="37"/>
  <c r="AF59" i="37"/>
  <c r="AH59" i="37"/>
  <c r="AF58" i="37"/>
  <c r="AH58" i="37"/>
  <c r="AF57" i="37"/>
  <c r="AH57" i="37"/>
  <c r="AF56" i="37"/>
  <c r="AH56" i="37"/>
  <c r="AF55" i="37"/>
  <c r="AH55" i="37"/>
  <c r="AF54" i="37"/>
  <c r="AH54" i="37"/>
  <c r="AF53" i="37"/>
  <c r="AH53" i="37"/>
  <c r="AF52" i="37"/>
  <c r="AH52" i="37"/>
  <c r="AF51" i="37"/>
  <c r="AH51" i="37"/>
  <c r="AF50" i="37"/>
  <c r="AH50" i="37"/>
  <c r="AF49" i="37"/>
  <c r="AH49" i="37"/>
  <c r="AF48" i="37"/>
  <c r="AH48" i="37"/>
  <c r="AF47" i="37"/>
  <c r="AH47" i="37"/>
  <c r="AF46" i="37"/>
  <c r="AH46" i="37"/>
  <c r="AF45" i="37"/>
  <c r="AH45" i="37"/>
  <c r="AF44" i="37"/>
  <c r="AH44" i="37"/>
  <c r="I43" i="37"/>
  <c r="J43" i="37"/>
  <c r="H43" i="37"/>
  <c r="F43" i="37"/>
  <c r="E43" i="37"/>
  <c r="I42" i="37"/>
  <c r="H42" i="37"/>
  <c r="F42" i="37"/>
  <c r="E42" i="37"/>
  <c r="I41" i="37"/>
  <c r="H41" i="37"/>
  <c r="F41" i="37"/>
  <c r="E41" i="37"/>
  <c r="I40" i="37"/>
  <c r="J40" i="37"/>
  <c r="H40" i="37"/>
  <c r="F40" i="37"/>
  <c r="E40" i="37"/>
  <c r="I39" i="37"/>
  <c r="H39" i="37"/>
  <c r="F39" i="37"/>
  <c r="E39" i="37"/>
  <c r="I38" i="37"/>
  <c r="H38" i="37"/>
  <c r="F38" i="37"/>
  <c r="E38" i="37"/>
  <c r="I37" i="37"/>
  <c r="J37" i="37"/>
  <c r="H37" i="37"/>
  <c r="F37" i="37"/>
  <c r="E37" i="37"/>
  <c r="I36" i="37"/>
  <c r="H36" i="37"/>
  <c r="F36" i="37"/>
  <c r="E36" i="37"/>
  <c r="I35" i="37"/>
  <c r="H35" i="37"/>
  <c r="F35" i="37"/>
  <c r="E35" i="37"/>
  <c r="I34" i="37"/>
  <c r="J34" i="37"/>
  <c r="H34" i="37"/>
  <c r="F34" i="37"/>
  <c r="E34" i="37"/>
  <c r="I33" i="37"/>
  <c r="H33" i="37"/>
  <c r="F33" i="37"/>
  <c r="E33" i="37"/>
  <c r="I32" i="37"/>
  <c r="H32" i="37"/>
  <c r="F32" i="37"/>
  <c r="E32" i="37"/>
  <c r="I31" i="37"/>
  <c r="J31" i="37"/>
  <c r="H31" i="37"/>
  <c r="F31" i="37"/>
  <c r="E31" i="37"/>
  <c r="I30" i="37"/>
  <c r="H30" i="37"/>
  <c r="F30" i="37"/>
  <c r="E30" i="37"/>
  <c r="I29" i="37"/>
  <c r="H29" i="37"/>
  <c r="F29" i="37"/>
  <c r="E29" i="37"/>
  <c r="AF28" i="37"/>
  <c r="AH28" i="37"/>
  <c r="I28" i="37"/>
  <c r="H28" i="37"/>
  <c r="F28" i="37"/>
  <c r="E28" i="37"/>
  <c r="AF27" i="37"/>
  <c r="AH27" i="37"/>
  <c r="I27" i="37"/>
  <c r="H27" i="37"/>
  <c r="F27" i="37"/>
  <c r="E27" i="37"/>
  <c r="AF26" i="37"/>
  <c r="AH26" i="37"/>
  <c r="I26" i="37"/>
  <c r="H26" i="37"/>
  <c r="J26" i="37"/>
  <c r="F26" i="37"/>
  <c r="E26" i="37"/>
  <c r="AF25" i="37"/>
  <c r="AH25" i="37"/>
  <c r="I25" i="37"/>
  <c r="H25" i="37"/>
  <c r="F25" i="37"/>
  <c r="E25" i="37"/>
  <c r="AF24" i="37"/>
  <c r="AH24" i="37"/>
  <c r="I24" i="37"/>
  <c r="H24" i="37"/>
  <c r="F24" i="37"/>
  <c r="E24" i="37"/>
  <c r="AF23" i="37"/>
  <c r="AH23" i="37"/>
  <c r="I23" i="37"/>
  <c r="H23" i="37"/>
  <c r="J23" i="37"/>
  <c r="F23" i="37"/>
  <c r="AF22" i="37"/>
  <c r="AH22" i="37"/>
  <c r="I22" i="37"/>
  <c r="H22" i="37"/>
  <c r="F22" i="37"/>
  <c r="AF21" i="37"/>
  <c r="AH21" i="37"/>
  <c r="I21" i="37"/>
  <c r="H21" i="37"/>
  <c r="F21" i="37"/>
  <c r="AF20" i="37"/>
  <c r="AH20" i="37"/>
  <c r="I20" i="37"/>
  <c r="H20" i="37"/>
  <c r="F20" i="37"/>
  <c r="E20" i="37"/>
  <c r="AF19" i="37"/>
  <c r="AH19" i="37"/>
  <c r="I19" i="37"/>
  <c r="H19" i="37"/>
  <c r="F19" i="37"/>
  <c r="E19" i="37"/>
  <c r="AF18" i="37"/>
  <c r="AH18" i="37"/>
  <c r="I18" i="37"/>
  <c r="H18" i="37"/>
  <c r="F18" i="37"/>
  <c r="AF17" i="37"/>
  <c r="AH17" i="37"/>
  <c r="I17" i="37"/>
  <c r="H17" i="37"/>
  <c r="F17" i="37"/>
  <c r="AF16" i="37"/>
  <c r="AH16" i="37"/>
  <c r="I16" i="37"/>
  <c r="H16" i="37"/>
  <c r="F16" i="37"/>
  <c r="AF15" i="37"/>
  <c r="AH15" i="37"/>
  <c r="I15" i="37"/>
  <c r="H15" i="37"/>
  <c r="F15" i="37"/>
  <c r="H14" i="37"/>
  <c r="E14" i="37"/>
  <c r="L9" i="37"/>
  <c r="I5" i="50"/>
  <c r="L7" i="37"/>
  <c r="I4" i="50"/>
  <c r="H7" i="37"/>
  <c r="G40" i="51"/>
  <c r="H40" i="51"/>
  <c r="G39" i="51"/>
  <c r="H39" i="51"/>
  <c r="G38" i="51"/>
  <c r="H38" i="51"/>
  <c r="G37" i="51"/>
  <c r="H37" i="51"/>
  <c r="G36" i="51"/>
  <c r="H36" i="51"/>
  <c r="G35" i="51"/>
  <c r="H35" i="51"/>
  <c r="G34" i="51"/>
  <c r="H34" i="51"/>
  <c r="G33" i="51"/>
  <c r="H33" i="51"/>
  <c r="G32" i="51"/>
  <c r="H32" i="51"/>
  <c r="G31" i="51"/>
  <c r="H31" i="51"/>
  <c r="G30" i="51"/>
  <c r="H30" i="51"/>
  <c r="G29" i="51"/>
  <c r="H29" i="51"/>
  <c r="G28" i="51"/>
  <c r="H28" i="51"/>
  <c r="G23" i="51"/>
  <c r="H23" i="51"/>
  <c r="G22" i="51"/>
  <c r="H22" i="51"/>
  <c r="G21" i="51"/>
  <c r="H21" i="51"/>
  <c r="G20" i="51"/>
  <c r="H20" i="51"/>
  <c r="G16" i="51"/>
  <c r="H16" i="51"/>
  <c r="G15" i="51"/>
  <c r="H15" i="51"/>
  <c r="G14" i="51"/>
  <c r="H14" i="51"/>
  <c r="G13" i="51"/>
  <c r="H13" i="51"/>
  <c r="F5" i="51"/>
  <c r="F4" i="51"/>
  <c r="F3" i="51"/>
  <c r="AI18" i="67"/>
  <c r="AH18" i="67"/>
  <c r="AG18" i="67"/>
  <c r="AF18" i="67"/>
  <c r="AE18" i="67"/>
  <c r="AD18" i="67"/>
  <c r="AC18" i="67"/>
  <c r="AB18" i="67"/>
  <c r="AA18" i="67"/>
  <c r="Z18" i="67"/>
  <c r="Y18" i="67"/>
  <c r="X18" i="67"/>
  <c r="W18" i="67"/>
  <c r="V18" i="67"/>
  <c r="U18" i="67"/>
  <c r="T18" i="67"/>
  <c r="S18" i="67"/>
  <c r="R18" i="67"/>
  <c r="Q18" i="67"/>
  <c r="P18" i="67"/>
  <c r="O18" i="67"/>
  <c r="N18" i="67"/>
  <c r="M18" i="67"/>
  <c r="L18" i="67"/>
  <c r="K18" i="67"/>
  <c r="J18" i="67"/>
  <c r="I18" i="67"/>
  <c r="H18" i="67"/>
  <c r="G18" i="67"/>
  <c r="F18" i="67"/>
  <c r="AI17" i="67"/>
  <c r="AH17" i="67"/>
  <c r="AG17" i="67"/>
  <c r="AF17" i="67"/>
  <c r="AE17" i="67"/>
  <c r="AD17" i="67"/>
  <c r="AC17" i="67"/>
  <c r="AB17" i="67"/>
  <c r="AA17" i="67"/>
  <c r="Z17" i="67"/>
  <c r="Y17" i="67"/>
  <c r="X17" i="67"/>
  <c r="W17" i="67"/>
  <c r="V17" i="67"/>
  <c r="U17" i="67"/>
  <c r="T17" i="67"/>
  <c r="S17" i="67"/>
  <c r="R17" i="67"/>
  <c r="Q17" i="67"/>
  <c r="P17" i="67"/>
  <c r="O17" i="67"/>
  <c r="N17" i="67"/>
  <c r="M17" i="67"/>
  <c r="L17" i="67"/>
  <c r="K17" i="67"/>
  <c r="J17" i="67"/>
  <c r="I17" i="67"/>
  <c r="H17" i="67"/>
  <c r="G17" i="67"/>
  <c r="F17" i="67"/>
  <c r="AI16" i="67"/>
  <c r="AH16" i="67"/>
  <c r="AG16" i="67"/>
  <c r="AF16" i="67"/>
  <c r="AE16" i="67"/>
  <c r="AD16" i="67"/>
  <c r="AC16" i="67"/>
  <c r="AB16" i="67"/>
  <c r="AA16" i="67"/>
  <c r="Z16" i="67"/>
  <c r="Y16" i="67"/>
  <c r="X16" i="67"/>
  <c r="W16" i="67"/>
  <c r="V16" i="67"/>
  <c r="U16" i="67"/>
  <c r="T16" i="67"/>
  <c r="S16" i="67"/>
  <c r="R16" i="67"/>
  <c r="Q16" i="67"/>
  <c r="P16" i="67"/>
  <c r="O16" i="67"/>
  <c r="N16" i="67"/>
  <c r="M16" i="67"/>
  <c r="L16" i="67"/>
  <c r="K16" i="67"/>
  <c r="J16" i="67"/>
  <c r="I16" i="67"/>
  <c r="H16" i="67"/>
  <c r="G16" i="67"/>
  <c r="F16" i="67"/>
  <c r="AI15" i="67"/>
  <c r="AH15" i="67"/>
  <c r="AG15" i="67"/>
  <c r="AF15" i="67"/>
  <c r="AE15" i="67"/>
  <c r="AD15" i="67"/>
  <c r="AC15" i="67"/>
  <c r="AB15" i="67"/>
  <c r="AA15" i="67"/>
  <c r="Z15" i="67"/>
  <c r="Y15" i="67"/>
  <c r="X15" i="67"/>
  <c r="W15" i="67"/>
  <c r="V15" i="67"/>
  <c r="U15" i="67"/>
  <c r="T15" i="67"/>
  <c r="S15" i="67"/>
  <c r="R15" i="67"/>
  <c r="Q15" i="67"/>
  <c r="P15" i="67"/>
  <c r="O15" i="67"/>
  <c r="N15" i="67"/>
  <c r="M15" i="67"/>
  <c r="L15" i="67"/>
  <c r="K15" i="67"/>
  <c r="J15" i="67"/>
  <c r="I15" i="67"/>
  <c r="H15" i="67"/>
  <c r="G15" i="67"/>
  <c r="F15" i="67"/>
  <c r="AI14" i="67"/>
  <c r="AH14" i="67"/>
  <c r="AG14" i="67"/>
  <c r="AF14" i="67"/>
  <c r="AE14" i="67"/>
  <c r="AD14" i="67"/>
  <c r="AC14" i="67"/>
  <c r="AB14" i="67"/>
  <c r="AA14" i="67"/>
  <c r="Z14" i="67"/>
  <c r="Y14" i="67"/>
  <c r="X14" i="67"/>
  <c r="W14" i="67"/>
  <c r="V14" i="67"/>
  <c r="U14" i="67"/>
  <c r="T14" i="67"/>
  <c r="S14" i="67"/>
  <c r="R14" i="67"/>
  <c r="Q14" i="67"/>
  <c r="P14" i="67"/>
  <c r="O14" i="67"/>
  <c r="N14" i="67"/>
  <c r="M14" i="67"/>
  <c r="L14" i="67"/>
  <c r="K14" i="67"/>
  <c r="J14" i="67"/>
  <c r="I14" i="67"/>
  <c r="H14" i="67"/>
  <c r="G14" i="67"/>
  <c r="F14" i="67"/>
  <c r="AI13" i="67"/>
  <c r="AH13" i="67"/>
  <c r="AG13" i="67"/>
  <c r="AF13" i="67"/>
  <c r="AE13" i="67"/>
  <c r="AD13" i="67"/>
  <c r="AC13" i="67"/>
  <c r="AB13" i="67"/>
  <c r="AA13" i="67"/>
  <c r="Z13" i="67"/>
  <c r="Y13" i="67"/>
  <c r="X13" i="67"/>
  <c r="W13" i="67"/>
  <c r="V13" i="67"/>
  <c r="U13" i="67"/>
  <c r="T13" i="67"/>
  <c r="S13" i="67"/>
  <c r="R13" i="67"/>
  <c r="Q13" i="67"/>
  <c r="P13" i="67"/>
  <c r="O13" i="67"/>
  <c r="N13" i="67"/>
  <c r="M13" i="67"/>
  <c r="L13" i="67"/>
  <c r="K13" i="67"/>
  <c r="J13" i="67"/>
  <c r="I13" i="67"/>
  <c r="H13" i="67"/>
  <c r="G13" i="67"/>
  <c r="F13" i="67"/>
  <c r="AI12" i="67"/>
  <c r="AH12" i="67"/>
  <c r="AG12" i="67"/>
  <c r="AF12" i="67"/>
  <c r="AE12" i="67"/>
  <c r="AD12" i="67"/>
  <c r="AC12" i="67"/>
  <c r="AB12" i="67"/>
  <c r="AA12" i="67"/>
  <c r="Z12" i="67"/>
  <c r="Y12" i="67"/>
  <c r="X12" i="67"/>
  <c r="W12" i="67"/>
  <c r="V12" i="67"/>
  <c r="U12" i="67"/>
  <c r="T12" i="67"/>
  <c r="S12" i="67"/>
  <c r="R12" i="67"/>
  <c r="Q12" i="67"/>
  <c r="P12" i="67"/>
  <c r="O12" i="67"/>
  <c r="N12" i="67"/>
  <c r="M12" i="67"/>
  <c r="L12" i="67"/>
  <c r="K12" i="67"/>
  <c r="J12" i="67"/>
  <c r="I12" i="67"/>
  <c r="H12" i="67"/>
  <c r="G12" i="67"/>
  <c r="F12" i="67"/>
  <c r="AI11" i="67"/>
  <c r="AH11" i="67"/>
  <c r="AG11" i="67"/>
  <c r="AF11" i="67"/>
  <c r="AE11" i="67"/>
  <c r="AD11" i="67"/>
  <c r="AC11" i="67"/>
  <c r="AB11" i="67"/>
  <c r="AA11" i="67"/>
  <c r="Z11" i="67"/>
  <c r="Y11" i="67"/>
  <c r="X11" i="67"/>
  <c r="W11" i="67"/>
  <c r="V11" i="67"/>
  <c r="U11" i="67"/>
  <c r="T11" i="67"/>
  <c r="S11" i="67"/>
  <c r="R11" i="67"/>
  <c r="Q11" i="67"/>
  <c r="P11" i="67"/>
  <c r="O11" i="67"/>
  <c r="N11" i="67"/>
  <c r="M11" i="67"/>
  <c r="L11" i="67"/>
  <c r="K11" i="67"/>
  <c r="J11" i="67"/>
  <c r="I11" i="67"/>
  <c r="H11" i="67"/>
  <c r="G11" i="67"/>
  <c r="F11" i="67"/>
  <c r="M10" i="67"/>
  <c r="L10" i="67"/>
  <c r="K10" i="67"/>
  <c r="J10" i="67"/>
  <c r="I10" i="67"/>
  <c r="H10" i="67"/>
  <c r="G10" i="67"/>
  <c r="F10" i="67"/>
  <c r="M9" i="67"/>
  <c r="L9" i="67"/>
  <c r="K9" i="67"/>
  <c r="J9" i="67"/>
  <c r="I9" i="67"/>
  <c r="H9" i="67"/>
  <c r="G9" i="67"/>
  <c r="F9" i="67"/>
  <c r="AI291" i="50"/>
  <c r="AH291" i="50"/>
  <c r="AG291" i="50"/>
  <c r="AF291" i="50"/>
  <c r="AE291" i="50"/>
  <c r="AD291" i="50"/>
  <c r="AC291" i="50"/>
  <c r="AB291" i="50"/>
  <c r="AA291" i="50"/>
  <c r="Z291" i="50"/>
  <c r="Y291" i="50"/>
  <c r="X291" i="50"/>
  <c r="W291" i="50"/>
  <c r="V291" i="50"/>
  <c r="U291" i="50"/>
  <c r="T291" i="50"/>
  <c r="S291" i="50"/>
  <c r="R291" i="50"/>
  <c r="Q291" i="50"/>
  <c r="P291" i="50"/>
  <c r="O291" i="50"/>
  <c r="N291" i="50"/>
  <c r="M291" i="50"/>
  <c r="L291" i="50"/>
  <c r="K291" i="50"/>
  <c r="J291" i="50"/>
  <c r="AI290" i="50"/>
  <c r="AH290" i="50"/>
  <c r="AG290" i="50"/>
  <c r="AF290" i="50"/>
  <c r="AE290" i="50"/>
  <c r="AD290" i="50"/>
  <c r="AC290" i="50"/>
  <c r="AB290" i="50"/>
  <c r="AA290" i="50"/>
  <c r="Z290" i="50"/>
  <c r="Y290" i="50"/>
  <c r="X290" i="50"/>
  <c r="W290" i="50"/>
  <c r="V290" i="50"/>
  <c r="U290" i="50"/>
  <c r="T290" i="50"/>
  <c r="S290" i="50"/>
  <c r="R290" i="50"/>
  <c r="Q290" i="50"/>
  <c r="P290" i="50"/>
  <c r="O290" i="50"/>
  <c r="N290" i="50"/>
  <c r="M290" i="50"/>
  <c r="L290" i="50"/>
  <c r="K290" i="50"/>
  <c r="J290" i="50"/>
  <c r="AI289" i="50"/>
  <c r="AH289" i="50"/>
  <c r="AG289" i="50"/>
  <c r="AF289" i="50"/>
  <c r="AE289" i="50"/>
  <c r="AD289" i="50"/>
  <c r="AC289" i="50"/>
  <c r="AB289" i="50"/>
  <c r="AA289" i="50"/>
  <c r="Z289" i="50"/>
  <c r="Y289" i="50"/>
  <c r="X289" i="50"/>
  <c r="W289" i="50"/>
  <c r="V289" i="50"/>
  <c r="U289" i="50"/>
  <c r="T289" i="50"/>
  <c r="S289" i="50"/>
  <c r="R289" i="50"/>
  <c r="Q289" i="50"/>
  <c r="P289" i="50"/>
  <c r="O289" i="50"/>
  <c r="N289" i="50"/>
  <c r="M289" i="50"/>
  <c r="L289" i="50"/>
  <c r="K289" i="50"/>
  <c r="J289" i="50"/>
  <c r="AI288" i="50"/>
  <c r="AH288" i="50"/>
  <c r="AG288" i="50"/>
  <c r="AF288" i="50"/>
  <c r="AE288" i="50"/>
  <c r="AD288" i="50"/>
  <c r="AC288" i="50"/>
  <c r="AB288" i="50"/>
  <c r="AA288" i="50"/>
  <c r="Z288" i="50"/>
  <c r="Y288" i="50"/>
  <c r="X288" i="50"/>
  <c r="W288" i="50"/>
  <c r="V288" i="50"/>
  <c r="U288" i="50"/>
  <c r="T288" i="50"/>
  <c r="S288" i="50"/>
  <c r="R288" i="50"/>
  <c r="Q288" i="50"/>
  <c r="P288" i="50"/>
  <c r="O288" i="50"/>
  <c r="N288" i="50"/>
  <c r="M288" i="50"/>
  <c r="L288" i="50"/>
  <c r="K288" i="50"/>
  <c r="J288" i="50"/>
  <c r="AI287" i="50"/>
  <c r="AH287" i="50"/>
  <c r="AG287" i="50"/>
  <c r="AF287" i="50"/>
  <c r="AE287" i="50"/>
  <c r="AD287" i="50"/>
  <c r="AC287" i="50"/>
  <c r="AB287" i="50"/>
  <c r="AA287" i="50"/>
  <c r="Z287" i="50"/>
  <c r="Y287" i="50"/>
  <c r="X287" i="50"/>
  <c r="W287" i="50"/>
  <c r="V287" i="50"/>
  <c r="U287" i="50"/>
  <c r="T287" i="50"/>
  <c r="S287" i="50"/>
  <c r="R287" i="50"/>
  <c r="Q287" i="50"/>
  <c r="P287" i="50"/>
  <c r="O287" i="50"/>
  <c r="N287" i="50"/>
  <c r="M287" i="50"/>
  <c r="L287" i="50"/>
  <c r="K287" i="50"/>
  <c r="J287" i="50"/>
  <c r="AI286" i="50"/>
  <c r="AH286" i="50"/>
  <c r="AG286" i="50"/>
  <c r="AF286" i="50"/>
  <c r="AE286" i="50"/>
  <c r="AD286" i="50"/>
  <c r="AC286" i="50"/>
  <c r="AB286" i="50"/>
  <c r="AA286" i="50"/>
  <c r="Z286" i="50"/>
  <c r="Y286" i="50"/>
  <c r="X286" i="50"/>
  <c r="W286" i="50"/>
  <c r="V286" i="50"/>
  <c r="U286" i="50"/>
  <c r="T286" i="50"/>
  <c r="S286" i="50"/>
  <c r="R286" i="50"/>
  <c r="Q286" i="50"/>
  <c r="P286" i="50"/>
  <c r="O286" i="50"/>
  <c r="N286" i="50"/>
  <c r="M286" i="50"/>
  <c r="L286" i="50"/>
  <c r="K286" i="50"/>
  <c r="J286" i="50"/>
  <c r="I286" i="50"/>
  <c r="AI285" i="50"/>
  <c r="AH285" i="50"/>
  <c r="AG285" i="50"/>
  <c r="AF285" i="50"/>
  <c r="AE285" i="50"/>
  <c r="AD285" i="50"/>
  <c r="AC285" i="50"/>
  <c r="AB285" i="50"/>
  <c r="AA285" i="50"/>
  <c r="Z285" i="50"/>
  <c r="Y285" i="50"/>
  <c r="X285" i="50"/>
  <c r="W285" i="50"/>
  <c r="V285" i="50"/>
  <c r="U285" i="50"/>
  <c r="T285" i="50"/>
  <c r="S285" i="50"/>
  <c r="R285" i="50"/>
  <c r="Q285" i="50"/>
  <c r="P285" i="50"/>
  <c r="O285" i="50"/>
  <c r="N285" i="50"/>
  <c r="M285" i="50"/>
  <c r="L285" i="50"/>
  <c r="K285" i="50"/>
  <c r="J285" i="50"/>
  <c r="AI284" i="50"/>
  <c r="AH284" i="50"/>
  <c r="AG284" i="50"/>
  <c r="AF284" i="50"/>
  <c r="AE284" i="50"/>
  <c r="AD284" i="50"/>
  <c r="AC284" i="50"/>
  <c r="AB284" i="50"/>
  <c r="AA284" i="50"/>
  <c r="Z284" i="50"/>
  <c r="Y284" i="50"/>
  <c r="X284" i="50"/>
  <c r="W284" i="50"/>
  <c r="V284" i="50"/>
  <c r="U284" i="50"/>
  <c r="T284" i="50"/>
  <c r="S284" i="50"/>
  <c r="R284" i="50"/>
  <c r="Q284" i="50"/>
  <c r="P284" i="50"/>
  <c r="O284" i="50"/>
  <c r="N284" i="50"/>
  <c r="M284" i="50"/>
  <c r="L284" i="50"/>
  <c r="K284" i="50"/>
  <c r="J284" i="50"/>
  <c r="B284" i="50"/>
  <c r="AI283" i="50"/>
  <c r="AH283" i="50"/>
  <c r="AG283" i="50"/>
  <c r="AF283" i="50"/>
  <c r="AE283" i="50"/>
  <c r="AD283" i="50"/>
  <c r="AC283" i="50"/>
  <c r="AB283" i="50"/>
  <c r="AA283" i="50"/>
  <c r="Z283" i="50"/>
  <c r="Y283" i="50"/>
  <c r="X283" i="50"/>
  <c r="W283" i="50"/>
  <c r="V283" i="50"/>
  <c r="U283" i="50"/>
  <c r="T283" i="50"/>
  <c r="S283" i="50"/>
  <c r="R283" i="50"/>
  <c r="Q283" i="50"/>
  <c r="P283" i="50"/>
  <c r="O283" i="50"/>
  <c r="N283" i="50"/>
  <c r="M283" i="50"/>
  <c r="L283" i="50"/>
  <c r="K283" i="50"/>
  <c r="J283" i="50"/>
  <c r="B283" i="50"/>
  <c r="AI282" i="50"/>
  <c r="AH282" i="50"/>
  <c r="AG282" i="50"/>
  <c r="AF282" i="50"/>
  <c r="AE282" i="50"/>
  <c r="AD282" i="50"/>
  <c r="AC282" i="50"/>
  <c r="AB282" i="50"/>
  <c r="AA282" i="50"/>
  <c r="Z282" i="50"/>
  <c r="Y282" i="50"/>
  <c r="X282" i="50"/>
  <c r="W282" i="50"/>
  <c r="V282" i="50"/>
  <c r="U282" i="50"/>
  <c r="T282" i="50"/>
  <c r="S282" i="50"/>
  <c r="R282" i="50"/>
  <c r="Q282" i="50"/>
  <c r="P282" i="50"/>
  <c r="O282" i="50"/>
  <c r="N282" i="50"/>
  <c r="M282" i="50"/>
  <c r="L282" i="50"/>
  <c r="K282" i="50"/>
  <c r="J282" i="50"/>
  <c r="B282" i="50"/>
  <c r="AI281" i="50"/>
  <c r="AH281" i="50"/>
  <c r="AG281" i="50"/>
  <c r="AF281" i="50"/>
  <c r="AE281" i="50"/>
  <c r="AD281" i="50"/>
  <c r="AC281" i="50"/>
  <c r="AB281" i="50"/>
  <c r="AA281" i="50"/>
  <c r="Z281" i="50"/>
  <c r="Y281" i="50"/>
  <c r="X281" i="50"/>
  <c r="W281" i="50"/>
  <c r="V281" i="50"/>
  <c r="U281" i="50"/>
  <c r="T281" i="50"/>
  <c r="S281" i="50"/>
  <c r="R281" i="50"/>
  <c r="Q281" i="50"/>
  <c r="P281" i="50"/>
  <c r="O281" i="50"/>
  <c r="N281" i="50"/>
  <c r="M281" i="50"/>
  <c r="L281" i="50"/>
  <c r="K281" i="50"/>
  <c r="J281" i="50"/>
  <c r="B281" i="50"/>
  <c r="AI280" i="50"/>
  <c r="AH280" i="50"/>
  <c r="AG280" i="50"/>
  <c r="AF280" i="50"/>
  <c r="AE280" i="50"/>
  <c r="AD280" i="50"/>
  <c r="AC280" i="50"/>
  <c r="AB280" i="50"/>
  <c r="AA280" i="50"/>
  <c r="Z280" i="50"/>
  <c r="Y280" i="50"/>
  <c r="X280" i="50"/>
  <c r="W280" i="50"/>
  <c r="V280" i="50"/>
  <c r="U280" i="50"/>
  <c r="T280" i="50"/>
  <c r="S280" i="50"/>
  <c r="R280" i="50"/>
  <c r="Q280" i="50"/>
  <c r="P280" i="50"/>
  <c r="O280" i="50"/>
  <c r="N280" i="50"/>
  <c r="M280" i="50"/>
  <c r="L280" i="50"/>
  <c r="K280" i="50"/>
  <c r="J280" i="50"/>
  <c r="B280" i="50"/>
  <c r="AI279" i="50"/>
  <c r="AH279" i="50"/>
  <c r="AG279" i="50"/>
  <c r="AF279" i="50"/>
  <c r="AE279" i="50"/>
  <c r="AD279" i="50"/>
  <c r="AC279" i="50"/>
  <c r="AB279" i="50"/>
  <c r="AA279" i="50"/>
  <c r="Z279" i="50"/>
  <c r="Y279" i="50"/>
  <c r="X279" i="50"/>
  <c r="W279" i="50"/>
  <c r="V279" i="50"/>
  <c r="U279" i="50"/>
  <c r="T279" i="50"/>
  <c r="S279" i="50"/>
  <c r="R279" i="50"/>
  <c r="Q279" i="50"/>
  <c r="P279" i="50"/>
  <c r="O279" i="50"/>
  <c r="N279" i="50"/>
  <c r="M279" i="50"/>
  <c r="L279" i="50"/>
  <c r="K279" i="50"/>
  <c r="J279" i="50"/>
  <c r="B279" i="50"/>
  <c r="AI278" i="50"/>
  <c r="AH278" i="50"/>
  <c r="AG278" i="50"/>
  <c r="AF278" i="50"/>
  <c r="AE278" i="50"/>
  <c r="AD278" i="50"/>
  <c r="AC278" i="50"/>
  <c r="AB278" i="50"/>
  <c r="AA278" i="50"/>
  <c r="Z278" i="50"/>
  <c r="Y278" i="50"/>
  <c r="X278" i="50"/>
  <c r="W278" i="50"/>
  <c r="V278" i="50"/>
  <c r="U278" i="50"/>
  <c r="T278" i="50"/>
  <c r="S278" i="50"/>
  <c r="R278" i="50"/>
  <c r="Q278" i="50"/>
  <c r="P278" i="50"/>
  <c r="O278" i="50"/>
  <c r="N278" i="50"/>
  <c r="M278" i="50"/>
  <c r="L278" i="50"/>
  <c r="K278" i="50"/>
  <c r="J278" i="50"/>
  <c r="B278" i="50"/>
  <c r="AI277" i="50"/>
  <c r="AH277" i="50"/>
  <c r="AG277" i="50"/>
  <c r="AF277" i="50"/>
  <c r="AE277" i="50"/>
  <c r="AD277" i="50"/>
  <c r="AC277" i="50"/>
  <c r="AB277" i="50"/>
  <c r="AA277" i="50"/>
  <c r="Z277" i="50"/>
  <c r="Y277" i="50"/>
  <c r="X277" i="50"/>
  <c r="W277" i="50"/>
  <c r="V277" i="50"/>
  <c r="U277" i="50"/>
  <c r="T277" i="50"/>
  <c r="S277" i="50"/>
  <c r="R277" i="50"/>
  <c r="Q277" i="50"/>
  <c r="P277" i="50"/>
  <c r="O277" i="50"/>
  <c r="N277" i="50"/>
  <c r="M277" i="50"/>
  <c r="L277" i="50"/>
  <c r="K277" i="50"/>
  <c r="J277" i="50"/>
  <c r="B277" i="50"/>
  <c r="AI276" i="50"/>
  <c r="AH276" i="50"/>
  <c r="AG276" i="50"/>
  <c r="AF276" i="50"/>
  <c r="AE276" i="50"/>
  <c r="AD276" i="50"/>
  <c r="AC276" i="50"/>
  <c r="AB276" i="50"/>
  <c r="AA276" i="50"/>
  <c r="Z276" i="50"/>
  <c r="Y276" i="50"/>
  <c r="X276" i="50"/>
  <c r="W276" i="50"/>
  <c r="V276" i="50"/>
  <c r="U276" i="50"/>
  <c r="T276" i="50"/>
  <c r="S276" i="50"/>
  <c r="R276" i="50"/>
  <c r="Q276" i="50"/>
  <c r="P276" i="50"/>
  <c r="O276" i="50"/>
  <c r="N276" i="50"/>
  <c r="M276" i="50"/>
  <c r="L276" i="50"/>
  <c r="K276" i="50"/>
  <c r="J276" i="50"/>
  <c r="B276" i="50"/>
  <c r="AI275" i="50"/>
  <c r="AH275" i="50"/>
  <c r="AG275" i="50"/>
  <c r="AF275" i="50"/>
  <c r="AE275" i="50"/>
  <c r="AD275" i="50"/>
  <c r="AC275" i="50"/>
  <c r="AB275" i="50"/>
  <c r="AA275" i="50"/>
  <c r="Z275" i="50"/>
  <c r="Y275" i="50"/>
  <c r="X275" i="50"/>
  <c r="W275" i="50"/>
  <c r="V275" i="50"/>
  <c r="U275" i="50"/>
  <c r="T275" i="50"/>
  <c r="S275" i="50"/>
  <c r="R275" i="50"/>
  <c r="Q275" i="50"/>
  <c r="P275" i="50"/>
  <c r="O275" i="50"/>
  <c r="N275" i="50"/>
  <c r="M275" i="50"/>
  <c r="L275" i="50"/>
  <c r="K275" i="50"/>
  <c r="J275" i="50"/>
  <c r="B275" i="50"/>
  <c r="AI274" i="50"/>
  <c r="AH274" i="50"/>
  <c r="AG274" i="50"/>
  <c r="AF274" i="50"/>
  <c r="AE274" i="50"/>
  <c r="AD274" i="50"/>
  <c r="AC274" i="50"/>
  <c r="AB274" i="50"/>
  <c r="AA274" i="50"/>
  <c r="Z274" i="50"/>
  <c r="Y274" i="50"/>
  <c r="X274" i="50"/>
  <c r="W274" i="50"/>
  <c r="V274" i="50"/>
  <c r="U274" i="50"/>
  <c r="T274" i="50"/>
  <c r="S274" i="50"/>
  <c r="R274" i="50"/>
  <c r="Q274" i="50"/>
  <c r="P274" i="50"/>
  <c r="O274" i="50"/>
  <c r="N274" i="50"/>
  <c r="M274" i="50"/>
  <c r="L274" i="50"/>
  <c r="K274" i="50"/>
  <c r="J274" i="50"/>
  <c r="B274" i="50"/>
  <c r="AI273" i="50"/>
  <c r="AH273" i="50"/>
  <c r="AG273" i="50"/>
  <c r="AF273" i="50"/>
  <c r="AE273" i="50"/>
  <c r="AD273" i="50"/>
  <c r="AC273" i="50"/>
  <c r="AB273" i="50"/>
  <c r="AA273" i="50"/>
  <c r="Z273" i="50"/>
  <c r="Y273" i="50"/>
  <c r="X273" i="50"/>
  <c r="W273" i="50"/>
  <c r="V273" i="50"/>
  <c r="U273" i="50"/>
  <c r="T273" i="50"/>
  <c r="S273" i="50"/>
  <c r="R273" i="50"/>
  <c r="Q273" i="50"/>
  <c r="P273" i="50"/>
  <c r="O273" i="50"/>
  <c r="N273" i="50"/>
  <c r="M273" i="50"/>
  <c r="L273" i="50"/>
  <c r="K273" i="50"/>
  <c r="J273" i="50"/>
  <c r="B273" i="50"/>
  <c r="AI272" i="50"/>
  <c r="AH272" i="50"/>
  <c r="AG272" i="50"/>
  <c r="AF272" i="50"/>
  <c r="AE272" i="50"/>
  <c r="AD272" i="50"/>
  <c r="AC272" i="50"/>
  <c r="AB272" i="50"/>
  <c r="AA272" i="50"/>
  <c r="Z272" i="50"/>
  <c r="Y272" i="50"/>
  <c r="X272" i="50"/>
  <c r="W272" i="50"/>
  <c r="V272" i="50"/>
  <c r="U272" i="50"/>
  <c r="T272" i="50"/>
  <c r="S272" i="50"/>
  <c r="R272" i="50"/>
  <c r="Q272" i="50"/>
  <c r="P272" i="50"/>
  <c r="O272" i="50"/>
  <c r="N272" i="50"/>
  <c r="M272" i="50"/>
  <c r="L272" i="50"/>
  <c r="K272" i="50"/>
  <c r="J272" i="50"/>
  <c r="B272" i="50"/>
  <c r="AI271" i="50"/>
  <c r="AH271" i="50"/>
  <c r="AG271" i="50"/>
  <c r="AF271" i="50"/>
  <c r="AE271" i="50"/>
  <c r="AD271" i="50"/>
  <c r="AC271" i="50"/>
  <c r="AB271" i="50"/>
  <c r="AA271" i="50"/>
  <c r="Z271" i="50"/>
  <c r="Y271" i="50"/>
  <c r="X271" i="50"/>
  <c r="W271" i="50"/>
  <c r="V271" i="50"/>
  <c r="U271" i="50"/>
  <c r="T271" i="50"/>
  <c r="S271" i="50"/>
  <c r="R271" i="50"/>
  <c r="Q271" i="50"/>
  <c r="P271" i="50"/>
  <c r="O271" i="50"/>
  <c r="N271" i="50"/>
  <c r="M271" i="50"/>
  <c r="L271" i="50"/>
  <c r="K271" i="50"/>
  <c r="J271" i="50"/>
  <c r="B271" i="50"/>
  <c r="AI270" i="50"/>
  <c r="AH270" i="50"/>
  <c r="AG270" i="50"/>
  <c r="AF270" i="50"/>
  <c r="AE270" i="50"/>
  <c r="AD270" i="50"/>
  <c r="AC270" i="50"/>
  <c r="AB270" i="50"/>
  <c r="AA270" i="50"/>
  <c r="Z270" i="50"/>
  <c r="Y270" i="50"/>
  <c r="X270" i="50"/>
  <c r="W270" i="50"/>
  <c r="V270" i="50"/>
  <c r="U270" i="50"/>
  <c r="T270" i="50"/>
  <c r="S270" i="50"/>
  <c r="R270" i="50"/>
  <c r="Q270" i="50"/>
  <c r="P270" i="50"/>
  <c r="O270" i="50"/>
  <c r="N270" i="50"/>
  <c r="M270" i="50"/>
  <c r="L270" i="50"/>
  <c r="K270" i="50"/>
  <c r="J270" i="50"/>
  <c r="B270" i="50"/>
  <c r="AI269" i="50"/>
  <c r="AH269" i="50"/>
  <c r="AG269" i="50"/>
  <c r="AF269" i="50"/>
  <c r="AE269" i="50"/>
  <c r="AD269" i="50"/>
  <c r="AC269" i="50"/>
  <c r="AB269" i="50"/>
  <c r="AA269" i="50"/>
  <c r="Z269" i="50"/>
  <c r="Y269" i="50"/>
  <c r="X269" i="50"/>
  <c r="W269" i="50"/>
  <c r="V269" i="50"/>
  <c r="U269" i="50"/>
  <c r="T269" i="50"/>
  <c r="S269" i="50"/>
  <c r="R269" i="50"/>
  <c r="Q269" i="50"/>
  <c r="P269" i="50"/>
  <c r="O269" i="50"/>
  <c r="N269" i="50"/>
  <c r="M269" i="50"/>
  <c r="L269" i="50"/>
  <c r="K269" i="50"/>
  <c r="J269" i="50"/>
  <c r="B269" i="50"/>
  <c r="AI268" i="50"/>
  <c r="AH268" i="50"/>
  <c r="AG268" i="50"/>
  <c r="AF268" i="50"/>
  <c r="AE268" i="50"/>
  <c r="AD268" i="50"/>
  <c r="AC268" i="50"/>
  <c r="AB268" i="50"/>
  <c r="AA268" i="50"/>
  <c r="Z268" i="50"/>
  <c r="Y268" i="50"/>
  <c r="X268" i="50"/>
  <c r="W268" i="50"/>
  <c r="V268" i="50"/>
  <c r="U268" i="50"/>
  <c r="T268" i="50"/>
  <c r="S268" i="50"/>
  <c r="R268" i="50"/>
  <c r="Q268" i="50"/>
  <c r="P268" i="50"/>
  <c r="O268" i="50"/>
  <c r="N268" i="50"/>
  <c r="M268" i="50"/>
  <c r="L268" i="50"/>
  <c r="K268" i="50"/>
  <c r="J268" i="50"/>
  <c r="B268" i="50"/>
  <c r="AI267" i="50"/>
  <c r="AH267" i="50"/>
  <c r="AG267" i="50"/>
  <c r="AF267" i="50"/>
  <c r="AE267" i="50"/>
  <c r="AD267" i="50"/>
  <c r="AC267" i="50"/>
  <c r="AB267" i="50"/>
  <c r="AA267" i="50"/>
  <c r="Z267" i="50"/>
  <c r="Y267" i="50"/>
  <c r="X267" i="50"/>
  <c r="W267" i="50"/>
  <c r="V267" i="50"/>
  <c r="U267" i="50"/>
  <c r="T267" i="50"/>
  <c r="S267" i="50"/>
  <c r="R267" i="50"/>
  <c r="Q267" i="50"/>
  <c r="P267" i="50"/>
  <c r="O267" i="50"/>
  <c r="N267" i="50"/>
  <c r="M267" i="50"/>
  <c r="L267" i="50"/>
  <c r="K267" i="50"/>
  <c r="J267" i="50"/>
  <c r="B267" i="50"/>
  <c r="AI266" i="50"/>
  <c r="AH266" i="50"/>
  <c r="AG266" i="50"/>
  <c r="AF266" i="50"/>
  <c r="AE266" i="50"/>
  <c r="AD266" i="50"/>
  <c r="AC266" i="50"/>
  <c r="AB266" i="50"/>
  <c r="AA266" i="50"/>
  <c r="Z266" i="50"/>
  <c r="Y266" i="50"/>
  <c r="X266" i="50"/>
  <c r="W266" i="50"/>
  <c r="V266" i="50"/>
  <c r="U266" i="50"/>
  <c r="T266" i="50"/>
  <c r="S266" i="50"/>
  <c r="R266" i="50"/>
  <c r="Q266" i="50"/>
  <c r="P266" i="50"/>
  <c r="O266" i="50"/>
  <c r="N266" i="50"/>
  <c r="M266" i="50"/>
  <c r="L266" i="50"/>
  <c r="K266" i="50"/>
  <c r="J266" i="50"/>
  <c r="B266" i="50"/>
  <c r="AI265" i="50"/>
  <c r="AH265" i="50"/>
  <c r="AG265" i="50"/>
  <c r="AF265" i="50"/>
  <c r="AE265" i="50"/>
  <c r="AD265" i="50"/>
  <c r="AC265" i="50"/>
  <c r="AB265" i="50"/>
  <c r="AA265" i="50"/>
  <c r="Z265" i="50"/>
  <c r="Y265" i="50"/>
  <c r="X265" i="50"/>
  <c r="W265" i="50"/>
  <c r="V265" i="50"/>
  <c r="U265" i="50"/>
  <c r="T265" i="50"/>
  <c r="S265" i="50"/>
  <c r="R265" i="50"/>
  <c r="Q265" i="50"/>
  <c r="P265" i="50"/>
  <c r="O265" i="50"/>
  <c r="N265" i="50"/>
  <c r="M265" i="50"/>
  <c r="L265" i="50"/>
  <c r="K265" i="50"/>
  <c r="J265" i="50"/>
  <c r="B265" i="50"/>
  <c r="AI264" i="50"/>
  <c r="AH264" i="50"/>
  <c r="AG264" i="50"/>
  <c r="AF264" i="50"/>
  <c r="AE264" i="50"/>
  <c r="AD264" i="50"/>
  <c r="AC264" i="50"/>
  <c r="AB264" i="50"/>
  <c r="AA264" i="50"/>
  <c r="Z264" i="50"/>
  <c r="Y264" i="50"/>
  <c r="X264" i="50"/>
  <c r="W264" i="50"/>
  <c r="V264" i="50"/>
  <c r="U264" i="50"/>
  <c r="T264" i="50"/>
  <c r="S264" i="50"/>
  <c r="R264" i="50"/>
  <c r="Q264" i="50"/>
  <c r="P264" i="50"/>
  <c r="O264" i="50"/>
  <c r="N264" i="50"/>
  <c r="M264" i="50"/>
  <c r="L264" i="50"/>
  <c r="K264" i="50"/>
  <c r="J264" i="50"/>
  <c r="B264" i="50"/>
  <c r="AI263" i="50"/>
  <c r="AH263" i="50"/>
  <c r="AG263" i="50"/>
  <c r="AF263" i="50"/>
  <c r="AE263" i="50"/>
  <c r="AD263" i="50"/>
  <c r="AC263" i="50"/>
  <c r="AB263" i="50"/>
  <c r="AA263" i="50"/>
  <c r="Z263" i="50"/>
  <c r="Y263" i="50"/>
  <c r="X263" i="50"/>
  <c r="W263" i="50"/>
  <c r="V263" i="50"/>
  <c r="U263" i="50"/>
  <c r="T263" i="50"/>
  <c r="S263" i="50"/>
  <c r="R263" i="50"/>
  <c r="Q263" i="50"/>
  <c r="P263" i="50"/>
  <c r="O263" i="50"/>
  <c r="N263" i="50"/>
  <c r="M263" i="50"/>
  <c r="L263" i="50"/>
  <c r="K263" i="50"/>
  <c r="J263" i="50"/>
  <c r="B263" i="50"/>
  <c r="AI262" i="50"/>
  <c r="AH262" i="50"/>
  <c r="AG262" i="50"/>
  <c r="AF262" i="50"/>
  <c r="AE262" i="50"/>
  <c r="AD262" i="50"/>
  <c r="AC262" i="50"/>
  <c r="AB262" i="50"/>
  <c r="AA262" i="50"/>
  <c r="Z262" i="50"/>
  <c r="Y262" i="50"/>
  <c r="X262" i="50"/>
  <c r="W262" i="50"/>
  <c r="V262" i="50"/>
  <c r="U262" i="50"/>
  <c r="T262" i="50"/>
  <c r="S262" i="50"/>
  <c r="R262" i="50"/>
  <c r="Q262" i="50"/>
  <c r="P262" i="50"/>
  <c r="O262" i="50"/>
  <c r="N262" i="50"/>
  <c r="M262" i="50"/>
  <c r="L262" i="50"/>
  <c r="K262" i="50"/>
  <c r="J262" i="50"/>
  <c r="B262" i="50"/>
  <c r="AI261" i="50"/>
  <c r="AH261" i="50"/>
  <c r="AG261" i="50"/>
  <c r="AF261" i="50"/>
  <c r="AE261" i="50"/>
  <c r="AD261" i="50"/>
  <c r="AC261" i="50"/>
  <c r="AB261" i="50"/>
  <c r="AA261" i="50"/>
  <c r="Z261" i="50"/>
  <c r="Y261" i="50"/>
  <c r="X261" i="50"/>
  <c r="W261" i="50"/>
  <c r="V261" i="50"/>
  <c r="U261" i="50"/>
  <c r="T261" i="50"/>
  <c r="S261" i="50"/>
  <c r="R261" i="50"/>
  <c r="Q261" i="50"/>
  <c r="P261" i="50"/>
  <c r="O261" i="50"/>
  <c r="N261" i="50"/>
  <c r="M261" i="50"/>
  <c r="L261" i="50"/>
  <c r="K261" i="50"/>
  <c r="J261" i="50"/>
  <c r="B261" i="50"/>
  <c r="AI260" i="50"/>
  <c r="AH260" i="50"/>
  <c r="AG260" i="50"/>
  <c r="AF260" i="50"/>
  <c r="AE260" i="50"/>
  <c r="AD260" i="50"/>
  <c r="AC260" i="50"/>
  <c r="AB260" i="50"/>
  <c r="AA260" i="50"/>
  <c r="Z260" i="50"/>
  <c r="Y260" i="50"/>
  <c r="X260" i="50"/>
  <c r="W260" i="50"/>
  <c r="V260" i="50"/>
  <c r="U260" i="50"/>
  <c r="T260" i="50"/>
  <c r="S260" i="50"/>
  <c r="R260" i="50"/>
  <c r="Q260" i="50"/>
  <c r="P260" i="50"/>
  <c r="O260" i="50"/>
  <c r="N260" i="50"/>
  <c r="M260" i="50"/>
  <c r="L260" i="50"/>
  <c r="K260" i="50"/>
  <c r="J260" i="50"/>
  <c r="B260" i="50"/>
  <c r="AI259" i="50"/>
  <c r="AH259" i="50"/>
  <c r="AG259" i="50"/>
  <c r="AF259" i="50"/>
  <c r="AE259" i="50"/>
  <c r="AD259" i="50"/>
  <c r="AC259" i="50"/>
  <c r="AB259" i="50"/>
  <c r="AA259" i="50"/>
  <c r="Z259" i="50"/>
  <c r="Y259" i="50"/>
  <c r="X259" i="50"/>
  <c r="W259" i="50"/>
  <c r="V259" i="50"/>
  <c r="U259" i="50"/>
  <c r="T259" i="50"/>
  <c r="S259" i="50"/>
  <c r="R259" i="50"/>
  <c r="Q259" i="50"/>
  <c r="P259" i="50"/>
  <c r="O259" i="50"/>
  <c r="N259" i="50"/>
  <c r="M259" i="50"/>
  <c r="L259" i="50"/>
  <c r="K259" i="50"/>
  <c r="J259" i="50"/>
  <c r="B259" i="50"/>
  <c r="AI258" i="50"/>
  <c r="AH258" i="50"/>
  <c r="AG258" i="50"/>
  <c r="AF258" i="50"/>
  <c r="AE258" i="50"/>
  <c r="AD258" i="50"/>
  <c r="AC258" i="50"/>
  <c r="AB258" i="50"/>
  <c r="AA258" i="50"/>
  <c r="Z258" i="50"/>
  <c r="Y258" i="50"/>
  <c r="X258" i="50"/>
  <c r="W258" i="50"/>
  <c r="V258" i="50"/>
  <c r="U258" i="50"/>
  <c r="T258" i="50"/>
  <c r="S258" i="50"/>
  <c r="R258" i="50"/>
  <c r="Q258" i="50"/>
  <c r="P258" i="50"/>
  <c r="O258" i="50"/>
  <c r="N258" i="50"/>
  <c r="M258" i="50"/>
  <c r="L258" i="50"/>
  <c r="K258" i="50"/>
  <c r="J258" i="50"/>
  <c r="B258" i="50"/>
  <c r="AI257" i="50"/>
  <c r="AH257" i="50"/>
  <c r="AG257" i="50"/>
  <c r="AF257" i="50"/>
  <c r="AE257" i="50"/>
  <c r="AD257" i="50"/>
  <c r="AC257" i="50"/>
  <c r="AB257" i="50"/>
  <c r="AA257" i="50"/>
  <c r="Z257" i="50"/>
  <c r="Y257" i="50"/>
  <c r="X257" i="50"/>
  <c r="W257" i="50"/>
  <c r="V257" i="50"/>
  <c r="U257" i="50"/>
  <c r="T257" i="50"/>
  <c r="S257" i="50"/>
  <c r="R257" i="50"/>
  <c r="Q257" i="50"/>
  <c r="P257" i="50"/>
  <c r="O257" i="50"/>
  <c r="N257" i="50"/>
  <c r="M257" i="50"/>
  <c r="L257" i="50"/>
  <c r="K257" i="50"/>
  <c r="J257" i="50"/>
  <c r="B257" i="50"/>
  <c r="AI256" i="50"/>
  <c r="AH256" i="50"/>
  <c r="AG256" i="50"/>
  <c r="AF256" i="50"/>
  <c r="AE256" i="50"/>
  <c r="AD256" i="50"/>
  <c r="AC256" i="50"/>
  <c r="AB256" i="50"/>
  <c r="AA256" i="50"/>
  <c r="Z256" i="50"/>
  <c r="Y256" i="50"/>
  <c r="X256" i="50"/>
  <c r="W256" i="50"/>
  <c r="V256" i="50"/>
  <c r="U256" i="50"/>
  <c r="T256" i="50"/>
  <c r="S256" i="50"/>
  <c r="R256" i="50"/>
  <c r="Q256" i="50"/>
  <c r="P256" i="50"/>
  <c r="O256" i="50"/>
  <c r="N256" i="50"/>
  <c r="M256" i="50"/>
  <c r="L256" i="50"/>
  <c r="K256" i="50"/>
  <c r="J256" i="50"/>
  <c r="B256" i="50"/>
  <c r="AI255" i="50"/>
  <c r="AH255" i="50"/>
  <c r="AG255" i="50"/>
  <c r="AF255" i="50"/>
  <c r="AE255" i="50"/>
  <c r="AD255" i="50"/>
  <c r="AC255" i="50"/>
  <c r="AB255" i="50"/>
  <c r="AA255" i="50"/>
  <c r="Z255" i="50"/>
  <c r="Y255" i="50"/>
  <c r="X255" i="50"/>
  <c r="W255" i="50"/>
  <c r="V255" i="50"/>
  <c r="U255" i="50"/>
  <c r="T255" i="50"/>
  <c r="S255" i="50"/>
  <c r="R255" i="50"/>
  <c r="Q255" i="50"/>
  <c r="P255" i="50"/>
  <c r="O255" i="50"/>
  <c r="N255" i="50"/>
  <c r="M255" i="50"/>
  <c r="L255" i="50"/>
  <c r="K255" i="50"/>
  <c r="J255" i="50"/>
  <c r="B255" i="50"/>
  <c r="AI254" i="50"/>
  <c r="AH254" i="50"/>
  <c r="AG254" i="50"/>
  <c r="AF254" i="50"/>
  <c r="AE254" i="50"/>
  <c r="AD254" i="50"/>
  <c r="AC254" i="50"/>
  <c r="AB254" i="50"/>
  <c r="AA254" i="50"/>
  <c r="Z254" i="50"/>
  <c r="Y254" i="50"/>
  <c r="X254" i="50"/>
  <c r="W254" i="50"/>
  <c r="V254" i="50"/>
  <c r="U254" i="50"/>
  <c r="T254" i="50"/>
  <c r="S254" i="50"/>
  <c r="R254" i="50"/>
  <c r="Q254" i="50"/>
  <c r="P254" i="50"/>
  <c r="O254" i="50"/>
  <c r="N254" i="50"/>
  <c r="M254" i="50"/>
  <c r="L254" i="50"/>
  <c r="K254" i="50"/>
  <c r="J254" i="50"/>
  <c r="B254" i="50"/>
  <c r="AI253" i="50"/>
  <c r="AH253" i="50"/>
  <c r="AG253" i="50"/>
  <c r="AF253" i="50"/>
  <c r="AE253" i="50"/>
  <c r="AD253" i="50"/>
  <c r="AC253" i="50"/>
  <c r="AB253" i="50"/>
  <c r="AA253" i="50"/>
  <c r="Z253" i="50"/>
  <c r="Y253" i="50"/>
  <c r="X253" i="50"/>
  <c r="W253" i="50"/>
  <c r="V253" i="50"/>
  <c r="U253" i="50"/>
  <c r="T253" i="50"/>
  <c r="S253" i="50"/>
  <c r="R253" i="50"/>
  <c r="Q253" i="50"/>
  <c r="P253" i="50"/>
  <c r="O253" i="50"/>
  <c r="N253" i="50"/>
  <c r="M253" i="50"/>
  <c r="L253" i="50"/>
  <c r="K253" i="50"/>
  <c r="J253" i="50"/>
  <c r="B253" i="50"/>
  <c r="AI252" i="50"/>
  <c r="AH252" i="50"/>
  <c r="AG252" i="50"/>
  <c r="AF252" i="50"/>
  <c r="AE252" i="50"/>
  <c r="AD252" i="50"/>
  <c r="AC252" i="50"/>
  <c r="AB252" i="50"/>
  <c r="AA252" i="50"/>
  <c r="Z252" i="50"/>
  <c r="Y252" i="50"/>
  <c r="X252" i="50"/>
  <c r="W252" i="50"/>
  <c r="V252" i="50"/>
  <c r="U252" i="50"/>
  <c r="T252" i="50"/>
  <c r="S252" i="50"/>
  <c r="R252" i="50"/>
  <c r="Q252" i="50"/>
  <c r="P252" i="50"/>
  <c r="O252" i="50"/>
  <c r="N252" i="50"/>
  <c r="M252" i="50"/>
  <c r="L252" i="50"/>
  <c r="K252" i="50"/>
  <c r="J252" i="50"/>
  <c r="B252" i="50"/>
  <c r="AI251" i="50"/>
  <c r="AH251" i="50"/>
  <c r="AG251" i="50"/>
  <c r="AF251" i="50"/>
  <c r="AE251" i="50"/>
  <c r="AD251" i="50"/>
  <c r="AC251" i="50"/>
  <c r="AB251" i="50"/>
  <c r="AA251" i="50"/>
  <c r="Z251" i="50"/>
  <c r="Y251" i="50"/>
  <c r="X251" i="50"/>
  <c r="W251" i="50"/>
  <c r="V251" i="50"/>
  <c r="U251" i="50"/>
  <c r="T251" i="50"/>
  <c r="S251" i="50"/>
  <c r="R251" i="50"/>
  <c r="Q251" i="50"/>
  <c r="P251" i="50"/>
  <c r="O251" i="50"/>
  <c r="N251" i="50"/>
  <c r="M251" i="50"/>
  <c r="L251" i="50"/>
  <c r="K251" i="50"/>
  <c r="J251" i="50"/>
  <c r="B251" i="50"/>
  <c r="AI250" i="50"/>
  <c r="AH250" i="50"/>
  <c r="AG250" i="50"/>
  <c r="AF250" i="50"/>
  <c r="AE250" i="50"/>
  <c r="AD250" i="50"/>
  <c r="AC250" i="50"/>
  <c r="AB250" i="50"/>
  <c r="AA250" i="50"/>
  <c r="Z250" i="50"/>
  <c r="Y250" i="50"/>
  <c r="X250" i="50"/>
  <c r="W250" i="50"/>
  <c r="V250" i="50"/>
  <c r="U250" i="50"/>
  <c r="T250" i="50"/>
  <c r="S250" i="50"/>
  <c r="R250" i="50"/>
  <c r="Q250" i="50"/>
  <c r="P250" i="50"/>
  <c r="O250" i="50"/>
  <c r="N250" i="50"/>
  <c r="M250" i="50"/>
  <c r="L250" i="50"/>
  <c r="K250" i="50"/>
  <c r="J250" i="50"/>
  <c r="B250" i="50"/>
  <c r="AI249" i="50"/>
  <c r="AH249" i="50"/>
  <c r="AG249" i="50"/>
  <c r="AF249" i="50"/>
  <c r="AE249" i="50"/>
  <c r="AD249" i="50"/>
  <c r="AC249" i="50"/>
  <c r="AB249" i="50"/>
  <c r="AA249" i="50"/>
  <c r="Z249" i="50"/>
  <c r="Y249" i="50"/>
  <c r="X249" i="50"/>
  <c r="W249" i="50"/>
  <c r="V249" i="50"/>
  <c r="U249" i="50"/>
  <c r="T249" i="50"/>
  <c r="S249" i="50"/>
  <c r="R249" i="50"/>
  <c r="Q249" i="50"/>
  <c r="P249" i="50"/>
  <c r="O249" i="50"/>
  <c r="N249" i="50"/>
  <c r="M249" i="50"/>
  <c r="L249" i="50"/>
  <c r="K249" i="50"/>
  <c r="J249" i="50"/>
  <c r="B249" i="50"/>
  <c r="AI248" i="50"/>
  <c r="AH248" i="50"/>
  <c r="AG248" i="50"/>
  <c r="AF248" i="50"/>
  <c r="AE248" i="50"/>
  <c r="AD248" i="50"/>
  <c r="AC248" i="50"/>
  <c r="AB248" i="50"/>
  <c r="AA248" i="50"/>
  <c r="Z248" i="50"/>
  <c r="Y248" i="50"/>
  <c r="X248" i="50"/>
  <c r="W248" i="50"/>
  <c r="V248" i="50"/>
  <c r="U248" i="50"/>
  <c r="T248" i="50"/>
  <c r="S248" i="50"/>
  <c r="R248" i="50"/>
  <c r="Q248" i="50"/>
  <c r="P248" i="50"/>
  <c r="O248" i="50"/>
  <c r="N248" i="50"/>
  <c r="M248" i="50"/>
  <c r="L248" i="50"/>
  <c r="K248" i="50"/>
  <c r="J248" i="50"/>
  <c r="B248" i="50"/>
  <c r="AI247" i="50"/>
  <c r="AH247" i="50"/>
  <c r="AG247" i="50"/>
  <c r="AF247" i="50"/>
  <c r="AE247" i="50"/>
  <c r="AD247" i="50"/>
  <c r="AC247" i="50"/>
  <c r="AB247" i="50"/>
  <c r="AA247" i="50"/>
  <c r="Z247" i="50"/>
  <c r="Y247" i="50"/>
  <c r="X247" i="50"/>
  <c r="W247" i="50"/>
  <c r="V247" i="50"/>
  <c r="U247" i="50"/>
  <c r="T247" i="50"/>
  <c r="S247" i="50"/>
  <c r="R247" i="50"/>
  <c r="Q247" i="50"/>
  <c r="P247" i="50"/>
  <c r="O247" i="50"/>
  <c r="N247" i="50"/>
  <c r="M247" i="50"/>
  <c r="L247" i="50"/>
  <c r="K247" i="50"/>
  <c r="J247" i="50"/>
  <c r="B247" i="50"/>
  <c r="AI246" i="50"/>
  <c r="AH246" i="50"/>
  <c r="AG246" i="50"/>
  <c r="AF246" i="50"/>
  <c r="AE246" i="50"/>
  <c r="AD246" i="50"/>
  <c r="AC246" i="50"/>
  <c r="AB246" i="50"/>
  <c r="AA246" i="50"/>
  <c r="Z246" i="50"/>
  <c r="Y246" i="50"/>
  <c r="X246" i="50"/>
  <c r="W246" i="50"/>
  <c r="V246" i="50"/>
  <c r="U246" i="50"/>
  <c r="T246" i="50"/>
  <c r="S246" i="50"/>
  <c r="R246" i="50"/>
  <c r="Q246" i="50"/>
  <c r="P246" i="50"/>
  <c r="O246" i="50"/>
  <c r="N246" i="50"/>
  <c r="M246" i="50"/>
  <c r="L246" i="50"/>
  <c r="K246" i="50"/>
  <c r="J246" i="50"/>
  <c r="B246" i="50"/>
  <c r="AI245" i="50"/>
  <c r="AH245" i="50"/>
  <c r="AG245" i="50"/>
  <c r="AF245" i="50"/>
  <c r="AE245" i="50"/>
  <c r="AD245" i="50"/>
  <c r="AC245" i="50"/>
  <c r="AB245" i="50"/>
  <c r="AA245" i="50"/>
  <c r="Z245" i="50"/>
  <c r="Y245" i="50"/>
  <c r="X245" i="50"/>
  <c r="W245" i="50"/>
  <c r="V245" i="50"/>
  <c r="U245" i="50"/>
  <c r="T245" i="50"/>
  <c r="S245" i="50"/>
  <c r="R245" i="50"/>
  <c r="Q245" i="50"/>
  <c r="P245" i="50"/>
  <c r="O245" i="50"/>
  <c r="N245" i="50"/>
  <c r="M245" i="50"/>
  <c r="L245" i="50"/>
  <c r="K245" i="50"/>
  <c r="J245" i="50"/>
  <c r="B245" i="50"/>
  <c r="AI244" i="50"/>
  <c r="AH244" i="50"/>
  <c r="AG244" i="50"/>
  <c r="AF244" i="50"/>
  <c r="AE244" i="50"/>
  <c r="AD244" i="50"/>
  <c r="AC244" i="50"/>
  <c r="AB244" i="50"/>
  <c r="AA244" i="50"/>
  <c r="Z244" i="50"/>
  <c r="Y244" i="50"/>
  <c r="X244" i="50"/>
  <c r="W244" i="50"/>
  <c r="V244" i="50"/>
  <c r="U244" i="50"/>
  <c r="T244" i="50"/>
  <c r="S244" i="50"/>
  <c r="R244" i="50"/>
  <c r="Q244" i="50"/>
  <c r="P244" i="50"/>
  <c r="O244" i="50"/>
  <c r="N244" i="50"/>
  <c r="M244" i="50"/>
  <c r="L244" i="50"/>
  <c r="K244" i="50"/>
  <c r="J244" i="50"/>
  <c r="B244" i="50"/>
  <c r="AI243" i="50"/>
  <c r="AH243" i="50"/>
  <c r="AG243" i="50"/>
  <c r="AF243" i="50"/>
  <c r="AE243" i="50"/>
  <c r="AD243" i="50"/>
  <c r="AC243" i="50"/>
  <c r="AB243" i="50"/>
  <c r="AA243" i="50"/>
  <c r="Z243" i="50"/>
  <c r="Y243" i="50"/>
  <c r="X243" i="50"/>
  <c r="W243" i="50"/>
  <c r="V243" i="50"/>
  <c r="U243" i="50"/>
  <c r="T243" i="50"/>
  <c r="S243" i="50"/>
  <c r="R243" i="50"/>
  <c r="Q243" i="50"/>
  <c r="P243" i="50"/>
  <c r="O243" i="50"/>
  <c r="N243" i="50"/>
  <c r="M243" i="50"/>
  <c r="L243" i="50"/>
  <c r="K243" i="50"/>
  <c r="J243" i="50"/>
  <c r="B243" i="50"/>
  <c r="AI242" i="50"/>
  <c r="AH242" i="50"/>
  <c r="AG242" i="50"/>
  <c r="AF242" i="50"/>
  <c r="AE242" i="50"/>
  <c r="AD242" i="50"/>
  <c r="AC242" i="50"/>
  <c r="AB242" i="50"/>
  <c r="AA242" i="50"/>
  <c r="Z242" i="50"/>
  <c r="Y242" i="50"/>
  <c r="X242" i="50"/>
  <c r="W242" i="50"/>
  <c r="V242" i="50"/>
  <c r="U242" i="50"/>
  <c r="T242" i="50"/>
  <c r="S242" i="50"/>
  <c r="R242" i="50"/>
  <c r="Q242" i="50"/>
  <c r="P242" i="50"/>
  <c r="O242" i="50"/>
  <c r="N242" i="50"/>
  <c r="M242" i="50"/>
  <c r="L242" i="50"/>
  <c r="K242" i="50"/>
  <c r="J242" i="50"/>
  <c r="B242" i="50"/>
  <c r="AI241" i="50"/>
  <c r="AH241" i="50"/>
  <c r="AG241" i="50"/>
  <c r="AF241" i="50"/>
  <c r="AE241" i="50"/>
  <c r="AD241" i="50"/>
  <c r="AC241" i="50"/>
  <c r="AB241" i="50"/>
  <c r="AA241" i="50"/>
  <c r="Z241" i="50"/>
  <c r="Y241" i="50"/>
  <c r="X241" i="50"/>
  <c r="W241" i="50"/>
  <c r="V241" i="50"/>
  <c r="U241" i="50"/>
  <c r="T241" i="50"/>
  <c r="S241" i="50"/>
  <c r="R241" i="50"/>
  <c r="Q241" i="50"/>
  <c r="P241" i="50"/>
  <c r="O241" i="50"/>
  <c r="N241" i="50"/>
  <c r="M241" i="50"/>
  <c r="L241" i="50"/>
  <c r="K241" i="50"/>
  <c r="J241" i="50"/>
  <c r="B241" i="50"/>
  <c r="AI240" i="50"/>
  <c r="AH240" i="50"/>
  <c r="AG240" i="50"/>
  <c r="AF240" i="50"/>
  <c r="AE240" i="50"/>
  <c r="AD240" i="50"/>
  <c r="AC240" i="50"/>
  <c r="AB240" i="50"/>
  <c r="AA240" i="50"/>
  <c r="Z240" i="50"/>
  <c r="Y240" i="50"/>
  <c r="X240" i="50"/>
  <c r="W240" i="50"/>
  <c r="V240" i="50"/>
  <c r="U240" i="50"/>
  <c r="T240" i="50"/>
  <c r="S240" i="50"/>
  <c r="R240" i="50"/>
  <c r="Q240" i="50"/>
  <c r="P240" i="50"/>
  <c r="O240" i="50"/>
  <c r="N240" i="50"/>
  <c r="M240" i="50"/>
  <c r="L240" i="50"/>
  <c r="K240" i="50"/>
  <c r="J240" i="50"/>
  <c r="B240" i="50"/>
  <c r="AI239" i="50"/>
  <c r="AH239" i="50"/>
  <c r="AG239" i="50"/>
  <c r="AF239" i="50"/>
  <c r="AE239" i="50"/>
  <c r="AD239" i="50"/>
  <c r="AC239" i="50"/>
  <c r="AB239" i="50"/>
  <c r="AA239" i="50"/>
  <c r="Z239" i="50"/>
  <c r="Y239" i="50"/>
  <c r="X239" i="50"/>
  <c r="W239" i="50"/>
  <c r="V239" i="50"/>
  <c r="U239" i="50"/>
  <c r="T239" i="50"/>
  <c r="S239" i="50"/>
  <c r="R239" i="50"/>
  <c r="Q239" i="50"/>
  <c r="P239" i="50"/>
  <c r="O239" i="50"/>
  <c r="N239" i="50"/>
  <c r="M239" i="50"/>
  <c r="L239" i="50"/>
  <c r="K239" i="50"/>
  <c r="J239" i="50"/>
  <c r="B239" i="50"/>
  <c r="AI238" i="50"/>
  <c r="AH238" i="50"/>
  <c r="AG238" i="50"/>
  <c r="AF238" i="50"/>
  <c r="AE238" i="50"/>
  <c r="AD238" i="50"/>
  <c r="AC238" i="50"/>
  <c r="AB238" i="50"/>
  <c r="AA238" i="50"/>
  <c r="Z238" i="50"/>
  <c r="Y238" i="50"/>
  <c r="X238" i="50"/>
  <c r="W238" i="50"/>
  <c r="V238" i="50"/>
  <c r="U238" i="50"/>
  <c r="T238" i="50"/>
  <c r="S238" i="50"/>
  <c r="R238" i="50"/>
  <c r="Q238" i="50"/>
  <c r="P238" i="50"/>
  <c r="O238" i="50"/>
  <c r="N238" i="50"/>
  <c r="M238" i="50"/>
  <c r="L238" i="50"/>
  <c r="K238" i="50"/>
  <c r="J238" i="50"/>
  <c r="B238" i="50"/>
  <c r="AI237" i="50"/>
  <c r="AH237" i="50"/>
  <c r="AG237" i="50"/>
  <c r="AF237" i="50"/>
  <c r="AE237" i="50"/>
  <c r="AD237" i="50"/>
  <c r="AC237" i="50"/>
  <c r="AB237" i="50"/>
  <c r="AA237" i="50"/>
  <c r="Z237" i="50"/>
  <c r="Y237" i="50"/>
  <c r="X237" i="50"/>
  <c r="W237" i="50"/>
  <c r="V237" i="50"/>
  <c r="U237" i="50"/>
  <c r="T237" i="50"/>
  <c r="S237" i="50"/>
  <c r="R237" i="50"/>
  <c r="Q237" i="50"/>
  <c r="P237" i="50"/>
  <c r="O237" i="50"/>
  <c r="N237" i="50"/>
  <c r="M237" i="50"/>
  <c r="L237" i="50"/>
  <c r="K237" i="50"/>
  <c r="J237" i="50"/>
  <c r="B237" i="50"/>
  <c r="AI236" i="50"/>
  <c r="AH236" i="50"/>
  <c r="AG236" i="50"/>
  <c r="AF236" i="50"/>
  <c r="AE236" i="50"/>
  <c r="AD236" i="50"/>
  <c r="AC236" i="50"/>
  <c r="AB236" i="50"/>
  <c r="AA236" i="50"/>
  <c r="Z236" i="50"/>
  <c r="Y236" i="50"/>
  <c r="X236" i="50"/>
  <c r="W236" i="50"/>
  <c r="V236" i="50"/>
  <c r="U236" i="50"/>
  <c r="T236" i="50"/>
  <c r="S236" i="50"/>
  <c r="R236" i="50"/>
  <c r="Q236" i="50"/>
  <c r="P236" i="50"/>
  <c r="O236" i="50"/>
  <c r="N236" i="50"/>
  <c r="M236" i="50"/>
  <c r="L236" i="50"/>
  <c r="K236" i="50"/>
  <c r="J236" i="50"/>
  <c r="B236" i="50"/>
  <c r="AI235" i="50"/>
  <c r="AH235" i="50"/>
  <c r="AG235" i="50"/>
  <c r="AF235" i="50"/>
  <c r="AE235" i="50"/>
  <c r="AD235" i="50"/>
  <c r="AC235" i="50"/>
  <c r="AB235" i="50"/>
  <c r="AA235" i="50"/>
  <c r="Z235" i="50"/>
  <c r="Y235" i="50"/>
  <c r="X235" i="50"/>
  <c r="W235" i="50"/>
  <c r="V235" i="50"/>
  <c r="U235" i="50"/>
  <c r="T235" i="50"/>
  <c r="S235" i="50"/>
  <c r="R235" i="50"/>
  <c r="Q235" i="50"/>
  <c r="P235" i="50"/>
  <c r="O235" i="50"/>
  <c r="N235" i="50"/>
  <c r="M235" i="50"/>
  <c r="L235" i="50"/>
  <c r="K235" i="50"/>
  <c r="J235" i="50"/>
  <c r="B235" i="50"/>
  <c r="AI234" i="50"/>
  <c r="AH234" i="50"/>
  <c r="AG234" i="50"/>
  <c r="AF234" i="50"/>
  <c r="AE234" i="50"/>
  <c r="AD234" i="50"/>
  <c r="AC234" i="50"/>
  <c r="AB234" i="50"/>
  <c r="AA234" i="50"/>
  <c r="Z234" i="50"/>
  <c r="Y234" i="50"/>
  <c r="X234" i="50"/>
  <c r="W234" i="50"/>
  <c r="V234" i="50"/>
  <c r="U234" i="50"/>
  <c r="T234" i="50"/>
  <c r="S234" i="50"/>
  <c r="R234" i="50"/>
  <c r="Q234" i="50"/>
  <c r="P234" i="50"/>
  <c r="O234" i="50"/>
  <c r="N234" i="50"/>
  <c r="M234" i="50"/>
  <c r="L234" i="50"/>
  <c r="K234" i="50"/>
  <c r="J234" i="50"/>
  <c r="I234" i="50"/>
  <c r="B234" i="50"/>
  <c r="AI233" i="50"/>
  <c r="AH233" i="50"/>
  <c r="AG233" i="50"/>
  <c r="AF233" i="50"/>
  <c r="AE233" i="50"/>
  <c r="AD233" i="50"/>
  <c r="AC233" i="50"/>
  <c r="AB233" i="50"/>
  <c r="AA233" i="50"/>
  <c r="Z233" i="50"/>
  <c r="Y233" i="50"/>
  <c r="X233" i="50"/>
  <c r="W233" i="50"/>
  <c r="V233" i="50"/>
  <c r="U233" i="50"/>
  <c r="T233" i="50"/>
  <c r="S233" i="50"/>
  <c r="R233" i="50"/>
  <c r="Q233" i="50"/>
  <c r="P233" i="50"/>
  <c r="O233" i="50"/>
  <c r="N233" i="50"/>
  <c r="M233" i="50"/>
  <c r="L233" i="50"/>
  <c r="K233" i="50"/>
  <c r="J233" i="50"/>
  <c r="I233" i="50"/>
  <c r="B233" i="50"/>
  <c r="AI232" i="50"/>
  <c r="AH232" i="50"/>
  <c r="AG232" i="50"/>
  <c r="AF232" i="50"/>
  <c r="AE232" i="50"/>
  <c r="AD232" i="50"/>
  <c r="AC232" i="50"/>
  <c r="AB232" i="50"/>
  <c r="AA232" i="50"/>
  <c r="Z232" i="50"/>
  <c r="Y232" i="50"/>
  <c r="X232" i="50"/>
  <c r="W232" i="50"/>
  <c r="V232" i="50"/>
  <c r="U232" i="50"/>
  <c r="T232" i="50"/>
  <c r="S232" i="50"/>
  <c r="R232" i="50"/>
  <c r="Q232" i="50"/>
  <c r="P232" i="50"/>
  <c r="O232" i="50"/>
  <c r="N232" i="50"/>
  <c r="M232" i="50"/>
  <c r="L232" i="50"/>
  <c r="K232" i="50"/>
  <c r="J232" i="50"/>
  <c r="I232" i="50"/>
  <c r="B232" i="50"/>
  <c r="AI231" i="50"/>
  <c r="AH231" i="50"/>
  <c r="AG231" i="50"/>
  <c r="AF231" i="50"/>
  <c r="AE231" i="50"/>
  <c r="AD231" i="50"/>
  <c r="AC231" i="50"/>
  <c r="AB231" i="50"/>
  <c r="AA231" i="50"/>
  <c r="Z231" i="50"/>
  <c r="Y231" i="50"/>
  <c r="X231" i="50"/>
  <c r="W231" i="50"/>
  <c r="V231" i="50"/>
  <c r="U231" i="50"/>
  <c r="T231" i="50"/>
  <c r="S231" i="50"/>
  <c r="R231" i="50"/>
  <c r="Q231" i="50"/>
  <c r="P231" i="50"/>
  <c r="O231" i="50"/>
  <c r="N231" i="50"/>
  <c r="M231" i="50"/>
  <c r="L231" i="50"/>
  <c r="K231" i="50"/>
  <c r="J231" i="50"/>
  <c r="I231" i="50"/>
  <c r="B231" i="50"/>
  <c r="AI230" i="50"/>
  <c r="AH230" i="50"/>
  <c r="AG230" i="50"/>
  <c r="AF230" i="50"/>
  <c r="AE230" i="50"/>
  <c r="AD230" i="50"/>
  <c r="AC230" i="50"/>
  <c r="AB230" i="50"/>
  <c r="AA230" i="50"/>
  <c r="Z230" i="50"/>
  <c r="Y230" i="50"/>
  <c r="X230" i="50"/>
  <c r="W230" i="50"/>
  <c r="V230" i="50"/>
  <c r="U230" i="50"/>
  <c r="T230" i="50"/>
  <c r="S230" i="50"/>
  <c r="R230" i="50"/>
  <c r="Q230" i="50"/>
  <c r="P230" i="50"/>
  <c r="O230" i="50"/>
  <c r="N230" i="50"/>
  <c r="M230" i="50"/>
  <c r="L230" i="50"/>
  <c r="K230" i="50"/>
  <c r="J230" i="50"/>
  <c r="I230" i="50"/>
  <c r="B230" i="50"/>
  <c r="AI229" i="50"/>
  <c r="AH229" i="50"/>
  <c r="AG229" i="50"/>
  <c r="AF229" i="50"/>
  <c r="AE229" i="50"/>
  <c r="AD229" i="50"/>
  <c r="AC229" i="50"/>
  <c r="AB229" i="50"/>
  <c r="AA229" i="50"/>
  <c r="Z229" i="50"/>
  <c r="Y229" i="50"/>
  <c r="X229" i="50"/>
  <c r="W229" i="50"/>
  <c r="V229" i="50"/>
  <c r="U229" i="50"/>
  <c r="T229" i="50"/>
  <c r="S229" i="50"/>
  <c r="R229" i="50"/>
  <c r="Q229" i="50"/>
  <c r="P229" i="50"/>
  <c r="O229" i="50"/>
  <c r="N229" i="50"/>
  <c r="M229" i="50"/>
  <c r="L229" i="50"/>
  <c r="K229" i="50"/>
  <c r="J229" i="50"/>
  <c r="I229" i="50"/>
  <c r="B229" i="50"/>
  <c r="AI228" i="50"/>
  <c r="AH228" i="50"/>
  <c r="AG228" i="50"/>
  <c r="AF228" i="50"/>
  <c r="AE228" i="50"/>
  <c r="AD228" i="50"/>
  <c r="AC228" i="50"/>
  <c r="AB228" i="50"/>
  <c r="AA228" i="50"/>
  <c r="Z228" i="50"/>
  <c r="Y228" i="50"/>
  <c r="X228" i="50"/>
  <c r="W228" i="50"/>
  <c r="V228" i="50"/>
  <c r="U228" i="50"/>
  <c r="T228" i="50"/>
  <c r="S228" i="50"/>
  <c r="R228" i="50"/>
  <c r="Q228" i="50"/>
  <c r="P228" i="50"/>
  <c r="O228" i="50"/>
  <c r="N228" i="50"/>
  <c r="M228" i="50"/>
  <c r="L228" i="50"/>
  <c r="K228" i="50"/>
  <c r="J228" i="50"/>
  <c r="I228" i="50"/>
  <c r="B228" i="50"/>
  <c r="AI227" i="50"/>
  <c r="AH227" i="50"/>
  <c r="AG227" i="50"/>
  <c r="AF227" i="50"/>
  <c r="AE227" i="50"/>
  <c r="AD227" i="50"/>
  <c r="AC227" i="50"/>
  <c r="AB227" i="50"/>
  <c r="AA227" i="50"/>
  <c r="Z227" i="50"/>
  <c r="Y227" i="50"/>
  <c r="X227" i="50"/>
  <c r="W227" i="50"/>
  <c r="V227" i="50"/>
  <c r="U227" i="50"/>
  <c r="T227" i="50"/>
  <c r="S227" i="50"/>
  <c r="R227" i="50"/>
  <c r="Q227" i="50"/>
  <c r="P227" i="50"/>
  <c r="O227" i="50"/>
  <c r="N227" i="50"/>
  <c r="M227" i="50"/>
  <c r="L227" i="50"/>
  <c r="K227" i="50"/>
  <c r="J227" i="50"/>
  <c r="I227" i="50"/>
  <c r="B227" i="50"/>
  <c r="AI226" i="50"/>
  <c r="AH226" i="50"/>
  <c r="AG226" i="50"/>
  <c r="AF226" i="50"/>
  <c r="AE226" i="50"/>
  <c r="AD226" i="50"/>
  <c r="AC226" i="50"/>
  <c r="AB226" i="50"/>
  <c r="AA226" i="50"/>
  <c r="Z226" i="50"/>
  <c r="Y226" i="50"/>
  <c r="X226" i="50"/>
  <c r="W226" i="50"/>
  <c r="V226" i="50"/>
  <c r="U226" i="50"/>
  <c r="T226" i="50"/>
  <c r="S226" i="50"/>
  <c r="R226" i="50"/>
  <c r="Q226" i="50"/>
  <c r="P226" i="50"/>
  <c r="O226" i="50"/>
  <c r="N226" i="50"/>
  <c r="M226" i="50"/>
  <c r="L226" i="50"/>
  <c r="K226" i="50"/>
  <c r="J226" i="50"/>
  <c r="I226" i="50"/>
  <c r="B226" i="50"/>
  <c r="AI225" i="50"/>
  <c r="AH225" i="50"/>
  <c r="AG225" i="50"/>
  <c r="AF225" i="50"/>
  <c r="AE225" i="50"/>
  <c r="AD225" i="50"/>
  <c r="AC225" i="50"/>
  <c r="AB225" i="50"/>
  <c r="AA225" i="50"/>
  <c r="Z225" i="50"/>
  <c r="Y225" i="50"/>
  <c r="X225" i="50"/>
  <c r="W225" i="50"/>
  <c r="V225" i="50"/>
  <c r="U225" i="50"/>
  <c r="T225" i="50"/>
  <c r="S225" i="50"/>
  <c r="R225" i="50"/>
  <c r="Q225" i="50"/>
  <c r="P225" i="50"/>
  <c r="O225" i="50"/>
  <c r="N225" i="50"/>
  <c r="M225" i="50"/>
  <c r="L225" i="50"/>
  <c r="K225" i="50"/>
  <c r="J225" i="50"/>
  <c r="I225" i="50"/>
  <c r="B225" i="50"/>
  <c r="AI224" i="50"/>
  <c r="AH224" i="50"/>
  <c r="AG224" i="50"/>
  <c r="AF224" i="50"/>
  <c r="AE224" i="50"/>
  <c r="AD224" i="50"/>
  <c r="AC224" i="50"/>
  <c r="AB224" i="50"/>
  <c r="AA224" i="50"/>
  <c r="Z224" i="50"/>
  <c r="Y224" i="50"/>
  <c r="X224" i="50"/>
  <c r="W224" i="50"/>
  <c r="V224" i="50"/>
  <c r="U224" i="50"/>
  <c r="T224" i="50"/>
  <c r="S224" i="50"/>
  <c r="R224" i="50"/>
  <c r="Q224" i="50"/>
  <c r="P224" i="50"/>
  <c r="O224" i="50"/>
  <c r="N224" i="50"/>
  <c r="M224" i="50"/>
  <c r="L224" i="50"/>
  <c r="K224" i="50"/>
  <c r="J224" i="50"/>
  <c r="I224" i="50"/>
  <c r="B224" i="50"/>
  <c r="AI223" i="50"/>
  <c r="AH223" i="50"/>
  <c r="AG223" i="50"/>
  <c r="AF223" i="50"/>
  <c r="AE223" i="50"/>
  <c r="AD223" i="50"/>
  <c r="AC223" i="50"/>
  <c r="AB223" i="50"/>
  <c r="AA223" i="50"/>
  <c r="Z223" i="50"/>
  <c r="Y223" i="50"/>
  <c r="X223" i="50"/>
  <c r="W223" i="50"/>
  <c r="V223" i="50"/>
  <c r="U223" i="50"/>
  <c r="T223" i="50"/>
  <c r="S223" i="50"/>
  <c r="R223" i="50"/>
  <c r="Q223" i="50"/>
  <c r="P223" i="50"/>
  <c r="O223" i="50"/>
  <c r="N223" i="50"/>
  <c r="M223" i="50"/>
  <c r="L223" i="50"/>
  <c r="K223" i="50"/>
  <c r="J223" i="50"/>
  <c r="I223" i="50"/>
  <c r="B223" i="50"/>
  <c r="AI222" i="50"/>
  <c r="AH222" i="50"/>
  <c r="AG222" i="50"/>
  <c r="AF222" i="50"/>
  <c r="AE222" i="50"/>
  <c r="AD222" i="50"/>
  <c r="AC222" i="50"/>
  <c r="AB222" i="50"/>
  <c r="AA222" i="50"/>
  <c r="Z222" i="50"/>
  <c r="Y222" i="50"/>
  <c r="X222" i="50"/>
  <c r="W222" i="50"/>
  <c r="V222" i="50"/>
  <c r="U222" i="50"/>
  <c r="T222" i="50"/>
  <c r="S222" i="50"/>
  <c r="R222" i="50"/>
  <c r="Q222" i="50"/>
  <c r="P222" i="50"/>
  <c r="O222" i="50"/>
  <c r="N222" i="50"/>
  <c r="M222" i="50"/>
  <c r="L222" i="50"/>
  <c r="K222" i="50"/>
  <c r="J222" i="50"/>
  <c r="I222" i="50"/>
  <c r="B222" i="50"/>
  <c r="AI221" i="50"/>
  <c r="AH221" i="50"/>
  <c r="AG221" i="50"/>
  <c r="AF221" i="50"/>
  <c r="AE221" i="50"/>
  <c r="AD221" i="50"/>
  <c r="AC221" i="50"/>
  <c r="AB221" i="50"/>
  <c r="AA221" i="50"/>
  <c r="Z221" i="50"/>
  <c r="Y221" i="50"/>
  <c r="X221" i="50"/>
  <c r="W221" i="50"/>
  <c r="V221" i="50"/>
  <c r="U221" i="50"/>
  <c r="T221" i="50"/>
  <c r="S221" i="50"/>
  <c r="R221" i="50"/>
  <c r="Q221" i="50"/>
  <c r="P221" i="50"/>
  <c r="O221" i="50"/>
  <c r="N221" i="50"/>
  <c r="M221" i="50"/>
  <c r="L221" i="50"/>
  <c r="K221" i="50"/>
  <c r="J221" i="50"/>
  <c r="I221" i="50"/>
  <c r="B221" i="50"/>
  <c r="AI220" i="50"/>
  <c r="AH220" i="50"/>
  <c r="AG220" i="50"/>
  <c r="AF220" i="50"/>
  <c r="AE220" i="50"/>
  <c r="AD220" i="50"/>
  <c r="AC220" i="50"/>
  <c r="AB220" i="50"/>
  <c r="AA220" i="50"/>
  <c r="Z220" i="50"/>
  <c r="Y220" i="50"/>
  <c r="X220" i="50"/>
  <c r="W220" i="50"/>
  <c r="V220" i="50"/>
  <c r="U220" i="50"/>
  <c r="T220" i="50"/>
  <c r="S220" i="50"/>
  <c r="R220" i="50"/>
  <c r="Q220" i="50"/>
  <c r="P220" i="50"/>
  <c r="O220" i="50"/>
  <c r="N220" i="50"/>
  <c r="M220" i="50"/>
  <c r="L220" i="50"/>
  <c r="K220" i="50"/>
  <c r="J220" i="50"/>
  <c r="I220" i="50"/>
  <c r="B220" i="50"/>
  <c r="AI219" i="50"/>
  <c r="AH219" i="50"/>
  <c r="AG219" i="50"/>
  <c r="AF219" i="50"/>
  <c r="AE219" i="50"/>
  <c r="AD219" i="50"/>
  <c r="AC219" i="50"/>
  <c r="AB219" i="50"/>
  <c r="AA219" i="50"/>
  <c r="Z219" i="50"/>
  <c r="Y219" i="50"/>
  <c r="X219" i="50"/>
  <c r="W219" i="50"/>
  <c r="V219" i="50"/>
  <c r="U219" i="50"/>
  <c r="T219" i="50"/>
  <c r="S219" i="50"/>
  <c r="R219" i="50"/>
  <c r="Q219" i="50"/>
  <c r="P219" i="50"/>
  <c r="O219" i="50"/>
  <c r="N219" i="50"/>
  <c r="M219" i="50"/>
  <c r="L219" i="50"/>
  <c r="K219" i="50"/>
  <c r="J219" i="50"/>
  <c r="I219" i="50"/>
  <c r="B219" i="50"/>
  <c r="AI218" i="50"/>
  <c r="AH218" i="50"/>
  <c r="AG218" i="50"/>
  <c r="AF218" i="50"/>
  <c r="AE218" i="50"/>
  <c r="AD218" i="50"/>
  <c r="AC218" i="50"/>
  <c r="AB218" i="50"/>
  <c r="AA218" i="50"/>
  <c r="Z218" i="50"/>
  <c r="Y218" i="50"/>
  <c r="X218" i="50"/>
  <c r="W218" i="50"/>
  <c r="V218" i="50"/>
  <c r="U218" i="50"/>
  <c r="T218" i="50"/>
  <c r="S218" i="50"/>
  <c r="R218" i="50"/>
  <c r="Q218" i="50"/>
  <c r="P218" i="50"/>
  <c r="O218" i="50"/>
  <c r="N218" i="50"/>
  <c r="M218" i="50"/>
  <c r="L218" i="50"/>
  <c r="K218" i="50"/>
  <c r="J218" i="50"/>
  <c r="I218" i="50"/>
  <c r="B218" i="50"/>
  <c r="AI217" i="50"/>
  <c r="AH217" i="50"/>
  <c r="AG217" i="50"/>
  <c r="AF217" i="50"/>
  <c r="AE217" i="50"/>
  <c r="AD217" i="50"/>
  <c r="AC217" i="50"/>
  <c r="AB217" i="50"/>
  <c r="AA217" i="50"/>
  <c r="Z217" i="50"/>
  <c r="Y217" i="50"/>
  <c r="X217" i="50"/>
  <c r="W217" i="50"/>
  <c r="V217" i="50"/>
  <c r="U217" i="50"/>
  <c r="T217" i="50"/>
  <c r="S217" i="50"/>
  <c r="R217" i="50"/>
  <c r="Q217" i="50"/>
  <c r="P217" i="50"/>
  <c r="O217" i="50"/>
  <c r="N217" i="50"/>
  <c r="M217" i="50"/>
  <c r="L217" i="50"/>
  <c r="K217" i="50"/>
  <c r="J217" i="50"/>
  <c r="I217" i="50"/>
  <c r="B217" i="50"/>
  <c r="AI216" i="50"/>
  <c r="AH216" i="50"/>
  <c r="AG216" i="50"/>
  <c r="AF216" i="50"/>
  <c r="AE216" i="50"/>
  <c r="AD216" i="50"/>
  <c r="AC216" i="50"/>
  <c r="AB216" i="50"/>
  <c r="AA216" i="50"/>
  <c r="Z216" i="50"/>
  <c r="Y216" i="50"/>
  <c r="X216" i="50"/>
  <c r="W216" i="50"/>
  <c r="V216" i="50"/>
  <c r="U216" i="50"/>
  <c r="T216" i="50"/>
  <c r="S216" i="50"/>
  <c r="R216" i="50"/>
  <c r="Q216" i="50"/>
  <c r="P216" i="50"/>
  <c r="O216" i="50"/>
  <c r="N216" i="50"/>
  <c r="M216" i="50"/>
  <c r="L216" i="50"/>
  <c r="K216" i="50"/>
  <c r="J216" i="50"/>
  <c r="I216" i="50"/>
  <c r="B216" i="50"/>
  <c r="AI215" i="50"/>
  <c r="AH215" i="50"/>
  <c r="AG215" i="50"/>
  <c r="AF215" i="50"/>
  <c r="AE215" i="50"/>
  <c r="AD215" i="50"/>
  <c r="AC215" i="50"/>
  <c r="AB215" i="50"/>
  <c r="AA215" i="50"/>
  <c r="Z215" i="50"/>
  <c r="Y215" i="50"/>
  <c r="X215" i="50"/>
  <c r="W215" i="50"/>
  <c r="V215" i="50"/>
  <c r="U215" i="50"/>
  <c r="T215" i="50"/>
  <c r="S215" i="50"/>
  <c r="R215" i="50"/>
  <c r="Q215" i="50"/>
  <c r="P215" i="50"/>
  <c r="O215" i="50"/>
  <c r="N215" i="50"/>
  <c r="M215" i="50"/>
  <c r="L215" i="50"/>
  <c r="K215" i="50"/>
  <c r="J215" i="50"/>
  <c r="I215" i="50"/>
  <c r="B215" i="50"/>
  <c r="AI214" i="50"/>
  <c r="AH214" i="50"/>
  <c r="AG214" i="50"/>
  <c r="AF214" i="50"/>
  <c r="AE214" i="50"/>
  <c r="AD214" i="50"/>
  <c r="AC214" i="50"/>
  <c r="AB214" i="50"/>
  <c r="AA214" i="50"/>
  <c r="Z214" i="50"/>
  <c r="Y214" i="50"/>
  <c r="X214" i="50"/>
  <c r="W214" i="50"/>
  <c r="V214" i="50"/>
  <c r="U214" i="50"/>
  <c r="T214" i="50"/>
  <c r="S214" i="50"/>
  <c r="R214" i="50"/>
  <c r="Q214" i="50"/>
  <c r="P214" i="50"/>
  <c r="O214" i="50"/>
  <c r="N214" i="50"/>
  <c r="M214" i="50"/>
  <c r="L214" i="50"/>
  <c r="K214" i="50"/>
  <c r="J214" i="50"/>
  <c r="I214" i="50"/>
  <c r="B214" i="50"/>
  <c r="AI213" i="50"/>
  <c r="AH213" i="50"/>
  <c r="AG213" i="50"/>
  <c r="AF213" i="50"/>
  <c r="AE213" i="50"/>
  <c r="AD213" i="50"/>
  <c r="AC213" i="50"/>
  <c r="AB213" i="50"/>
  <c r="AA213" i="50"/>
  <c r="Z213" i="50"/>
  <c r="Y213" i="50"/>
  <c r="X213" i="50"/>
  <c r="W213" i="50"/>
  <c r="V213" i="50"/>
  <c r="U213" i="50"/>
  <c r="T213" i="50"/>
  <c r="S213" i="50"/>
  <c r="R213" i="50"/>
  <c r="Q213" i="50"/>
  <c r="P213" i="50"/>
  <c r="O213" i="50"/>
  <c r="N213" i="50"/>
  <c r="M213" i="50"/>
  <c r="L213" i="50"/>
  <c r="K213" i="50"/>
  <c r="J213" i="50"/>
  <c r="I213" i="50"/>
  <c r="B213" i="50"/>
  <c r="AI212" i="50"/>
  <c r="AH212" i="50"/>
  <c r="AG212" i="50"/>
  <c r="AF212" i="50"/>
  <c r="AE212" i="50"/>
  <c r="AD212" i="50"/>
  <c r="AC212" i="50"/>
  <c r="AB212" i="50"/>
  <c r="AA212" i="50"/>
  <c r="Z212" i="50"/>
  <c r="Y212" i="50"/>
  <c r="X212" i="50"/>
  <c r="W212" i="50"/>
  <c r="V212" i="50"/>
  <c r="U212" i="50"/>
  <c r="T212" i="50"/>
  <c r="S212" i="50"/>
  <c r="R212" i="50"/>
  <c r="Q212" i="50"/>
  <c r="P212" i="50"/>
  <c r="O212" i="50"/>
  <c r="N212" i="50"/>
  <c r="M212" i="50"/>
  <c r="L212" i="50"/>
  <c r="K212" i="50"/>
  <c r="J212" i="50"/>
  <c r="I212" i="50"/>
  <c r="B212" i="50"/>
  <c r="AI211" i="50"/>
  <c r="AH211" i="50"/>
  <c r="AG211" i="50"/>
  <c r="AF211" i="50"/>
  <c r="AE211" i="50"/>
  <c r="AD211" i="50"/>
  <c r="AC211" i="50"/>
  <c r="AB211" i="50"/>
  <c r="AA211" i="50"/>
  <c r="Z211" i="50"/>
  <c r="Y211" i="50"/>
  <c r="X211" i="50"/>
  <c r="W211" i="50"/>
  <c r="V211" i="50"/>
  <c r="U211" i="50"/>
  <c r="T211" i="50"/>
  <c r="S211" i="50"/>
  <c r="R211" i="50"/>
  <c r="Q211" i="50"/>
  <c r="P211" i="50"/>
  <c r="O211" i="50"/>
  <c r="N211" i="50"/>
  <c r="M211" i="50"/>
  <c r="L211" i="50"/>
  <c r="K211" i="50"/>
  <c r="J211" i="50"/>
  <c r="I211" i="50"/>
  <c r="B211" i="50"/>
  <c r="AI210" i="50"/>
  <c r="AH210" i="50"/>
  <c r="AG210" i="50"/>
  <c r="AF210" i="50"/>
  <c r="AE210" i="50"/>
  <c r="AD210" i="50"/>
  <c r="AC210" i="50"/>
  <c r="AB210" i="50"/>
  <c r="AA210" i="50"/>
  <c r="Z210" i="50"/>
  <c r="Y210" i="50"/>
  <c r="X210" i="50"/>
  <c r="W210" i="50"/>
  <c r="V210" i="50"/>
  <c r="U210" i="50"/>
  <c r="T210" i="50"/>
  <c r="S210" i="50"/>
  <c r="R210" i="50"/>
  <c r="Q210" i="50"/>
  <c r="P210" i="50"/>
  <c r="O210" i="50"/>
  <c r="N210" i="50"/>
  <c r="M210" i="50"/>
  <c r="L210" i="50"/>
  <c r="K210" i="50"/>
  <c r="J210" i="50"/>
  <c r="I210" i="50"/>
  <c r="B210" i="50"/>
  <c r="AI209" i="50"/>
  <c r="AH209" i="50"/>
  <c r="AG209" i="50"/>
  <c r="AF209" i="50"/>
  <c r="AE209" i="50"/>
  <c r="AD209" i="50"/>
  <c r="AC209" i="50"/>
  <c r="AB209" i="50"/>
  <c r="AA209" i="50"/>
  <c r="Z209" i="50"/>
  <c r="Y209" i="50"/>
  <c r="X209" i="50"/>
  <c r="W209" i="50"/>
  <c r="V209" i="50"/>
  <c r="U209" i="50"/>
  <c r="T209" i="50"/>
  <c r="S209" i="50"/>
  <c r="R209" i="50"/>
  <c r="Q209" i="50"/>
  <c r="P209" i="50"/>
  <c r="O209" i="50"/>
  <c r="N209" i="50"/>
  <c r="M209" i="50"/>
  <c r="L209" i="50"/>
  <c r="K209" i="50"/>
  <c r="J209" i="50"/>
  <c r="I209" i="50"/>
  <c r="B209" i="50"/>
  <c r="AI208" i="50"/>
  <c r="AH208" i="50"/>
  <c r="AG208" i="50"/>
  <c r="AF208" i="50"/>
  <c r="AE208" i="50"/>
  <c r="AD208" i="50"/>
  <c r="AC208" i="50"/>
  <c r="AB208" i="50"/>
  <c r="AA208" i="50"/>
  <c r="Z208" i="50"/>
  <c r="Y208" i="50"/>
  <c r="X208" i="50"/>
  <c r="W208" i="50"/>
  <c r="V208" i="50"/>
  <c r="U208" i="50"/>
  <c r="T208" i="50"/>
  <c r="S208" i="50"/>
  <c r="R208" i="50"/>
  <c r="Q208" i="50"/>
  <c r="P208" i="50"/>
  <c r="O208" i="50"/>
  <c r="N208" i="50"/>
  <c r="M208" i="50"/>
  <c r="L208" i="50"/>
  <c r="K208" i="50"/>
  <c r="J208" i="50"/>
  <c r="I208" i="50"/>
  <c r="B208" i="50"/>
  <c r="AI207" i="50"/>
  <c r="AH207" i="50"/>
  <c r="AG207" i="50"/>
  <c r="AF207" i="50"/>
  <c r="AE207" i="50"/>
  <c r="AD207" i="50"/>
  <c r="AC207" i="50"/>
  <c r="AB207" i="50"/>
  <c r="AA207" i="50"/>
  <c r="Z207" i="50"/>
  <c r="Y207" i="50"/>
  <c r="X207" i="50"/>
  <c r="W207" i="50"/>
  <c r="V207" i="50"/>
  <c r="U207" i="50"/>
  <c r="T207" i="50"/>
  <c r="S207" i="50"/>
  <c r="R207" i="50"/>
  <c r="Q207" i="50"/>
  <c r="P207" i="50"/>
  <c r="O207" i="50"/>
  <c r="N207" i="50"/>
  <c r="M207" i="50"/>
  <c r="L207" i="50"/>
  <c r="K207" i="50"/>
  <c r="J207" i="50"/>
  <c r="I207" i="50"/>
  <c r="B207" i="50"/>
  <c r="AI206" i="50"/>
  <c r="AH206" i="50"/>
  <c r="AG206" i="50"/>
  <c r="AF206" i="50"/>
  <c r="AE206" i="50"/>
  <c r="AD206" i="50"/>
  <c r="AC206" i="50"/>
  <c r="AB206" i="50"/>
  <c r="AA206" i="50"/>
  <c r="Z206" i="50"/>
  <c r="Y206" i="50"/>
  <c r="X206" i="50"/>
  <c r="W206" i="50"/>
  <c r="V206" i="50"/>
  <c r="U206" i="50"/>
  <c r="T206" i="50"/>
  <c r="S206" i="50"/>
  <c r="R206" i="50"/>
  <c r="Q206" i="50"/>
  <c r="P206" i="50"/>
  <c r="O206" i="50"/>
  <c r="N206" i="50"/>
  <c r="M206" i="50"/>
  <c r="L206" i="50"/>
  <c r="K206" i="50"/>
  <c r="J206" i="50"/>
  <c r="I206" i="50"/>
  <c r="B206" i="50"/>
  <c r="AI205" i="50"/>
  <c r="AH205" i="50"/>
  <c r="AG205" i="50"/>
  <c r="AF205" i="50"/>
  <c r="AE205" i="50"/>
  <c r="AD205" i="50"/>
  <c r="AC205" i="50"/>
  <c r="AB205" i="50"/>
  <c r="AA205" i="50"/>
  <c r="Z205" i="50"/>
  <c r="Y205" i="50"/>
  <c r="X205" i="50"/>
  <c r="W205" i="50"/>
  <c r="V205" i="50"/>
  <c r="U205" i="50"/>
  <c r="T205" i="50"/>
  <c r="S205" i="50"/>
  <c r="R205" i="50"/>
  <c r="Q205" i="50"/>
  <c r="P205" i="50"/>
  <c r="O205" i="50"/>
  <c r="N205" i="50"/>
  <c r="M205" i="50"/>
  <c r="L205" i="50"/>
  <c r="K205" i="50"/>
  <c r="J205" i="50"/>
  <c r="I205" i="50"/>
  <c r="B205" i="50"/>
  <c r="AI204" i="50"/>
  <c r="AH204" i="50"/>
  <c r="AG204" i="50"/>
  <c r="AF204" i="50"/>
  <c r="AE204" i="50"/>
  <c r="AD204" i="50"/>
  <c r="AC204" i="50"/>
  <c r="AB204" i="50"/>
  <c r="AA204" i="50"/>
  <c r="Z204" i="50"/>
  <c r="Y204" i="50"/>
  <c r="X204" i="50"/>
  <c r="W204" i="50"/>
  <c r="V204" i="50"/>
  <c r="U204" i="50"/>
  <c r="T204" i="50"/>
  <c r="S204" i="50"/>
  <c r="R204" i="50"/>
  <c r="Q204" i="50"/>
  <c r="P204" i="50"/>
  <c r="O204" i="50"/>
  <c r="N204" i="50"/>
  <c r="M204" i="50"/>
  <c r="L204" i="50"/>
  <c r="K204" i="50"/>
  <c r="J204" i="50"/>
  <c r="I204" i="50"/>
  <c r="B204" i="50"/>
  <c r="AI203" i="50"/>
  <c r="AH203" i="50"/>
  <c r="AG203" i="50"/>
  <c r="AF203" i="50"/>
  <c r="AE203" i="50"/>
  <c r="AD203" i="50"/>
  <c r="AC203" i="50"/>
  <c r="AB203" i="50"/>
  <c r="AA203" i="50"/>
  <c r="Z203" i="50"/>
  <c r="Y203" i="50"/>
  <c r="X203" i="50"/>
  <c r="W203" i="50"/>
  <c r="V203" i="50"/>
  <c r="U203" i="50"/>
  <c r="T203" i="50"/>
  <c r="S203" i="50"/>
  <c r="R203" i="50"/>
  <c r="Q203" i="50"/>
  <c r="P203" i="50"/>
  <c r="O203" i="50"/>
  <c r="N203" i="50"/>
  <c r="M203" i="50"/>
  <c r="L203" i="50"/>
  <c r="K203" i="50"/>
  <c r="J203" i="50"/>
  <c r="I203" i="50"/>
  <c r="B203" i="50"/>
  <c r="AI202" i="50"/>
  <c r="AH202" i="50"/>
  <c r="AG202" i="50"/>
  <c r="AF202" i="50"/>
  <c r="AE202" i="50"/>
  <c r="AD202" i="50"/>
  <c r="AC202" i="50"/>
  <c r="AB202" i="50"/>
  <c r="AA202" i="50"/>
  <c r="Z202" i="50"/>
  <c r="Y202" i="50"/>
  <c r="X202" i="50"/>
  <c r="W202" i="50"/>
  <c r="V202" i="50"/>
  <c r="U202" i="50"/>
  <c r="T202" i="50"/>
  <c r="S202" i="50"/>
  <c r="R202" i="50"/>
  <c r="Q202" i="50"/>
  <c r="P202" i="50"/>
  <c r="O202" i="50"/>
  <c r="N202" i="50"/>
  <c r="M202" i="50"/>
  <c r="L202" i="50"/>
  <c r="K202" i="50"/>
  <c r="J202" i="50"/>
  <c r="I202" i="50"/>
  <c r="B202" i="50"/>
  <c r="AI201" i="50"/>
  <c r="AH201" i="50"/>
  <c r="AG201" i="50"/>
  <c r="AF201" i="50"/>
  <c r="AE201" i="50"/>
  <c r="AD201" i="50"/>
  <c r="AC201" i="50"/>
  <c r="AB201" i="50"/>
  <c r="AA201" i="50"/>
  <c r="Z201" i="50"/>
  <c r="Y201" i="50"/>
  <c r="X201" i="50"/>
  <c r="W201" i="50"/>
  <c r="V201" i="50"/>
  <c r="U201" i="50"/>
  <c r="T201" i="50"/>
  <c r="S201" i="50"/>
  <c r="R201" i="50"/>
  <c r="Q201" i="50"/>
  <c r="P201" i="50"/>
  <c r="O201" i="50"/>
  <c r="N201" i="50"/>
  <c r="M201" i="50"/>
  <c r="L201" i="50"/>
  <c r="K201" i="50"/>
  <c r="J201" i="50"/>
  <c r="I201" i="50"/>
  <c r="B201" i="50"/>
  <c r="AI200" i="50"/>
  <c r="AH200" i="50"/>
  <c r="AG200" i="50"/>
  <c r="AF200" i="50"/>
  <c r="AE200" i="50"/>
  <c r="AD200" i="50"/>
  <c r="AC200" i="50"/>
  <c r="AB200" i="50"/>
  <c r="AA200" i="50"/>
  <c r="Z200" i="50"/>
  <c r="Y200" i="50"/>
  <c r="X200" i="50"/>
  <c r="W200" i="50"/>
  <c r="V200" i="50"/>
  <c r="U200" i="50"/>
  <c r="T200" i="50"/>
  <c r="S200" i="50"/>
  <c r="R200" i="50"/>
  <c r="Q200" i="50"/>
  <c r="P200" i="50"/>
  <c r="O200" i="50"/>
  <c r="N200" i="50"/>
  <c r="M200" i="50"/>
  <c r="L200" i="50"/>
  <c r="K200" i="50"/>
  <c r="J200" i="50"/>
  <c r="I200" i="50"/>
  <c r="B200" i="50"/>
  <c r="AI199" i="50"/>
  <c r="AH199" i="50"/>
  <c r="AG199" i="50"/>
  <c r="AF199" i="50"/>
  <c r="AE199" i="50"/>
  <c r="AD199" i="50"/>
  <c r="AC199" i="50"/>
  <c r="AB199" i="50"/>
  <c r="AA199" i="50"/>
  <c r="Z199" i="50"/>
  <c r="Y199" i="50"/>
  <c r="X199" i="50"/>
  <c r="W199" i="50"/>
  <c r="V199" i="50"/>
  <c r="U199" i="50"/>
  <c r="T199" i="50"/>
  <c r="S199" i="50"/>
  <c r="R199" i="50"/>
  <c r="Q199" i="50"/>
  <c r="P199" i="50"/>
  <c r="O199" i="50"/>
  <c r="N199" i="50"/>
  <c r="M199" i="50"/>
  <c r="L199" i="50"/>
  <c r="K199" i="50"/>
  <c r="J199" i="50"/>
  <c r="I199" i="50"/>
  <c r="B199" i="50"/>
  <c r="AI198" i="50"/>
  <c r="AH198" i="50"/>
  <c r="AG198" i="50"/>
  <c r="AF198" i="50"/>
  <c r="AE198" i="50"/>
  <c r="AD198" i="50"/>
  <c r="AC198" i="50"/>
  <c r="AB198" i="50"/>
  <c r="AA198" i="50"/>
  <c r="Z198" i="50"/>
  <c r="Y198" i="50"/>
  <c r="X198" i="50"/>
  <c r="W198" i="50"/>
  <c r="V198" i="50"/>
  <c r="U198" i="50"/>
  <c r="T198" i="50"/>
  <c r="S198" i="50"/>
  <c r="R198" i="50"/>
  <c r="Q198" i="50"/>
  <c r="P198" i="50"/>
  <c r="O198" i="50"/>
  <c r="N198" i="50"/>
  <c r="M198" i="50"/>
  <c r="L198" i="50"/>
  <c r="K198" i="50"/>
  <c r="J198" i="50"/>
  <c r="I198" i="50"/>
  <c r="B198" i="50"/>
  <c r="AI197" i="50"/>
  <c r="AH197" i="50"/>
  <c r="AG197" i="50"/>
  <c r="AF197" i="50"/>
  <c r="AE197" i="50"/>
  <c r="AD197" i="50"/>
  <c r="AC197" i="50"/>
  <c r="AB197" i="50"/>
  <c r="AA197" i="50"/>
  <c r="Z197" i="50"/>
  <c r="Y197" i="50"/>
  <c r="X197" i="50"/>
  <c r="W197" i="50"/>
  <c r="V197" i="50"/>
  <c r="U197" i="50"/>
  <c r="T197" i="50"/>
  <c r="S197" i="50"/>
  <c r="R197" i="50"/>
  <c r="Q197" i="50"/>
  <c r="P197" i="50"/>
  <c r="O197" i="50"/>
  <c r="N197" i="50"/>
  <c r="M197" i="50"/>
  <c r="L197" i="50"/>
  <c r="K197" i="50"/>
  <c r="J197" i="50"/>
  <c r="I197" i="50"/>
  <c r="B197" i="50"/>
  <c r="AI196" i="50"/>
  <c r="AH196" i="50"/>
  <c r="AG196" i="50"/>
  <c r="AF196" i="50"/>
  <c r="AE196" i="50"/>
  <c r="AD196" i="50"/>
  <c r="AC196" i="50"/>
  <c r="AB196" i="50"/>
  <c r="AA196" i="50"/>
  <c r="Z196" i="50"/>
  <c r="Y196" i="50"/>
  <c r="X196" i="50"/>
  <c r="W196" i="50"/>
  <c r="V196" i="50"/>
  <c r="U196" i="50"/>
  <c r="T196" i="50"/>
  <c r="S196" i="50"/>
  <c r="R196" i="50"/>
  <c r="Q196" i="50"/>
  <c r="P196" i="50"/>
  <c r="O196" i="50"/>
  <c r="N196" i="50"/>
  <c r="M196" i="50"/>
  <c r="L196" i="50"/>
  <c r="K196" i="50"/>
  <c r="J196" i="50"/>
  <c r="I196" i="50"/>
  <c r="B196" i="50"/>
  <c r="AI195" i="50"/>
  <c r="AH195" i="50"/>
  <c r="AG195" i="50"/>
  <c r="AF195" i="50"/>
  <c r="AE195" i="50"/>
  <c r="AD195" i="50"/>
  <c r="AC195" i="50"/>
  <c r="AB195" i="50"/>
  <c r="AA195" i="50"/>
  <c r="Z195" i="50"/>
  <c r="Y195" i="50"/>
  <c r="X195" i="50"/>
  <c r="W195" i="50"/>
  <c r="V195" i="50"/>
  <c r="U195" i="50"/>
  <c r="T195" i="50"/>
  <c r="S195" i="50"/>
  <c r="R195" i="50"/>
  <c r="Q195" i="50"/>
  <c r="P195" i="50"/>
  <c r="O195" i="50"/>
  <c r="N195" i="50"/>
  <c r="M195" i="50"/>
  <c r="L195" i="50"/>
  <c r="K195" i="50"/>
  <c r="J195" i="50"/>
  <c r="I195" i="50"/>
  <c r="B195" i="50"/>
  <c r="AI194" i="50"/>
  <c r="AH194" i="50"/>
  <c r="AG194" i="50"/>
  <c r="AF194" i="50"/>
  <c r="AE194" i="50"/>
  <c r="AD194" i="50"/>
  <c r="AC194" i="50"/>
  <c r="AB194" i="50"/>
  <c r="AA194" i="50"/>
  <c r="Z194" i="50"/>
  <c r="Y194" i="50"/>
  <c r="X194" i="50"/>
  <c r="W194" i="50"/>
  <c r="V194" i="50"/>
  <c r="U194" i="50"/>
  <c r="T194" i="50"/>
  <c r="S194" i="50"/>
  <c r="R194" i="50"/>
  <c r="Q194" i="50"/>
  <c r="P194" i="50"/>
  <c r="O194" i="50"/>
  <c r="N194" i="50"/>
  <c r="M194" i="50"/>
  <c r="L194" i="50"/>
  <c r="K194" i="50"/>
  <c r="J194" i="50"/>
  <c r="I194" i="50"/>
  <c r="B194" i="50"/>
  <c r="AI193" i="50"/>
  <c r="AH193" i="50"/>
  <c r="AG193" i="50"/>
  <c r="AF193" i="50"/>
  <c r="AE193" i="50"/>
  <c r="AD193" i="50"/>
  <c r="AC193" i="50"/>
  <c r="AB193" i="50"/>
  <c r="AA193" i="50"/>
  <c r="Z193" i="50"/>
  <c r="Y193" i="50"/>
  <c r="X193" i="50"/>
  <c r="W193" i="50"/>
  <c r="V193" i="50"/>
  <c r="U193" i="50"/>
  <c r="T193" i="50"/>
  <c r="S193" i="50"/>
  <c r="R193" i="50"/>
  <c r="Q193" i="50"/>
  <c r="P193" i="50"/>
  <c r="O193" i="50"/>
  <c r="N193" i="50"/>
  <c r="M193" i="50"/>
  <c r="L193" i="50"/>
  <c r="K193" i="50"/>
  <c r="J193" i="50"/>
  <c r="I193" i="50"/>
  <c r="B193" i="50"/>
  <c r="AI192" i="50"/>
  <c r="AH192" i="50"/>
  <c r="AG192" i="50"/>
  <c r="AF192" i="50"/>
  <c r="AE192" i="50"/>
  <c r="AD192" i="50"/>
  <c r="AC192" i="50"/>
  <c r="AB192" i="50"/>
  <c r="AA192" i="50"/>
  <c r="Z192" i="50"/>
  <c r="Y192" i="50"/>
  <c r="X192" i="50"/>
  <c r="W192" i="50"/>
  <c r="V192" i="50"/>
  <c r="U192" i="50"/>
  <c r="T192" i="50"/>
  <c r="S192" i="50"/>
  <c r="R192" i="50"/>
  <c r="Q192" i="50"/>
  <c r="P192" i="50"/>
  <c r="O192" i="50"/>
  <c r="N192" i="50"/>
  <c r="M192" i="50"/>
  <c r="L192" i="50"/>
  <c r="K192" i="50"/>
  <c r="J192" i="50"/>
  <c r="I192" i="50"/>
  <c r="B192" i="50"/>
  <c r="AI191" i="50"/>
  <c r="AH191" i="50"/>
  <c r="AG191" i="50"/>
  <c r="AF191" i="50"/>
  <c r="AE191" i="50"/>
  <c r="AD191" i="50"/>
  <c r="AC191" i="50"/>
  <c r="AB191" i="50"/>
  <c r="AA191" i="50"/>
  <c r="Z191" i="50"/>
  <c r="Y191" i="50"/>
  <c r="X191" i="50"/>
  <c r="W191" i="50"/>
  <c r="V191" i="50"/>
  <c r="U191" i="50"/>
  <c r="T191" i="50"/>
  <c r="S191" i="50"/>
  <c r="R191" i="50"/>
  <c r="Q191" i="50"/>
  <c r="P191" i="50"/>
  <c r="O191" i="50"/>
  <c r="N191" i="50"/>
  <c r="M191" i="50"/>
  <c r="L191" i="50"/>
  <c r="K191" i="50"/>
  <c r="J191" i="50"/>
  <c r="I191" i="50"/>
  <c r="B191" i="50"/>
  <c r="AI190" i="50"/>
  <c r="AH190" i="50"/>
  <c r="AG190" i="50"/>
  <c r="AF190" i="50"/>
  <c r="AE190" i="50"/>
  <c r="AD190" i="50"/>
  <c r="AC190" i="50"/>
  <c r="AB190" i="50"/>
  <c r="AA190" i="50"/>
  <c r="Z190" i="50"/>
  <c r="Y190" i="50"/>
  <c r="X190" i="50"/>
  <c r="W190" i="50"/>
  <c r="V190" i="50"/>
  <c r="U190" i="50"/>
  <c r="T190" i="50"/>
  <c r="S190" i="50"/>
  <c r="R190" i="50"/>
  <c r="Q190" i="50"/>
  <c r="P190" i="50"/>
  <c r="O190" i="50"/>
  <c r="N190" i="50"/>
  <c r="M190" i="50"/>
  <c r="L190" i="50"/>
  <c r="K190" i="50"/>
  <c r="J190" i="50"/>
  <c r="I190" i="50"/>
  <c r="B190" i="50"/>
  <c r="AI189" i="50"/>
  <c r="AH189" i="50"/>
  <c r="AG189" i="50"/>
  <c r="AF189" i="50"/>
  <c r="AE189" i="50"/>
  <c r="AD189" i="50"/>
  <c r="AC189" i="50"/>
  <c r="AB189" i="50"/>
  <c r="AA189" i="50"/>
  <c r="Z189" i="50"/>
  <c r="Y189" i="50"/>
  <c r="X189" i="50"/>
  <c r="W189" i="50"/>
  <c r="V189" i="50"/>
  <c r="U189" i="50"/>
  <c r="T189" i="50"/>
  <c r="S189" i="50"/>
  <c r="R189" i="50"/>
  <c r="Q189" i="50"/>
  <c r="P189" i="50"/>
  <c r="O189" i="50"/>
  <c r="N189" i="50"/>
  <c r="M189" i="50"/>
  <c r="L189" i="50"/>
  <c r="K189" i="50"/>
  <c r="J189" i="50"/>
  <c r="I189" i="50"/>
  <c r="B189" i="50"/>
  <c r="AI188" i="50"/>
  <c r="AH188" i="50"/>
  <c r="AG188" i="50"/>
  <c r="AF188" i="50"/>
  <c r="AE188" i="50"/>
  <c r="AD188" i="50"/>
  <c r="AC188" i="50"/>
  <c r="AB188" i="50"/>
  <c r="AA188" i="50"/>
  <c r="Z188" i="50"/>
  <c r="Y188" i="50"/>
  <c r="X188" i="50"/>
  <c r="W188" i="50"/>
  <c r="V188" i="50"/>
  <c r="U188" i="50"/>
  <c r="T188" i="50"/>
  <c r="S188" i="50"/>
  <c r="R188" i="50"/>
  <c r="Q188" i="50"/>
  <c r="P188" i="50"/>
  <c r="O188" i="50"/>
  <c r="N188" i="50"/>
  <c r="M188" i="50"/>
  <c r="L188" i="50"/>
  <c r="K188" i="50"/>
  <c r="J188" i="50"/>
  <c r="I188" i="50"/>
  <c r="B188" i="50"/>
  <c r="AI187" i="50"/>
  <c r="AH187" i="50"/>
  <c r="AG187" i="50"/>
  <c r="AF187" i="50"/>
  <c r="AE187" i="50"/>
  <c r="AD187" i="50"/>
  <c r="AC187" i="50"/>
  <c r="AB187" i="50"/>
  <c r="AA187" i="50"/>
  <c r="Z187" i="50"/>
  <c r="Y187" i="50"/>
  <c r="X187" i="50"/>
  <c r="W187" i="50"/>
  <c r="V187" i="50"/>
  <c r="U187" i="50"/>
  <c r="T187" i="50"/>
  <c r="S187" i="50"/>
  <c r="R187" i="50"/>
  <c r="Q187" i="50"/>
  <c r="P187" i="50"/>
  <c r="O187" i="50"/>
  <c r="N187" i="50"/>
  <c r="M187" i="50"/>
  <c r="L187" i="50"/>
  <c r="K187" i="50"/>
  <c r="J187" i="50"/>
  <c r="I187" i="50"/>
  <c r="B187" i="50"/>
  <c r="AI186" i="50"/>
  <c r="AH186" i="50"/>
  <c r="AG186" i="50"/>
  <c r="AF186" i="50"/>
  <c r="AE186" i="50"/>
  <c r="AD186" i="50"/>
  <c r="AC186" i="50"/>
  <c r="AB186" i="50"/>
  <c r="AA186" i="50"/>
  <c r="Z186" i="50"/>
  <c r="Y186" i="50"/>
  <c r="X186" i="50"/>
  <c r="W186" i="50"/>
  <c r="V186" i="50"/>
  <c r="U186" i="50"/>
  <c r="T186" i="50"/>
  <c r="S186" i="50"/>
  <c r="R186" i="50"/>
  <c r="Q186" i="50"/>
  <c r="P186" i="50"/>
  <c r="O186" i="50"/>
  <c r="N186" i="50"/>
  <c r="M186" i="50"/>
  <c r="L186" i="50"/>
  <c r="K186" i="50"/>
  <c r="J186" i="50"/>
  <c r="I186" i="50"/>
  <c r="B186" i="50"/>
  <c r="AI185" i="50"/>
  <c r="AH185" i="50"/>
  <c r="AG185" i="50"/>
  <c r="AF185" i="50"/>
  <c r="AE185" i="50"/>
  <c r="AD185" i="50"/>
  <c r="AC185" i="50"/>
  <c r="AB185" i="50"/>
  <c r="AA185" i="50"/>
  <c r="Z185" i="50"/>
  <c r="Y185" i="50"/>
  <c r="X185" i="50"/>
  <c r="W185" i="50"/>
  <c r="V185" i="50"/>
  <c r="U185" i="50"/>
  <c r="T185" i="50"/>
  <c r="S185" i="50"/>
  <c r="R185" i="50"/>
  <c r="Q185" i="50"/>
  <c r="P185" i="50"/>
  <c r="O185" i="50"/>
  <c r="N185" i="50"/>
  <c r="M185" i="50"/>
  <c r="L185" i="50"/>
  <c r="K185" i="50"/>
  <c r="J185" i="50"/>
  <c r="I185" i="50"/>
  <c r="B185" i="50"/>
  <c r="AI184" i="50"/>
  <c r="AH184" i="50"/>
  <c r="AG184" i="50"/>
  <c r="AF184" i="50"/>
  <c r="AE184" i="50"/>
  <c r="AD184" i="50"/>
  <c r="AC184" i="50"/>
  <c r="AB184" i="50"/>
  <c r="AA184" i="50"/>
  <c r="Z184" i="50"/>
  <c r="Y184" i="50"/>
  <c r="X184" i="50"/>
  <c r="W184" i="50"/>
  <c r="V184" i="50"/>
  <c r="U184" i="50"/>
  <c r="T184" i="50"/>
  <c r="S184" i="50"/>
  <c r="R184" i="50"/>
  <c r="Q184" i="50"/>
  <c r="P184" i="50"/>
  <c r="O184" i="50"/>
  <c r="N184" i="50"/>
  <c r="M184" i="50"/>
  <c r="L184" i="50"/>
  <c r="K184" i="50"/>
  <c r="J184" i="50"/>
  <c r="I184" i="50"/>
  <c r="B184" i="50"/>
  <c r="AI183" i="50"/>
  <c r="AH183" i="50"/>
  <c r="AG183" i="50"/>
  <c r="AF183" i="50"/>
  <c r="AE183" i="50"/>
  <c r="AD183" i="50"/>
  <c r="AC183" i="50"/>
  <c r="AB183" i="50"/>
  <c r="AA183" i="50"/>
  <c r="Z183" i="50"/>
  <c r="Y183" i="50"/>
  <c r="X183" i="50"/>
  <c r="W183" i="50"/>
  <c r="V183" i="50"/>
  <c r="U183" i="50"/>
  <c r="T183" i="50"/>
  <c r="S183" i="50"/>
  <c r="R183" i="50"/>
  <c r="Q183" i="50"/>
  <c r="P183" i="50"/>
  <c r="O183" i="50"/>
  <c r="N183" i="50"/>
  <c r="M183" i="50"/>
  <c r="L183" i="50"/>
  <c r="K183" i="50"/>
  <c r="J183" i="50"/>
  <c r="I183" i="50"/>
  <c r="B183" i="50"/>
  <c r="AI182" i="50"/>
  <c r="AH182" i="50"/>
  <c r="AG182" i="50"/>
  <c r="AF182" i="50"/>
  <c r="AE182" i="50"/>
  <c r="AD182" i="50"/>
  <c r="AC182" i="50"/>
  <c r="AB182" i="50"/>
  <c r="AA182" i="50"/>
  <c r="Z182" i="50"/>
  <c r="Y182" i="50"/>
  <c r="X182" i="50"/>
  <c r="W182" i="50"/>
  <c r="V182" i="50"/>
  <c r="U182" i="50"/>
  <c r="T182" i="50"/>
  <c r="S182" i="50"/>
  <c r="R182" i="50"/>
  <c r="Q182" i="50"/>
  <c r="P182" i="50"/>
  <c r="O182" i="50"/>
  <c r="N182" i="50"/>
  <c r="M182" i="50"/>
  <c r="L182" i="50"/>
  <c r="K182" i="50"/>
  <c r="J182" i="50"/>
  <c r="I182" i="50"/>
  <c r="B182" i="50"/>
  <c r="AI181" i="50"/>
  <c r="AH181" i="50"/>
  <c r="AG181" i="50"/>
  <c r="AF181" i="50"/>
  <c r="AE181" i="50"/>
  <c r="AD181" i="50"/>
  <c r="AC181" i="50"/>
  <c r="AB181" i="50"/>
  <c r="AA181" i="50"/>
  <c r="Z181" i="50"/>
  <c r="Y181" i="50"/>
  <c r="X181" i="50"/>
  <c r="W181" i="50"/>
  <c r="V181" i="50"/>
  <c r="U181" i="50"/>
  <c r="T181" i="50"/>
  <c r="S181" i="50"/>
  <c r="R181" i="50"/>
  <c r="Q181" i="50"/>
  <c r="P181" i="50"/>
  <c r="O181" i="50"/>
  <c r="N181" i="50"/>
  <c r="M181" i="50"/>
  <c r="L181" i="50"/>
  <c r="K181" i="50"/>
  <c r="J181" i="50"/>
  <c r="I181" i="50"/>
  <c r="B181" i="50"/>
  <c r="AI180" i="50"/>
  <c r="AH180" i="50"/>
  <c r="AG180" i="50"/>
  <c r="AF180" i="50"/>
  <c r="AE180" i="50"/>
  <c r="AD180" i="50"/>
  <c r="AC180" i="50"/>
  <c r="AB180" i="50"/>
  <c r="AA180" i="50"/>
  <c r="Z180" i="50"/>
  <c r="Y180" i="50"/>
  <c r="X180" i="50"/>
  <c r="W180" i="50"/>
  <c r="V180" i="50"/>
  <c r="U180" i="50"/>
  <c r="T180" i="50"/>
  <c r="S180" i="50"/>
  <c r="R180" i="50"/>
  <c r="Q180" i="50"/>
  <c r="P180" i="50"/>
  <c r="O180" i="50"/>
  <c r="N180" i="50"/>
  <c r="M180" i="50"/>
  <c r="L180" i="50"/>
  <c r="K180" i="50"/>
  <c r="J180" i="50"/>
  <c r="I180" i="50"/>
  <c r="B180" i="50"/>
  <c r="AI179" i="50"/>
  <c r="AH179" i="50"/>
  <c r="AG179" i="50"/>
  <c r="AF179" i="50"/>
  <c r="AE179" i="50"/>
  <c r="AD179" i="50"/>
  <c r="AC179" i="50"/>
  <c r="AB179" i="50"/>
  <c r="AA179" i="50"/>
  <c r="Z179" i="50"/>
  <c r="Y179" i="50"/>
  <c r="X179" i="50"/>
  <c r="W179" i="50"/>
  <c r="V179" i="50"/>
  <c r="U179" i="50"/>
  <c r="T179" i="50"/>
  <c r="S179" i="50"/>
  <c r="R179" i="50"/>
  <c r="Q179" i="50"/>
  <c r="P179" i="50"/>
  <c r="O179" i="50"/>
  <c r="N179" i="50"/>
  <c r="M179" i="50"/>
  <c r="L179" i="50"/>
  <c r="K179" i="50"/>
  <c r="J179" i="50"/>
  <c r="I179" i="50"/>
  <c r="B179" i="50"/>
  <c r="AI178" i="50"/>
  <c r="AH178" i="50"/>
  <c r="AG178" i="50"/>
  <c r="AF178" i="50"/>
  <c r="AE178" i="50"/>
  <c r="AD178" i="50"/>
  <c r="AC178" i="50"/>
  <c r="AB178" i="50"/>
  <c r="AA178" i="50"/>
  <c r="Z178" i="50"/>
  <c r="Y178" i="50"/>
  <c r="X178" i="50"/>
  <c r="W178" i="50"/>
  <c r="V178" i="50"/>
  <c r="U178" i="50"/>
  <c r="T178" i="50"/>
  <c r="S178" i="50"/>
  <c r="R178" i="50"/>
  <c r="Q178" i="50"/>
  <c r="P178" i="50"/>
  <c r="O178" i="50"/>
  <c r="N178" i="50"/>
  <c r="M178" i="50"/>
  <c r="L178" i="50"/>
  <c r="K178" i="50"/>
  <c r="J178" i="50"/>
  <c r="I178" i="50"/>
  <c r="B178" i="50"/>
  <c r="AI177" i="50"/>
  <c r="AH177" i="50"/>
  <c r="AG177" i="50"/>
  <c r="AF177" i="50"/>
  <c r="AE177" i="50"/>
  <c r="AD177" i="50"/>
  <c r="AC177" i="50"/>
  <c r="AB177" i="50"/>
  <c r="AA177" i="50"/>
  <c r="Z177" i="50"/>
  <c r="Y177" i="50"/>
  <c r="X177" i="50"/>
  <c r="W177" i="50"/>
  <c r="V177" i="50"/>
  <c r="U177" i="50"/>
  <c r="T177" i="50"/>
  <c r="S177" i="50"/>
  <c r="R177" i="50"/>
  <c r="Q177" i="50"/>
  <c r="P177" i="50"/>
  <c r="O177" i="50"/>
  <c r="N177" i="50"/>
  <c r="M177" i="50"/>
  <c r="L177" i="50"/>
  <c r="K177" i="50"/>
  <c r="J177" i="50"/>
  <c r="I177" i="50"/>
  <c r="B177" i="50"/>
  <c r="AI176" i="50"/>
  <c r="AH176" i="50"/>
  <c r="AG176" i="50"/>
  <c r="AF176" i="50"/>
  <c r="AE176" i="50"/>
  <c r="AD176" i="50"/>
  <c r="AC176" i="50"/>
  <c r="AB176" i="50"/>
  <c r="AA176" i="50"/>
  <c r="Z176" i="50"/>
  <c r="Y176" i="50"/>
  <c r="X176" i="50"/>
  <c r="W176" i="50"/>
  <c r="V176" i="50"/>
  <c r="U176" i="50"/>
  <c r="T176" i="50"/>
  <c r="S176" i="50"/>
  <c r="R176" i="50"/>
  <c r="Q176" i="50"/>
  <c r="P176" i="50"/>
  <c r="O176" i="50"/>
  <c r="N176" i="50"/>
  <c r="M176" i="50"/>
  <c r="L176" i="50"/>
  <c r="K176" i="50"/>
  <c r="J176" i="50"/>
  <c r="I176" i="50"/>
  <c r="B176" i="50"/>
  <c r="AI175" i="50"/>
  <c r="AH175" i="50"/>
  <c r="AG175" i="50"/>
  <c r="AF175" i="50"/>
  <c r="AE175" i="50"/>
  <c r="AD175" i="50"/>
  <c r="AC175" i="50"/>
  <c r="AB175" i="50"/>
  <c r="AA175" i="50"/>
  <c r="Z175" i="50"/>
  <c r="Y175" i="50"/>
  <c r="X175" i="50"/>
  <c r="W175" i="50"/>
  <c r="V175" i="50"/>
  <c r="U175" i="50"/>
  <c r="T175" i="50"/>
  <c r="S175" i="50"/>
  <c r="R175" i="50"/>
  <c r="Q175" i="50"/>
  <c r="P175" i="50"/>
  <c r="O175" i="50"/>
  <c r="N175" i="50"/>
  <c r="M175" i="50"/>
  <c r="L175" i="50"/>
  <c r="K175" i="50"/>
  <c r="J175" i="50"/>
  <c r="I175" i="50"/>
  <c r="B175" i="50"/>
  <c r="AI174" i="50"/>
  <c r="AH174" i="50"/>
  <c r="AG174" i="50"/>
  <c r="AF174" i="50"/>
  <c r="AE174" i="50"/>
  <c r="AD174" i="50"/>
  <c r="AC174" i="50"/>
  <c r="AB174" i="50"/>
  <c r="AA174" i="50"/>
  <c r="Z174" i="50"/>
  <c r="Y174" i="50"/>
  <c r="X174" i="50"/>
  <c r="W174" i="50"/>
  <c r="V174" i="50"/>
  <c r="U174" i="50"/>
  <c r="T174" i="50"/>
  <c r="S174" i="50"/>
  <c r="R174" i="50"/>
  <c r="Q174" i="50"/>
  <c r="P174" i="50"/>
  <c r="O174" i="50"/>
  <c r="N174" i="50"/>
  <c r="M174" i="50"/>
  <c r="L174" i="50"/>
  <c r="K174" i="50"/>
  <c r="J174" i="50"/>
  <c r="I174" i="50"/>
  <c r="B174" i="50"/>
  <c r="AI173" i="50"/>
  <c r="AH173" i="50"/>
  <c r="AG173" i="50"/>
  <c r="AF173" i="50"/>
  <c r="AE173" i="50"/>
  <c r="AD173" i="50"/>
  <c r="AC173" i="50"/>
  <c r="AB173" i="50"/>
  <c r="AA173" i="50"/>
  <c r="Z173" i="50"/>
  <c r="Y173" i="50"/>
  <c r="X173" i="50"/>
  <c r="W173" i="50"/>
  <c r="V173" i="50"/>
  <c r="U173" i="50"/>
  <c r="T173" i="50"/>
  <c r="S173" i="50"/>
  <c r="R173" i="50"/>
  <c r="Q173" i="50"/>
  <c r="P173" i="50"/>
  <c r="O173" i="50"/>
  <c r="N173" i="50"/>
  <c r="M173" i="50"/>
  <c r="L173" i="50"/>
  <c r="K173" i="50"/>
  <c r="J173" i="50"/>
  <c r="I173" i="50"/>
  <c r="B173" i="50"/>
  <c r="AI172" i="50"/>
  <c r="AH172" i="50"/>
  <c r="AG172" i="50"/>
  <c r="AF172" i="50"/>
  <c r="AE172" i="50"/>
  <c r="AD172" i="50"/>
  <c r="AC172" i="50"/>
  <c r="AB172" i="50"/>
  <c r="AA172" i="50"/>
  <c r="Z172" i="50"/>
  <c r="Y172" i="50"/>
  <c r="X172" i="50"/>
  <c r="W172" i="50"/>
  <c r="V172" i="50"/>
  <c r="U172" i="50"/>
  <c r="T172" i="50"/>
  <c r="S172" i="50"/>
  <c r="R172" i="50"/>
  <c r="Q172" i="50"/>
  <c r="P172" i="50"/>
  <c r="O172" i="50"/>
  <c r="N172" i="50"/>
  <c r="M172" i="50"/>
  <c r="L172" i="50"/>
  <c r="K172" i="50"/>
  <c r="J172" i="50"/>
  <c r="I172" i="50"/>
  <c r="B172" i="50"/>
  <c r="AI171" i="50"/>
  <c r="AH171" i="50"/>
  <c r="AG171" i="50"/>
  <c r="AF171" i="50"/>
  <c r="AE171" i="50"/>
  <c r="AD171" i="50"/>
  <c r="AC171" i="50"/>
  <c r="AB171" i="50"/>
  <c r="AA171" i="50"/>
  <c r="Z171" i="50"/>
  <c r="Y171" i="50"/>
  <c r="X171" i="50"/>
  <c r="W171" i="50"/>
  <c r="V171" i="50"/>
  <c r="U171" i="50"/>
  <c r="T171" i="50"/>
  <c r="S171" i="50"/>
  <c r="R171" i="50"/>
  <c r="Q171" i="50"/>
  <c r="P171" i="50"/>
  <c r="O171" i="50"/>
  <c r="N171" i="50"/>
  <c r="M171" i="50"/>
  <c r="L171" i="50"/>
  <c r="K171" i="50"/>
  <c r="J171" i="50"/>
  <c r="I171" i="50"/>
  <c r="B171" i="50"/>
  <c r="AI170" i="50"/>
  <c r="AH170" i="50"/>
  <c r="AG170" i="50"/>
  <c r="AF170" i="50"/>
  <c r="AE170" i="50"/>
  <c r="AD170" i="50"/>
  <c r="AC170" i="50"/>
  <c r="AB170" i="50"/>
  <c r="AA170" i="50"/>
  <c r="Z170" i="50"/>
  <c r="Y170" i="50"/>
  <c r="X170" i="50"/>
  <c r="W170" i="50"/>
  <c r="V170" i="50"/>
  <c r="U170" i="50"/>
  <c r="T170" i="50"/>
  <c r="S170" i="50"/>
  <c r="R170" i="50"/>
  <c r="Q170" i="50"/>
  <c r="P170" i="50"/>
  <c r="O170" i="50"/>
  <c r="N170" i="50"/>
  <c r="M170" i="50"/>
  <c r="L170" i="50"/>
  <c r="K170" i="50"/>
  <c r="J170" i="50"/>
  <c r="I170" i="50"/>
  <c r="B170" i="50"/>
  <c r="AI169" i="50"/>
  <c r="AH169" i="50"/>
  <c r="AG169" i="50"/>
  <c r="AF169" i="50"/>
  <c r="AE169" i="50"/>
  <c r="AD169" i="50"/>
  <c r="AC169" i="50"/>
  <c r="AB169" i="50"/>
  <c r="AA169" i="50"/>
  <c r="Z169" i="50"/>
  <c r="Y169" i="50"/>
  <c r="X169" i="50"/>
  <c r="W169" i="50"/>
  <c r="V169" i="50"/>
  <c r="U169" i="50"/>
  <c r="T169" i="50"/>
  <c r="S169" i="50"/>
  <c r="R169" i="50"/>
  <c r="Q169" i="50"/>
  <c r="P169" i="50"/>
  <c r="O169" i="50"/>
  <c r="N169" i="50"/>
  <c r="M169" i="50"/>
  <c r="L169" i="50"/>
  <c r="K169" i="50"/>
  <c r="J169" i="50"/>
  <c r="I169" i="50"/>
  <c r="B169" i="50"/>
  <c r="AI168" i="50"/>
  <c r="AH168" i="50"/>
  <c r="AG168" i="50"/>
  <c r="AF168" i="50"/>
  <c r="AE168" i="50"/>
  <c r="AD168" i="50"/>
  <c r="AC168" i="50"/>
  <c r="AB168" i="50"/>
  <c r="AA168" i="50"/>
  <c r="Z168" i="50"/>
  <c r="Y168" i="50"/>
  <c r="X168" i="50"/>
  <c r="W168" i="50"/>
  <c r="V168" i="50"/>
  <c r="U168" i="50"/>
  <c r="T168" i="50"/>
  <c r="S168" i="50"/>
  <c r="R168" i="50"/>
  <c r="Q168" i="50"/>
  <c r="P168" i="50"/>
  <c r="O168" i="50"/>
  <c r="N168" i="50"/>
  <c r="M168" i="50"/>
  <c r="L168" i="50"/>
  <c r="K168" i="50"/>
  <c r="J168" i="50"/>
  <c r="I168" i="50"/>
  <c r="B168" i="50"/>
  <c r="AI167" i="50"/>
  <c r="AH167" i="50"/>
  <c r="AG167" i="50"/>
  <c r="AF167" i="50"/>
  <c r="AE167" i="50"/>
  <c r="AD167" i="50"/>
  <c r="AC167" i="50"/>
  <c r="AB167" i="50"/>
  <c r="AA167" i="50"/>
  <c r="Z167" i="50"/>
  <c r="Y167" i="50"/>
  <c r="X167" i="50"/>
  <c r="W167" i="50"/>
  <c r="V167" i="50"/>
  <c r="U167" i="50"/>
  <c r="T167" i="50"/>
  <c r="S167" i="50"/>
  <c r="R167" i="50"/>
  <c r="Q167" i="50"/>
  <c r="P167" i="50"/>
  <c r="O167" i="50"/>
  <c r="N167" i="50"/>
  <c r="M167" i="50"/>
  <c r="L167" i="50"/>
  <c r="K167" i="50"/>
  <c r="J167" i="50"/>
  <c r="I167" i="50"/>
  <c r="B167" i="50"/>
  <c r="AI166" i="50"/>
  <c r="AH166" i="50"/>
  <c r="AG166" i="50"/>
  <c r="AF166" i="50"/>
  <c r="AE166" i="50"/>
  <c r="AD166" i="50"/>
  <c r="AC166" i="50"/>
  <c r="AB166" i="50"/>
  <c r="AA166" i="50"/>
  <c r="Z166" i="50"/>
  <c r="Y166" i="50"/>
  <c r="X166" i="50"/>
  <c r="W166" i="50"/>
  <c r="V166" i="50"/>
  <c r="U166" i="50"/>
  <c r="T166" i="50"/>
  <c r="S166" i="50"/>
  <c r="R166" i="50"/>
  <c r="Q166" i="50"/>
  <c r="P166" i="50"/>
  <c r="O166" i="50"/>
  <c r="N166" i="50"/>
  <c r="M166" i="50"/>
  <c r="L166" i="50"/>
  <c r="K166" i="50"/>
  <c r="J166" i="50"/>
  <c r="I166" i="50"/>
  <c r="B166" i="50"/>
  <c r="AI165" i="50"/>
  <c r="AH165" i="50"/>
  <c r="AG165" i="50"/>
  <c r="AF165" i="50"/>
  <c r="AE165" i="50"/>
  <c r="AD165" i="50"/>
  <c r="AC165" i="50"/>
  <c r="AB165" i="50"/>
  <c r="AA165" i="50"/>
  <c r="Z165" i="50"/>
  <c r="Y165" i="50"/>
  <c r="X165" i="50"/>
  <c r="W165" i="50"/>
  <c r="V165" i="50"/>
  <c r="U165" i="50"/>
  <c r="T165" i="50"/>
  <c r="S165" i="50"/>
  <c r="R165" i="50"/>
  <c r="Q165" i="50"/>
  <c r="P165" i="50"/>
  <c r="O165" i="50"/>
  <c r="N165" i="50"/>
  <c r="M165" i="50"/>
  <c r="L165" i="50"/>
  <c r="K165" i="50"/>
  <c r="J165" i="50"/>
  <c r="I165" i="50"/>
  <c r="B165" i="50"/>
  <c r="AI164" i="50"/>
  <c r="AH164" i="50"/>
  <c r="AG164" i="50"/>
  <c r="AF164" i="50"/>
  <c r="AE164" i="50"/>
  <c r="AD164" i="50"/>
  <c r="AC164" i="50"/>
  <c r="AB164" i="50"/>
  <c r="AA164" i="50"/>
  <c r="Z164" i="50"/>
  <c r="Y164" i="50"/>
  <c r="X164" i="50"/>
  <c r="W164" i="50"/>
  <c r="V164" i="50"/>
  <c r="U164" i="50"/>
  <c r="T164" i="50"/>
  <c r="S164" i="50"/>
  <c r="R164" i="50"/>
  <c r="Q164" i="50"/>
  <c r="P164" i="50"/>
  <c r="O164" i="50"/>
  <c r="N164" i="50"/>
  <c r="M164" i="50"/>
  <c r="L164" i="50"/>
  <c r="K164" i="50"/>
  <c r="J164" i="50"/>
  <c r="I164" i="50"/>
  <c r="B164" i="50"/>
  <c r="AI163" i="50"/>
  <c r="AH163" i="50"/>
  <c r="AG163" i="50"/>
  <c r="AF163" i="50"/>
  <c r="AE163" i="50"/>
  <c r="AD163" i="50"/>
  <c r="AC163" i="50"/>
  <c r="AB163" i="50"/>
  <c r="AA163" i="50"/>
  <c r="Z163" i="50"/>
  <c r="Y163" i="50"/>
  <c r="X163" i="50"/>
  <c r="W163" i="50"/>
  <c r="V163" i="50"/>
  <c r="U163" i="50"/>
  <c r="T163" i="50"/>
  <c r="S163" i="50"/>
  <c r="R163" i="50"/>
  <c r="Q163" i="50"/>
  <c r="P163" i="50"/>
  <c r="O163" i="50"/>
  <c r="N163" i="50"/>
  <c r="M163" i="50"/>
  <c r="L163" i="50"/>
  <c r="K163" i="50"/>
  <c r="J163" i="50"/>
  <c r="I163" i="50"/>
  <c r="B163" i="50"/>
  <c r="AI162" i="50"/>
  <c r="AH162" i="50"/>
  <c r="AG162" i="50"/>
  <c r="AF162" i="50"/>
  <c r="AE162" i="50"/>
  <c r="AD162" i="50"/>
  <c r="AC162" i="50"/>
  <c r="AB162" i="50"/>
  <c r="AA162" i="50"/>
  <c r="Z162" i="50"/>
  <c r="Y162" i="50"/>
  <c r="X162" i="50"/>
  <c r="W162" i="50"/>
  <c r="V162" i="50"/>
  <c r="U162" i="50"/>
  <c r="T162" i="50"/>
  <c r="S162" i="50"/>
  <c r="R162" i="50"/>
  <c r="Q162" i="50"/>
  <c r="P162" i="50"/>
  <c r="O162" i="50"/>
  <c r="N162" i="50"/>
  <c r="M162" i="50"/>
  <c r="L162" i="50"/>
  <c r="K162" i="50"/>
  <c r="J162" i="50"/>
  <c r="I162" i="50"/>
  <c r="B162" i="50"/>
  <c r="AI161" i="50"/>
  <c r="AH161" i="50"/>
  <c r="AG161" i="50"/>
  <c r="AF161" i="50"/>
  <c r="AE161" i="50"/>
  <c r="AD161" i="50"/>
  <c r="AC161" i="50"/>
  <c r="AB161" i="50"/>
  <c r="AA161" i="50"/>
  <c r="Z161" i="50"/>
  <c r="Y161" i="50"/>
  <c r="X161" i="50"/>
  <c r="W161" i="50"/>
  <c r="V161" i="50"/>
  <c r="U161" i="50"/>
  <c r="T161" i="50"/>
  <c r="S161" i="50"/>
  <c r="R161" i="50"/>
  <c r="Q161" i="50"/>
  <c r="P161" i="50"/>
  <c r="O161" i="50"/>
  <c r="N161" i="50"/>
  <c r="M161" i="50"/>
  <c r="L161" i="50"/>
  <c r="K161" i="50"/>
  <c r="J161" i="50"/>
  <c r="I161" i="50"/>
  <c r="B161" i="50"/>
  <c r="AI160" i="50"/>
  <c r="AH160" i="50"/>
  <c r="AG160" i="50"/>
  <c r="AF160" i="50"/>
  <c r="AE160" i="50"/>
  <c r="AD160" i="50"/>
  <c r="AC160" i="50"/>
  <c r="AB160" i="50"/>
  <c r="AA160" i="50"/>
  <c r="Z160" i="50"/>
  <c r="Y160" i="50"/>
  <c r="X160" i="50"/>
  <c r="W160" i="50"/>
  <c r="V160" i="50"/>
  <c r="U160" i="50"/>
  <c r="T160" i="50"/>
  <c r="S160" i="50"/>
  <c r="R160" i="50"/>
  <c r="Q160" i="50"/>
  <c r="P160" i="50"/>
  <c r="O160" i="50"/>
  <c r="N160" i="50"/>
  <c r="M160" i="50"/>
  <c r="L160" i="50"/>
  <c r="K160" i="50"/>
  <c r="J160" i="50"/>
  <c r="I160" i="50"/>
  <c r="B160" i="50"/>
  <c r="AI159" i="50"/>
  <c r="AH159" i="50"/>
  <c r="AG159" i="50"/>
  <c r="AF159" i="50"/>
  <c r="AE159" i="50"/>
  <c r="AD159" i="50"/>
  <c r="AC159" i="50"/>
  <c r="AB159" i="50"/>
  <c r="AA159" i="50"/>
  <c r="Z159" i="50"/>
  <c r="Y159" i="50"/>
  <c r="X159" i="50"/>
  <c r="W159" i="50"/>
  <c r="V159" i="50"/>
  <c r="U159" i="50"/>
  <c r="T159" i="50"/>
  <c r="S159" i="50"/>
  <c r="R159" i="50"/>
  <c r="Q159" i="50"/>
  <c r="P159" i="50"/>
  <c r="O159" i="50"/>
  <c r="N159" i="50"/>
  <c r="M159" i="50"/>
  <c r="L159" i="50"/>
  <c r="K159" i="50"/>
  <c r="J159" i="50"/>
  <c r="I159" i="50"/>
  <c r="B159" i="50"/>
  <c r="AI158" i="50"/>
  <c r="AH158" i="50"/>
  <c r="AG158" i="50"/>
  <c r="AF158" i="50"/>
  <c r="AE158" i="50"/>
  <c r="AD158" i="50"/>
  <c r="AC158" i="50"/>
  <c r="AB158" i="50"/>
  <c r="AA158" i="50"/>
  <c r="Z158" i="50"/>
  <c r="Y158" i="50"/>
  <c r="X158" i="50"/>
  <c r="W158" i="50"/>
  <c r="V158" i="50"/>
  <c r="U158" i="50"/>
  <c r="T158" i="50"/>
  <c r="S158" i="50"/>
  <c r="R158" i="50"/>
  <c r="Q158" i="50"/>
  <c r="P158" i="50"/>
  <c r="O158" i="50"/>
  <c r="N158" i="50"/>
  <c r="M158" i="50"/>
  <c r="L158" i="50"/>
  <c r="K158" i="50"/>
  <c r="J158" i="50"/>
  <c r="I158" i="50"/>
  <c r="B158" i="50"/>
  <c r="AI157" i="50"/>
  <c r="AH157" i="50"/>
  <c r="AG157" i="50"/>
  <c r="AF157" i="50"/>
  <c r="AE157" i="50"/>
  <c r="AD157" i="50"/>
  <c r="AC157" i="50"/>
  <c r="AB157" i="50"/>
  <c r="AA157" i="50"/>
  <c r="Z157" i="50"/>
  <c r="Y157" i="50"/>
  <c r="X157" i="50"/>
  <c r="W157" i="50"/>
  <c r="V157" i="50"/>
  <c r="U157" i="50"/>
  <c r="T157" i="50"/>
  <c r="S157" i="50"/>
  <c r="R157" i="50"/>
  <c r="Q157" i="50"/>
  <c r="P157" i="50"/>
  <c r="O157" i="50"/>
  <c r="N157" i="50"/>
  <c r="M157" i="50"/>
  <c r="L157" i="50"/>
  <c r="K157" i="50"/>
  <c r="J157" i="50"/>
  <c r="I157" i="50"/>
  <c r="B157" i="50"/>
  <c r="AI156" i="50"/>
  <c r="AH156" i="50"/>
  <c r="AG156" i="50"/>
  <c r="AF156" i="50"/>
  <c r="AE156" i="50"/>
  <c r="AD156" i="50"/>
  <c r="AC156" i="50"/>
  <c r="AB156" i="50"/>
  <c r="AA156" i="50"/>
  <c r="Z156" i="50"/>
  <c r="Y156" i="50"/>
  <c r="X156" i="50"/>
  <c r="W156" i="50"/>
  <c r="V156" i="50"/>
  <c r="U156" i="50"/>
  <c r="T156" i="50"/>
  <c r="S156" i="50"/>
  <c r="R156" i="50"/>
  <c r="Q156" i="50"/>
  <c r="P156" i="50"/>
  <c r="O156" i="50"/>
  <c r="N156" i="50"/>
  <c r="M156" i="50"/>
  <c r="L156" i="50"/>
  <c r="K156" i="50"/>
  <c r="J156" i="50"/>
  <c r="I156" i="50"/>
  <c r="B156" i="50"/>
  <c r="AI155" i="50"/>
  <c r="AH155" i="50"/>
  <c r="AG155" i="50"/>
  <c r="AF155" i="50"/>
  <c r="AE155" i="50"/>
  <c r="AD155" i="50"/>
  <c r="AC155" i="50"/>
  <c r="AB155" i="50"/>
  <c r="AA155" i="50"/>
  <c r="Z155" i="50"/>
  <c r="Y155" i="50"/>
  <c r="X155" i="50"/>
  <c r="W155" i="50"/>
  <c r="V155" i="50"/>
  <c r="U155" i="50"/>
  <c r="T155" i="50"/>
  <c r="S155" i="50"/>
  <c r="R155" i="50"/>
  <c r="Q155" i="50"/>
  <c r="P155" i="50"/>
  <c r="O155" i="50"/>
  <c r="N155" i="50"/>
  <c r="M155" i="50"/>
  <c r="L155" i="50"/>
  <c r="K155" i="50"/>
  <c r="J155" i="50"/>
  <c r="I155" i="50"/>
  <c r="B155" i="50"/>
  <c r="AI154" i="50"/>
  <c r="AH154" i="50"/>
  <c r="AG154" i="50"/>
  <c r="AF154" i="50"/>
  <c r="AE154" i="50"/>
  <c r="AD154" i="50"/>
  <c r="AC154" i="50"/>
  <c r="AB154" i="50"/>
  <c r="AA154" i="50"/>
  <c r="Z154" i="50"/>
  <c r="Y154" i="50"/>
  <c r="X154" i="50"/>
  <c r="W154" i="50"/>
  <c r="V154" i="50"/>
  <c r="U154" i="50"/>
  <c r="T154" i="50"/>
  <c r="S154" i="50"/>
  <c r="R154" i="50"/>
  <c r="Q154" i="50"/>
  <c r="P154" i="50"/>
  <c r="O154" i="50"/>
  <c r="N154" i="50"/>
  <c r="M154" i="50"/>
  <c r="L154" i="50"/>
  <c r="K154" i="50"/>
  <c r="J154" i="50"/>
  <c r="I154" i="50"/>
  <c r="B154" i="50"/>
  <c r="AI153" i="50"/>
  <c r="AH153" i="50"/>
  <c r="AG153" i="50"/>
  <c r="AF153" i="50"/>
  <c r="AE153" i="50"/>
  <c r="AD153" i="50"/>
  <c r="AC153" i="50"/>
  <c r="AB153" i="50"/>
  <c r="AA153" i="50"/>
  <c r="Z153" i="50"/>
  <c r="Y153" i="50"/>
  <c r="X153" i="50"/>
  <c r="W153" i="50"/>
  <c r="V153" i="50"/>
  <c r="U153" i="50"/>
  <c r="T153" i="50"/>
  <c r="S153" i="50"/>
  <c r="R153" i="50"/>
  <c r="Q153" i="50"/>
  <c r="P153" i="50"/>
  <c r="O153" i="50"/>
  <c r="N153" i="50"/>
  <c r="M153" i="50"/>
  <c r="L153" i="50"/>
  <c r="K153" i="50"/>
  <c r="J153" i="50"/>
  <c r="I153" i="50"/>
  <c r="B153" i="50"/>
  <c r="AI152" i="50"/>
  <c r="AH152" i="50"/>
  <c r="AG152" i="50"/>
  <c r="AF152" i="50"/>
  <c r="AE152" i="50"/>
  <c r="AD152" i="50"/>
  <c r="AC152" i="50"/>
  <c r="AB152" i="50"/>
  <c r="AA152" i="50"/>
  <c r="Z152" i="50"/>
  <c r="Y152" i="50"/>
  <c r="X152" i="50"/>
  <c r="W152" i="50"/>
  <c r="V152" i="50"/>
  <c r="U152" i="50"/>
  <c r="T152" i="50"/>
  <c r="S152" i="50"/>
  <c r="R152" i="50"/>
  <c r="Q152" i="50"/>
  <c r="P152" i="50"/>
  <c r="O152" i="50"/>
  <c r="N152" i="50"/>
  <c r="M152" i="50"/>
  <c r="L152" i="50"/>
  <c r="K152" i="50"/>
  <c r="J152" i="50"/>
  <c r="I152" i="50"/>
  <c r="B152" i="50"/>
  <c r="AI151" i="50"/>
  <c r="AH151" i="50"/>
  <c r="AG151" i="50"/>
  <c r="AF151" i="50"/>
  <c r="AE151" i="50"/>
  <c r="AD151" i="50"/>
  <c r="AC151" i="50"/>
  <c r="AB151" i="50"/>
  <c r="AA151" i="50"/>
  <c r="Z151" i="50"/>
  <c r="Y151" i="50"/>
  <c r="X151" i="50"/>
  <c r="W151" i="50"/>
  <c r="V151" i="50"/>
  <c r="U151" i="50"/>
  <c r="T151" i="50"/>
  <c r="S151" i="50"/>
  <c r="R151" i="50"/>
  <c r="Q151" i="50"/>
  <c r="P151" i="50"/>
  <c r="O151" i="50"/>
  <c r="N151" i="50"/>
  <c r="M151" i="50"/>
  <c r="L151" i="50"/>
  <c r="K151" i="50"/>
  <c r="J151" i="50"/>
  <c r="I151" i="50"/>
  <c r="B151" i="50"/>
  <c r="AI150" i="50"/>
  <c r="AH150" i="50"/>
  <c r="AG150" i="50"/>
  <c r="AF150" i="50"/>
  <c r="AE150" i="50"/>
  <c r="AD150" i="50"/>
  <c r="AC150" i="50"/>
  <c r="AB150" i="50"/>
  <c r="AA150" i="50"/>
  <c r="Z150" i="50"/>
  <c r="Y150" i="50"/>
  <c r="X150" i="50"/>
  <c r="W150" i="50"/>
  <c r="V150" i="50"/>
  <c r="U150" i="50"/>
  <c r="T150" i="50"/>
  <c r="S150" i="50"/>
  <c r="R150" i="50"/>
  <c r="Q150" i="50"/>
  <c r="P150" i="50"/>
  <c r="O150" i="50"/>
  <c r="N150" i="50"/>
  <c r="M150" i="50"/>
  <c r="L150" i="50"/>
  <c r="K150" i="50"/>
  <c r="J150" i="50"/>
  <c r="I150" i="50"/>
  <c r="B150" i="50"/>
  <c r="AI149" i="50"/>
  <c r="AH149" i="50"/>
  <c r="AG149" i="50"/>
  <c r="AF149" i="50"/>
  <c r="AE149" i="50"/>
  <c r="AD149" i="50"/>
  <c r="AC149" i="50"/>
  <c r="AB149" i="50"/>
  <c r="AA149" i="50"/>
  <c r="Z149" i="50"/>
  <c r="Y149" i="50"/>
  <c r="X149" i="50"/>
  <c r="W149" i="50"/>
  <c r="V149" i="50"/>
  <c r="U149" i="50"/>
  <c r="T149" i="50"/>
  <c r="S149" i="50"/>
  <c r="R149" i="50"/>
  <c r="Q149" i="50"/>
  <c r="P149" i="50"/>
  <c r="O149" i="50"/>
  <c r="N149" i="50"/>
  <c r="M149" i="50"/>
  <c r="L149" i="50"/>
  <c r="K149" i="50"/>
  <c r="J149" i="50"/>
  <c r="I149" i="50"/>
  <c r="B149" i="50"/>
  <c r="AI148" i="50"/>
  <c r="AH148" i="50"/>
  <c r="AG148" i="50"/>
  <c r="AF148" i="50"/>
  <c r="AE148" i="50"/>
  <c r="AD148" i="50"/>
  <c r="AC148" i="50"/>
  <c r="AB148" i="50"/>
  <c r="AA148" i="50"/>
  <c r="Z148" i="50"/>
  <c r="Y148" i="50"/>
  <c r="X148" i="50"/>
  <c r="W148" i="50"/>
  <c r="V148" i="50"/>
  <c r="U148" i="50"/>
  <c r="T148" i="50"/>
  <c r="S148" i="50"/>
  <c r="R148" i="50"/>
  <c r="Q148" i="50"/>
  <c r="P148" i="50"/>
  <c r="O148" i="50"/>
  <c r="N148" i="50"/>
  <c r="M148" i="50"/>
  <c r="L148" i="50"/>
  <c r="K148" i="50"/>
  <c r="J148" i="50"/>
  <c r="I148" i="50"/>
  <c r="B148" i="50"/>
  <c r="AI147" i="50"/>
  <c r="AH147" i="50"/>
  <c r="AG147" i="50"/>
  <c r="AF147" i="50"/>
  <c r="AE147" i="50"/>
  <c r="AD147" i="50"/>
  <c r="AC147" i="50"/>
  <c r="AB147" i="50"/>
  <c r="AA147" i="50"/>
  <c r="Z147" i="50"/>
  <c r="Y147" i="50"/>
  <c r="X147" i="50"/>
  <c r="W147" i="50"/>
  <c r="V147" i="50"/>
  <c r="U147" i="50"/>
  <c r="T147" i="50"/>
  <c r="S147" i="50"/>
  <c r="R147" i="50"/>
  <c r="Q147" i="50"/>
  <c r="P147" i="50"/>
  <c r="O147" i="50"/>
  <c r="N147" i="50"/>
  <c r="M147" i="50"/>
  <c r="L147" i="50"/>
  <c r="K147" i="50"/>
  <c r="J147" i="50"/>
  <c r="I147" i="50"/>
  <c r="B147" i="50"/>
  <c r="AI146" i="50"/>
  <c r="AH146" i="50"/>
  <c r="AG146" i="50"/>
  <c r="AF146" i="50"/>
  <c r="AE146" i="50"/>
  <c r="AD146" i="50"/>
  <c r="AC146" i="50"/>
  <c r="AB146" i="50"/>
  <c r="AA146" i="50"/>
  <c r="Z146" i="50"/>
  <c r="Y146" i="50"/>
  <c r="X146" i="50"/>
  <c r="W146" i="50"/>
  <c r="V146" i="50"/>
  <c r="U146" i="50"/>
  <c r="T146" i="50"/>
  <c r="S146" i="50"/>
  <c r="R146" i="50"/>
  <c r="Q146" i="50"/>
  <c r="P146" i="50"/>
  <c r="O146" i="50"/>
  <c r="N146" i="50"/>
  <c r="M146" i="50"/>
  <c r="L146" i="50"/>
  <c r="K146" i="50"/>
  <c r="J146" i="50"/>
  <c r="I146" i="50"/>
  <c r="B146" i="50"/>
  <c r="AI145" i="50"/>
  <c r="AH145" i="50"/>
  <c r="AG145" i="50"/>
  <c r="AF145" i="50"/>
  <c r="AE145" i="50"/>
  <c r="AD145" i="50"/>
  <c r="AC145" i="50"/>
  <c r="AB145" i="50"/>
  <c r="AA145" i="50"/>
  <c r="Z145" i="50"/>
  <c r="Y145" i="50"/>
  <c r="X145" i="50"/>
  <c r="W145" i="50"/>
  <c r="V145" i="50"/>
  <c r="U145" i="50"/>
  <c r="T145" i="50"/>
  <c r="S145" i="50"/>
  <c r="R145" i="50"/>
  <c r="Q145" i="50"/>
  <c r="P145" i="50"/>
  <c r="O145" i="50"/>
  <c r="N145" i="50"/>
  <c r="M145" i="50"/>
  <c r="L145" i="50"/>
  <c r="K145" i="50"/>
  <c r="J145" i="50"/>
  <c r="I145" i="50"/>
  <c r="B145" i="50"/>
  <c r="AI144" i="50"/>
  <c r="AH144" i="50"/>
  <c r="AG144" i="50"/>
  <c r="AF144" i="50"/>
  <c r="AE144" i="50"/>
  <c r="AD144" i="50"/>
  <c r="AC144" i="50"/>
  <c r="AB144" i="50"/>
  <c r="AA144" i="50"/>
  <c r="Z144" i="50"/>
  <c r="Y144" i="50"/>
  <c r="X144" i="50"/>
  <c r="W144" i="50"/>
  <c r="V144" i="50"/>
  <c r="U144" i="50"/>
  <c r="T144" i="50"/>
  <c r="S144" i="50"/>
  <c r="R144" i="50"/>
  <c r="Q144" i="50"/>
  <c r="P144" i="50"/>
  <c r="O144" i="50"/>
  <c r="N144" i="50"/>
  <c r="M144" i="50"/>
  <c r="L144" i="50"/>
  <c r="K144" i="50"/>
  <c r="J144" i="50"/>
  <c r="I144" i="50"/>
  <c r="B144" i="50"/>
  <c r="AI143" i="50"/>
  <c r="AH143" i="50"/>
  <c r="AG143" i="50"/>
  <c r="AF143" i="50"/>
  <c r="AE143" i="50"/>
  <c r="AD143" i="50"/>
  <c r="AC143" i="50"/>
  <c r="AB143" i="50"/>
  <c r="AA143" i="50"/>
  <c r="Z143" i="50"/>
  <c r="Y143" i="50"/>
  <c r="X143" i="50"/>
  <c r="W143" i="50"/>
  <c r="V143" i="50"/>
  <c r="U143" i="50"/>
  <c r="T143" i="50"/>
  <c r="S143" i="50"/>
  <c r="R143" i="50"/>
  <c r="Q143" i="50"/>
  <c r="P143" i="50"/>
  <c r="O143" i="50"/>
  <c r="N143" i="50"/>
  <c r="M143" i="50"/>
  <c r="L143" i="50"/>
  <c r="K143" i="50"/>
  <c r="J143" i="50"/>
  <c r="I143" i="50"/>
  <c r="B143" i="50"/>
  <c r="AI142" i="50"/>
  <c r="AH142" i="50"/>
  <c r="AG142" i="50"/>
  <c r="AF142" i="50"/>
  <c r="AE142" i="50"/>
  <c r="AD142" i="50"/>
  <c r="AC142" i="50"/>
  <c r="AB142" i="50"/>
  <c r="AA142" i="50"/>
  <c r="Z142" i="50"/>
  <c r="Y142" i="50"/>
  <c r="X142" i="50"/>
  <c r="W142" i="50"/>
  <c r="V142" i="50"/>
  <c r="U142" i="50"/>
  <c r="T142" i="50"/>
  <c r="S142" i="50"/>
  <c r="R142" i="50"/>
  <c r="Q142" i="50"/>
  <c r="P142" i="50"/>
  <c r="O142" i="50"/>
  <c r="N142" i="50"/>
  <c r="M142" i="50"/>
  <c r="L142" i="50"/>
  <c r="K142" i="50"/>
  <c r="J142" i="50"/>
  <c r="I142" i="50"/>
  <c r="B142" i="50"/>
  <c r="AI141" i="50"/>
  <c r="AH141" i="50"/>
  <c r="AG141" i="50"/>
  <c r="AF141" i="50"/>
  <c r="AE141" i="50"/>
  <c r="AD141" i="50"/>
  <c r="AC141" i="50"/>
  <c r="AB141" i="50"/>
  <c r="AA141" i="50"/>
  <c r="Z141" i="50"/>
  <c r="Y141" i="50"/>
  <c r="X141" i="50"/>
  <c r="W141" i="50"/>
  <c r="V141" i="50"/>
  <c r="U141" i="50"/>
  <c r="T141" i="50"/>
  <c r="S141" i="50"/>
  <c r="R141" i="50"/>
  <c r="Q141" i="50"/>
  <c r="P141" i="50"/>
  <c r="O141" i="50"/>
  <c r="N141" i="50"/>
  <c r="M141" i="50"/>
  <c r="L141" i="50"/>
  <c r="K141" i="50"/>
  <c r="J141" i="50"/>
  <c r="I141" i="50"/>
  <c r="B141" i="50"/>
  <c r="AI140" i="50"/>
  <c r="AH140" i="50"/>
  <c r="AG140" i="50"/>
  <c r="AF140" i="50"/>
  <c r="AE140" i="50"/>
  <c r="AD140" i="50"/>
  <c r="AC140" i="50"/>
  <c r="AB140" i="50"/>
  <c r="AA140" i="50"/>
  <c r="Z140" i="50"/>
  <c r="Y140" i="50"/>
  <c r="X140" i="50"/>
  <c r="W140" i="50"/>
  <c r="V140" i="50"/>
  <c r="U140" i="50"/>
  <c r="T140" i="50"/>
  <c r="S140" i="50"/>
  <c r="R140" i="50"/>
  <c r="Q140" i="50"/>
  <c r="P140" i="50"/>
  <c r="O140" i="50"/>
  <c r="N140" i="50"/>
  <c r="M140" i="50"/>
  <c r="L140" i="50"/>
  <c r="K140" i="50"/>
  <c r="J140" i="50"/>
  <c r="I140" i="50"/>
  <c r="B140" i="50"/>
  <c r="AI139" i="50"/>
  <c r="AH139" i="50"/>
  <c r="AG139" i="50"/>
  <c r="AF139" i="50"/>
  <c r="AE139" i="50"/>
  <c r="AD139" i="50"/>
  <c r="AC139" i="50"/>
  <c r="AB139" i="50"/>
  <c r="AA139" i="50"/>
  <c r="Z139" i="50"/>
  <c r="Y139" i="50"/>
  <c r="X139" i="50"/>
  <c r="W139" i="50"/>
  <c r="V139" i="50"/>
  <c r="U139" i="50"/>
  <c r="T139" i="50"/>
  <c r="S139" i="50"/>
  <c r="R139" i="50"/>
  <c r="Q139" i="50"/>
  <c r="P139" i="50"/>
  <c r="O139" i="50"/>
  <c r="N139" i="50"/>
  <c r="M139" i="50"/>
  <c r="L139" i="50"/>
  <c r="K139" i="50"/>
  <c r="J139" i="50"/>
  <c r="I139" i="50"/>
  <c r="B139" i="50"/>
  <c r="AI138" i="50"/>
  <c r="AH138" i="50"/>
  <c r="AG138" i="50"/>
  <c r="AF138" i="50"/>
  <c r="AE138" i="50"/>
  <c r="AD138" i="50"/>
  <c r="AC138" i="50"/>
  <c r="AB138" i="50"/>
  <c r="AA138" i="50"/>
  <c r="Z138" i="50"/>
  <c r="Y138" i="50"/>
  <c r="X138" i="50"/>
  <c r="W138" i="50"/>
  <c r="V138" i="50"/>
  <c r="U138" i="50"/>
  <c r="T138" i="50"/>
  <c r="S138" i="50"/>
  <c r="R138" i="50"/>
  <c r="Q138" i="50"/>
  <c r="P138" i="50"/>
  <c r="O138" i="50"/>
  <c r="N138" i="50"/>
  <c r="M138" i="50"/>
  <c r="L138" i="50"/>
  <c r="K138" i="50"/>
  <c r="J138" i="50"/>
  <c r="I138" i="50"/>
  <c r="B138" i="50"/>
  <c r="AI137" i="50"/>
  <c r="AH137" i="50"/>
  <c r="AG137" i="50"/>
  <c r="AF137" i="50"/>
  <c r="AE137" i="50"/>
  <c r="AD137" i="50"/>
  <c r="AC137" i="50"/>
  <c r="AB137" i="50"/>
  <c r="AA137" i="50"/>
  <c r="Z137" i="50"/>
  <c r="Y137" i="50"/>
  <c r="X137" i="50"/>
  <c r="W137" i="50"/>
  <c r="V137" i="50"/>
  <c r="U137" i="50"/>
  <c r="T137" i="50"/>
  <c r="S137" i="50"/>
  <c r="R137" i="50"/>
  <c r="Q137" i="50"/>
  <c r="P137" i="50"/>
  <c r="O137" i="50"/>
  <c r="N137" i="50"/>
  <c r="M137" i="50"/>
  <c r="L137" i="50"/>
  <c r="K137" i="50"/>
  <c r="J137" i="50"/>
  <c r="I137" i="50"/>
  <c r="B137" i="50"/>
  <c r="AI136" i="50"/>
  <c r="AH136" i="50"/>
  <c r="AG136" i="50"/>
  <c r="AF136" i="50"/>
  <c r="AE136" i="50"/>
  <c r="AD136" i="50"/>
  <c r="AC136" i="50"/>
  <c r="AB136" i="50"/>
  <c r="AA136" i="50"/>
  <c r="Z136" i="50"/>
  <c r="Y136" i="50"/>
  <c r="X136" i="50"/>
  <c r="W136" i="50"/>
  <c r="V136" i="50"/>
  <c r="U136" i="50"/>
  <c r="T136" i="50"/>
  <c r="S136" i="50"/>
  <c r="R136" i="50"/>
  <c r="Q136" i="50"/>
  <c r="P136" i="50"/>
  <c r="O136" i="50"/>
  <c r="N136" i="50"/>
  <c r="M136" i="50"/>
  <c r="L136" i="50"/>
  <c r="K136" i="50"/>
  <c r="J136" i="50"/>
  <c r="I136" i="50"/>
  <c r="B136" i="50"/>
  <c r="AI135" i="50"/>
  <c r="AH135" i="50"/>
  <c r="AG135" i="50"/>
  <c r="AF135" i="50"/>
  <c r="AE135" i="50"/>
  <c r="AD135" i="50"/>
  <c r="AC135" i="50"/>
  <c r="AB135" i="50"/>
  <c r="AA135" i="50"/>
  <c r="Z135" i="50"/>
  <c r="Y135" i="50"/>
  <c r="X135" i="50"/>
  <c r="W135" i="50"/>
  <c r="V135" i="50"/>
  <c r="U135" i="50"/>
  <c r="T135" i="50"/>
  <c r="S135" i="50"/>
  <c r="R135" i="50"/>
  <c r="Q135" i="50"/>
  <c r="P135" i="50"/>
  <c r="O135" i="50"/>
  <c r="N135" i="50"/>
  <c r="M135" i="50"/>
  <c r="L135" i="50"/>
  <c r="K135" i="50"/>
  <c r="J135" i="50"/>
  <c r="I135" i="50"/>
  <c r="B135" i="50"/>
  <c r="AI134" i="50"/>
  <c r="AH134" i="50"/>
  <c r="AG134" i="50"/>
  <c r="AF134" i="50"/>
  <c r="AE134" i="50"/>
  <c r="AD134" i="50"/>
  <c r="AC134" i="50"/>
  <c r="AB134" i="50"/>
  <c r="AA134" i="50"/>
  <c r="Z134" i="50"/>
  <c r="Y134" i="50"/>
  <c r="X134" i="50"/>
  <c r="W134" i="50"/>
  <c r="V134" i="50"/>
  <c r="U134" i="50"/>
  <c r="T134" i="50"/>
  <c r="S134" i="50"/>
  <c r="R134" i="50"/>
  <c r="Q134" i="50"/>
  <c r="P134" i="50"/>
  <c r="O134" i="50"/>
  <c r="N134" i="50"/>
  <c r="M134" i="50"/>
  <c r="L134" i="50"/>
  <c r="K134" i="50"/>
  <c r="J134" i="50"/>
  <c r="I134" i="50"/>
  <c r="B134" i="50"/>
  <c r="AI133" i="50"/>
  <c r="AH133" i="50"/>
  <c r="AG133" i="50"/>
  <c r="AF133" i="50"/>
  <c r="AE133" i="50"/>
  <c r="AD133" i="50"/>
  <c r="AC133" i="50"/>
  <c r="AB133" i="50"/>
  <c r="AA133" i="50"/>
  <c r="Z133" i="50"/>
  <c r="Y133" i="50"/>
  <c r="X133" i="50"/>
  <c r="W133" i="50"/>
  <c r="V133" i="50"/>
  <c r="U133" i="50"/>
  <c r="T133" i="50"/>
  <c r="S133" i="50"/>
  <c r="R133" i="50"/>
  <c r="Q133" i="50"/>
  <c r="P133" i="50"/>
  <c r="O133" i="50"/>
  <c r="N133" i="50"/>
  <c r="M133" i="50"/>
  <c r="L133" i="50"/>
  <c r="K133" i="50"/>
  <c r="J133" i="50"/>
  <c r="I133" i="50"/>
  <c r="B133" i="50"/>
  <c r="AI132" i="50"/>
  <c r="AH132" i="50"/>
  <c r="AG132" i="50"/>
  <c r="AF132" i="50"/>
  <c r="AE132" i="50"/>
  <c r="AD132" i="50"/>
  <c r="AC132" i="50"/>
  <c r="AB132" i="50"/>
  <c r="AA132" i="50"/>
  <c r="Z132" i="50"/>
  <c r="Y132" i="50"/>
  <c r="X132" i="50"/>
  <c r="W132" i="50"/>
  <c r="V132" i="50"/>
  <c r="U132" i="50"/>
  <c r="T132" i="50"/>
  <c r="S132" i="50"/>
  <c r="R132" i="50"/>
  <c r="Q132" i="50"/>
  <c r="P132" i="50"/>
  <c r="O132" i="50"/>
  <c r="N132" i="50"/>
  <c r="M132" i="50"/>
  <c r="L132" i="50"/>
  <c r="K132" i="50"/>
  <c r="J132" i="50"/>
  <c r="I132" i="50"/>
  <c r="B132" i="50"/>
  <c r="AI131" i="50"/>
  <c r="AH131" i="50"/>
  <c r="AG131" i="50"/>
  <c r="AF131" i="50"/>
  <c r="AE131" i="50"/>
  <c r="AD131" i="50"/>
  <c r="AC131" i="50"/>
  <c r="AB131" i="50"/>
  <c r="AA131" i="50"/>
  <c r="Z131" i="50"/>
  <c r="Y131" i="50"/>
  <c r="X131" i="50"/>
  <c r="W131" i="50"/>
  <c r="V131" i="50"/>
  <c r="U131" i="50"/>
  <c r="T131" i="50"/>
  <c r="S131" i="50"/>
  <c r="R131" i="50"/>
  <c r="Q131" i="50"/>
  <c r="P131" i="50"/>
  <c r="O131" i="50"/>
  <c r="N131" i="50"/>
  <c r="M131" i="50"/>
  <c r="L131" i="50"/>
  <c r="K131" i="50"/>
  <c r="J131" i="50"/>
  <c r="I131" i="50"/>
  <c r="B131" i="50"/>
  <c r="AI130" i="50"/>
  <c r="AH130" i="50"/>
  <c r="AG130" i="50"/>
  <c r="AF130" i="50"/>
  <c r="AE130" i="50"/>
  <c r="AD130" i="50"/>
  <c r="AC130" i="50"/>
  <c r="AB130" i="50"/>
  <c r="AA130" i="50"/>
  <c r="Z130" i="50"/>
  <c r="Y130" i="50"/>
  <c r="X130" i="50"/>
  <c r="W130" i="50"/>
  <c r="V130" i="50"/>
  <c r="U130" i="50"/>
  <c r="T130" i="50"/>
  <c r="S130" i="50"/>
  <c r="R130" i="50"/>
  <c r="Q130" i="50"/>
  <c r="P130" i="50"/>
  <c r="O130" i="50"/>
  <c r="N130" i="50"/>
  <c r="M130" i="50"/>
  <c r="L130" i="50"/>
  <c r="K130" i="50"/>
  <c r="J130" i="50"/>
  <c r="I130" i="50"/>
  <c r="B130" i="50"/>
  <c r="AI129" i="50"/>
  <c r="AH129" i="50"/>
  <c r="AG129" i="50"/>
  <c r="AF129" i="50"/>
  <c r="AE129" i="50"/>
  <c r="AD129" i="50"/>
  <c r="AC129" i="50"/>
  <c r="AB129" i="50"/>
  <c r="AA129" i="50"/>
  <c r="Z129" i="50"/>
  <c r="Y129" i="50"/>
  <c r="X129" i="50"/>
  <c r="W129" i="50"/>
  <c r="V129" i="50"/>
  <c r="U129" i="50"/>
  <c r="T129" i="50"/>
  <c r="S129" i="50"/>
  <c r="R129" i="50"/>
  <c r="Q129" i="50"/>
  <c r="P129" i="50"/>
  <c r="O129" i="50"/>
  <c r="N129" i="50"/>
  <c r="M129" i="50"/>
  <c r="L129" i="50"/>
  <c r="K129" i="50"/>
  <c r="J129" i="50"/>
  <c r="I129" i="50"/>
  <c r="B129" i="50"/>
  <c r="AI128" i="50"/>
  <c r="AH128" i="50"/>
  <c r="AG128" i="50"/>
  <c r="AF128" i="50"/>
  <c r="AE128" i="50"/>
  <c r="AD128" i="50"/>
  <c r="AC128" i="50"/>
  <c r="AB128" i="50"/>
  <c r="AA128" i="50"/>
  <c r="Z128" i="50"/>
  <c r="Y128" i="50"/>
  <c r="X128" i="50"/>
  <c r="W128" i="50"/>
  <c r="V128" i="50"/>
  <c r="U128" i="50"/>
  <c r="T128" i="50"/>
  <c r="S128" i="50"/>
  <c r="R128" i="50"/>
  <c r="Q128" i="50"/>
  <c r="P128" i="50"/>
  <c r="O128" i="50"/>
  <c r="N128" i="50"/>
  <c r="M128" i="50"/>
  <c r="L128" i="50"/>
  <c r="K128" i="50"/>
  <c r="J128" i="50"/>
  <c r="I128" i="50"/>
  <c r="B128" i="50"/>
  <c r="AI127" i="50"/>
  <c r="AH127" i="50"/>
  <c r="AG127" i="50"/>
  <c r="AF127" i="50"/>
  <c r="AE127" i="50"/>
  <c r="AD127" i="50"/>
  <c r="AC127" i="50"/>
  <c r="AB127" i="50"/>
  <c r="AA127" i="50"/>
  <c r="Z127" i="50"/>
  <c r="Y127" i="50"/>
  <c r="X127" i="50"/>
  <c r="W127" i="50"/>
  <c r="V127" i="50"/>
  <c r="U127" i="50"/>
  <c r="T127" i="50"/>
  <c r="S127" i="50"/>
  <c r="R127" i="50"/>
  <c r="Q127" i="50"/>
  <c r="P127" i="50"/>
  <c r="O127" i="50"/>
  <c r="N127" i="50"/>
  <c r="M127" i="50"/>
  <c r="L127" i="50"/>
  <c r="K127" i="50"/>
  <c r="J127" i="50"/>
  <c r="I127" i="50"/>
  <c r="B127" i="50"/>
  <c r="AI126" i="50"/>
  <c r="AH126" i="50"/>
  <c r="AG126" i="50"/>
  <c r="AF126" i="50"/>
  <c r="AE126" i="50"/>
  <c r="AD126" i="50"/>
  <c r="AC126" i="50"/>
  <c r="AB126" i="50"/>
  <c r="AA126" i="50"/>
  <c r="Z126" i="50"/>
  <c r="Y126" i="50"/>
  <c r="X126" i="50"/>
  <c r="W126" i="50"/>
  <c r="V126" i="50"/>
  <c r="U126" i="50"/>
  <c r="T126" i="50"/>
  <c r="S126" i="50"/>
  <c r="R126" i="50"/>
  <c r="Q126" i="50"/>
  <c r="P126" i="50"/>
  <c r="O126" i="50"/>
  <c r="N126" i="50"/>
  <c r="M126" i="50"/>
  <c r="L126" i="50"/>
  <c r="K126" i="50"/>
  <c r="J126" i="50"/>
  <c r="I126" i="50"/>
  <c r="B126" i="50"/>
  <c r="AI125" i="50"/>
  <c r="AH125" i="50"/>
  <c r="AG125" i="50"/>
  <c r="AF125" i="50"/>
  <c r="AE125" i="50"/>
  <c r="AD125" i="50"/>
  <c r="AC125" i="50"/>
  <c r="AB125" i="50"/>
  <c r="AA125" i="50"/>
  <c r="Z125" i="50"/>
  <c r="Y125" i="50"/>
  <c r="X125" i="50"/>
  <c r="W125" i="50"/>
  <c r="V125" i="50"/>
  <c r="U125" i="50"/>
  <c r="T125" i="50"/>
  <c r="S125" i="50"/>
  <c r="R125" i="50"/>
  <c r="Q125" i="50"/>
  <c r="P125" i="50"/>
  <c r="O125" i="50"/>
  <c r="N125" i="50"/>
  <c r="M125" i="50"/>
  <c r="L125" i="50"/>
  <c r="K125" i="50"/>
  <c r="J125" i="50"/>
  <c r="I125" i="50"/>
  <c r="B125" i="50"/>
  <c r="AI124" i="50"/>
  <c r="AH124" i="50"/>
  <c r="AG124" i="50"/>
  <c r="AF124" i="50"/>
  <c r="AE124" i="50"/>
  <c r="AD124" i="50"/>
  <c r="AC124" i="50"/>
  <c r="AB124" i="50"/>
  <c r="AA124" i="50"/>
  <c r="Z124" i="50"/>
  <c r="Y124" i="50"/>
  <c r="X124" i="50"/>
  <c r="W124" i="50"/>
  <c r="V124" i="50"/>
  <c r="U124" i="50"/>
  <c r="T124" i="50"/>
  <c r="S124" i="50"/>
  <c r="R124" i="50"/>
  <c r="Q124" i="50"/>
  <c r="P124" i="50"/>
  <c r="O124" i="50"/>
  <c r="N124" i="50"/>
  <c r="M124" i="50"/>
  <c r="L124" i="50"/>
  <c r="K124" i="50"/>
  <c r="J124" i="50"/>
  <c r="I124" i="50"/>
  <c r="B124" i="50"/>
  <c r="AI123" i="50"/>
  <c r="AH123" i="50"/>
  <c r="AG123" i="50"/>
  <c r="AF123" i="50"/>
  <c r="AE123" i="50"/>
  <c r="AD123" i="50"/>
  <c r="AC123" i="50"/>
  <c r="AB123" i="50"/>
  <c r="AA123" i="50"/>
  <c r="Z123" i="50"/>
  <c r="Y123" i="50"/>
  <c r="X123" i="50"/>
  <c r="W123" i="50"/>
  <c r="V123" i="50"/>
  <c r="U123" i="50"/>
  <c r="T123" i="50"/>
  <c r="S123" i="50"/>
  <c r="R123" i="50"/>
  <c r="Q123" i="50"/>
  <c r="P123" i="50"/>
  <c r="O123" i="50"/>
  <c r="N123" i="50"/>
  <c r="M123" i="50"/>
  <c r="L123" i="50"/>
  <c r="K123" i="50"/>
  <c r="J123" i="50"/>
  <c r="I123" i="50"/>
  <c r="B123" i="50"/>
  <c r="AI122" i="50"/>
  <c r="AH122" i="50"/>
  <c r="AG122" i="50"/>
  <c r="AF122" i="50"/>
  <c r="AE122" i="50"/>
  <c r="AD122" i="50"/>
  <c r="AC122" i="50"/>
  <c r="AB122" i="50"/>
  <c r="AA122" i="50"/>
  <c r="Z122" i="50"/>
  <c r="Y122" i="50"/>
  <c r="X122" i="50"/>
  <c r="W122" i="50"/>
  <c r="V122" i="50"/>
  <c r="U122" i="50"/>
  <c r="T122" i="50"/>
  <c r="S122" i="50"/>
  <c r="R122" i="50"/>
  <c r="Q122" i="50"/>
  <c r="P122" i="50"/>
  <c r="O122" i="50"/>
  <c r="N122" i="50"/>
  <c r="M122" i="50"/>
  <c r="L122" i="50"/>
  <c r="K122" i="50"/>
  <c r="J122" i="50"/>
  <c r="I122" i="50"/>
  <c r="B122" i="50"/>
  <c r="AI121" i="50"/>
  <c r="AH121" i="50"/>
  <c r="AG121" i="50"/>
  <c r="AF121" i="50"/>
  <c r="AE121" i="50"/>
  <c r="AD121" i="50"/>
  <c r="AC121" i="50"/>
  <c r="AB121" i="50"/>
  <c r="AA121" i="50"/>
  <c r="Z121" i="50"/>
  <c r="Y121" i="50"/>
  <c r="X121" i="50"/>
  <c r="W121" i="50"/>
  <c r="V121" i="50"/>
  <c r="U121" i="50"/>
  <c r="T121" i="50"/>
  <c r="S121" i="50"/>
  <c r="R121" i="50"/>
  <c r="Q121" i="50"/>
  <c r="P121" i="50"/>
  <c r="O121" i="50"/>
  <c r="N121" i="50"/>
  <c r="M121" i="50"/>
  <c r="L121" i="50"/>
  <c r="K121" i="50"/>
  <c r="J121" i="50"/>
  <c r="I121" i="50"/>
  <c r="B121" i="50"/>
  <c r="AI120" i="50"/>
  <c r="AH120" i="50"/>
  <c r="AG120" i="50"/>
  <c r="AF120" i="50"/>
  <c r="AE120" i="50"/>
  <c r="AD120" i="50"/>
  <c r="AC120" i="50"/>
  <c r="AB120" i="50"/>
  <c r="AA120" i="50"/>
  <c r="Z120" i="50"/>
  <c r="Y120" i="50"/>
  <c r="X120" i="50"/>
  <c r="W120" i="50"/>
  <c r="V120" i="50"/>
  <c r="U120" i="50"/>
  <c r="T120" i="50"/>
  <c r="S120" i="50"/>
  <c r="R120" i="50"/>
  <c r="Q120" i="50"/>
  <c r="P120" i="50"/>
  <c r="O120" i="50"/>
  <c r="N120" i="50"/>
  <c r="M120" i="50"/>
  <c r="L120" i="50"/>
  <c r="K120" i="50"/>
  <c r="J120" i="50"/>
  <c r="I120" i="50"/>
  <c r="B120" i="50"/>
  <c r="AI119" i="50"/>
  <c r="AH119" i="50"/>
  <c r="AG119" i="50"/>
  <c r="AF119" i="50"/>
  <c r="AE119" i="50"/>
  <c r="AD119" i="50"/>
  <c r="AC119" i="50"/>
  <c r="AB119" i="50"/>
  <c r="AA119" i="50"/>
  <c r="Z119" i="50"/>
  <c r="Y119" i="50"/>
  <c r="X119" i="50"/>
  <c r="W119" i="50"/>
  <c r="V119" i="50"/>
  <c r="U119" i="50"/>
  <c r="T119" i="50"/>
  <c r="S119" i="50"/>
  <c r="R119" i="50"/>
  <c r="Q119" i="50"/>
  <c r="P119" i="50"/>
  <c r="O119" i="50"/>
  <c r="N119" i="50"/>
  <c r="M119" i="50"/>
  <c r="L119" i="50"/>
  <c r="K119" i="50"/>
  <c r="J119" i="50"/>
  <c r="I119" i="50"/>
  <c r="B119" i="50"/>
  <c r="AI118" i="50"/>
  <c r="AH118" i="50"/>
  <c r="AG118" i="50"/>
  <c r="AF118" i="50"/>
  <c r="AE118" i="50"/>
  <c r="AD118" i="50"/>
  <c r="AC118" i="50"/>
  <c r="AB118" i="50"/>
  <c r="AA118" i="50"/>
  <c r="Z118" i="50"/>
  <c r="Y118" i="50"/>
  <c r="X118" i="50"/>
  <c r="W118" i="50"/>
  <c r="V118" i="50"/>
  <c r="U118" i="50"/>
  <c r="T118" i="50"/>
  <c r="S118" i="50"/>
  <c r="R118" i="50"/>
  <c r="Q118" i="50"/>
  <c r="P118" i="50"/>
  <c r="O118" i="50"/>
  <c r="N118" i="50"/>
  <c r="M118" i="50"/>
  <c r="L118" i="50"/>
  <c r="K118" i="50"/>
  <c r="J118" i="50"/>
  <c r="I118" i="50"/>
  <c r="B118" i="50"/>
  <c r="AI117" i="50"/>
  <c r="AH117" i="50"/>
  <c r="AG117" i="50"/>
  <c r="AF117" i="50"/>
  <c r="AE117" i="50"/>
  <c r="AD117" i="50"/>
  <c r="AC117" i="50"/>
  <c r="AB117" i="50"/>
  <c r="AA117" i="50"/>
  <c r="Z117" i="50"/>
  <c r="Y117" i="50"/>
  <c r="X117" i="50"/>
  <c r="W117" i="50"/>
  <c r="V117" i="50"/>
  <c r="U117" i="50"/>
  <c r="T117" i="50"/>
  <c r="S117" i="50"/>
  <c r="R117" i="50"/>
  <c r="Q117" i="50"/>
  <c r="P117" i="50"/>
  <c r="O117" i="50"/>
  <c r="N117" i="50"/>
  <c r="M117" i="50"/>
  <c r="L117" i="50"/>
  <c r="K117" i="50"/>
  <c r="J117" i="50"/>
  <c r="I117" i="50"/>
  <c r="B117" i="50"/>
  <c r="AI116" i="50"/>
  <c r="AH116" i="50"/>
  <c r="AG116" i="50"/>
  <c r="AF116" i="50"/>
  <c r="AE116" i="50"/>
  <c r="AD116" i="50"/>
  <c r="AC116" i="50"/>
  <c r="AB116" i="50"/>
  <c r="AA116" i="50"/>
  <c r="Z116" i="50"/>
  <c r="Y116" i="50"/>
  <c r="X116" i="50"/>
  <c r="W116" i="50"/>
  <c r="V116" i="50"/>
  <c r="U116" i="50"/>
  <c r="T116" i="50"/>
  <c r="S116" i="50"/>
  <c r="R116" i="50"/>
  <c r="Q116" i="50"/>
  <c r="P116" i="50"/>
  <c r="O116" i="50"/>
  <c r="N116" i="50"/>
  <c r="M116" i="50"/>
  <c r="L116" i="50"/>
  <c r="K116" i="50"/>
  <c r="J116" i="50"/>
  <c r="I116" i="50"/>
  <c r="B116" i="50"/>
  <c r="AI115" i="50"/>
  <c r="AH115" i="50"/>
  <c r="AG115" i="50"/>
  <c r="AF115" i="50"/>
  <c r="AE115" i="50"/>
  <c r="AD115" i="50"/>
  <c r="AC115" i="50"/>
  <c r="AB115" i="50"/>
  <c r="AA115" i="50"/>
  <c r="Z115" i="50"/>
  <c r="Y115" i="50"/>
  <c r="X115" i="50"/>
  <c r="W115" i="50"/>
  <c r="V115" i="50"/>
  <c r="U115" i="50"/>
  <c r="T115" i="50"/>
  <c r="S115" i="50"/>
  <c r="R115" i="50"/>
  <c r="Q115" i="50"/>
  <c r="P115" i="50"/>
  <c r="O115" i="50"/>
  <c r="N115" i="50"/>
  <c r="M115" i="50"/>
  <c r="L115" i="50"/>
  <c r="K115" i="50"/>
  <c r="J115" i="50"/>
  <c r="I115" i="50"/>
  <c r="B115" i="50"/>
  <c r="AI114" i="50"/>
  <c r="AH114" i="50"/>
  <c r="AG114" i="50"/>
  <c r="AF114" i="50"/>
  <c r="AE114" i="50"/>
  <c r="AD114" i="50"/>
  <c r="AC114" i="50"/>
  <c r="AB114" i="50"/>
  <c r="AA114" i="50"/>
  <c r="Z114" i="50"/>
  <c r="Y114" i="50"/>
  <c r="X114" i="50"/>
  <c r="W114" i="50"/>
  <c r="V114" i="50"/>
  <c r="U114" i="50"/>
  <c r="T114" i="50"/>
  <c r="S114" i="50"/>
  <c r="R114" i="50"/>
  <c r="Q114" i="50"/>
  <c r="P114" i="50"/>
  <c r="O114" i="50"/>
  <c r="N114" i="50"/>
  <c r="M114" i="50"/>
  <c r="L114" i="50"/>
  <c r="K114" i="50"/>
  <c r="J114" i="50"/>
  <c r="I114" i="50"/>
  <c r="B114" i="50"/>
  <c r="AI113" i="50"/>
  <c r="AH113" i="50"/>
  <c r="AG113" i="50"/>
  <c r="AF113" i="50"/>
  <c r="AE113" i="50"/>
  <c r="AD113" i="50"/>
  <c r="AC113" i="50"/>
  <c r="AB113" i="50"/>
  <c r="AA113" i="50"/>
  <c r="Z113" i="50"/>
  <c r="Y113" i="50"/>
  <c r="X113" i="50"/>
  <c r="W113" i="50"/>
  <c r="V113" i="50"/>
  <c r="U113" i="50"/>
  <c r="T113" i="50"/>
  <c r="S113" i="50"/>
  <c r="R113" i="50"/>
  <c r="Q113" i="50"/>
  <c r="P113" i="50"/>
  <c r="O113" i="50"/>
  <c r="N113" i="50"/>
  <c r="M113" i="50"/>
  <c r="L113" i="50"/>
  <c r="K113" i="50"/>
  <c r="J113" i="50"/>
  <c r="I113" i="50"/>
  <c r="B113" i="50"/>
  <c r="AI112" i="50"/>
  <c r="AH112" i="50"/>
  <c r="AG112" i="50"/>
  <c r="AF112" i="50"/>
  <c r="AE112" i="50"/>
  <c r="AD112" i="50"/>
  <c r="AC112" i="50"/>
  <c r="AB112" i="50"/>
  <c r="AA112" i="50"/>
  <c r="Z112" i="50"/>
  <c r="Y112" i="50"/>
  <c r="X112" i="50"/>
  <c r="W112" i="50"/>
  <c r="V112" i="50"/>
  <c r="U112" i="50"/>
  <c r="T112" i="50"/>
  <c r="S112" i="50"/>
  <c r="R112" i="50"/>
  <c r="Q112" i="50"/>
  <c r="P112" i="50"/>
  <c r="O112" i="50"/>
  <c r="N112" i="50"/>
  <c r="M112" i="50"/>
  <c r="L112" i="50"/>
  <c r="K112" i="50"/>
  <c r="J112" i="50"/>
  <c r="I112" i="50"/>
  <c r="B112" i="50"/>
  <c r="AI111" i="50"/>
  <c r="AH111" i="50"/>
  <c r="AG111" i="50"/>
  <c r="AF111" i="50"/>
  <c r="AE111" i="50"/>
  <c r="AD111" i="50"/>
  <c r="AC111" i="50"/>
  <c r="AB111" i="50"/>
  <c r="AA111" i="50"/>
  <c r="Z111" i="50"/>
  <c r="Y111" i="50"/>
  <c r="X111" i="50"/>
  <c r="W111" i="50"/>
  <c r="V111" i="50"/>
  <c r="U111" i="50"/>
  <c r="T111" i="50"/>
  <c r="S111" i="50"/>
  <c r="R111" i="50"/>
  <c r="Q111" i="50"/>
  <c r="P111" i="50"/>
  <c r="O111" i="50"/>
  <c r="N111" i="50"/>
  <c r="M111" i="50"/>
  <c r="L111" i="50"/>
  <c r="K111" i="50"/>
  <c r="J111" i="50"/>
  <c r="I111" i="50"/>
  <c r="B111" i="50"/>
  <c r="AI110" i="50"/>
  <c r="AH110" i="50"/>
  <c r="AG110" i="50"/>
  <c r="AF110" i="50"/>
  <c r="AE110" i="50"/>
  <c r="AD110" i="50"/>
  <c r="AC110" i="50"/>
  <c r="AB110" i="50"/>
  <c r="AA110" i="50"/>
  <c r="Z110" i="50"/>
  <c r="Y110" i="50"/>
  <c r="X110" i="50"/>
  <c r="W110" i="50"/>
  <c r="V110" i="50"/>
  <c r="U110" i="50"/>
  <c r="T110" i="50"/>
  <c r="S110" i="50"/>
  <c r="R110" i="50"/>
  <c r="Q110" i="50"/>
  <c r="P110" i="50"/>
  <c r="O110" i="50"/>
  <c r="N110" i="50"/>
  <c r="M110" i="50"/>
  <c r="L110" i="50"/>
  <c r="K110" i="50"/>
  <c r="J110" i="50"/>
  <c r="I110" i="50"/>
  <c r="B110" i="50"/>
  <c r="AI109" i="50"/>
  <c r="AH109" i="50"/>
  <c r="AG109" i="50"/>
  <c r="AF109" i="50"/>
  <c r="AE109" i="50"/>
  <c r="AD109" i="50"/>
  <c r="AC109" i="50"/>
  <c r="AB109" i="50"/>
  <c r="AA109" i="50"/>
  <c r="Z109" i="50"/>
  <c r="Y109" i="50"/>
  <c r="X109" i="50"/>
  <c r="W109" i="50"/>
  <c r="V109" i="50"/>
  <c r="U109" i="50"/>
  <c r="T109" i="50"/>
  <c r="S109" i="50"/>
  <c r="R109" i="50"/>
  <c r="Q109" i="50"/>
  <c r="P109" i="50"/>
  <c r="O109" i="50"/>
  <c r="N109" i="50"/>
  <c r="M109" i="50"/>
  <c r="L109" i="50"/>
  <c r="K109" i="50"/>
  <c r="J109" i="50"/>
  <c r="I109" i="50"/>
  <c r="B109" i="50"/>
  <c r="AI108" i="50"/>
  <c r="AH108" i="50"/>
  <c r="AG108" i="50"/>
  <c r="AF108" i="50"/>
  <c r="AE108" i="50"/>
  <c r="AD108" i="50"/>
  <c r="AC108" i="50"/>
  <c r="AB108" i="50"/>
  <c r="AA108" i="50"/>
  <c r="Z108" i="50"/>
  <c r="Y108" i="50"/>
  <c r="X108" i="50"/>
  <c r="W108" i="50"/>
  <c r="V108" i="50"/>
  <c r="U108" i="50"/>
  <c r="T108" i="50"/>
  <c r="S108" i="50"/>
  <c r="R108" i="50"/>
  <c r="Q108" i="50"/>
  <c r="P108" i="50"/>
  <c r="O108" i="50"/>
  <c r="N108" i="50"/>
  <c r="M108" i="50"/>
  <c r="L108" i="50"/>
  <c r="K108" i="50"/>
  <c r="J108" i="50"/>
  <c r="I108" i="50"/>
  <c r="B108" i="50"/>
  <c r="AI107" i="50"/>
  <c r="AH107" i="50"/>
  <c r="AG107" i="50"/>
  <c r="AF107" i="50"/>
  <c r="AE107" i="50"/>
  <c r="AD107" i="50"/>
  <c r="AC107" i="50"/>
  <c r="AB107" i="50"/>
  <c r="AA107" i="50"/>
  <c r="Z107" i="50"/>
  <c r="Y107" i="50"/>
  <c r="X107" i="50"/>
  <c r="W107" i="50"/>
  <c r="V107" i="50"/>
  <c r="U107" i="50"/>
  <c r="T107" i="50"/>
  <c r="S107" i="50"/>
  <c r="R107" i="50"/>
  <c r="Q107" i="50"/>
  <c r="P107" i="50"/>
  <c r="O107" i="50"/>
  <c r="N107" i="50"/>
  <c r="M107" i="50"/>
  <c r="L107" i="50"/>
  <c r="K107" i="50"/>
  <c r="J107" i="50"/>
  <c r="I107" i="50"/>
  <c r="B107" i="50"/>
  <c r="AI106" i="50"/>
  <c r="AH106" i="50"/>
  <c r="AG106" i="50"/>
  <c r="AF106" i="50"/>
  <c r="AE106" i="50"/>
  <c r="AD106" i="50"/>
  <c r="AC106" i="50"/>
  <c r="AB106" i="50"/>
  <c r="AA106" i="50"/>
  <c r="Z106" i="50"/>
  <c r="Y106" i="50"/>
  <c r="X106" i="50"/>
  <c r="W106" i="50"/>
  <c r="V106" i="50"/>
  <c r="U106" i="50"/>
  <c r="T106" i="50"/>
  <c r="S106" i="50"/>
  <c r="R106" i="50"/>
  <c r="Q106" i="50"/>
  <c r="P106" i="50"/>
  <c r="O106" i="50"/>
  <c r="N106" i="50"/>
  <c r="M106" i="50"/>
  <c r="L106" i="50"/>
  <c r="K106" i="50"/>
  <c r="J106" i="50"/>
  <c r="I106" i="50"/>
  <c r="B106" i="50"/>
  <c r="AI105" i="50"/>
  <c r="AH105" i="50"/>
  <c r="AG105" i="50"/>
  <c r="AF105" i="50"/>
  <c r="AE105" i="50"/>
  <c r="AD105" i="50"/>
  <c r="AC105" i="50"/>
  <c r="AB105" i="50"/>
  <c r="AA105" i="50"/>
  <c r="Z105" i="50"/>
  <c r="Y105" i="50"/>
  <c r="X105" i="50"/>
  <c r="W105" i="50"/>
  <c r="V105" i="50"/>
  <c r="U105" i="50"/>
  <c r="T105" i="50"/>
  <c r="S105" i="50"/>
  <c r="R105" i="50"/>
  <c r="Q105" i="50"/>
  <c r="P105" i="50"/>
  <c r="O105" i="50"/>
  <c r="N105" i="50"/>
  <c r="M105" i="50"/>
  <c r="L105" i="50"/>
  <c r="K105" i="50"/>
  <c r="J105" i="50"/>
  <c r="I105" i="50"/>
  <c r="B105" i="50"/>
  <c r="AI104" i="50"/>
  <c r="AH104" i="50"/>
  <c r="AG104" i="50"/>
  <c r="AF104" i="50"/>
  <c r="AE104" i="50"/>
  <c r="AD104" i="50"/>
  <c r="AC104" i="50"/>
  <c r="AB104" i="50"/>
  <c r="AA104" i="50"/>
  <c r="Z104" i="50"/>
  <c r="Y104" i="50"/>
  <c r="X104" i="50"/>
  <c r="W104" i="50"/>
  <c r="V104" i="50"/>
  <c r="U104" i="50"/>
  <c r="T104" i="50"/>
  <c r="S104" i="50"/>
  <c r="R104" i="50"/>
  <c r="Q104" i="50"/>
  <c r="P104" i="50"/>
  <c r="O104" i="50"/>
  <c r="N104" i="50"/>
  <c r="M104" i="50"/>
  <c r="L104" i="50"/>
  <c r="K104" i="50"/>
  <c r="J104" i="50"/>
  <c r="I104" i="50"/>
  <c r="B104" i="50"/>
  <c r="AI103" i="50"/>
  <c r="AH103" i="50"/>
  <c r="AG103" i="50"/>
  <c r="AF103" i="50"/>
  <c r="AE103" i="50"/>
  <c r="AD103" i="50"/>
  <c r="AC103" i="50"/>
  <c r="AB103" i="50"/>
  <c r="AA103" i="50"/>
  <c r="Z103" i="50"/>
  <c r="Y103" i="50"/>
  <c r="X103" i="50"/>
  <c r="W103" i="50"/>
  <c r="V103" i="50"/>
  <c r="U103" i="50"/>
  <c r="T103" i="50"/>
  <c r="S103" i="50"/>
  <c r="R103" i="50"/>
  <c r="Q103" i="50"/>
  <c r="P103" i="50"/>
  <c r="O103" i="50"/>
  <c r="N103" i="50"/>
  <c r="M103" i="50"/>
  <c r="L103" i="50"/>
  <c r="K103" i="50"/>
  <c r="J103" i="50"/>
  <c r="I103" i="50"/>
  <c r="B103" i="50"/>
  <c r="AI102" i="50"/>
  <c r="AH102" i="50"/>
  <c r="AG102" i="50"/>
  <c r="AF102" i="50"/>
  <c r="AE102" i="50"/>
  <c r="AD102" i="50"/>
  <c r="AC102" i="50"/>
  <c r="AB102" i="50"/>
  <c r="AA102" i="50"/>
  <c r="Z102" i="50"/>
  <c r="Y102" i="50"/>
  <c r="X102" i="50"/>
  <c r="W102" i="50"/>
  <c r="V102" i="50"/>
  <c r="U102" i="50"/>
  <c r="T102" i="50"/>
  <c r="S102" i="50"/>
  <c r="R102" i="50"/>
  <c r="Q102" i="50"/>
  <c r="P102" i="50"/>
  <c r="O102" i="50"/>
  <c r="N102" i="50"/>
  <c r="M102" i="50"/>
  <c r="L102" i="50"/>
  <c r="K102" i="50"/>
  <c r="J102" i="50"/>
  <c r="I102" i="50"/>
  <c r="B102" i="50"/>
  <c r="AI101" i="50"/>
  <c r="AH101" i="50"/>
  <c r="AG101" i="50"/>
  <c r="AF101" i="50"/>
  <c r="AE101" i="50"/>
  <c r="AD101" i="50"/>
  <c r="AC101" i="50"/>
  <c r="AB101" i="50"/>
  <c r="AA101" i="50"/>
  <c r="Z101" i="50"/>
  <c r="Y101" i="50"/>
  <c r="X101" i="50"/>
  <c r="W101" i="50"/>
  <c r="V101" i="50"/>
  <c r="U101" i="50"/>
  <c r="T101" i="50"/>
  <c r="S101" i="50"/>
  <c r="R101" i="50"/>
  <c r="Q101" i="50"/>
  <c r="P101" i="50"/>
  <c r="O101" i="50"/>
  <c r="N101" i="50"/>
  <c r="M101" i="50"/>
  <c r="L101" i="50"/>
  <c r="K101" i="50"/>
  <c r="J101" i="50"/>
  <c r="I101" i="50"/>
  <c r="B101" i="50"/>
  <c r="AI100" i="50"/>
  <c r="AH100" i="50"/>
  <c r="AG100" i="50"/>
  <c r="AF100" i="50"/>
  <c r="AE100" i="50"/>
  <c r="AD100" i="50"/>
  <c r="AC100" i="50"/>
  <c r="AB100" i="50"/>
  <c r="AA100" i="50"/>
  <c r="Z100" i="50"/>
  <c r="Y100" i="50"/>
  <c r="X100" i="50"/>
  <c r="W100" i="50"/>
  <c r="V100" i="50"/>
  <c r="U100" i="50"/>
  <c r="T100" i="50"/>
  <c r="S100" i="50"/>
  <c r="R100" i="50"/>
  <c r="Q100" i="50"/>
  <c r="P100" i="50"/>
  <c r="O100" i="50"/>
  <c r="N100" i="50"/>
  <c r="M100" i="50"/>
  <c r="L100" i="50"/>
  <c r="K100" i="50"/>
  <c r="J100" i="50"/>
  <c r="I100" i="50"/>
  <c r="B100" i="50"/>
  <c r="AI99" i="50"/>
  <c r="AH99" i="50"/>
  <c r="AG99" i="50"/>
  <c r="AF99" i="50"/>
  <c r="AE99" i="50"/>
  <c r="AD99" i="50"/>
  <c r="AC99" i="50"/>
  <c r="AB99" i="50"/>
  <c r="AA99" i="50"/>
  <c r="Z99" i="50"/>
  <c r="Y99" i="50"/>
  <c r="X99" i="50"/>
  <c r="W99" i="50"/>
  <c r="V99" i="50"/>
  <c r="U99" i="50"/>
  <c r="T99" i="50"/>
  <c r="S99" i="50"/>
  <c r="R99" i="50"/>
  <c r="Q99" i="50"/>
  <c r="P99" i="50"/>
  <c r="O99" i="50"/>
  <c r="N99" i="50"/>
  <c r="M99" i="50"/>
  <c r="L99" i="50"/>
  <c r="K99" i="50"/>
  <c r="J99" i="50"/>
  <c r="I99" i="50"/>
  <c r="B99" i="50"/>
  <c r="AI98" i="50"/>
  <c r="AH98" i="50"/>
  <c r="AG98" i="50"/>
  <c r="AF98" i="50"/>
  <c r="AE98" i="50"/>
  <c r="AD98" i="50"/>
  <c r="AC98" i="50"/>
  <c r="AB98" i="50"/>
  <c r="AA98" i="50"/>
  <c r="Z98" i="50"/>
  <c r="Y98" i="50"/>
  <c r="X98" i="50"/>
  <c r="W98" i="50"/>
  <c r="V98" i="50"/>
  <c r="U98" i="50"/>
  <c r="T98" i="50"/>
  <c r="S98" i="50"/>
  <c r="R98" i="50"/>
  <c r="Q98" i="50"/>
  <c r="P98" i="50"/>
  <c r="O98" i="50"/>
  <c r="N98" i="50"/>
  <c r="M98" i="50"/>
  <c r="L98" i="50"/>
  <c r="K98" i="50"/>
  <c r="J98" i="50"/>
  <c r="I98" i="50"/>
  <c r="B98" i="50"/>
  <c r="AI97" i="50"/>
  <c r="AH97" i="50"/>
  <c r="AG97" i="50"/>
  <c r="AF97" i="50"/>
  <c r="AE97" i="50"/>
  <c r="AD97" i="50"/>
  <c r="AC97" i="50"/>
  <c r="AB97" i="50"/>
  <c r="AA97" i="50"/>
  <c r="Z97" i="50"/>
  <c r="Y97" i="50"/>
  <c r="X97" i="50"/>
  <c r="W97" i="50"/>
  <c r="V97" i="50"/>
  <c r="U97" i="50"/>
  <c r="T97" i="50"/>
  <c r="S97" i="50"/>
  <c r="R97" i="50"/>
  <c r="Q97" i="50"/>
  <c r="P97" i="50"/>
  <c r="O97" i="50"/>
  <c r="N97" i="50"/>
  <c r="M97" i="50"/>
  <c r="L97" i="50"/>
  <c r="K97" i="50"/>
  <c r="J97" i="50"/>
  <c r="I97" i="50"/>
  <c r="B97" i="50"/>
  <c r="AI96" i="50"/>
  <c r="AH96" i="50"/>
  <c r="AG96" i="50"/>
  <c r="AF96" i="50"/>
  <c r="AE96" i="50"/>
  <c r="AD96" i="50"/>
  <c r="AC96" i="50"/>
  <c r="AB96" i="50"/>
  <c r="AA96" i="50"/>
  <c r="Z96" i="50"/>
  <c r="Y96" i="50"/>
  <c r="X96" i="50"/>
  <c r="W96" i="50"/>
  <c r="V96" i="50"/>
  <c r="U96" i="50"/>
  <c r="T96" i="50"/>
  <c r="S96" i="50"/>
  <c r="R96" i="50"/>
  <c r="Q96" i="50"/>
  <c r="P96" i="50"/>
  <c r="O96" i="50"/>
  <c r="N96" i="50"/>
  <c r="M96" i="50"/>
  <c r="L96" i="50"/>
  <c r="K96" i="50"/>
  <c r="J96" i="50"/>
  <c r="I96" i="50"/>
  <c r="B96" i="50"/>
  <c r="AI95" i="50"/>
  <c r="AH95" i="50"/>
  <c r="AG95" i="50"/>
  <c r="AF95" i="50"/>
  <c r="AE95" i="50"/>
  <c r="AD95" i="50"/>
  <c r="AC95" i="50"/>
  <c r="AB95" i="50"/>
  <c r="AA95" i="50"/>
  <c r="Z95" i="50"/>
  <c r="Y95" i="50"/>
  <c r="X95" i="50"/>
  <c r="W95" i="50"/>
  <c r="V95" i="50"/>
  <c r="U95" i="50"/>
  <c r="T95" i="50"/>
  <c r="S95" i="50"/>
  <c r="R95" i="50"/>
  <c r="Q95" i="50"/>
  <c r="P95" i="50"/>
  <c r="O95" i="50"/>
  <c r="N95" i="50"/>
  <c r="M95" i="50"/>
  <c r="L95" i="50"/>
  <c r="K95" i="50"/>
  <c r="J95" i="50"/>
  <c r="I95" i="50"/>
  <c r="B95" i="50"/>
  <c r="AI94" i="50"/>
  <c r="AH94" i="50"/>
  <c r="AG94" i="50"/>
  <c r="AF94" i="50"/>
  <c r="AE94" i="50"/>
  <c r="AD94" i="50"/>
  <c r="AC94" i="50"/>
  <c r="AB94" i="50"/>
  <c r="AA94" i="50"/>
  <c r="Z94" i="50"/>
  <c r="Y94" i="50"/>
  <c r="X94" i="50"/>
  <c r="W94" i="50"/>
  <c r="V94" i="50"/>
  <c r="U94" i="50"/>
  <c r="T94" i="50"/>
  <c r="S94" i="50"/>
  <c r="R94" i="50"/>
  <c r="Q94" i="50"/>
  <c r="P94" i="50"/>
  <c r="O94" i="50"/>
  <c r="N94" i="50"/>
  <c r="M94" i="50"/>
  <c r="L94" i="50"/>
  <c r="K94" i="50"/>
  <c r="J94" i="50"/>
  <c r="I94" i="50"/>
  <c r="B94" i="50"/>
  <c r="AI93" i="50"/>
  <c r="AH93" i="50"/>
  <c r="AG93" i="50"/>
  <c r="AF93" i="50"/>
  <c r="AE93" i="50"/>
  <c r="AD93" i="50"/>
  <c r="AC93" i="50"/>
  <c r="AB93" i="50"/>
  <c r="AA93" i="50"/>
  <c r="Z93" i="50"/>
  <c r="Y93" i="50"/>
  <c r="X93" i="50"/>
  <c r="W93" i="50"/>
  <c r="V93" i="50"/>
  <c r="U93" i="50"/>
  <c r="T93" i="50"/>
  <c r="S93" i="50"/>
  <c r="R93" i="50"/>
  <c r="Q93" i="50"/>
  <c r="P93" i="50"/>
  <c r="O93" i="50"/>
  <c r="N93" i="50"/>
  <c r="M93" i="50"/>
  <c r="L93" i="50"/>
  <c r="K93" i="50"/>
  <c r="J93" i="50"/>
  <c r="I93" i="50"/>
  <c r="B93" i="50"/>
  <c r="AI92" i="50"/>
  <c r="AH92" i="50"/>
  <c r="AG92" i="50"/>
  <c r="AF92" i="50"/>
  <c r="AE92" i="50"/>
  <c r="AD92" i="50"/>
  <c r="AC92" i="50"/>
  <c r="AB92" i="50"/>
  <c r="AA92" i="50"/>
  <c r="Z92" i="50"/>
  <c r="Y92" i="50"/>
  <c r="X92" i="50"/>
  <c r="W92" i="50"/>
  <c r="V92" i="50"/>
  <c r="U92" i="50"/>
  <c r="T92" i="50"/>
  <c r="S92" i="50"/>
  <c r="R92" i="50"/>
  <c r="Q92" i="50"/>
  <c r="P92" i="50"/>
  <c r="O92" i="50"/>
  <c r="N92" i="50"/>
  <c r="M92" i="50"/>
  <c r="L92" i="50"/>
  <c r="K92" i="50"/>
  <c r="J92" i="50"/>
  <c r="I92" i="50"/>
  <c r="B92" i="50"/>
  <c r="AI91" i="50"/>
  <c r="AH91" i="50"/>
  <c r="AG91" i="50"/>
  <c r="AF91" i="50"/>
  <c r="AE91" i="50"/>
  <c r="AD91" i="50"/>
  <c r="AC91" i="50"/>
  <c r="AB91" i="50"/>
  <c r="AA91" i="50"/>
  <c r="Z91" i="50"/>
  <c r="Y91" i="50"/>
  <c r="X91" i="50"/>
  <c r="W91" i="50"/>
  <c r="V91" i="50"/>
  <c r="U91" i="50"/>
  <c r="T91" i="50"/>
  <c r="S91" i="50"/>
  <c r="R91" i="50"/>
  <c r="Q91" i="50"/>
  <c r="P91" i="50"/>
  <c r="O91" i="50"/>
  <c r="N91" i="50"/>
  <c r="M91" i="50"/>
  <c r="L91" i="50"/>
  <c r="K91" i="50"/>
  <c r="J91" i="50"/>
  <c r="I91" i="50"/>
  <c r="B91" i="50"/>
  <c r="AI90" i="50"/>
  <c r="AH90" i="50"/>
  <c r="AG90" i="50"/>
  <c r="AF90" i="50"/>
  <c r="AE90" i="50"/>
  <c r="AD90" i="50"/>
  <c r="AC90" i="50"/>
  <c r="AB90" i="50"/>
  <c r="AA90" i="50"/>
  <c r="Z90" i="50"/>
  <c r="Y90" i="50"/>
  <c r="X90" i="50"/>
  <c r="W90" i="50"/>
  <c r="V90" i="50"/>
  <c r="U90" i="50"/>
  <c r="T90" i="50"/>
  <c r="S90" i="50"/>
  <c r="R90" i="50"/>
  <c r="Q90" i="50"/>
  <c r="P90" i="50"/>
  <c r="O90" i="50"/>
  <c r="N90" i="50"/>
  <c r="M90" i="50"/>
  <c r="L90" i="50"/>
  <c r="K90" i="50"/>
  <c r="J90" i="50"/>
  <c r="I90" i="50"/>
  <c r="B90" i="50"/>
  <c r="AI89" i="50"/>
  <c r="AH89" i="50"/>
  <c r="AG89" i="50"/>
  <c r="AF89" i="50"/>
  <c r="AE89" i="50"/>
  <c r="AD89" i="50"/>
  <c r="AC89" i="50"/>
  <c r="AB89" i="50"/>
  <c r="AA89" i="50"/>
  <c r="Z89" i="50"/>
  <c r="Y89" i="50"/>
  <c r="X89" i="50"/>
  <c r="W89" i="50"/>
  <c r="V89" i="50"/>
  <c r="U89" i="50"/>
  <c r="T89" i="50"/>
  <c r="S89" i="50"/>
  <c r="R89" i="50"/>
  <c r="Q89" i="50"/>
  <c r="P89" i="50"/>
  <c r="O89" i="50"/>
  <c r="N89" i="50"/>
  <c r="M89" i="50"/>
  <c r="L89" i="50"/>
  <c r="K89" i="50"/>
  <c r="J89" i="50"/>
  <c r="I89" i="50"/>
  <c r="B89" i="50"/>
  <c r="AI88" i="50"/>
  <c r="AH88" i="50"/>
  <c r="AG88" i="50"/>
  <c r="AF88" i="50"/>
  <c r="AE88" i="50"/>
  <c r="AD88" i="50"/>
  <c r="AC88" i="50"/>
  <c r="AB88" i="50"/>
  <c r="AA88" i="50"/>
  <c r="Z88" i="50"/>
  <c r="Y88" i="50"/>
  <c r="X88" i="50"/>
  <c r="W88" i="50"/>
  <c r="V88" i="50"/>
  <c r="U88" i="50"/>
  <c r="T88" i="50"/>
  <c r="S88" i="50"/>
  <c r="R88" i="50"/>
  <c r="Q88" i="50"/>
  <c r="P88" i="50"/>
  <c r="O88" i="50"/>
  <c r="N88" i="50"/>
  <c r="M88" i="50"/>
  <c r="L88" i="50"/>
  <c r="K88" i="50"/>
  <c r="J88" i="50"/>
  <c r="I88" i="50"/>
  <c r="B88" i="50"/>
  <c r="AI87" i="50"/>
  <c r="AH87" i="50"/>
  <c r="AG87" i="50"/>
  <c r="AF87" i="50"/>
  <c r="AE87" i="50"/>
  <c r="AD87" i="50"/>
  <c r="AC87" i="50"/>
  <c r="AB87" i="50"/>
  <c r="AA87" i="50"/>
  <c r="Z87" i="50"/>
  <c r="Y87" i="50"/>
  <c r="X87" i="50"/>
  <c r="W87" i="50"/>
  <c r="V87" i="50"/>
  <c r="U87" i="50"/>
  <c r="T87" i="50"/>
  <c r="S87" i="50"/>
  <c r="R87" i="50"/>
  <c r="Q87" i="50"/>
  <c r="P87" i="50"/>
  <c r="O87" i="50"/>
  <c r="N87" i="50"/>
  <c r="M87" i="50"/>
  <c r="L87" i="50"/>
  <c r="K87" i="50"/>
  <c r="J87" i="50"/>
  <c r="I87" i="50"/>
  <c r="B87" i="50"/>
  <c r="AI86" i="50"/>
  <c r="AH86" i="50"/>
  <c r="AG86" i="50"/>
  <c r="AF86" i="50"/>
  <c r="AE86" i="50"/>
  <c r="AD86" i="50"/>
  <c r="AC86" i="50"/>
  <c r="AB86" i="50"/>
  <c r="AA86" i="50"/>
  <c r="Z86" i="50"/>
  <c r="Y86" i="50"/>
  <c r="X86" i="50"/>
  <c r="W86" i="50"/>
  <c r="V86" i="50"/>
  <c r="U86" i="50"/>
  <c r="T86" i="50"/>
  <c r="S86" i="50"/>
  <c r="R86" i="50"/>
  <c r="Q86" i="50"/>
  <c r="P86" i="50"/>
  <c r="O86" i="50"/>
  <c r="N86" i="50"/>
  <c r="M86" i="50"/>
  <c r="L86" i="50"/>
  <c r="K86" i="50"/>
  <c r="J86" i="50"/>
  <c r="I86" i="50"/>
  <c r="B86" i="50"/>
  <c r="AI85" i="50"/>
  <c r="AH85" i="50"/>
  <c r="AG85" i="50"/>
  <c r="AF85" i="50"/>
  <c r="AE85" i="50"/>
  <c r="AD85" i="50"/>
  <c r="AC85" i="50"/>
  <c r="AB85" i="50"/>
  <c r="AA85" i="50"/>
  <c r="Z85" i="50"/>
  <c r="Y85" i="50"/>
  <c r="X85" i="50"/>
  <c r="W85" i="50"/>
  <c r="V85" i="50"/>
  <c r="U85" i="50"/>
  <c r="T85" i="50"/>
  <c r="S85" i="50"/>
  <c r="R85" i="50"/>
  <c r="Q85" i="50"/>
  <c r="P85" i="50"/>
  <c r="O85" i="50"/>
  <c r="N85" i="50"/>
  <c r="M85" i="50"/>
  <c r="L85" i="50"/>
  <c r="K85" i="50"/>
  <c r="J85" i="50"/>
  <c r="I85" i="50"/>
  <c r="B85" i="50"/>
  <c r="AI84" i="50"/>
  <c r="AH84" i="50"/>
  <c r="AG84" i="50"/>
  <c r="AF84" i="50"/>
  <c r="AE84" i="50"/>
  <c r="AD84" i="50"/>
  <c r="AC84" i="50"/>
  <c r="AB84" i="50"/>
  <c r="AA84" i="50"/>
  <c r="Z84" i="50"/>
  <c r="Y84" i="50"/>
  <c r="X84" i="50"/>
  <c r="W84" i="50"/>
  <c r="V84" i="50"/>
  <c r="U84" i="50"/>
  <c r="T84" i="50"/>
  <c r="S84" i="50"/>
  <c r="R84" i="50"/>
  <c r="Q84" i="50"/>
  <c r="P84" i="50"/>
  <c r="O84" i="50"/>
  <c r="N84" i="50"/>
  <c r="M84" i="50"/>
  <c r="L84" i="50"/>
  <c r="K84" i="50"/>
  <c r="J84" i="50"/>
  <c r="I84" i="50"/>
  <c r="B84" i="50"/>
  <c r="AI83" i="50"/>
  <c r="AH83" i="50"/>
  <c r="AG83" i="50"/>
  <c r="AF83" i="50"/>
  <c r="AE83" i="50"/>
  <c r="AD83" i="50"/>
  <c r="AC83" i="50"/>
  <c r="AB83" i="50"/>
  <c r="AA83" i="50"/>
  <c r="Z83" i="50"/>
  <c r="Y83" i="50"/>
  <c r="X83" i="50"/>
  <c r="W83" i="50"/>
  <c r="V83" i="50"/>
  <c r="U83" i="50"/>
  <c r="T83" i="50"/>
  <c r="S83" i="50"/>
  <c r="R83" i="50"/>
  <c r="Q83" i="50"/>
  <c r="P83" i="50"/>
  <c r="O83" i="50"/>
  <c r="N83" i="50"/>
  <c r="M83" i="50"/>
  <c r="L83" i="50"/>
  <c r="K83" i="50"/>
  <c r="J83" i="50"/>
  <c r="I83" i="50"/>
  <c r="B83" i="50"/>
  <c r="AI82" i="50"/>
  <c r="AH82" i="50"/>
  <c r="AG82" i="50"/>
  <c r="AF82" i="50"/>
  <c r="AE82" i="50"/>
  <c r="AD82" i="50"/>
  <c r="AC82" i="50"/>
  <c r="AB82" i="50"/>
  <c r="AA82" i="50"/>
  <c r="Z82" i="50"/>
  <c r="Y82" i="50"/>
  <c r="X82" i="50"/>
  <c r="W82" i="50"/>
  <c r="V82" i="50"/>
  <c r="U82" i="50"/>
  <c r="T82" i="50"/>
  <c r="S82" i="50"/>
  <c r="R82" i="50"/>
  <c r="Q82" i="50"/>
  <c r="P82" i="50"/>
  <c r="O82" i="50"/>
  <c r="N82" i="50"/>
  <c r="M82" i="50"/>
  <c r="L82" i="50"/>
  <c r="K82" i="50"/>
  <c r="J82" i="50"/>
  <c r="I82" i="50"/>
  <c r="B82" i="50"/>
  <c r="AI81" i="50"/>
  <c r="AH81" i="50"/>
  <c r="AG81" i="50"/>
  <c r="AF81" i="50"/>
  <c r="AE81" i="50"/>
  <c r="AD81" i="50"/>
  <c r="AC81" i="50"/>
  <c r="AB81" i="50"/>
  <c r="AA81" i="50"/>
  <c r="Z81" i="50"/>
  <c r="Y81" i="50"/>
  <c r="X81" i="50"/>
  <c r="W81" i="50"/>
  <c r="V81" i="50"/>
  <c r="U81" i="50"/>
  <c r="T81" i="50"/>
  <c r="S81" i="50"/>
  <c r="R81" i="50"/>
  <c r="Q81" i="50"/>
  <c r="P81" i="50"/>
  <c r="O81" i="50"/>
  <c r="N81" i="50"/>
  <c r="M81" i="50"/>
  <c r="L81" i="50"/>
  <c r="K81" i="50"/>
  <c r="J81" i="50"/>
  <c r="I81" i="50"/>
  <c r="B81" i="50"/>
  <c r="AI80" i="50"/>
  <c r="AH80" i="50"/>
  <c r="AG80" i="50"/>
  <c r="AF80" i="50"/>
  <c r="AE80" i="50"/>
  <c r="AD80" i="50"/>
  <c r="AC80" i="50"/>
  <c r="AB80" i="50"/>
  <c r="AA80" i="50"/>
  <c r="Z80" i="50"/>
  <c r="Y80" i="50"/>
  <c r="X80" i="50"/>
  <c r="W80" i="50"/>
  <c r="V80" i="50"/>
  <c r="U80" i="50"/>
  <c r="T80" i="50"/>
  <c r="S80" i="50"/>
  <c r="R80" i="50"/>
  <c r="Q80" i="50"/>
  <c r="P80" i="50"/>
  <c r="O80" i="50"/>
  <c r="N80" i="50"/>
  <c r="M80" i="50"/>
  <c r="L80" i="50"/>
  <c r="K80" i="50"/>
  <c r="J80" i="50"/>
  <c r="I80" i="50"/>
  <c r="B80" i="50"/>
  <c r="AI79" i="50"/>
  <c r="AH79" i="50"/>
  <c r="AG79" i="50"/>
  <c r="AF79" i="50"/>
  <c r="AE79" i="50"/>
  <c r="AD79" i="50"/>
  <c r="AC79" i="50"/>
  <c r="AB79" i="50"/>
  <c r="AA79" i="50"/>
  <c r="Z79" i="50"/>
  <c r="Y79" i="50"/>
  <c r="X79" i="50"/>
  <c r="W79" i="50"/>
  <c r="V79" i="50"/>
  <c r="U79" i="50"/>
  <c r="T79" i="50"/>
  <c r="S79" i="50"/>
  <c r="R79" i="50"/>
  <c r="Q79" i="50"/>
  <c r="P79" i="50"/>
  <c r="O79" i="50"/>
  <c r="N79" i="50"/>
  <c r="M79" i="50"/>
  <c r="L79" i="50"/>
  <c r="K79" i="50"/>
  <c r="J79" i="50"/>
  <c r="I79" i="50"/>
  <c r="B79" i="50"/>
  <c r="AI78" i="50"/>
  <c r="AH78" i="50"/>
  <c r="AG78" i="50"/>
  <c r="AF78" i="50"/>
  <c r="AE78" i="50"/>
  <c r="AD78" i="50"/>
  <c r="AC78" i="50"/>
  <c r="AB78" i="50"/>
  <c r="AA78" i="50"/>
  <c r="Z78" i="50"/>
  <c r="Y78" i="50"/>
  <c r="X78" i="50"/>
  <c r="W78" i="50"/>
  <c r="V78" i="50"/>
  <c r="U78" i="50"/>
  <c r="T78" i="50"/>
  <c r="S78" i="50"/>
  <c r="R78" i="50"/>
  <c r="Q78" i="50"/>
  <c r="P78" i="50"/>
  <c r="O78" i="50"/>
  <c r="N78" i="50"/>
  <c r="M78" i="50"/>
  <c r="L78" i="50"/>
  <c r="K78" i="50"/>
  <c r="J78" i="50"/>
  <c r="I78" i="50"/>
  <c r="B78" i="50"/>
  <c r="AI77" i="50"/>
  <c r="AH77" i="50"/>
  <c r="AG77" i="50"/>
  <c r="AF77" i="50"/>
  <c r="AE77" i="50"/>
  <c r="AD77" i="50"/>
  <c r="AC77" i="50"/>
  <c r="AB77" i="50"/>
  <c r="AA77" i="50"/>
  <c r="Z77" i="50"/>
  <c r="Y77" i="50"/>
  <c r="X77" i="50"/>
  <c r="W77" i="50"/>
  <c r="V77" i="50"/>
  <c r="U77" i="50"/>
  <c r="T77" i="50"/>
  <c r="S77" i="50"/>
  <c r="R77" i="50"/>
  <c r="Q77" i="50"/>
  <c r="P77" i="50"/>
  <c r="O77" i="50"/>
  <c r="N77" i="50"/>
  <c r="M77" i="50"/>
  <c r="L77" i="50"/>
  <c r="K77" i="50"/>
  <c r="J77" i="50"/>
  <c r="I77" i="50"/>
  <c r="B77" i="50"/>
  <c r="AI76" i="50"/>
  <c r="AH76" i="50"/>
  <c r="AG76" i="50"/>
  <c r="AF76" i="50"/>
  <c r="AE76" i="50"/>
  <c r="AD76" i="50"/>
  <c r="AC76" i="50"/>
  <c r="AB76" i="50"/>
  <c r="AA76" i="50"/>
  <c r="Z76" i="50"/>
  <c r="Y76" i="50"/>
  <c r="X76" i="50"/>
  <c r="W76" i="50"/>
  <c r="V76" i="50"/>
  <c r="U76" i="50"/>
  <c r="T76" i="50"/>
  <c r="S76" i="50"/>
  <c r="R76" i="50"/>
  <c r="Q76" i="50"/>
  <c r="P76" i="50"/>
  <c r="O76" i="50"/>
  <c r="N76" i="50"/>
  <c r="M76" i="50"/>
  <c r="L76" i="50"/>
  <c r="K76" i="50"/>
  <c r="J76" i="50"/>
  <c r="I76" i="50"/>
  <c r="B76" i="50"/>
  <c r="AI75" i="50"/>
  <c r="AH75" i="50"/>
  <c r="AG75" i="50"/>
  <c r="AF75" i="50"/>
  <c r="AE75" i="50"/>
  <c r="AD75" i="50"/>
  <c r="AC75" i="50"/>
  <c r="AB75" i="50"/>
  <c r="AA75" i="50"/>
  <c r="Z75" i="50"/>
  <c r="Y75" i="50"/>
  <c r="X75" i="50"/>
  <c r="W75" i="50"/>
  <c r="V75" i="50"/>
  <c r="U75" i="50"/>
  <c r="T75" i="50"/>
  <c r="S75" i="50"/>
  <c r="R75" i="50"/>
  <c r="Q75" i="50"/>
  <c r="P75" i="50"/>
  <c r="O75" i="50"/>
  <c r="N75" i="50"/>
  <c r="M75" i="50"/>
  <c r="L75" i="50"/>
  <c r="K75" i="50"/>
  <c r="J75" i="50"/>
  <c r="I75" i="50"/>
  <c r="B75" i="50"/>
  <c r="AI74" i="50"/>
  <c r="AH74" i="50"/>
  <c r="AG74" i="50"/>
  <c r="AF74" i="50"/>
  <c r="AE74" i="50"/>
  <c r="AD74" i="50"/>
  <c r="AC74" i="50"/>
  <c r="AB74" i="50"/>
  <c r="AA74" i="50"/>
  <c r="Z74" i="50"/>
  <c r="Y74" i="50"/>
  <c r="X74" i="50"/>
  <c r="W74" i="50"/>
  <c r="V74" i="50"/>
  <c r="U74" i="50"/>
  <c r="T74" i="50"/>
  <c r="S74" i="50"/>
  <c r="R74" i="50"/>
  <c r="Q74" i="50"/>
  <c r="P74" i="50"/>
  <c r="O74" i="50"/>
  <c r="N74" i="50"/>
  <c r="M74" i="50"/>
  <c r="L74" i="50"/>
  <c r="K74" i="50"/>
  <c r="J74" i="50"/>
  <c r="I74" i="50"/>
  <c r="B74" i="50"/>
  <c r="AI73" i="50"/>
  <c r="AH73" i="50"/>
  <c r="AG73" i="50"/>
  <c r="AF73" i="50"/>
  <c r="AE73" i="50"/>
  <c r="AD73" i="50"/>
  <c r="AC73" i="50"/>
  <c r="AB73" i="50"/>
  <c r="AA73" i="50"/>
  <c r="Z73" i="50"/>
  <c r="Y73" i="50"/>
  <c r="X73" i="50"/>
  <c r="W73" i="50"/>
  <c r="V73" i="50"/>
  <c r="U73" i="50"/>
  <c r="T73" i="50"/>
  <c r="S73" i="50"/>
  <c r="R73" i="50"/>
  <c r="Q73" i="50"/>
  <c r="P73" i="50"/>
  <c r="O73" i="50"/>
  <c r="N73" i="50"/>
  <c r="M73" i="50"/>
  <c r="L73" i="50"/>
  <c r="K73" i="50"/>
  <c r="J73" i="50"/>
  <c r="I73" i="50"/>
  <c r="B73" i="50"/>
  <c r="AI72" i="50"/>
  <c r="AH72" i="50"/>
  <c r="AG72" i="50"/>
  <c r="AF72" i="50"/>
  <c r="AE72" i="50"/>
  <c r="AD72" i="50"/>
  <c r="AC72" i="50"/>
  <c r="AB72" i="50"/>
  <c r="AA72" i="50"/>
  <c r="Z72" i="50"/>
  <c r="Y72" i="50"/>
  <c r="X72" i="50"/>
  <c r="W72" i="50"/>
  <c r="V72" i="50"/>
  <c r="U72" i="50"/>
  <c r="T72" i="50"/>
  <c r="S72" i="50"/>
  <c r="R72" i="50"/>
  <c r="Q72" i="50"/>
  <c r="P72" i="50"/>
  <c r="O72" i="50"/>
  <c r="N72" i="50"/>
  <c r="M72" i="50"/>
  <c r="L72" i="50"/>
  <c r="K72" i="50"/>
  <c r="J72" i="50"/>
  <c r="I72" i="50"/>
  <c r="B72" i="50"/>
  <c r="AI71" i="50"/>
  <c r="AH71" i="50"/>
  <c r="AG71" i="50"/>
  <c r="AF71" i="50"/>
  <c r="AE71" i="50"/>
  <c r="AD71" i="50"/>
  <c r="AC71" i="50"/>
  <c r="AB71" i="50"/>
  <c r="AA71" i="50"/>
  <c r="Z71" i="50"/>
  <c r="Y71" i="50"/>
  <c r="X71" i="50"/>
  <c r="W71" i="50"/>
  <c r="V71" i="50"/>
  <c r="U71" i="50"/>
  <c r="T71" i="50"/>
  <c r="S71" i="50"/>
  <c r="R71" i="50"/>
  <c r="Q71" i="50"/>
  <c r="P71" i="50"/>
  <c r="O71" i="50"/>
  <c r="N71" i="50"/>
  <c r="M71" i="50"/>
  <c r="K71" i="50"/>
  <c r="J71" i="50"/>
  <c r="I71" i="50"/>
  <c r="B71" i="50"/>
  <c r="AI70" i="50"/>
  <c r="AH70" i="50"/>
  <c r="AG70" i="50"/>
  <c r="AF70" i="50"/>
  <c r="AE70" i="50"/>
  <c r="AD70" i="50"/>
  <c r="AC70" i="50"/>
  <c r="AB70" i="50"/>
  <c r="AA70" i="50"/>
  <c r="Z70" i="50"/>
  <c r="Y70" i="50"/>
  <c r="X70" i="50"/>
  <c r="W70" i="50"/>
  <c r="V70" i="50"/>
  <c r="U70" i="50"/>
  <c r="T70" i="50"/>
  <c r="S70" i="50"/>
  <c r="R70" i="50"/>
  <c r="Q70" i="50"/>
  <c r="P70" i="50"/>
  <c r="O70" i="50"/>
  <c r="N70" i="50"/>
  <c r="M70" i="50"/>
  <c r="L70" i="50"/>
  <c r="K70" i="50"/>
  <c r="J70" i="50"/>
  <c r="I70" i="50"/>
  <c r="B70" i="50"/>
  <c r="AI69" i="50"/>
  <c r="AH69" i="50"/>
  <c r="AG69" i="50"/>
  <c r="AF69" i="50"/>
  <c r="AE69" i="50"/>
  <c r="AD69" i="50"/>
  <c r="AC69" i="50"/>
  <c r="AB69" i="50"/>
  <c r="AA69" i="50"/>
  <c r="Z69" i="50"/>
  <c r="Y69" i="50"/>
  <c r="X69" i="50"/>
  <c r="W69" i="50"/>
  <c r="V69" i="50"/>
  <c r="U69" i="50"/>
  <c r="T69" i="50"/>
  <c r="S69" i="50"/>
  <c r="R69" i="50"/>
  <c r="Q69" i="50"/>
  <c r="P69" i="50"/>
  <c r="O69" i="50"/>
  <c r="N69" i="50"/>
  <c r="M69" i="50"/>
  <c r="L69" i="50"/>
  <c r="K69" i="50"/>
  <c r="J69" i="50"/>
  <c r="I69" i="50"/>
  <c r="B69" i="50"/>
  <c r="AI68" i="50"/>
  <c r="AH68" i="50"/>
  <c r="AG68" i="50"/>
  <c r="AF68" i="50"/>
  <c r="AE68" i="50"/>
  <c r="AD68" i="50"/>
  <c r="AC68" i="50"/>
  <c r="AB68" i="50"/>
  <c r="AA68" i="50"/>
  <c r="Z68" i="50"/>
  <c r="Y68" i="50"/>
  <c r="X68" i="50"/>
  <c r="W68" i="50"/>
  <c r="V68" i="50"/>
  <c r="U68" i="50"/>
  <c r="T68" i="50"/>
  <c r="S68" i="50"/>
  <c r="R68" i="50"/>
  <c r="Q68" i="50"/>
  <c r="P68" i="50"/>
  <c r="O68" i="50"/>
  <c r="N68" i="50"/>
  <c r="M68" i="50"/>
  <c r="L68" i="50"/>
  <c r="K68" i="50"/>
  <c r="J68" i="50"/>
  <c r="I68" i="50"/>
  <c r="B68" i="50"/>
  <c r="AI67" i="50"/>
  <c r="AH67" i="50"/>
  <c r="AG67" i="50"/>
  <c r="AF67" i="50"/>
  <c r="AE67" i="50"/>
  <c r="AD67" i="50"/>
  <c r="AC67" i="50"/>
  <c r="AB67" i="50"/>
  <c r="AA67" i="50"/>
  <c r="Z67" i="50"/>
  <c r="Y67" i="50"/>
  <c r="X67" i="50"/>
  <c r="W67" i="50"/>
  <c r="V67" i="50"/>
  <c r="U67" i="50"/>
  <c r="T67" i="50"/>
  <c r="S67" i="50"/>
  <c r="R67" i="50"/>
  <c r="Q67" i="50"/>
  <c r="P67" i="50"/>
  <c r="O67" i="50"/>
  <c r="N67" i="50"/>
  <c r="M67" i="50"/>
  <c r="L67" i="50"/>
  <c r="K67" i="50"/>
  <c r="J67" i="50"/>
  <c r="I67" i="50"/>
  <c r="B67" i="50"/>
  <c r="AI66" i="50"/>
  <c r="AH66" i="50"/>
  <c r="AG66" i="50"/>
  <c r="AF66" i="50"/>
  <c r="AE66" i="50"/>
  <c r="AD66" i="50"/>
  <c r="AC66" i="50"/>
  <c r="AB66" i="50"/>
  <c r="AA66" i="50"/>
  <c r="Z66" i="50"/>
  <c r="Y66" i="50"/>
  <c r="X66" i="50"/>
  <c r="W66" i="50"/>
  <c r="V66" i="50"/>
  <c r="U66" i="50"/>
  <c r="T66" i="50"/>
  <c r="S66" i="50"/>
  <c r="R66" i="50"/>
  <c r="Q66" i="50"/>
  <c r="P66" i="50"/>
  <c r="O66" i="50"/>
  <c r="N66" i="50"/>
  <c r="M66" i="50"/>
  <c r="L66" i="50"/>
  <c r="K66" i="50"/>
  <c r="J66" i="50"/>
  <c r="I66" i="50"/>
  <c r="B66" i="50"/>
  <c r="AI65" i="50"/>
  <c r="AH65" i="50"/>
  <c r="AG65" i="50"/>
  <c r="AF65" i="50"/>
  <c r="AE65" i="50"/>
  <c r="AD65" i="50"/>
  <c r="AC65" i="50"/>
  <c r="AB65" i="50"/>
  <c r="AA65" i="50"/>
  <c r="Z65" i="50"/>
  <c r="Y65" i="50"/>
  <c r="X65" i="50"/>
  <c r="W65" i="50"/>
  <c r="V65" i="50"/>
  <c r="U65" i="50"/>
  <c r="T65" i="50"/>
  <c r="S65" i="50"/>
  <c r="R65" i="50"/>
  <c r="Q65" i="50"/>
  <c r="P65" i="50"/>
  <c r="O65" i="50"/>
  <c r="N65" i="50"/>
  <c r="M65" i="50"/>
  <c r="L65" i="50"/>
  <c r="K65" i="50"/>
  <c r="J65" i="50"/>
  <c r="I65" i="50"/>
  <c r="B65" i="50"/>
  <c r="AI64" i="50"/>
  <c r="AH64" i="50"/>
  <c r="AG64" i="50"/>
  <c r="AF64" i="50"/>
  <c r="AE64" i="50"/>
  <c r="AD64" i="50"/>
  <c r="AC64" i="50"/>
  <c r="AB64" i="50"/>
  <c r="AA64" i="50"/>
  <c r="Z64" i="50"/>
  <c r="Y64" i="50"/>
  <c r="X64" i="50"/>
  <c r="W64" i="50"/>
  <c r="V64" i="50"/>
  <c r="U64" i="50"/>
  <c r="T64" i="50"/>
  <c r="S64" i="50"/>
  <c r="R64" i="50"/>
  <c r="Q64" i="50"/>
  <c r="P64" i="50"/>
  <c r="O64" i="50"/>
  <c r="N64" i="50"/>
  <c r="M64" i="50"/>
  <c r="L64" i="50"/>
  <c r="K64" i="50"/>
  <c r="J64" i="50"/>
  <c r="I64" i="50"/>
  <c r="B64" i="50"/>
  <c r="AI63" i="50"/>
  <c r="AH63" i="50"/>
  <c r="AG63" i="50"/>
  <c r="AF63" i="50"/>
  <c r="AE63" i="50"/>
  <c r="AD63" i="50"/>
  <c r="AC63" i="50"/>
  <c r="AB63" i="50"/>
  <c r="AA63" i="50"/>
  <c r="Z63" i="50"/>
  <c r="Y63" i="50"/>
  <c r="X63" i="50"/>
  <c r="W63" i="50"/>
  <c r="V63" i="50"/>
  <c r="U63" i="50"/>
  <c r="T63" i="50"/>
  <c r="S63" i="50"/>
  <c r="R63" i="50"/>
  <c r="Q63" i="50"/>
  <c r="P63" i="50"/>
  <c r="O63" i="50"/>
  <c r="N63" i="50"/>
  <c r="M63" i="50"/>
  <c r="L63" i="50"/>
  <c r="K63" i="50"/>
  <c r="J63" i="50"/>
  <c r="I63" i="50"/>
  <c r="B63" i="50"/>
  <c r="AI62" i="50"/>
  <c r="AH62" i="50"/>
  <c r="AG62" i="50"/>
  <c r="AF62" i="50"/>
  <c r="AE62" i="50"/>
  <c r="AD62" i="50"/>
  <c r="AC62" i="50"/>
  <c r="AB62" i="50"/>
  <c r="AA62" i="50"/>
  <c r="Z62" i="50"/>
  <c r="Y62" i="50"/>
  <c r="X62" i="50"/>
  <c r="W62" i="50"/>
  <c r="V62" i="50"/>
  <c r="U62" i="50"/>
  <c r="T62" i="50"/>
  <c r="S62" i="50"/>
  <c r="R62" i="50"/>
  <c r="Q62" i="50"/>
  <c r="P62" i="50"/>
  <c r="O62" i="50"/>
  <c r="N62" i="50"/>
  <c r="M62" i="50"/>
  <c r="L62" i="50"/>
  <c r="K62" i="50"/>
  <c r="J62" i="50"/>
  <c r="I62" i="50"/>
  <c r="B62" i="50"/>
  <c r="AI61" i="50"/>
  <c r="AH61" i="50"/>
  <c r="AG61" i="50"/>
  <c r="AF61" i="50"/>
  <c r="AE61" i="50"/>
  <c r="AD61" i="50"/>
  <c r="AC61" i="50"/>
  <c r="AB61" i="50"/>
  <c r="AA61" i="50"/>
  <c r="Z61" i="50"/>
  <c r="Y61" i="50"/>
  <c r="X61" i="50"/>
  <c r="W61" i="50"/>
  <c r="V61" i="50"/>
  <c r="U61" i="50"/>
  <c r="T61" i="50"/>
  <c r="S61" i="50"/>
  <c r="R61" i="50"/>
  <c r="Q61" i="50"/>
  <c r="P61" i="50"/>
  <c r="O61" i="50"/>
  <c r="N61" i="50"/>
  <c r="M61" i="50"/>
  <c r="L61" i="50"/>
  <c r="K61" i="50"/>
  <c r="J61" i="50"/>
  <c r="I61" i="50"/>
  <c r="B61" i="50"/>
  <c r="AI60" i="50"/>
  <c r="AH60" i="50"/>
  <c r="AG60" i="50"/>
  <c r="AF60" i="50"/>
  <c r="AE60" i="50"/>
  <c r="AD60" i="50"/>
  <c r="AC60" i="50"/>
  <c r="AB60" i="50"/>
  <c r="AA60" i="50"/>
  <c r="Z60" i="50"/>
  <c r="Y60" i="50"/>
  <c r="X60" i="50"/>
  <c r="W60" i="50"/>
  <c r="V60" i="50"/>
  <c r="U60" i="50"/>
  <c r="T60" i="50"/>
  <c r="S60" i="50"/>
  <c r="R60" i="50"/>
  <c r="Q60" i="50"/>
  <c r="P60" i="50"/>
  <c r="O60" i="50"/>
  <c r="N60" i="50"/>
  <c r="M60" i="50"/>
  <c r="L60" i="50"/>
  <c r="K60" i="50"/>
  <c r="J60" i="50"/>
  <c r="I60" i="50"/>
  <c r="B60" i="50"/>
  <c r="AI59" i="50"/>
  <c r="AH59" i="50"/>
  <c r="AG59" i="50"/>
  <c r="AF59" i="50"/>
  <c r="AE59" i="50"/>
  <c r="AD59" i="50"/>
  <c r="AC59" i="50"/>
  <c r="AB59" i="50"/>
  <c r="AA59" i="50"/>
  <c r="Z59" i="50"/>
  <c r="Y59" i="50"/>
  <c r="X59" i="50"/>
  <c r="W59" i="50"/>
  <c r="V59" i="50"/>
  <c r="U59" i="50"/>
  <c r="T59" i="50"/>
  <c r="S59" i="50"/>
  <c r="R59" i="50"/>
  <c r="Q59" i="50"/>
  <c r="P59" i="50"/>
  <c r="O59" i="50"/>
  <c r="N59" i="50"/>
  <c r="M59" i="50"/>
  <c r="L59" i="50"/>
  <c r="K59" i="50"/>
  <c r="J59" i="50"/>
  <c r="I59" i="50"/>
  <c r="B59" i="50"/>
  <c r="AI58" i="50"/>
  <c r="AH58" i="50"/>
  <c r="AG58" i="50"/>
  <c r="AF58" i="50"/>
  <c r="AE58" i="50"/>
  <c r="AD58" i="50"/>
  <c r="AC58" i="50"/>
  <c r="AB58" i="50"/>
  <c r="AA58" i="50"/>
  <c r="Z58" i="50"/>
  <c r="Y58" i="50"/>
  <c r="X58" i="50"/>
  <c r="W58" i="50"/>
  <c r="V58" i="50"/>
  <c r="U58" i="50"/>
  <c r="T58" i="50"/>
  <c r="S58" i="50"/>
  <c r="R58" i="50"/>
  <c r="Q58" i="50"/>
  <c r="P58" i="50"/>
  <c r="O58" i="50"/>
  <c r="N58" i="50"/>
  <c r="M58" i="50"/>
  <c r="L58" i="50"/>
  <c r="K58" i="50"/>
  <c r="J58" i="50"/>
  <c r="I58" i="50"/>
  <c r="B58" i="50"/>
  <c r="AI57" i="50"/>
  <c r="AH57" i="50"/>
  <c r="AG57" i="50"/>
  <c r="AF57" i="50"/>
  <c r="AE57" i="50"/>
  <c r="AD57" i="50"/>
  <c r="AC57" i="50"/>
  <c r="AB57" i="50"/>
  <c r="AA57" i="50"/>
  <c r="Z57" i="50"/>
  <c r="Y57" i="50"/>
  <c r="X57" i="50"/>
  <c r="W57" i="50"/>
  <c r="V57" i="50"/>
  <c r="U57" i="50"/>
  <c r="T57" i="50"/>
  <c r="S57" i="50"/>
  <c r="R57" i="50"/>
  <c r="Q57" i="50"/>
  <c r="P57" i="50"/>
  <c r="O57" i="50"/>
  <c r="N57" i="50"/>
  <c r="M57" i="50"/>
  <c r="L57" i="50"/>
  <c r="K57" i="50"/>
  <c r="J57" i="50"/>
  <c r="I57" i="50"/>
  <c r="B57" i="50"/>
  <c r="AI56" i="50"/>
  <c r="AH56" i="50"/>
  <c r="AG56" i="50"/>
  <c r="AF56" i="50"/>
  <c r="AE56" i="50"/>
  <c r="AD56" i="50"/>
  <c r="AC56" i="50"/>
  <c r="AB56" i="50"/>
  <c r="AA56" i="50"/>
  <c r="Z56" i="50"/>
  <c r="Y56" i="50"/>
  <c r="X56" i="50"/>
  <c r="W56" i="50"/>
  <c r="V56" i="50"/>
  <c r="U56" i="50"/>
  <c r="T56" i="50"/>
  <c r="S56" i="50"/>
  <c r="R56" i="50"/>
  <c r="Q56" i="50"/>
  <c r="P56" i="50"/>
  <c r="O56" i="50"/>
  <c r="N56" i="50"/>
  <c r="M56" i="50"/>
  <c r="L56" i="50"/>
  <c r="K56" i="50"/>
  <c r="J56" i="50"/>
  <c r="I56" i="50"/>
  <c r="B56" i="50"/>
  <c r="AI55" i="50"/>
  <c r="AH55" i="50"/>
  <c r="AG55" i="50"/>
  <c r="AF55" i="50"/>
  <c r="AE55" i="50"/>
  <c r="AD55" i="50"/>
  <c r="AC55" i="50"/>
  <c r="AB55" i="50"/>
  <c r="AA55" i="50"/>
  <c r="Z55" i="50"/>
  <c r="Y55" i="50"/>
  <c r="X55" i="50"/>
  <c r="W55" i="50"/>
  <c r="V55" i="50"/>
  <c r="U55" i="50"/>
  <c r="T55" i="50"/>
  <c r="S55" i="50"/>
  <c r="R55" i="50"/>
  <c r="Q55" i="50"/>
  <c r="P55" i="50"/>
  <c r="O55" i="50"/>
  <c r="N55" i="50"/>
  <c r="M55" i="50"/>
  <c r="L55" i="50"/>
  <c r="K55" i="50"/>
  <c r="J55" i="50"/>
  <c r="I55" i="50"/>
  <c r="B55" i="50"/>
  <c r="AI54" i="50"/>
  <c r="AH54" i="50"/>
  <c r="AG54" i="50"/>
  <c r="AF54" i="50"/>
  <c r="AE54" i="50"/>
  <c r="AD54" i="50"/>
  <c r="AC54" i="50"/>
  <c r="AB54" i="50"/>
  <c r="AA54" i="50"/>
  <c r="Z54" i="50"/>
  <c r="Y54" i="50"/>
  <c r="X54" i="50"/>
  <c r="W54" i="50"/>
  <c r="V54" i="50"/>
  <c r="U54" i="50"/>
  <c r="T54" i="50"/>
  <c r="S54" i="50"/>
  <c r="R54" i="50"/>
  <c r="Q54" i="50"/>
  <c r="P54" i="50"/>
  <c r="O54" i="50"/>
  <c r="N54" i="50"/>
  <c r="M54" i="50"/>
  <c r="L54" i="50"/>
  <c r="K54" i="50"/>
  <c r="J54" i="50"/>
  <c r="I54" i="50"/>
  <c r="B54" i="50"/>
  <c r="AI53" i="50"/>
  <c r="AH53" i="50"/>
  <c r="AG53" i="50"/>
  <c r="AF53" i="50"/>
  <c r="AE53" i="50"/>
  <c r="AD53" i="50"/>
  <c r="AC53" i="50"/>
  <c r="AB53" i="50"/>
  <c r="AA53" i="50"/>
  <c r="Z53" i="50"/>
  <c r="Y53" i="50"/>
  <c r="X53" i="50"/>
  <c r="W53" i="50"/>
  <c r="V53" i="50"/>
  <c r="U53" i="50"/>
  <c r="T53" i="50"/>
  <c r="S53" i="50"/>
  <c r="R53" i="50"/>
  <c r="Q53" i="50"/>
  <c r="P53" i="50"/>
  <c r="O53" i="50"/>
  <c r="N53" i="50"/>
  <c r="M53" i="50"/>
  <c r="L53" i="50"/>
  <c r="K53" i="50"/>
  <c r="J53" i="50"/>
  <c r="I53" i="50"/>
  <c r="B53" i="50"/>
  <c r="AI52" i="50"/>
  <c r="AH52" i="50"/>
  <c r="AG52" i="50"/>
  <c r="AF52" i="50"/>
  <c r="AE52" i="50"/>
  <c r="AD52" i="50"/>
  <c r="AC52" i="50"/>
  <c r="AB52" i="50"/>
  <c r="AA52" i="50"/>
  <c r="Z52" i="50"/>
  <c r="Y52" i="50"/>
  <c r="X52" i="50"/>
  <c r="W52" i="50"/>
  <c r="V52" i="50"/>
  <c r="U52" i="50"/>
  <c r="T52" i="50"/>
  <c r="S52" i="50"/>
  <c r="R52" i="50"/>
  <c r="Q52" i="50"/>
  <c r="P52" i="50"/>
  <c r="O52" i="50"/>
  <c r="N52" i="50"/>
  <c r="M52" i="50"/>
  <c r="L52" i="50"/>
  <c r="K52" i="50"/>
  <c r="J52" i="50"/>
  <c r="I52" i="50"/>
  <c r="B52" i="50"/>
  <c r="AI51" i="50"/>
  <c r="AH51" i="50"/>
  <c r="AG51" i="50"/>
  <c r="AF51" i="50"/>
  <c r="AE51" i="50"/>
  <c r="AD51" i="50"/>
  <c r="AC51" i="50"/>
  <c r="AB51" i="50"/>
  <c r="AA51" i="50"/>
  <c r="Z51" i="50"/>
  <c r="Y51" i="50"/>
  <c r="X51" i="50"/>
  <c r="W51" i="50"/>
  <c r="V51" i="50"/>
  <c r="U51" i="50"/>
  <c r="T51" i="50"/>
  <c r="S51" i="50"/>
  <c r="R51" i="50"/>
  <c r="Q51" i="50"/>
  <c r="P51" i="50"/>
  <c r="O51" i="50"/>
  <c r="N51" i="50"/>
  <c r="M51" i="50"/>
  <c r="L51" i="50"/>
  <c r="K51" i="50"/>
  <c r="J51" i="50"/>
  <c r="I51" i="50"/>
  <c r="B51" i="50"/>
  <c r="AI50" i="50"/>
  <c r="AH50" i="50"/>
  <c r="AG50" i="50"/>
  <c r="AF50" i="50"/>
  <c r="AE50" i="50"/>
  <c r="AD50" i="50"/>
  <c r="AC50" i="50"/>
  <c r="AB50" i="50"/>
  <c r="AA50" i="50"/>
  <c r="Z50" i="50"/>
  <c r="Y50" i="50"/>
  <c r="X50" i="50"/>
  <c r="W50" i="50"/>
  <c r="V50" i="50"/>
  <c r="U50" i="50"/>
  <c r="T50" i="50"/>
  <c r="S50" i="50"/>
  <c r="R50" i="50"/>
  <c r="Q50" i="50"/>
  <c r="P50" i="50"/>
  <c r="O50" i="50"/>
  <c r="N50" i="50"/>
  <c r="M50" i="50"/>
  <c r="L50" i="50"/>
  <c r="K50" i="50"/>
  <c r="J50" i="50"/>
  <c r="I50" i="50"/>
  <c r="B50" i="50"/>
  <c r="AI49" i="50"/>
  <c r="AH49" i="50"/>
  <c r="AG49" i="50"/>
  <c r="AF49" i="50"/>
  <c r="AE49" i="50"/>
  <c r="AD49" i="50"/>
  <c r="AC49" i="50"/>
  <c r="AB49" i="50"/>
  <c r="AA49" i="50"/>
  <c r="Z49" i="50"/>
  <c r="Y49" i="50"/>
  <c r="X49" i="50"/>
  <c r="W49" i="50"/>
  <c r="V49" i="50"/>
  <c r="U49" i="50"/>
  <c r="T49" i="50"/>
  <c r="S49" i="50"/>
  <c r="R49" i="50"/>
  <c r="Q49" i="50"/>
  <c r="P49" i="50"/>
  <c r="O49" i="50"/>
  <c r="N49" i="50"/>
  <c r="M49" i="50"/>
  <c r="L49" i="50"/>
  <c r="K49" i="50"/>
  <c r="J49" i="50"/>
  <c r="I49" i="50"/>
  <c r="B49" i="50"/>
  <c r="AI48" i="50"/>
  <c r="AH48" i="50"/>
  <c r="AG48" i="50"/>
  <c r="AF48" i="50"/>
  <c r="AE48" i="50"/>
  <c r="AD48" i="50"/>
  <c r="AC48" i="50"/>
  <c r="AB48" i="50"/>
  <c r="AA48" i="50"/>
  <c r="Z48" i="50"/>
  <c r="Y48" i="50"/>
  <c r="X48" i="50"/>
  <c r="W48" i="50"/>
  <c r="V48" i="50"/>
  <c r="U48" i="50"/>
  <c r="T48" i="50"/>
  <c r="S48" i="50"/>
  <c r="R48" i="50"/>
  <c r="Q48" i="50"/>
  <c r="P48" i="50"/>
  <c r="O48" i="50"/>
  <c r="N48" i="50"/>
  <c r="M48" i="50"/>
  <c r="L48" i="50"/>
  <c r="K48" i="50"/>
  <c r="J48" i="50"/>
  <c r="I48" i="50"/>
  <c r="B48" i="50"/>
  <c r="AI47" i="50"/>
  <c r="AH47" i="50"/>
  <c r="AG47" i="50"/>
  <c r="AF47" i="50"/>
  <c r="AE47" i="50"/>
  <c r="AD47" i="50"/>
  <c r="AC47" i="50"/>
  <c r="AB47" i="50"/>
  <c r="AA47" i="50"/>
  <c r="Z47" i="50"/>
  <c r="Y47" i="50"/>
  <c r="X47" i="50"/>
  <c r="W47" i="50"/>
  <c r="V47" i="50"/>
  <c r="U47" i="50"/>
  <c r="T47" i="50"/>
  <c r="S47" i="50"/>
  <c r="R47" i="50"/>
  <c r="Q47" i="50"/>
  <c r="P47" i="50"/>
  <c r="O47" i="50"/>
  <c r="N47" i="50"/>
  <c r="M47" i="50"/>
  <c r="L47" i="50"/>
  <c r="K47" i="50"/>
  <c r="J47" i="50"/>
  <c r="I47" i="50"/>
  <c r="B47" i="50"/>
  <c r="AI46" i="50"/>
  <c r="AH46" i="50"/>
  <c r="AG46" i="50"/>
  <c r="AF46" i="50"/>
  <c r="AE46" i="50"/>
  <c r="AD46" i="50"/>
  <c r="AC46" i="50"/>
  <c r="AB46" i="50"/>
  <c r="AA46" i="50"/>
  <c r="Z46" i="50"/>
  <c r="Y46" i="50"/>
  <c r="X46" i="50"/>
  <c r="W46" i="50"/>
  <c r="V46" i="50"/>
  <c r="U46" i="50"/>
  <c r="T46" i="50"/>
  <c r="S46" i="50"/>
  <c r="R46" i="50"/>
  <c r="Q46" i="50"/>
  <c r="P46" i="50"/>
  <c r="O46" i="50"/>
  <c r="N46" i="50"/>
  <c r="M46" i="50"/>
  <c r="L46" i="50"/>
  <c r="K46" i="50"/>
  <c r="J46" i="50"/>
  <c r="I46" i="50"/>
  <c r="B46" i="50"/>
  <c r="AI45" i="50"/>
  <c r="AH45" i="50"/>
  <c r="AG45" i="50"/>
  <c r="AF45" i="50"/>
  <c r="AE45" i="50"/>
  <c r="AD45" i="50"/>
  <c r="AC45" i="50"/>
  <c r="AB45" i="50"/>
  <c r="AA45" i="50"/>
  <c r="Z45" i="50"/>
  <c r="Y45" i="50"/>
  <c r="X45" i="50"/>
  <c r="W45" i="50"/>
  <c r="V45" i="50"/>
  <c r="U45" i="50"/>
  <c r="T45" i="50"/>
  <c r="S45" i="50"/>
  <c r="R45" i="50"/>
  <c r="Q45" i="50"/>
  <c r="P45" i="50"/>
  <c r="O45" i="50"/>
  <c r="N45" i="50"/>
  <c r="M45" i="50"/>
  <c r="L45" i="50"/>
  <c r="K45" i="50"/>
  <c r="J45" i="50"/>
  <c r="I45" i="50"/>
  <c r="B45" i="50"/>
  <c r="AI44" i="50"/>
  <c r="AH44" i="50"/>
  <c r="AG44" i="50"/>
  <c r="AF44" i="50"/>
  <c r="AE44" i="50"/>
  <c r="AD44" i="50"/>
  <c r="AC44" i="50"/>
  <c r="AB44" i="50"/>
  <c r="AA44" i="50"/>
  <c r="Z44" i="50"/>
  <c r="Y44" i="50"/>
  <c r="X44" i="50"/>
  <c r="W44" i="50"/>
  <c r="V44" i="50"/>
  <c r="U44" i="50"/>
  <c r="T44" i="50"/>
  <c r="S44" i="50"/>
  <c r="R44" i="50"/>
  <c r="Q44" i="50"/>
  <c r="P44" i="50"/>
  <c r="O44" i="50"/>
  <c r="N44" i="50"/>
  <c r="M44" i="50"/>
  <c r="L44" i="50"/>
  <c r="K44" i="50"/>
  <c r="J44" i="50"/>
  <c r="I44" i="50"/>
  <c r="B44" i="50"/>
  <c r="AI43" i="50"/>
  <c r="AH43" i="50"/>
  <c r="AG43" i="50"/>
  <c r="AF43" i="50"/>
  <c r="AE43" i="50"/>
  <c r="AD43" i="50"/>
  <c r="AC43" i="50"/>
  <c r="AB43" i="50"/>
  <c r="AA43" i="50"/>
  <c r="Z43" i="50"/>
  <c r="Y43" i="50"/>
  <c r="X43" i="50"/>
  <c r="W43" i="50"/>
  <c r="V43" i="50"/>
  <c r="U43" i="50"/>
  <c r="T43" i="50"/>
  <c r="S43" i="50"/>
  <c r="R43" i="50"/>
  <c r="Q43" i="50"/>
  <c r="P43" i="50"/>
  <c r="O43" i="50"/>
  <c r="N43" i="50"/>
  <c r="M43" i="50"/>
  <c r="L43" i="50"/>
  <c r="K43" i="50"/>
  <c r="J43" i="50"/>
  <c r="I43" i="50"/>
  <c r="B43" i="50"/>
  <c r="AI42" i="50"/>
  <c r="AH42" i="50"/>
  <c r="AG42" i="50"/>
  <c r="AF42" i="50"/>
  <c r="AE42" i="50"/>
  <c r="AD42" i="50"/>
  <c r="AC42" i="50"/>
  <c r="AB42" i="50"/>
  <c r="AA42" i="50"/>
  <c r="Z42" i="50"/>
  <c r="Y42" i="50"/>
  <c r="X42" i="50"/>
  <c r="W42" i="50"/>
  <c r="V42" i="50"/>
  <c r="U42" i="50"/>
  <c r="T42" i="50"/>
  <c r="S42" i="50"/>
  <c r="R42" i="50"/>
  <c r="Q42" i="50"/>
  <c r="P42" i="50"/>
  <c r="O42" i="50"/>
  <c r="N42" i="50"/>
  <c r="M42" i="50"/>
  <c r="L42" i="50"/>
  <c r="K42" i="50"/>
  <c r="J42" i="50"/>
  <c r="I42" i="50"/>
  <c r="B42" i="50"/>
  <c r="AI41" i="50"/>
  <c r="AH41" i="50"/>
  <c r="AG41" i="50"/>
  <c r="AF41" i="50"/>
  <c r="AE41" i="50"/>
  <c r="AD41" i="50"/>
  <c r="AC41" i="50"/>
  <c r="AB41" i="50"/>
  <c r="AA41" i="50"/>
  <c r="Z41" i="50"/>
  <c r="Y41" i="50"/>
  <c r="X41" i="50"/>
  <c r="W41" i="50"/>
  <c r="V41" i="50"/>
  <c r="U41" i="50"/>
  <c r="T41" i="50"/>
  <c r="S41" i="50"/>
  <c r="R41" i="50"/>
  <c r="Q41" i="50"/>
  <c r="P41" i="50"/>
  <c r="O41" i="50"/>
  <c r="N41" i="50"/>
  <c r="M41" i="50"/>
  <c r="L41" i="50"/>
  <c r="K41" i="50"/>
  <c r="J41" i="50"/>
  <c r="I41" i="50"/>
  <c r="B41" i="50"/>
  <c r="AI40" i="50"/>
  <c r="AH40" i="50"/>
  <c r="AG40" i="50"/>
  <c r="AF40" i="50"/>
  <c r="AE40" i="50"/>
  <c r="AD40" i="50"/>
  <c r="AC40" i="50"/>
  <c r="AB40" i="50"/>
  <c r="AA40" i="50"/>
  <c r="Z40" i="50"/>
  <c r="Y40" i="50"/>
  <c r="X40" i="50"/>
  <c r="W40" i="50"/>
  <c r="V40" i="50"/>
  <c r="U40" i="50"/>
  <c r="T40" i="50"/>
  <c r="S40" i="50"/>
  <c r="R40" i="50"/>
  <c r="Q40" i="50"/>
  <c r="P40" i="50"/>
  <c r="O40" i="50"/>
  <c r="N40" i="50"/>
  <c r="M40" i="50"/>
  <c r="L40" i="50"/>
  <c r="K40" i="50"/>
  <c r="J40" i="50"/>
  <c r="I40" i="50"/>
  <c r="B40" i="50"/>
  <c r="AI39" i="50"/>
  <c r="AH39" i="50"/>
  <c r="AG39" i="50"/>
  <c r="AF39" i="50"/>
  <c r="AE39" i="50"/>
  <c r="AD39" i="50"/>
  <c r="AC39" i="50"/>
  <c r="AB39" i="50"/>
  <c r="AA39" i="50"/>
  <c r="Z39" i="50"/>
  <c r="Y39" i="50"/>
  <c r="X39" i="50"/>
  <c r="W39" i="50"/>
  <c r="V39" i="50"/>
  <c r="U39" i="50"/>
  <c r="T39" i="50"/>
  <c r="S39" i="50"/>
  <c r="R39" i="50"/>
  <c r="Q39" i="50"/>
  <c r="P39" i="50"/>
  <c r="O39" i="50"/>
  <c r="N39" i="50"/>
  <c r="M39" i="50"/>
  <c r="L39" i="50"/>
  <c r="K39" i="50"/>
  <c r="J39" i="50"/>
  <c r="I39" i="50"/>
  <c r="B39" i="50"/>
  <c r="AI38" i="50"/>
  <c r="AH38" i="50"/>
  <c r="AG38" i="50"/>
  <c r="AF38" i="50"/>
  <c r="AE38" i="50"/>
  <c r="AD38" i="50"/>
  <c r="AC38" i="50"/>
  <c r="AB38" i="50"/>
  <c r="AA38" i="50"/>
  <c r="Z38" i="50"/>
  <c r="Y38" i="50"/>
  <c r="X38" i="50"/>
  <c r="W38" i="50"/>
  <c r="V38" i="50"/>
  <c r="U38" i="50"/>
  <c r="T38" i="50"/>
  <c r="S38" i="50"/>
  <c r="R38" i="50"/>
  <c r="Q38" i="50"/>
  <c r="P38" i="50"/>
  <c r="O38" i="50"/>
  <c r="N38" i="50"/>
  <c r="M38" i="50"/>
  <c r="L38" i="50"/>
  <c r="K38" i="50"/>
  <c r="J38" i="50"/>
  <c r="I38" i="50"/>
  <c r="B38" i="50"/>
  <c r="AI37" i="50"/>
  <c r="AH37" i="50"/>
  <c r="AG37" i="50"/>
  <c r="AF37" i="50"/>
  <c r="AE37" i="50"/>
  <c r="AD37" i="50"/>
  <c r="AC37" i="50"/>
  <c r="AB37" i="50"/>
  <c r="AA37" i="50"/>
  <c r="Z37" i="50"/>
  <c r="Y37" i="50"/>
  <c r="X37" i="50"/>
  <c r="W37" i="50"/>
  <c r="V37" i="50"/>
  <c r="U37" i="50"/>
  <c r="T37" i="50"/>
  <c r="S37" i="50"/>
  <c r="R37" i="50"/>
  <c r="Q37" i="50"/>
  <c r="P37" i="50"/>
  <c r="O37" i="50"/>
  <c r="N37" i="50"/>
  <c r="M37" i="50"/>
  <c r="L37" i="50"/>
  <c r="K37" i="50"/>
  <c r="J37" i="50"/>
  <c r="I37" i="50"/>
  <c r="B37" i="50"/>
  <c r="AI36" i="50"/>
  <c r="AH36" i="50"/>
  <c r="AG36" i="50"/>
  <c r="AF36" i="50"/>
  <c r="AE36" i="50"/>
  <c r="AD36" i="50"/>
  <c r="AC36" i="50"/>
  <c r="AB36" i="50"/>
  <c r="AA36" i="50"/>
  <c r="Z36" i="50"/>
  <c r="Y36" i="50"/>
  <c r="X36" i="50"/>
  <c r="W36" i="50"/>
  <c r="V36" i="50"/>
  <c r="U36" i="50"/>
  <c r="T36" i="50"/>
  <c r="S36" i="50"/>
  <c r="R36" i="50"/>
  <c r="Q36" i="50"/>
  <c r="P36" i="50"/>
  <c r="O36" i="50"/>
  <c r="N36" i="50"/>
  <c r="M36" i="50"/>
  <c r="L36" i="50"/>
  <c r="K36" i="50"/>
  <c r="J36" i="50"/>
  <c r="I36" i="50"/>
  <c r="B36" i="50"/>
  <c r="AI35" i="50"/>
  <c r="AH35" i="50"/>
  <c r="AG35" i="50"/>
  <c r="AF35" i="50"/>
  <c r="AE35" i="50"/>
  <c r="AD35" i="50"/>
  <c r="AC35" i="50"/>
  <c r="AB35" i="50"/>
  <c r="AA35" i="50"/>
  <c r="Z35" i="50"/>
  <c r="Y35" i="50"/>
  <c r="X35" i="50"/>
  <c r="W35" i="50"/>
  <c r="V35" i="50"/>
  <c r="U35" i="50"/>
  <c r="T35" i="50"/>
  <c r="S35" i="50"/>
  <c r="R35" i="50"/>
  <c r="Q35" i="50"/>
  <c r="P35" i="50"/>
  <c r="O35" i="50"/>
  <c r="N35" i="50"/>
  <c r="M35" i="50"/>
  <c r="L35" i="50"/>
  <c r="K35" i="50"/>
  <c r="J35" i="50"/>
  <c r="I35" i="50"/>
  <c r="B35" i="50"/>
  <c r="AI34" i="50"/>
  <c r="AH34" i="50"/>
  <c r="AG34" i="50"/>
  <c r="AF34" i="50"/>
  <c r="AE34" i="50"/>
  <c r="AD34" i="50"/>
  <c r="AC34" i="50"/>
  <c r="AB34" i="50"/>
  <c r="AA34" i="50"/>
  <c r="Z34" i="50"/>
  <c r="Y34" i="50"/>
  <c r="X34" i="50"/>
  <c r="W34" i="50"/>
  <c r="V34" i="50"/>
  <c r="U34" i="50"/>
  <c r="T34" i="50"/>
  <c r="S34" i="50"/>
  <c r="R34" i="50"/>
  <c r="Q34" i="50"/>
  <c r="P34" i="50"/>
  <c r="O34" i="50"/>
  <c r="N34" i="50"/>
  <c r="M34" i="50"/>
  <c r="L34" i="50"/>
  <c r="K34" i="50"/>
  <c r="J34" i="50"/>
  <c r="I34" i="50"/>
  <c r="B34" i="50"/>
  <c r="AI33" i="50"/>
  <c r="AH33" i="50"/>
  <c r="AG33" i="50"/>
  <c r="AF33" i="50"/>
  <c r="AE33" i="50"/>
  <c r="AD33" i="50"/>
  <c r="AC33" i="50"/>
  <c r="AB33" i="50"/>
  <c r="AA33" i="50"/>
  <c r="Z33" i="50"/>
  <c r="Y33" i="50"/>
  <c r="X33" i="50"/>
  <c r="W33" i="50"/>
  <c r="V33" i="50"/>
  <c r="U33" i="50"/>
  <c r="T33" i="50"/>
  <c r="S33" i="50"/>
  <c r="R33" i="50"/>
  <c r="Q33" i="50"/>
  <c r="P33" i="50"/>
  <c r="O33" i="50"/>
  <c r="N33" i="50"/>
  <c r="M33" i="50"/>
  <c r="L33" i="50"/>
  <c r="K33" i="50"/>
  <c r="J33" i="50"/>
  <c r="I33" i="50"/>
  <c r="B33" i="50"/>
  <c r="AI32" i="50"/>
  <c r="AH32" i="50"/>
  <c r="AG32" i="50"/>
  <c r="AF32" i="50"/>
  <c r="AE32" i="50"/>
  <c r="AD32" i="50"/>
  <c r="AC32" i="50"/>
  <c r="AB32" i="50"/>
  <c r="AA32" i="50"/>
  <c r="Z32" i="50"/>
  <c r="Y32" i="50"/>
  <c r="X32" i="50"/>
  <c r="W32" i="50"/>
  <c r="V32" i="50"/>
  <c r="U32" i="50"/>
  <c r="T32" i="50"/>
  <c r="S32" i="50"/>
  <c r="R32" i="50"/>
  <c r="Q32" i="50"/>
  <c r="P32" i="50"/>
  <c r="O32" i="50"/>
  <c r="N32" i="50"/>
  <c r="M32" i="50"/>
  <c r="L32" i="50"/>
  <c r="K32" i="50"/>
  <c r="J32" i="50"/>
  <c r="I32" i="50"/>
  <c r="B32" i="50"/>
  <c r="AI31" i="50"/>
  <c r="AH31" i="50"/>
  <c r="AG31" i="50"/>
  <c r="AF31" i="50"/>
  <c r="AE31" i="50"/>
  <c r="AD31" i="50"/>
  <c r="AC31" i="50"/>
  <c r="AB31" i="50"/>
  <c r="AA31" i="50"/>
  <c r="Z31" i="50"/>
  <c r="Y31" i="50"/>
  <c r="X31" i="50"/>
  <c r="W31" i="50"/>
  <c r="V31" i="50"/>
  <c r="U31" i="50"/>
  <c r="T31" i="50"/>
  <c r="S31" i="50"/>
  <c r="R31" i="50"/>
  <c r="Q31" i="50"/>
  <c r="P31" i="50"/>
  <c r="O31" i="50"/>
  <c r="N31" i="50"/>
  <c r="M31" i="50"/>
  <c r="L31" i="50"/>
  <c r="K31" i="50"/>
  <c r="J31" i="50"/>
  <c r="I31" i="50"/>
  <c r="B31" i="50"/>
  <c r="AI30" i="50"/>
  <c r="AH30" i="50"/>
  <c r="AG30" i="50"/>
  <c r="AF30" i="50"/>
  <c r="AE30" i="50"/>
  <c r="AD30" i="50"/>
  <c r="AC30" i="50"/>
  <c r="AB30" i="50"/>
  <c r="AA30" i="50"/>
  <c r="Z30" i="50"/>
  <c r="Y30" i="50"/>
  <c r="X30" i="50"/>
  <c r="W30" i="50"/>
  <c r="V30" i="50"/>
  <c r="U30" i="50"/>
  <c r="T30" i="50"/>
  <c r="S30" i="50"/>
  <c r="R30" i="50"/>
  <c r="Q30" i="50"/>
  <c r="P30" i="50"/>
  <c r="O30" i="50"/>
  <c r="N30" i="50"/>
  <c r="M30" i="50"/>
  <c r="L30" i="50"/>
  <c r="K30" i="50"/>
  <c r="J30" i="50"/>
  <c r="I30" i="50"/>
  <c r="B30" i="50"/>
  <c r="AI29" i="50"/>
  <c r="AH29" i="50"/>
  <c r="AG29" i="50"/>
  <c r="AF29" i="50"/>
  <c r="AE29" i="50"/>
  <c r="AD29" i="50"/>
  <c r="AC29" i="50"/>
  <c r="AB29" i="50"/>
  <c r="AA29" i="50"/>
  <c r="Z29" i="50"/>
  <c r="Y29" i="50"/>
  <c r="X29" i="50"/>
  <c r="W29" i="50"/>
  <c r="V29" i="50"/>
  <c r="U29" i="50"/>
  <c r="T29" i="50"/>
  <c r="S29" i="50"/>
  <c r="R29" i="50"/>
  <c r="Q29" i="50"/>
  <c r="P29" i="50"/>
  <c r="O29" i="50"/>
  <c r="N29" i="50"/>
  <c r="M29" i="50"/>
  <c r="L29" i="50"/>
  <c r="K29" i="50"/>
  <c r="J29" i="50"/>
  <c r="I29" i="50"/>
  <c r="B29" i="50"/>
  <c r="AI28" i="50"/>
  <c r="AH28" i="50"/>
  <c r="AG28" i="50"/>
  <c r="AF28" i="50"/>
  <c r="AE28" i="50"/>
  <c r="AD28" i="50"/>
  <c r="AC28" i="50"/>
  <c r="AB28" i="50"/>
  <c r="AA28" i="50"/>
  <c r="Z28" i="50"/>
  <c r="Y28" i="50"/>
  <c r="X28" i="50"/>
  <c r="W28" i="50"/>
  <c r="V28" i="50"/>
  <c r="U28" i="50"/>
  <c r="T28" i="50"/>
  <c r="S28" i="50"/>
  <c r="R28" i="50"/>
  <c r="Q28" i="50"/>
  <c r="P28" i="50"/>
  <c r="O28" i="50"/>
  <c r="N28" i="50"/>
  <c r="M28" i="50"/>
  <c r="L28" i="50"/>
  <c r="K28" i="50"/>
  <c r="J28" i="50"/>
  <c r="I28" i="50"/>
  <c r="B28" i="50"/>
  <c r="AI27" i="50"/>
  <c r="AH27" i="50"/>
  <c r="AG27" i="50"/>
  <c r="AF27" i="50"/>
  <c r="AE27" i="50"/>
  <c r="AD27" i="50"/>
  <c r="AC27" i="50"/>
  <c r="AB27" i="50"/>
  <c r="AA27" i="50"/>
  <c r="Z27" i="50"/>
  <c r="Y27" i="50"/>
  <c r="X27" i="50"/>
  <c r="W27" i="50"/>
  <c r="V27" i="50"/>
  <c r="U27" i="50"/>
  <c r="T27" i="50"/>
  <c r="S27" i="50"/>
  <c r="R27" i="50"/>
  <c r="Q27" i="50"/>
  <c r="P27" i="50"/>
  <c r="O27" i="50"/>
  <c r="N27" i="50"/>
  <c r="M27" i="50"/>
  <c r="L27" i="50"/>
  <c r="K27" i="50"/>
  <c r="J27" i="50"/>
  <c r="I27" i="50"/>
  <c r="B27" i="50"/>
  <c r="AI26" i="50"/>
  <c r="AH26" i="50"/>
  <c r="AG26" i="50"/>
  <c r="AF26" i="50"/>
  <c r="AE26" i="50"/>
  <c r="AD26" i="50"/>
  <c r="AC26" i="50"/>
  <c r="AB26" i="50"/>
  <c r="AA26" i="50"/>
  <c r="Z26" i="50"/>
  <c r="Y26" i="50"/>
  <c r="X26" i="50"/>
  <c r="W26" i="50"/>
  <c r="V26" i="50"/>
  <c r="U26" i="50"/>
  <c r="T26" i="50"/>
  <c r="S26" i="50"/>
  <c r="R26" i="50"/>
  <c r="Q26" i="50"/>
  <c r="P26" i="50"/>
  <c r="O26" i="50"/>
  <c r="N26" i="50"/>
  <c r="M26" i="50"/>
  <c r="L26" i="50"/>
  <c r="K26" i="50"/>
  <c r="J26" i="50"/>
  <c r="I26" i="50"/>
  <c r="B26" i="50"/>
  <c r="AI25" i="50"/>
  <c r="AH25" i="50"/>
  <c r="AG25" i="50"/>
  <c r="AF25" i="50"/>
  <c r="AE25" i="50"/>
  <c r="AD25" i="50"/>
  <c r="AC25" i="50"/>
  <c r="AB25" i="50"/>
  <c r="AA25" i="50"/>
  <c r="Z25" i="50"/>
  <c r="Y25" i="50"/>
  <c r="X25" i="50"/>
  <c r="W25" i="50"/>
  <c r="V25" i="50"/>
  <c r="U25" i="50"/>
  <c r="T25" i="50"/>
  <c r="S25" i="50"/>
  <c r="R25" i="50"/>
  <c r="Q25" i="50"/>
  <c r="P25" i="50"/>
  <c r="O25" i="50"/>
  <c r="N25" i="50"/>
  <c r="M25" i="50"/>
  <c r="L25" i="50"/>
  <c r="K25" i="50"/>
  <c r="J25" i="50"/>
  <c r="I25" i="50"/>
  <c r="B25" i="50"/>
  <c r="AI24" i="50"/>
  <c r="AH24" i="50"/>
  <c r="AG24" i="50"/>
  <c r="AF24" i="50"/>
  <c r="AE24" i="50"/>
  <c r="AD24" i="50"/>
  <c r="AC24" i="50"/>
  <c r="AB24" i="50"/>
  <c r="AA24" i="50"/>
  <c r="Z24" i="50"/>
  <c r="Y24" i="50"/>
  <c r="X24" i="50"/>
  <c r="W24" i="50"/>
  <c r="V24" i="50"/>
  <c r="U24" i="50"/>
  <c r="T24" i="50"/>
  <c r="S24" i="50"/>
  <c r="R24" i="50"/>
  <c r="Q24" i="50"/>
  <c r="P24" i="50"/>
  <c r="O24" i="50"/>
  <c r="N24" i="50"/>
  <c r="M24" i="50"/>
  <c r="L24" i="50"/>
  <c r="K24" i="50"/>
  <c r="J24" i="50"/>
  <c r="I24" i="50"/>
  <c r="B24" i="50"/>
  <c r="AI23" i="50"/>
  <c r="AH23" i="50"/>
  <c r="AG23" i="50"/>
  <c r="AF23" i="50"/>
  <c r="AE23" i="50"/>
  <c r="AD23" i="50"/>
  <c r="AC23" i="50"/>
  <c r="AB23" i="50"/>
  <c r="AA23" i="50"/>
  <c r="Z23" i="50"/>
  <c r="Y23" i="50"/>
  <c r="X23" i="50"/>
  <c r="W23" i="50"/>
  <c r="V23" i="50"/>
  <c r="U23" i="50"/>
  <c r="T23" i="50"/>
  <c r="S23" i="50"/>
  <c r="R23" i="50"/>
  <c r="Q23" i="50"/>
  <c r="P23" i="50"/>
  <c r="O23" i="50"/>
  <c r="N23" i="50"/>
  <c r="M23" i="50"/>
  <c r="L23" i="50"/>
  <c r="K23" i="50"/>
  <c r="J23" i="50"/>
  <c r="I23" i="50"/>
  <c r="B23" i="50"/>
  <c r="AI22" i="50"/>
  <c r="AH22" i="50"/>
  <c r="AG22" i="50"/>
  <c r="AF22" i="50"/>
  <c r="AE22" i="50"/>
  <c r="AD22" i="50"/>
  <c r="AC22" i="50"/>
  <c r="AB22" i="50"/>
  <c r="AA22" i="50"/>
  <c r="Z22" i="50"/>
  <c r="Y22" i="50"/>
  <c r="X22" i="50"/>
  <c r="W22" i="50"/>
  <c r="V22" i="50"/>
  <c r="U22" i="50"/>
  <c r="T22" i="50"/>
  <c r="S22" i="50"/>
  <c r="R22" i="50"/>
  <c r="Q22" i="50"/>
  <c r="P22" i="50"/>
  <c r="O22" i="50"/>
  <c r="N22" i="50"/>
  <c r="M22" i="50"/>
  <c r="L22" i="50"/>
  <c r="K22" i="50"/>
  <c r="J22" i="50"/>
  <c r="I22" i="50"/>
  <c r="B22" i="50"/>
  <c r="AI21" i="50"/>
  <c r="AH21" i="50"/>
  <c r="AG21" i="50"/>
  <c r="AF21" i="50"/>
  <c r="AE21" i="50"/>
  <c r="AD21" i="50"/>
  <c r="AC21" i="50"/>
  <c r="AB21" i="50"/>
  <c r="AA21" i="50"/>
  <c r="Z21" i="50"/>
  <c r="Y21" i="50"/>
  <c r="X21" i="50"/>
  <c r="W21" i="50"/>
  <c r="V21" i="50"/>
  <c r="U21" i="50"/>
  <c r="T21" i="50"/>
  <c r="S21" i="50"/>
  <c r="R21" i="50"/>
  <c r="Q21" i="50"/>
  <c r="P21" i="50"/>
  <c r="O21" i="50"/>
  <c r="N21" i="50"/>
  <c r="M21" i="50"/>
  <c r="L21" i="50"/>
  <c r="K21" i="50"/>
  <c r="J21" i="50"/>
  <c r="I21" i="50"/>
  <c r="B21" i="50"/>
  <c r="AI20" i="50"/>
  <c r="AH20" i="50"/>
  <c r="AG20" i="50"/>
  <c r="AF20" i="50"/>
  <c r="AE20" i="50"/>
  <c r="AD20" i="50"/>
  <c r="AC20" i="50"/>
  <c r="AB20" i="50"/>
  <c r="AA20" i="50"/>
  <c r="Z20" i="50"/>
  <c r="Y20" i="50"/>
  <c r="X20" i="50"/>
  <c r="W20" i="50"/>
  <c r="V20" i="50"/>
  <c r="U20" i="50"/>
  <c r="T20" i="50"/>
  <c r="S20" i="50"/>
  <c r="R20" i="50"/>
  <c r="Q20" i="50"/>
  <c r="P20" i="50"/>
  <c r="O20" i="50"/>
  <c r="N20" i="50"/>
  <c r="M20" i="50"/>
  <c r="L20" i="50"/>
  <c r="K20" i="50"/>
  <c r="J20" i="50"/>
  <c r="I20" i="50"/>
  <c r="B20" i="50"/>
  <c r="AI19" i="50"/>
  <c r="AH19" i="50"/>
  <c r="AG19" i="50"/>
  <c r="AF19" i="50"/>
  <c r="AE19" i="50"/>
  <c r="AD19" i="50"/>
  <c r="AC19" i="50"/>
  <c r="AB19" i="50"/>
  <c r="AA19" i="50"/>
  <c r="Z19" i="50"/>
  <c r="Y19" i="50"/>
  <c r="X19" i="50"/>
  <c r="W19" i="50"/>
  <c r="V19" i="50"/>
  <c r="U19" i="50"/>
  <c r="T19" i="50"/>
  <c r="S19" i="50"/>
  <c r="R19" i="50"/>
  <c r="Q19" i="50"/>
  <c r="P19" i="50"/>
  <c r="O19" i="50"/>
  <c r="N19" i="50"/>
  <c r="M19" i="50"/>
  <c r="L19" i="50"/>
  <c r="K19" i="50"/>
  <c r="J19" i="50"/>
  <c r="I19" i="50"/>
  <c r="B19" i="50"/>
  <c r="AI18" i="50"/>
  <c r="AH18" i="50"/>
  <c r="AG18" i="50"/>
  <c r="AF18" i="50"/>
  <c r="AE18" i="50"/>
  <c r="AD18" i="50"/>
  <c r="AC18" i="50"/>
  <c r="AB18" i="50"/>
  <c r="AA18" i="50"/>
  <c r="Z18" i="50"/>
  <c r="Y18" i="50"/>
  <c r="X18" i="50"/>
  <c r="W18" i="50"/>
  <c r="V18" i="50"/>
  <c r="U18" i="50"/>
  <c r="T18" i="50"/>
  <c r="S18" i="50"/>
  <c r="R18" i="50"/>
  <c r="Q18" i="50"/>
  <c r="P18" i="50"/>
  <c r="O18" i="50"/>
  <c r="N18" i="50"/>
  <c r="M18" i="50"/>
  <c r="L18" i="50"/>
  <c r="K18" i="50"/>
  <c r="J18" i="50"/>
  <c r="I18" i="50"/>
  <c r="B18" i="50"/>
  <c r="AI17" i="50"/>
  <c r="AH17" i="50"/>
  <c r="AG17" i="50"/>
  <c r="AF17" i="50"/>
  <c r="AE17" i="50"/>
  <c r="AD17" i="50"/>
  <c r="AC17" i="50"/>
  <c r="AB17" i="50"/>
  <c r="AA17" i="50"/>
  <c r="Z17" i="50"/>
  <c r="Y17" i="50"/>
  <c r="X17" i="50"/>
  <c r="W17" i="50"/>
  <c r="V17" i="50"/>
  <c r="U17" i="50"/>
  <c r="T17" i="50"/>
  <c r="S17" i="50"/>
  <c r="R17" i="50"/>
  <c r="Q17" i="50"/>
  <c r="P17" i="50"/>
  <c r="O17" i="50"/>
  <c r="N17" i="50"/>
  <c r="M17" i="50"/>
  <c r="L17" i="50"/>
  <c r="K17" i="50"/>
  <c r="J17" i="50"/>
  <c r="I17" i="50"/>
  <c r="B17" i="50"/>
  <c r="AI16" i="50"/>
  <c r="AH16" i="50"/>
  <c r="AG16" i="50"/>
  <c r="AF16" i="50"/>
  <c r="AE16" i="50"/>
  <c r="AD16" i="50"/>
  <c r="AC16" i="50"/>
  <c r="AB16" i="50"/>
  <c r="AA16" i="50"/>
  <c r="Z16" i="50"/>
  <c r="Y16" i="50"/>
  <c r="X16" i="50"/>
  <c r="W16" i="50"/>
  <c r="V16" i="50"/>
  <c r="U16" i="50"/>
  <c r="T16" i="50"/>
  <c r="S16" i="50"/>
  <c r="R16" i="50"/>
  <c r="Q16" i="50"/>
  <c r="P16" i="50"/>
  <c r="O16" i="50"/>
  <c r="N16" i="50"/>
  <c r="M16" i="50"/>
  <c r="L16" i="50"/>
  <c r="K16" i="50"/>
  <c r="J16" i="50"/>
  <c r="I16" i="50"/>
  <c r="B16" i="50"/>
  <c r="AI15" i="50"/>
  <c r="AH15" i="50"/>
  <c r="AG15" i="50"/>
  <c r="AF15" i="50"/>
  <c r="AE15" i="50"/>
  <c r="AD15" i="50"/>
  <c r="AC15" i="50"/>
  <c r="AB15" i="50"/>
  <c r="AA15" i="50"/>
  <c r="Z15" i="50"/>
  <c r="Y15" i="50"/>
  <c r="X15" i="50"/>
  <c r="W15" i="50"/>
  <c r="V15" i="50"/>
  <c r="U15" i="50"/>
  <c r="T15" i="50"/>
  <c r="S15" i="50"/>
  <c r="R15" i="50"/>
  <c r="Q15" i="50"/>
  <c r="P15" i="50"/>
  <c r="O15" i="50"/>
  <c r="N15" i="50"/>
  <c r="M15" i="50"/>
  <c r="L15" i="50"/>
  <c r="K15" i="50"/>
  <c r="J15" i="50"/>
  <c r="I15" i="50"/>
  <c r="B15" i="50"/>
  <c r="AI14" i="50"/>
  <c r="AH14" i="50"/>
  <c r="AG14" i="50"/>
  <c r="AF14" i="50"/>
  <c r="AE14" i="50"/>
  <c r="AD14" i="50"/>
  <c r="AC14" i="50"/>
  <c r="AB14" i="50"/>
  <c r="AA14" i="50"/>
  <c r="Z14" i="50"/>
  <c r="Y14" i="50"/>
  <c r="X14" i="50"/>
  <c r="W14" i="50"/>
  <c r="V14" i="50"/>
  <c r="U14" i="50"/>
  <c r="T14" i="50"/>
  <c r="S14" i="50"/>
  <c r="R14" i="50"/>
  <c r="Q14" i="50"/>
  <c r="P14" i="50"/>
  <c r="O14" i="50"/>
  <c r="N14" i="50"/>
  <c r="M14" i="50"/>
  <c r="L14" i="50"/>
  <c r="K14" i="50"/>
  <c r="J14" i="50"/>
  <c r="I14" i="50"/>
  <c r="B14" i="50"/>
  <c r="AI13" i="50"/>
  <c r="AH13" i="50"/>
  <c r="AG13" i="50"/>
  <c r="AF13" i="50"/>
  <c r="AE13" i="50"/>
  <c r="AD13" i="50"/>
  <c r="AC13" i="50"/>
  <c r="AB13" i="50"/>
  <c r="AA13" i="50"/>
  <c r="Z13" i="50"/>
  <c r="Y13" i="50"/>
  <c r="X13" i="50"/>
  <c r="W13" i="50"/>
  <c r="V13" i="50"/>
  <c r="U13" i="50"/>
  <c r="T13" i="50"/>
  <c r="S13" i="50"/>
  <c r="R13" i="50"/>
  <c r="Q13" i="50"/>
  <c r="P13" i="50"/>
  <c r="O13" i="50"/>
  <c r="N13" i="50"/>
  <c r="M13" i="50"/>
  <c r="L13" i="50"/>
  <c r="K13" i="50"/>
  <c r="J13" i="50"/>
  <c r="I13" i="50"/>
  <c r="B13" i="50"/>
  <c r="AI12" i="50"/>
  <c r="AH12" i="50"/>
  <c r="AG12" i="50"/>
  <c r="AF12" i="50"/>
  <c r="AE12" i="50"/>
  <c r="AD12" i="50"/>
  <c r="AC12" i="50"/>
  <c r="AB12" i="50"/>
  <c r="AA12" i="50"/>
  <c r="Z12" i="50"/>
  <c r="Y12" i="50"/>
  <c r="X12" i="50"/>
  <c r="W12" i="50"/>
  <c r="V12" i="50"/>
  <c r="U12" i="50"/>
  <c r="T12" i="50"/>
  <c r="S12" i="50"/>
  <c r="R12" i="50"/>
  <c r="Q12" i="50"/>
  <c r="P12" i="50"/>
  <c r="O12" i="50"/>
  <c r="N12" i="50"/>
  <c r="M12" i="50"/>
  <c r="L12" i="50"/>
  <c r="K12" i="50"/>
  <c r="J12" i="50"/>
  <c r="I12" i="50"/>
  <c r="B12" i="50"/>
  <c r="AI11" i="50"/>
  <c r="AH11" i="50"/>
  <c r="AG11" i="50"/>
  <c r="AF11" i="50"/>
  <c r="AE11" i="50"/>
  <c r="AD11" i="50"/>
  <c r="AC11" i="50"/>
  <c r="AB11" i="50"/>
  <c r="AA11" i="50"/>
  <c r="Z11" i="50"/>
  <c r="Y11" i="50"/>
  <c r="X11" i="50"/>
  <c r="W11" i="50"/>
  <c r="V11" i="50"/>
  <c r="U11" i="50"/>
  <c r="T11" i="50"/>
  <c r="S11" i="50"/>
  <c r="R11" i="50"/>
  <c r="Q11" i="50"/>
  <c r="P11" i="50"/>
  <c r="O11" i="50"/>
  <c r="N11" i="50"/>
  <c r="M11" i="50"/>
  <c r="L11" i="50"/>
  <c r="K11" i="50"/>
  <c r="J11" i="50"/>
  <c r="I11" i="50"/>
  <c r="B11" i="50"/>
  <c r="AI10" i="50"/>
  <c r="AH10" i="50"/>
  <c r="AG10" i="50"/>
  <c r="AF10" i="50"/>
  <c r="AE10" i="50"/>
  <c r="AD10" i="50"/>
  <c r="AC10" i="50"/>
  <c r="AB10" i="50"/>
  <c r="AA10" i="50"/>
  <c r="Z10" i="50"/>
  <c r="Y10" i="50"/>
  <c r="X10" i="50"/>
  <c r="W10" i="50"/>
  <c r="V10" i="50"/>
  <c r="U10" i="50"/>
  <c r="T10" i="50"/>
  <c r="S10" i="50"/>
  <c r="R10" i="50"/>
  <c r="Q10" i="50"/>
  <c r="P10" i="50"/>
  <c r="O10" i="50"/>
  <c r="N10" i="50"/>
  <c r="M10" i="50"/>
  <c r="L10" i="50"/>
  <c r="K10" i="50"/>
  <c r="J10" i="50"/>
  <c r="I10" i="50"/>
  <c r="H10" i="50"/>
  <c r="G10" i="50"/>
  <c r="F10" i="50"/>
  <c r="AI9" i="50"/>
  <c r="AH9" i="50"/>
  <c r="AG9" i="50"/>
  <c r="AF9" i="50"/>
  <c r="AE9" i="50"/>
  <c r="AD9" i="50"/>
  <c r="AC9" i="50"/>
  <c r="AB9" i="50"/>
  <c r="AA9" i="50"/>
  <c r="Z9" i="50"/>
  <c r="Y9" i="50"/>
  <c r="X9" i="50"/>
  <c r="W9" i="50"/>
  <c r="V9" i="50"/>
  <c r="U9" i="50"/>
  <c r="T9" i="50"/>
  <c r="S9" i="50"/>
  <c r="R9" i="50"/>
  <c r="Q9" i="50"/>
  <c r="P9" i="50"/>
  <c r="O9" i="50"/>
  <c r="N9" i="50"/>
  <c r="M9" i="50"/>
  <c r="L9" i="50"/>
  <c r="K9" i="50"/>
  <c r="J9" i="50"/>
  <c r="I9" i="50"/>
  <c r="H9" i="50"/>
  <c r="G9" i="50"/>
  <c r="F9" i="50"/>
  <c r="I3" i="50"/>
  <c r="AI305" i="49"/>
  <c r="AH305" i="49"/>
  <c r="AG305" i="49"/>
  <c r="AF305" i="49"/>
  <c r="AE305" i="49"/>
  <c r="AD305" i="49"/>
  <c r="AC305" i="49"/>
  <c r="AB305" i="49"/>
  <c r="AA305" i="49"/>
  <c r="Z305" i="49"/>
  <c r="Y305" i="49"/>
  <c r="X305" i="49"/>
  <c r="W305" i="49"/>
  <c r="V305" i="49"/>
  <c r="U305" i="49"/>
  <c r="T305" i="49"/>
  <c r="S305" i="49"/>
  <c r="R305" i="49"/>
  <c r="Q305" i="49"/>
  <c r="P305" i="49"/>
  <c r="O305" i="49"/>
  <c r="N305" i="49"/>
  <c r="M305" i="49"/>
  <c r="L305" i="49"/>
  <c r="K305" i="49"/>
  <c r="J305" i="49"/>
  <c r="I305" i="49"/>
  <c r="H305" i="49"/>
  <c r="G305" i="49"/>
  <c r="F305" i="49"/>
  <c r="AI304" i="49"/>
  <c r="AH304" i="49"/>
  <c r="AG304" i="49"/>
  <c r="AF304" i="49"/>
  <c r="AE304" i="49"/>
  <c r="AD304" i="49"/>
  <c r="AC304" i="49"/>
  <c r="AB304" i="49"/>
  <c r="AA304" i="49"/>
  <c r="Z304" i="49"/>
  <c r="Y304" i="49"/>
  <c r="X304" i="49"/>
  <c r="W304" i="49"/>
  <c r="V304" i="49"/>
  <c r="U304" i="49"/>
  <c r="T304" i="49"/>
  <c r="S304" i="49"/>
  <c r="R304" i="49"/>
  <c r="Q304" i="49"/>
  <c r="P304" i="49"/>
  <c r="O304" i="49"/>
  <c r="N304" i="49"/>
  <c r="M304" i="49"/>
  <c r="L304" i="49"/>
  <c r="K304" i="49"/>
  <c r="J304" i="49"/>
  <c r="I304" i="49"/>
  <c r="H304" i="49"/>
  <c r="G304" i="49"/>
  <c r="F304" i="49"/>
  <c r="AI303" i="49"/>
  <c r="AH303" i="49"/>
  <c r="AG303" i="49"/>
  <c r="AF303" i="49"/>
  <c r="AE303" i="49"/>
  <c r="AD303" i="49"/>
  <c r="AC303" i="49"/>
  <c r="AB303" i="49"/>
  <c r="AA303" i="49"/>
  <c r="Z303" i="49"/>
  <c r="Y303" i="49"/>
  <c r="X303" i="49"/>
  <c r="W303" i="49"/>
  <c r="V303" i="49"/>
  <c r="U303" i="49"/>
  <c r="T303" i="49"/>
  <c r="S303" i="49"/>
  <c r="R303" i="49"/>
  <c r="Q303" i="49"/>
  <c r="P303" i="49"/>
  <c r="O303" i="49"/>
  <c r="N303" i="49"/>
  <c r="M303" i="49"/>
  <c r="L303" i="49"/>
  <c r="K303" i="49"/>
  <c r="J303" i="49"/>
  <c r="I303" i="49"/>
  <c r="H303" i="49"/>
  <c r="G303" i="49"/>
  <c r="F303" i="49"/>
  <c r="AI302" i="49"/>
  <c r="AH302" i="49"/>
  <c r="AG302" i="49"/>
  <c r="AF302" i="49"/>
  <c r="AE302" i="49"/>
  <c r="AD302" i="49"/>
  <c r="AC302" i="49"/>
  <c r="AB302" i="49"/>
  <c r="AA302" i="49"/>
  <c r="Z302" i="49"/>
  <c r="Y302" i="49"/>
  <c r="X302" i="49"/>
  <c r="W302" i="49"/>
  <c r="V302" i="49"/>
  <c r="U302" i="49"/>
  <c r="T302" i="49"/>
  <c r="S302" i="49"/>
  <c r="R302" i="49"/>
  <c r="Q302" i="49"/>
  <c r="P302" i="49"/>
  <c r="O302" i="49"/>
  <c r="N302" i="49"/>
  <c r="M302" i="49"/>
  <c r="L302" i="49"/>
  <c r="K302" i="49"/>
  <c r="J302" i="49"/>
  <c r="I302" i="49"/>
  <c r="H302" i="49"/>
  <c r="G302" i="49"/>
  <c r="F302" i="49"/>
  <c r="AI301" i="49"/>
  <c r="AH301" i="49"/>
  <c r="AG301" i="49"/>
  <c r="AF301" i="49"/>
  <c r="AE301" i="49"/>
  <c r="AD301" i="49"/>
  <c r="AC301" i="49"/>
  <c r="AB301" i="49"/>
  <c r="AA301" i="49"/>
  <c r="Z301" i="49"/>
  <c r="Y301" i="49"/>
  <c r="X301" i="49"/>
  <c r="W301" i="49"/>
  <c r="V301" i="49"/>
  <c r="U301" i="49"/>
  <c r="T301" i="49"/>
  <c r="S301" i="49"/>
  <c r="R301" i="49"/>
  <c r="Q301" i="49"/>
  <c r="P301" i="49"/>
  <c r="O301" i="49"/>
  <c r="N301" i="49"/>
  <c r="M301" i="49"/>
  <c r="L301" i="49"/>
  <c r="K301" i="49"/>
  <c r="J301" i="49"/>
  <c r="I301" i="49"/>
  <c r="H301" i="49"/>
  <c r="G301" i="49"/>
  <c r="F301" i="49"/>
  <c r="AI300" i="49"/>
  <c r="AH300" i="49"/>
  <c r="AG300" i="49"/>
  <c r="AF300" i="49"/>
  <c r="AE300" i="49"/>
  <c r="AD300" i="49"/>
  <c r="AC300" i="49"/>
  <c r="AB300" i="49"/>
  <c r="AA300" i="49"/>
  <c r="Z300" i="49"/>
  <c r="Y300" i="49"/>
  <c r="X300" i="49"/>
  <c r="W300" i="49"/>
  <c r="V300" i="49"/>
  <c r="U300" i="49"/>
  <c r="T300" i="49"/>
  <c r="S300" i="49"/>
  <c r="R300" i="49"/>
  <c r="Q300" i="49"/>
  <c r="P300" i="49"/>
  <c r="O300" i="49"/>
  <c r="N300" i="49"/>
  <c r="M300" i="49"/>
  <c r="L300" i="49"/>
  <c r="K300" i="49"/>
  <c r="J300" i="49"/>
  <c r="I300" i="49"/>
  <c r="H300" i="49"/>
  <c r="G300" i="49"/>
  <c r="F300" i="49"/>
  <c r="AI299" i="49"/>
  <c r="AH299" i="49"/>
  <c r="AG299" i="49"/>
  <c r="AF299" i="49"/>
  <c r="AE299" i="49"/>
  <c r="AD299" i="49"/>
  <c r="AC299" i="49"/>
  <c r="AB299" i="49"/>
  <c r="AA299" i="49"/>
  <c r="Z299" i="49"/>
  <c r="Y299" i="49"/>
  <c r="X299" i="49"/>
  <c r="W299" i="49"/>
  <c r="V299" i="49"/>
  <c r="U299" i="49"/>
  <c r="T299" i="49"/>
  <c r="S299" i="49"/>
  <c r="R299" i="49"/>
  <c r="Q299" i="49"/>
  <c r="P299" i="49"/>
  <c r="O299" i="49"/>
  <c r="N299" i="49"/>
  <c r="M299" i="49"/>
  <c r="L299" i="49"/>
  <c r="K299" i="49"/>
  <c r="J299" i="49"/>
  <c r="I299" i="49"/>
  <c r="H299" i="49"/>
  <c r="G299" i="49"/>
  <c r="F299" i="49"/>
  <c r="AI298" i="49"/>
  <c r="AH298" i="49"/>
  <c r="AG298" i="49"/>
  <c r="AF298" i="49"/>
  <c r="AE298" i="49"/>
  <c r="AD298" i="49"/>
  <c r="AC298" i="49"/>
  <c r="AB298" i="49"/>
  <c r="AA298" i="49"/>
  <c r="Z298" i="49"/>
  <c r="Y298" i="49"/>
  <c r="X298" i="49"/>
  <c r="W298" i="49"/>
  <c r="V298" i="49"/>
  <c r="U298" i="49"/>
  <c r="T298" i="49"/>
  <c r="S298" i="49"/>
  <c r="R298" i="49"/>
  <c r="Q298" i="49"/>
  <c r="P298" i="49"/>
  <c r="O298" i="49"/>
  <c r="N298" i="49"/>
  <c r="M298" i="49"/>
  <c r="L298" i="49"/>
  <c r="K298" i="49"/>
  <c r="J298" i="49"/>
  <c r="I298" i="49"/>
  <c r="H298" i="49"/>
  <c r="G298" i="49"/>
  <c r="F298" i="49"/>
  <c r="AI297" i="49"/>
  <c r="AH297" i="49"/>
  <c r="AG297" i="49"/>
  <c r="AF297" i="49"/>
  <c r="AE297" i="49"/>
  <c r="AD297" i="49"/>
  <c r="AC297" i="49"/>
  <c r="AB297" i="49"/>
  <c r="AA297" i="49"/>
  <c r="Z297" i="49"/>
  <c r="Y297" i="49"/>
  <c r="X297" i="49"/>
  <c r="W297" i="49"/>
  <c r="V297" i="49"/>
  <c r="U297" i="49"/>
  <c r="T297" i="49"/>
  <c r="S297" i="49"/>
  <c r="R297" i="49"/>
  <c r="Q297" i="49"/>
  <c r="P297" i="49"/>
  <c r="O297" i="49"/>
  <c r="N297" i="49"/>
  <c r="M297" i="49"/>
  <c r="L297" i="49"/>
  <c r="K297" i="49"/>
  <c r="J297" i="49"/>
  <c r="I297" i="49"/>
  <c r="H297" i="49"/>
  <c r="G297" i="49"/>
  <c r="F297" i="49"/>
  <c r="AI296" i="49"/>
  <c r="AH296" i="49"/>
  <c r="AG296" i="49"/>
  <c r="AF296" i="49"/>
  <c r="AE296" i="49"/>
  <c r="AD296" i="49"/>
  <c r="AC296" i="49"/>
  <c r="AB296" i="49"/>
  <c r="AA296" i="49"/>
  <c r="Z296" i="49"/>
  <c r="Y296" i="49"/>
  <c r="X296" i="49"/>
  <c r="W296" i="49"/>
  <c r="V296" i="49"/>
  <c r="U296" i="49"/>
  <c r="T296" i="49"/>
  <c r="S296" i="49"/>
  <c r="R296" i="49"/>
  <c r="Q296" i="49"/>
  <c r="P296" i="49"/>
  <c r="O296" i="49"/>
  <c r="N296" i="49"/>
  <c r="M296" i="49"/>
  <c r="L296" i="49"/>
  <c r="K296" i="49"/>
  <c r="J296" i="49"/>
  <c r="I296" i="49"/>
  <c r="H296" i="49"/>
  <c r="G296" i="49"/>
  <c r="F296" i="49"/>
  <c r="AI295" i="49"/>
  <c r="AH295" i="49"/>
  <c r="AG295" i="49"/>
  <c r="AF295" i="49"/>
  <c r="AE295" i="49"/>
  <c r="AD295" i="49"/>
  <c r="AC295" i="49"/>
  <c r="AB295" i="49"/>
  <c r="AA295" i="49"/>
  <c r="Z295" i="49"/>
  <c r="Y295" i="49"/>
  <c r="X295" i="49"/>
  <c r="W295" i="49"/>
  <c r="V295" i="49"/>
  <c r="U295" i="49"/>
  <c r="T295" i="49"/>
  <c r="S295" i="49"/>
  <c r="R295" i="49"/>
  <c r="Q295" i="49"/>
  <c r="P295" i="49"/>
  <c r="O295" i="49"/>
  <c r="N295" i="49"/>
  <c r="M295" i="49"/>
  <c r="L295" i="49"/>
  <c r="K295" i="49"/>
  <c r="J295" i="49"/>
  <c r="I295" i="49"/>
  <c r="H295" i="49"/>
  <c r="G295" i="49"/>
  <c r="F295" i="49"/>
  <c r="AI294" i="49"/>
  <c r="AH294" i="49"/>
  <c r="AG294" i="49"/>
  <c r="AF294" i="49"/>
  <c r="AE294" i="49"/>
  <c r="AD294" i="49"/>
  <c r="AC294" i="49"/>
  <c r="AB294" i="49"/>
  <c r="AA294" i="49"/>
  <c r="Z294" i="49"/>
  <c r="Y294" i="49"/>
  <c r="X294" i="49"/>
  <c r="W294" i="49"/>
  <c r="V294" i="49"/>
  <c r="U294" i="49"/>
  <c r="T294" i="49"/>
  <c r="S294" i="49"/>
  <c r="R294" i="49"/>
  <c r="Q294" i="49"/>
  <c r="P294" i="49"/>
  <c r="O294" i="49"/>
  <c r="N294" i="49"/>
  <c r="M294" i="49"/>
  <c r="L294" i="49"/>
  <c r="K294" i="49"/>
  <c r="J294" i="49"/>
  <c r="I294" i="49"/>
  <c r="H294" i="49"/>
  <c r="G294" i="49"/>
  <c r="F294" i="49"/>
  <c r="AI293" i="49"/>
  <c r="AH293" i="49"/>
  <c r="AG293" i="49"/>
  <c r="AF293" i="49"/>
  <c r="AE293" i="49"/>
  <c r="AD293" i="49"/>
  <c r="AC293" i="49"/>
  <c r="AB293" i="49"/>
  <c r="AA293" i="49"/>
  <c r="Z293" i="49"/>
  <c r="Y293" i="49"/>
  <c r="X293" i="49"/>
  <c r="W293" i="49"/>
  <c r="V293" i="49"/>
  <c r="U293" i="49"/>
  <c r="T293" i="49"/>
  <c r="S293" i="49"/>
  <c r="R293" i="49"/>
  <c r="Q293" i="49"/>
  <c r="P293" i="49"/>
  <c r="O293" i="49"/>
  <c r="N293" i="49"/>
  <c r="M293" i="49"/>
  <c r="L293" i="49"/>
  <c r="K293" i="49"/>
  <c r="J293" i="49"/>
  <c r="I293" i="49"/>
  <c r="H293" i="49"/>
  <c r="G293" i="49"/>
  <c r="F293" i="49"/>
  <c r="AI292" i="49"/>
  <c r="AH292" i="49"/>
  <c r="AG292" i="49"/>
  <c r="AF292" i="49"/>
  <c r="AE292" i="49"/>
  <c r="AD292" i="49"/>
  <c r="AC292" i="49"/>
  <c r="AB292" i="49"/>
  <c r="AA292" i="49"/>
  <c r="Z292" i="49"/>
  <c r="Y292" i="49"/>
  <c r="X292" i="49"/>
  <c r="W292" i="49"/>
  <c r="V292" i="49"/>
  <c r="U292" i="49"/>
  <c r="T292" i="49"/>
  <c r="S292" i="49"/>
  <c r="R292" i="49"/>
  <c r="Q292" i="49"/>
  <c r="P292" i="49"/>
  <c r="O292" i="49"/>
  <c r="N292" i="49"/>
  <c r="M292" i="49"/>
  <c r="L292" i="49"/>
  <c r="K292" i="49"/>
  <c r="J292" i="49"/>
  <c r="I292" i="49"/>
  <c r="H292" i="49"/>
  <c r="G292" i="49"/>
  <c r="F292" i="49"/>
  <c r="AI291" i="49"/>
  <c r="AH291" i="49"/>
  <c r="AG291" i="49"/>
  <c r="AF291" i="49"/>
  <c r="AE291" i="49"/>
  <c r="AD291" i="49"/>
  <c r="AC291" i="49"/>
  <c r="AB291" i="49"/>
  <c r="AA291" i="49"/>
  <c r="Z291" i="49"/>
  <c r="Y291" i="49"/>
  <c r="X291" i="49"/>
  <c r="W291" i="49"/>
  <c r="V291" i="49"/>
  <c r="U291" i="49"/>
  <c r="T291" i="49"/>
  <c r="S291" i="49"/>
  <c r="R291" i="49"/>
  <c r="Q291" i="49"/>
  <c r="P291" i="49"/>
  <c r="O291" i="49"/>
  <c r="N291" i="49"/>
  <c r="M291" i="49"/>
  <c r="L291" i="49"/>
  <c r="K291" i="49"/>
  <c r="J291" i="49"/>
  <c r="I291" i="49"/>
  <c r="H291" i="49"/>
  <c r="G291" i="49"/>
  <c r="F291" i="49"/>
  <c r="AI290" i="49"/>
  <c r="AH290" i="49"/>
  <c r="AG290" i="49"/>
  <c r="AF290" i="49"/>
  <c r="AE290" i="49"/>
  <c r="AD290" i="49"/>
  <c r="AC290" i="49"/>
  <c r="AB290" i="49"/>
  <c r="AA290" i="49"/>
  <c r="Z290" i="49"/>
  <c r="Y290" i="49"/>
  <c r="X290" i="49"/>
  <c r="W290" i="49"/>
  <c r="V290" i="49"/>
  <c r="U290" i="49"/>
  <c r="T290" i="49"/>
  <c r="S290" i="49"/>
  <c r="R290" i="49"/>
  <c r="Q290" i="49"/>
  <c r="P290" i="49"/>
  <c r="O290" i="49"/>
  <c r="N290" i="49"/>
  <c r="M290" i="49"/>
  <c r="L290" i="49"/>
  <c r="K290" i="49"/>
  <c r="J290" i="49"/>
  <c r="I290" i="49"/>
  <c r="H290" i="49"/>
  <c r="G290" i="49"/>
  <c r="F290" i="49"/>
  <c r="AI289" i="49"/>
  <c r="AH289" i="49"/>
  <c r="AG289" i="49"/>
  <c r="AF289" i="49"/>
  <c r="AE289" i="49"/>
  <c r="AD289" i="49"/>
  <c r="AC289" i="49"/>
  <c r="AB289" i="49"/>
  <c r="AA289" i="49"/>
  <c r="Z289" i="49"/>
  <c r="Y289" i="49"/>
  <c r="X289" i="49"/>
  <c r="W289" i="49"/>
  <c r="V289" i="49"/>
  <c r="U289" i="49"/>
  <c r="T289" i="49"/>
  <c r="S289" i="49"/>
  <c r="R289" i="49"/>
  <c r="Q289" i="49"/>
  <c r="P289" i="49"/>
  <c r="O289" i="49"/>
  <c r="N289" i="49"/>
  <c r="M289" i="49"/>
  <c r="L289" i="49"/>
  <c r="K289" i="49"/>
  <c r="J289" i="49"/>
  <c r="I289" i="49"/>
  <c r="H289" i="49"/>
  <c r="G289" i="49"/>
  <c r="F289" i="49"/>
  <c r="AI288" i="49"/>
  <c r="AH288" i="49"/>
  <c r="AG288" i="49"/>
  <c r="AF288" i="49"/>
  <c r="AE288" i="49"/>
  <c r="AD288" i="49"/>
  <c r="AC288" i="49"/>
  <c r="AB288" i="49"/>
  <c r="AA288" i="49"/>
  <c r="Z288" i="49"/>
  <c r="Y288" i="49"/>
  <c r="X288" i="49"/>
  <c r="W288" i="49"/>
  <c r="V288" i="49"/>
  <c r="U288" i="49"/>
  <c r="T288" i="49"/>
  <c r="S288" i="49"/>
  <c r="R288" i="49"/>
  <c r="Q288" i="49"/>
  <c r="P288" i="49"/>
  <c r="O288" i="49"/>
  <c r="N288" i="49"/>
  <c r="M288" i="49"/>
  <c r="L288" i="49"/>
  <c r="K288" i="49"/>
  <c r="J288" i="49"/>
  <c r="I288" i="49"/>
  <c r="H288" i="49"/>
  <c r="G288" i="49"/>
  <c r="F288" i="49"/>
  <c r="AI287" i="49"/>
  <c r="AH287" i="49"/>
  <c r="AG287" i="49"/>
  <c r="AF287" i="49"/>
  <c r="AE287" i="49"/>
  <c r="AD287" i="49"/>
  <c r="AC287" i="49"/>
  <c r="AB287" i="49"/>
  <c r="AA287" i="49"/>
  <c r="Z287" i="49"/>
  <c r="Y287" i="49"/>
  <c r="X287" i="49"/>
  <c r="W287" i="49"/>
  <c r="V287" i="49"/>
  <c r="U287" i="49"/>
  <c r="T287" i="49"/>
  <c r="S287" i="49"/>
  <c r="R287" i="49"/>
  <c r="Q287" i="49"/>
  <c r="P287" i="49"/>
  <c r="O287" i="49"/>
  <c r="N287" i="49"/>
  <c r="M287" i="49"/>
  <c r="L287" i="49"/>
  <c r="K287" i="49"/>
  <c r="J287" i="49"/>
  <c r="I287" i="49"/>
  <c r="H287" i="49"/>
  <c r="G287" i="49"/>
  <c r="F287" i="49"/>
  <c r="AI286" i="49"/>
  <c r="AH286" i="49"/>
  <c r="AG286" i="49"/>
  <c r="AF286" i="49"/>
  <c r="AE286" i="49"/>
  <c r="AD286" i="49"/>
  <c r="AC286" i="49"/>
  <c r="AB286" i="49"/>
  <c r="AA286" i="49"/>
  <c r="Z286" i="49"/>
  <c r="Y286" i="49"/>
  <c r="X286" i="49"/>
  <c r="W286" i="49"/>
  <c r="V286" i="49"/>
  <c r="U286" i="49"/>
  <c r="T286" i="49"/>
  <c r="S286" i="49"/>
  <c r="R286" i="49"/>
  <c r="Q286" i="49"/>
  <c r="P286" i="49"/>
  <c r="O286" i="49"/>
  <c r="N286" i="49"/>
  <c r="M286" i="49"/>
  <c r="L286" i="49"/>
  <c r="K286" i="49"/>
  <c r="J286" i="49"/>
  <c r="I286" i="49"/>
  <c r="H286" i="49"/>
  <c r="G286" i="49"/>
  <c r="F286" i="49"/>
  <c r="AI285" i="49"/>
  <c r="AH285" i="49"/>
  <c r="AG285" i="49"/>
  <c r="AF285" i="49"/>
  <c r="AE285" i="49"/>
  <c r="AD285" i="49"/>
  <c r="AC285" i="49"/>
  <c r="AB285" i="49"/>
  <c r="AA285" i="49"/>
  <c r="Z285" i="49"/>
  <c r="Y285" i="49"/>
  <c r="X285" i="49"/>
  <c r="W285" i="49"/>
  <c r="V285" i="49"/>
  <c r="U285" i="49"/>
  <c r="T285" i="49"/>
  <c r="S285" i="49"/>
  <c r="R285" i="49"/>
  <c r="Q285" i="49"/>
  <c r="P285" i="49"/>
  <c r="O285" i="49"/>
  <c r="N285" i="49"/>
  <c r="M285" i="49"/>
  <c r="L285" i="49"/>
  <c r="K285" i="49"/>
  <c r="J285" i="49"/>
  <c r="I285" i="49"/>
  <c r="H285" i="49"/>
  <c r="G285" i="49"/>
  <c r="F285" i="49"/>
  <c r="AI284" i="49"/>
  <c r="AH284" i="49"/>
  <c r="AG284" i="49"/>
  <c r="AF284" i="49"/>
  <c r="AE284" i="49"/>
  <c r="AD284" i="49"/>
  <c r="AC284" i="49"/>
  <c r="AB284" i="49"/>
  <c r="AA284" i="49"/>
  <c r="Z284" i="49"/>
  <c r="Y284" i="49"/>
  <c r="X284" i="49"/>
  <c r="W284" i="49"/>
  <c r="V284" i="49"/>
  <c r="U284" i="49"/>
  <c r="T284" i="49"/>
  <c r="S284" i="49"/>
  <c r="R284" i="49"/>
  <c r="Q284" i="49"/>
  <c r="P284" i="49"/>
  <c r="O284" i="49"/>
  <c r="N284" i="49"/>
  <c r="M284" i="49"/>
  <c r="L284" i="49"/>
  <c r="K284" i="49"/>
  <c r="J284" i="49"/>
  <c r="I284" i="49"/>
  <c r="H284" i="49"/>
  <c r="G284" i="49"/>
  <c r="F284" i="49"/>
  <c r="AI283" i="49"/>
  <c r="AH283" i="49"/>
  <c r="AG283" i="49"/>
  <c r="AF283" i="49"/>
  <c r="AE283" i="49"/>
  <c r="AD283" i="49"/>
  <c r="AC283" i="49"/>
  <c r="AB283" i="49"/>
  <c r="AA283" i="49"/>
  <c r="Z283" i="49"/>
  <c r="Y283" i="49"/>
  <c r="X283" i="49"/>
  <c r="W283" i="49"/>
  <c r="V283" i="49"/>
  <c r="U283" i="49"/>
  <c r="T283" i="49"/>
  <c r="S283" i="49"/>
  <c r="R283" i="49"/>
  <c r="Q283" i="49"/>
  <c r="P283" i="49"/>
  <c r="O283" i="49"/>
  <c r="N283" i="49"/>
  <c r="M283" i="49"/>
  <c r="L283" i="49"/>
  <c r="K283" i="49"/>
  <c r="J283" i="49"/>
  <c r="I283" i="49"/>
  <c r="H283" i="49"/>
  <c r="G283" i="49"/>
  <c r="F283" i="49"/>
  <c r="AI282" i="49"/>
  <c r="AH282" i="49"/>
  <c r="AG282" i="49"/>
  <c r="AF282" i="49"/>
  <c r="AE282" i="49"/>
  <c r="AD282" i="49"/>
  <c r="AC282" i="49"/>
  <c r="AB282" i="49"/>
  <c r="AA282" i="49"/>
  <c r="Z282" i="49"/>
  <c r="Y282" i="49"/>
  <c r="X282" i="49"/>
  <c r="W282" i="49"/>
  <c r="V282" i="49"/>
  <c r="U282" i="49"/>
  <c r="T282" i="49"/>
  <c r="S282" i="49"/>
  <c r="R282" i="49"/>
  <c r="Q282" i="49"/>
  <c r="P282" i="49"/>
  <c r="O282" i="49"/>
  <c r="N282" i="49"/>
  <c r="M282" i="49"/>
  <c r="L282" i="49"/>
  <c r="K282" i="49"/>
  <c r="J282" i="49"/>
  <c r="I282" i="49"/>
  <c r="H282" i="49"/>
  <c r="G282" i="49"/>
  <c r="F282" i="49"/>
  <c r="AI281" i="49"/>
  <c r="AH281" i="49"/>
  <c r="AG281" i="49"/>
  <c r="AF281" i="49"/>
  <c r="AE281" i="49"/>
  <c r="AD281" i="49"/>
  <c r="AC281" i="49"/>
  <c r="AB281" i="49"/>
  <c r="AA281" i="49"/>
  <c r="Z281" i="49"/>
  <c r="Y281" i="49"/>
  <c r="X281" i="49"/>
  <c r="W281" i="49"/>
  <c r="V281" i="49"/>
  <c r="U281" i="49"/>
  <c r="T281" i="49"/>
  <c r="S281" i="49"/>
  <c r="R281" i="49"/>
  <c r="Q281" i="49"/>
  <c r="P281" i="49"/>
  <c r="O281" i="49"/>
  <c r="N281" i="49"/>
  <c r="M281" i="49"/>
  <c r="L281" i="49"/>
  <c r="K281" i="49"/>
  <c r="J281" i="49"/>
  <c r="I281" i="49"/>
  <c r="H281" i="49"/>
  <c r="G281" i="49"/>
  <c r="F281" i="49"/>
  <c r="AI280" i="49"/>
  <c r="AH280" i="49"/>
  <c r="AG280" i="49"/>
  <c r="AF280" i="49"/>
  <c r="AE280" i="49"/>
  <c r="AD280" i="49"/>
  <c r="AC280" i="49"/>
  <c r="AB280" i="49"/>
  <c r="AA280" i="49"/>
  <c r="Z280" i="49"/>
  <c r="Y280" i="49"/>
  <c r="X280" i="49"/>
  <c r="W280" i="49"/>
  <c r="V280" i="49"/>
  <c r="U280" i="49"/>
  <c r="T280" i="49"/>
  <c r="S280" i="49"/>
  <c r="R280" i="49"/>
  <c r="Q280" i="49"/>
  <c r="P280" i="49"/>
  <c r="O280" i="49"/>
  <c r="N280" i="49"/>
  <c r="M280" i="49"/>
  <c r="L280" i="49"/>
  <c r="K280" i="49"/>
  <c r="J280" i="49"/>
  <c r="I280" i="49"/>
  <c r="H280" i="49"/>
  <c r="G280" i="49"/>
  <c r="F280" i="49"/>
  <c r="AI279" i="49"/>
  <c r="AH279" i="49"/>
  <c r="AG279" i="49"/>
  <c r="AF279" i="49"/>
  <c r="AE279" i="49"/>
  <c r="AD279" i="49"/>
  <c r="AC279" i="49"/>
  <c r="AB279" i="49"/>
  <c r="AA279" i="49"/>
  <c r="Z279" i="49"/>
  <c r="Y279" i="49"/>
  <c r="X279" i="49"/>
  <c r="W279" i="49"/>
  <c r="V279" i="49"/>
  <c r="U279" i="49"/>
  <c r="T279" i="49"/>
  <c r="S279" i="49"/>
  <c r="R279" i="49"/>
  <c r="Q279" i="49"/>
  <c r="P279" i="49"/>
  <c r="O279" i="49"/>
  <c r="N279" i="49"/>
  <c r="M279" i="49"/>
  <c r="L279" i="49"/>
  <c r="K279" i="49"/>
  <c r="J279" i="49"/>
  <c r="I279" i="49"/>
  <c r="H279" i="49"/>
  <c r="G279" i="49"/>
  <c r="F279" i="49"/>
  <c r="AI278" i="49"/>
  <c r="AH278" i="49"/>
  <c r="AG278" i="49"/>
  <c r="AF278" i="49"/>
  <c r="AE278" i="49"/>
  <c r="AD278" i="49"/>
  <c r="AC278" i="49"/>
  <c r="AB278" i="49"/>
  <c r="AA278" i="49"/>
  <c r="Z278" i="49"/>
  <c r="Y278" i="49"/>
  <c r="X278" i="49"/>
  <c r="W278" i="49"/>
  <c r="V278" i="49"/>
  <c r="U278" i="49"/>
  <c r="T278" i="49"/>
  <c r="S278" i="49"/>
  <c r="R278" i="49"/>
  <c r="Q278" i="49"/>
  <c r="P278" i="49"/>
  <c r="O278" i="49"/>
  <c r="N278" i="49"/>
  <c r="M278" i="49"/>
  <c r="L278" i="49"/>
  <c r="K278" i="49"/>
  <c r="J278" i="49"/>
  <c r="I278" i="49"/>
  <c r="H278" i="49"/>
  <c r="G278" i="49"/>
  <c r="F278" i="49"/>
  <c r="AI277" i="49"/>
  <c r="AH277" i="49"/>
  <c r="AG277" i="49"/>
  <c r="AF277" i="49"/>
  <c r="AE277" i="49"/>
  <c r="AD277" i="49"/>
  <c r="AC277" i="49"/>
  <c r="AB277" i="49"/>
  <c r="AA277" i="49"/>
  <c r="Z277" i="49"/>
  <c r="Y277" i="49"/>
  <c r="X277" i="49"/>
  <c r="W277" i="49"/>
  <c r="V277" i="49"/>
  <c r="U277" i="49"/>
  <c r="T277" i="49"/>
  <c r="S277" i="49"/>
  <c r="R277" i="49"/>
  <c r="Q277" i="49"/>
  <c r="P277" i="49"/>
  <c r="O277" i="49"/>
  <c r="N277" i="49"/>
  <c r="M277" i="49"/>
  <c r="L277" i="49"/>
  <c r="K277" i="49"/>
  <c r="J277" i="49"/>
  <c r="I277" i="49"/>
  <c r="H277" i="49"/>
  <c r="G277" i="49"/>
  <c r="F277" i="49"/>
  <c r="AI276" i="49"/>
  <c r="AH276" i="49"/>
  <c r="AG276" i="49"/>
  <c r="AF276" i="49"/>
  <c r="AE276" i="49"/>
  <c r="AD276" i="49"/>
  <c r="AC276" i="49"/>
  <c r="AB276" i="49"/>
  <c r="AA276" i="49"/>
  <c r="Z276" i="49"/>
  <c r="Y276" i="49"/>
  <c r="X276" i="49"/>
  <c r="W276" i="49"/>
  <c r="V276" i="49"/>
  <c r="U276" i="49"/>
  <c r="T276" i="49"/>
  <c r="S276" i="49"/>
  <c r="R276" i="49"/>
  <c r="Q276" i="49"/>
  <c r="P276" i="49"/>
  <c r="O276" i="49"/>
  <c r="N276" i="49"/>
  <c r="M276" i="49"/>
  <c r="L276" i="49"/>
  <c r="K276" i="49"/>
  <c r="J276" i="49"/>
  <c r="I276" i="49"/>
  <c r="H276" i="49"/>
  <c r="G276" i="49"/>
  <c r="F276" i="49"/>
  <c r="AI275" i="49"/>
  <c r="AH275" i="49"/>
  <c r="AG275" i="49"/>
  <c r="AF275" i="49"/>
  <c r="AE275" i="49"/>
  <c r="AD275" i="49"/>
  <c r="AC275" i="49"/>
  <c r="AB275" i="49"/>
  <c r="AA275" i="49"/>
  <c r="Z275" i="49"/>
  <c r="Y275" i="49"/>
  <c r="X275" i="49"/>
  <c r="W275" i="49"/>
  <c r="V275" i="49"/>
  <c r="U275" i="49"/>
  <c r="T275" i="49"/>
  <c r="S275" i="49"/>
  <c r="R275" i="49"/>
  <c r="Q275" i="49"/>
  <c r="P275" i="49"/>
  <c r="O275" i="49"/>
  <c r="N275" i="49"/>
  <c r="M275" i="49"/>
  <c r="L275" i="49"/>
  <c r="K275" i="49"/>
  <c r="J275" i="49"/>
  <c r="I275" i="49"/>
  <c r="H275" i="49"/>
  <c r="G275" i="49"/>
  <c r="F275" i="49"/>
  <c r="AI274" i="49"/>
  <c r="AH274" i="49"/>
  <c r="AG274" i="49"/>
  <c r="AF274" i="49"/>
  <c r="AE274" i="49"/>
  <c r="AD274" i="49"/>
  <c r="AC274" i="49"/>
  <c r="AB274" i="49"/>
  <c r="AA274" i="49"/>
  <c r="Z274" i="49"/>
  <c r="Y274" i="49"/>
  <c r="X274" i="49"/>
  <c r="W274" i="49"/>
  <c r="V274" i="49"/>
  <c r="U274" i="49"/>
  <c r="T274" i="49"/>
  <c r="S274" i="49"/>
  <c r="R274" i="49"/>
  <c r="Q274" i="49"/>
  <c r="P274" i="49"/>
  <c r="O274" i="49"/>
  <c r="N274" i="49"/>
  <c r="M274" i="49"/>
  <c r="L274" i="49"/>
  <c r="K274" i="49"/>
  <c r="J274" i="49"/>
  <c r="I274" i="49"/>
  <c r="H274" i="49"/>
  <c r="G274" i="49"/>
  <c r="F274" i="49"/>
  <c r="AI273" i="49"/>
  <c r="AH273" i="49"/>
  <c r="AG273" i="49"/>
  <c r="AF273" i="49"/>
  <c r="AE273" i="49"/>
  <c r="AD273" i="49"/>
  <c r="AC273" i="49"/>
  <c r="AB273" i="49"/>
  <c r="AA273" i="49"/>
  <c r="Z273" i="49"/>
  <c r="Y273" i="49"/>
  <c r="X273" i="49"/>
  <c r="W273" i="49"/>
  <c r="V273" i="49"/>
  <c r="U273" i="49"/>
  <c r="T273" i="49"/>
  <c r="S273" i="49"/>
  <c r="R273" i="49"/>
  <c r="Q273" i="49"/>
  <c r="P273" i="49"/>
  <c r="O273" i="49"/>
  <c r="N273" i="49"/>
  <c r="M273" i="49"/>
  <c r="L273" i="49"/>
  <c r="K273" i="49"/>
  <c r="J273" i="49"/>
  <c r="I273" i="49"/>
  <c r="H273" i="49"/>
  <c r="G273" i="49"/>
  <c r="F273" i="49"/>
  <c r="AI272" i="49"/>
  <c r="AH272" i="49"/>
  <c r="AG272" i="49"/>
  <c r="AF272" i="49"/>
  <c r="AE272" i="49"/>
  <c r="AD272" i="49"/>
  <c r="AC272" i="49"/>
  <c r="AB272" i="49"/>
  <c r="AA272" i="49"/>
  <c r="Z272" i="49"/>
  <c r="Y272" i="49"/>
  <c r="X272" i="49"/>
  <c r="W272" i="49"/>
  <c r="V272" i="49"/>
  <c r="U272" i="49"/>
  <c r="T272" i="49"/>
  <c r="S272" i="49"/>
  <c r="R272" i="49"/>
  <c r="Q272" i="49"/>
  <c r="P272" i="49"/>
  <c r="O272" i="49"/>
  <c r="N272" i="49"/>
  <c r="M272" i="49"/>
  <c r="L272" i="49"/>
  <c r="K272" i="49"/>
  <c r="J272" i="49"/>
  <c r="I272" i="49"/>
  <c r="H272" i="49"/>
  <c r="G272" i="49"/>
  <c r="F272" i="49"/>
  <c r="AI271" i="49"/>
  <c r="AH271" i="49"/>
  <c r="AG271" i="49"/>
  <c r="AF271" i="49"/>
  <c r="AE271" i="49"/>
  <c r="AD271" i="49"/>
  <c r="AC271" i="49"/>
  <c r="AB271" i="49"/>
  <c r="AA271" i="49"/>
  <c r="Z271" i="49"/>
  <c r="Y271" i="49"/>
  <c r="X271" i="49"/>
  <c r="W271" i="49"/>
  <c r="V271" i="49"/>
  <c r="U271" i="49"/>
  <c r="T271" i="49"/>
  <c r="S271" i="49"/>
  <c r="R271" i="49"/>
  <c r="Q271" i="49"/>
  <c r="P271" i="49"/>
  <c r="O271" i="49"/>
  <c r="N271" i="49"/>
  <c r="M271" i="49"/>
  <c r="L271" i="49"/>
  <c r="K271" i="49"/>
  <c r="J271" i="49"/>
  <c r="I271" i="49"/>
  <c r="H271" i="49"/>
  <c r="G271" i="49"/>
  <c r="F271" i="49"/>
  <c r="AI270" i="49"/>
  <c r="AH270" i="49"/>
  <c r="AG270" i="49"/>
  <c r="AF270" i="49"/>
  <c r="AE270" i="49"/>
  <c r="AD270" i="49"/>
  <c r="AC270" i="49"/>
  <c r="AB270" i="49"/>
  <c r="AA270" i="49"/>
  <c r="Z270" i="49"/>
  <c r="Y270" i="49"/>
  <c r="X270" i="49"/>
  <c r="W270" i="49"/>
  <c r="V270" i="49"/>
  <c r="U270" i="49"/>
  <c r="T270" i="49"/>
  <c r="S270" i="49"/>
  <c r="R270" i="49"/>
  <c r="Q270" i="49"/>
  <c r="P270" i="49"/>
  <c r="O270" i="49"/>
  <c r="N270" i="49"/>
  <c r="M270" i="49"/>
  <c r="L270" i="49"/>
  <c r="K270" i="49"/>
  <c r="J270" i="49"/>
  <c r="I270" i="49"/>
  <c r="H270" i="49"/>
  <c r="G270" i="49"/>
  <c r="F270" i="49"/>
  <c r="AI269" i="49"/>
  <c r="AH269" i="49"/>
  <c r="AG269" i="49"/>
  <c r="AF269" i="49"/>
  <c r="AE269" i="49"/>
  <c r="AD269" i="49"/>
  <c r="AC269" i="49"/>
  <c r="AB269" i="49"/>
  <c r="AA269" i="49"/>
  <c r="Z269" i="49"/>
  <c r="Y269" i="49"/>
  <c r="X269" i="49"/>
  <c r="W269" i="49"/>
  <c r="V269" i="49"/>
  <c r="U269" i="49"/>
  <c r="T269" i="49"/>
  <c r="S269" i="49"/>
  <c r="R269" i="49"/>
  <c r="Q269" i="49"/>
  <c r="P269" i="49"/>
  <c r="O269" i="49"/>
  <c r="N269" i="49"/>
  <c r="M269" i="49"/>
  <c r="L269" i="49"/>
  <c r="K269" i="49"/>
  <c r="J269" i="49"/>
  <c r="I269" i="49"/>
  <c r="H269" i="49"/>
  <c r="G269" i="49"/>
  <c r="F269" i="49"/>
  <c r="AI268" i="49"/>
  <c r="AH268" i="49"/>
  <c r="AG268" i="49"/>
  <c r="AF268" i="49"/>
  <c r="AE268" i="49"/>
  <c r="AD268" i="49"/>
  <c r="AC268" i="49"/>
  <c r="AB268" i="49"/>
  <c r="AA268" i="49"/>
  <c r="Z268" i="49"/>
  <c r="Y268" i="49"/>
  <c r="X268" i="49"/>
  <c r="W268" i="49"/>
  <c r="V268" i="49"/>
  <c r="U268" i="49"/>
  <c r="T268" i="49"/>
  <c r="S268" i="49"/>
  <c r="R268" i="49"/>
  <c r="Q268" i="49"/>
  <c r="P268" i="49"/>
  <c r="O268" i="49"/>
  <c r="N268" i="49"/>
  <c r="M268" i="49"/>
  <c r="L268" i="49"/>
  <c r="K268" i="49"/>
  <c r="J268" i="49"/>
  <c r="I268" i="49"/>
  <c r="H268" i="49"/>
  <c r="G268" i="49"/>
  <c r="F268" i="49"/>
  <c r="AI267" i="49"/>
  <c r="AH267" i="49"/>
  <c r="AG267" i="49"/>
  <c r="AF267" i="49"/>
  <c r="AE267" i="49"/>
  <c r="AD267" i="49"/>
  <c r="AC267" i="49"/>
  <c r="AB267" i="49"/>
  <c r="AA267" i="49"/>
  <c r="Z267" i="49"/>
  <c r="Y267" i="49"/>
  <c r="X267" i="49"/>
  <c r="W267" i="49"/>
  <c r="V267" i="49"/>
  <c r="U267" i="49"/>
  <c r="T267" i="49"/>
  <c r="S267" i="49"/>
  <c r="R267" i="49"/>
  <c r="Q267" i="49"/>
  <c r="P267" i="49"/>
  <c r="O267" i="49"/>
  <c r="N267" i="49"/>
  <c r="M267" i="49"/>
  <c r="L267" i="49"/>
  <c r="K267" i="49"/>
  <c r="J267" i="49"/>
  <c r="I267" i="49"/>
  <c r="H267" i="49"/>
  <c r="G267" i="49"/>
  <c r="F267" i="49"/>
  <c r="AI266" i="49"/>
  <c r="AH266" i="49"/>
  <c r="AG266" i="49"/>
  <c r="AF266" i="49"/>
  <c r="AE266" i="49"/>
  <c r="AD266" i="49"/>
  <c r="AC266" i="49"/>
  <c r="AB266" i="49"/>
  <c r="AA266" i="49"/>
  <c r="Z266" i="49"/>
  <c r="Y266" i="49"/>
  <c r="X266" i="49"/>
  <c r="W266" i="49"/>
  <c r="V266" i="49"/>
  <c r="U266" i="49"/>
  <c r="T266" i="49"/>
  <c r="S266" i="49"/>
  <c r="R266" i="49"/>
  <c r="Q266" i="49"/>
  <c r="P266" i="49"/>
  <c r="O266" i="49"/>
  <c r="N266" i="49"/>
  <c r="M266" i="49"/>
  <c r="L266" i="49"/>
  <c r="K266" i="49"/>
  <c r="J266" i="49"/>
  <c r="I266" i="49"/>
  <c r="H266" i="49"/>
  <c r="G266" i="49"/>
  <c r="F266" i="49"/>
  <c r="AI265" i="49"/>
  <c r="AH265" i="49"/>
  <c r="AG265" i="49"/>
  <c r="AF265" i="49"/>
  <c r="AE265" i="49"/>
  <c r="AD265" i="49"/>
  <c r="AC265" i="49"/>
  <c r="AB265" i="49"/>
  <c r="AA265" i="49"/>
  <c r="Z265" i="49"/>
  <c r="Y265" i="49"/>
  <c r="X265" i="49"/>
  <c r="W265" i="49"/>
  <c r="V265" i="49"/>
  <c r="U265" i="49"/>
  <c r="T265" i="49"/>
  <c r="S265" i="49"/>
  <c r="R265" i="49"/>
  <c r="Q265" i="49"/>
  <c r="P265" i="49"/>
  <c r="O265" i="49"/>
  <c r="N265" i="49"/>
  <c r="M265" i="49"/>
  <c r="L265" i="49"/>
  <c r="K265" i="49"/>
  <c r="J265" i="49"/>
  <c r="I265" i="49"/>
  <c r="H265" i="49"/>
  <c r="G265" i="49"/>
  <c r="F265" i="49"/>
  <c r="AI264" i="49"/>
  <c r="AH264" i="49"/>
  <c r="AG264" i="49"/>
  <c r="AF264" i="49"/>
  <c r="AE264" i="49"/>
  <c r="AD264" i="49"/>
  <c r="AC264" i="49"/>
  <c r="AB264" i="49"/>
  <c r="AA264" i="49"/>
  <c r="Z264" i="49"/>
  <c r="Y264" i="49"/>
  <c r="X264" i="49"/>
  <c r="W264" i="49"/>
  <c r="V264" i="49"/>
  <c r="U264" i="49"/>
  <c r="T264" i="49"/>
  <c r="S264" i="49"/>
  <c r="R264" i="49"/>
  <c r="Q264" i="49"/>
  <c r="P264" i="49"/>
  <c r="O264" i="49"/>
  <c r="N264" i="49"/>
  <c r="M264" i="49"/>
  <c r="L264" i="49"/>
  <c r="K264" i="49"/>
  <c r="J264" i="49"/>
  <c r="I264" i="49"/>
  <c r="H264" i="49"/>
  <c r="G264" i="49"/>
  <c r="F264" i="49"/>
  <c r="AI263" i="49"/>
  <c r="AH263" i="49"/>
  <c r="AG263" i="49"/>
  <c r="AF263" i="49"/>
  <c r="AE263" i="49"/>
  <c r="AD263" i="49"/>
  <c r="AC263" i="49"/>
  <c r="AB263" i="49"/>
  <c r="AA263" i="49"/>
  <c r="Z263" i="49"/>
  <c r="Y263" i="49"/>
  <c r="X263" i="49"/>
  <c r="W263" i="49"/>
  <c r="V263" i="49"/>
  <c r="U263" i="49"/>
  <c r="T263" i="49"/>
  <c r="S263" i="49"/>
  <c r="R263" i="49"/>
  <c r="Q263" i="49"/>
  <c r="P263" i="49"/>
  <c r="O263" i="49"/>
  <c r="N263" i="49"/>
  <c r="M263" i="49"/>
  <c r="L263" i="49"/>
  <c r="K263" i="49"/>
  <c r="J263" i="49"/>
  <c r="I263" i="49"/>
  <c r="H263" i="49"/>
  <c r="G263" i="49"/>
  <c r="F263" i="49"/>
  <c r="AI262" i="49"/>
  <c r="AH262" i="49"/>
  <c r="AG262" i="49"/>
  <c r="AF262" i="49"/>
  <c r="AE262" i="49"/>
  <c r="AD262" i="49"/>
  <c r="AC262" i="49"/>
  <c r="AB262" i="49"/>
  <c r="AA262" i="49"/>
  <c r="Z262" i="49"/>
  <c r="Y262" i="49"/>
  <c r="X262" i="49"/>
  <c r="W262" i="49"/>
  <c r="V262" i="49"/>
  <c r="U262" i="49"/>
  <c r="T262" i="49"/>
  <c r="S262" i="49"/>
  <c r="R262" i="49"/>
  <c r="Q262" i="49"/>
  <c r="P262" i="49"/>
  <c r="O262" i="49"/>
  <c r="N262" i="49"/>
  <c r="M262" i="49"/>
  <c r="L262" i="49"/>
  <c r="K262" i="49"/>
  <c r="J262" i="49"/>
  <c r="I262" i="49"/>
  <c r="H262" i="49"/>
  <c r="G262" i="49"/>
  <c r="F262" i="49"/>
  <c r="AI261" i="49"/>
  <c r="AH261" i="49"/>
  <c r="AG261" i="49"/>
  <c r="AF261" i="49"/>
  <c r="AE261" i="49"/>
  <c r="AD261" i="49"/>
  <c r="AC261" i="49"/>
  <c r="AB261" i="49"/>
  <c r="AA261" i="49"/>
  <c r="Z261" i="49"/>
  <c r="Y261" i="49"/>
  <c r="X261" i="49"/>
  <c r="W261" i="49"/>
  <c r="V261" i="49"/>
  <c r="U261" i="49"/>
  <c r="T261" i="49"/>
  <c r="S261" i="49"/>
  <c r="R261" i="49"/>
  <c r="Q261" i="49"/>
  <c r="P261" i="49"/>
  <c r="O261" i="49"/>
  <c r="N261" i="49"/>
  <c r="M261" i="49"/>
  <c r="L261" i="49"/>
  <c r="K261" i="49"/>
  <c r="J261" i="49"/>
  <c r="I261" i="49"/>
  <c r="H261" i="49"/>
  <c r="G261" i="49"/>
  <c r="F261" i="49"/>
  <c r="AI260" i="49"/>
  <c r="AH260" i="49"/>
  <c r="AG260" i="49"/>
  <c r="AF260" i="49"/>
  <c r="AE260" i="49"/>
  <c r="AD260" i="49"/>
  <c r="AC260" i="49"/>
  <c r="AB260" i="49"/>
  <c r="AA260" i="49"/>
  <c r="Z260" i="49"/>
  <c r="Y260" i="49"/>
  <c r="X260" i="49"/>
  <c r="W260" i="49"/>
  <c r="V260" i="49"/>
  <c r="U260" i="49"/>
  <c r="T260" i="49"/>
  <c r="S260" i="49"/>
  <c r="R260" i="49"/>
  <c r="Q260" i="49"/>
  <c r="P260" i="49"/>
  <c r="O260" i="49"/>
  <c r="N260" i="49"/>
  <c r="M260" i="49"/>
  <c r="L260" i="49"/>
  <c r="K260" i="49"/>
  <c r="J260" i="49"/>
  <c r="I260" i="49"/>
  <c r="H260" i="49"/>
  <c r="G260" i="49"/>
  <c r="F260" i="49"/>
  <c r="AI259" i="49"/>
  <c r="AH259" i="49"/>
  <c r="AG259" i="49"/>
  <c r="AF259" i="49"/>
  <c r="AE259" i="49"/>
  <c r="AD259" i="49"/>
  <c r="AC259" i="49"/>
  <c r="AB259" i="49"/>
  <c r="AA259" i="49"/>
  <c r="Z259" i="49"/>
  <c r="Y259" i="49"/>
  <c r="X259" i="49"/>
  <c r="W259" i="49"/>
  <c r="V259" i="49"/>
  <c r="U259" i="49"/>
  <c r="T259" i="49"/>
  <c r="S259" i="49"/>
  <c r="R259" i="49"/>
  <c r="Q259" i="49"/>
  <c r="P259" i="49"/>
  <c r="O259" i="49"/>
  <c r="N259" i="49"/>
  <c r="M259" i="49"/>
  <c r="L259" i="49"/>
  <c r="K259" i="49"/>
  <c r="J259" i="49"/>
  <c r="I259" i="49"/>
  <c r="H259" i="49"/>
  <c r="G259" i="49"/>
  <c r="F259" i="49"/>
  <c r="AI258" i="49"/>
  <c r="AH258" i="49"/>
  <c r="AG258" i="49"/>
  <c r="AF258" i="49"/>
  <c r="AE258" i="49"/>
  <c r="AD258" i="49"/>
  <c r="AC258" i="49"/>
  <c r="AB258" i="49"/>
  <c r="AA258" i="49"/>
  <c r="Z258" i="49"/>
  <c r="Y258" i="49"/>
  <c r="X258" i="49"/>
  <c r="W258" i="49"/>
  <c r="V258" i="49"/>
  <c r="U258" i="49"/>
  <c r="T258" i="49"/>
  <c r="S258" i="49"/>
  <c r="R258" i="49"/>
  <c r="Q258" i="49"/>
  <c r="P258" i="49"/>
  <c r="O258" i="49"/>
  <c r="N258" i="49"/>
  <c r="M258" i="49"/>
  <c r="L258" i="49"/>
  <c r="K258" i="49"/>
  <c r="J258" i="49"/>
  <c r="I258" i="49"/>
  <c r="H258" i="49"/>
  <c r="G258" i="49"/>
  <c r="F258" i="49"/>
  <c r="AI257" i="49"/>
  <c r="AH257" i="49"/>
  <c r="AG257" i="49"/>
  <c r="AF257" i="49"/>
  <c r="AE257" i="49"/>
  <c r="AD257" i="49"/>
  <c r="AC257" i="49"/>
  <c r="AB257" i="49"/>
  <c r="AA257" i="49"/>
  <c r="Z257" i="49"/>
  <c r="Y257" i="49"/>
  <c r="X257" i="49"/>
  <c r="W257" i="49"/>
  <c r="V257" i="49"/>
  <c r="U257" i="49"/>
  <c r="T257" i="49"/>
  <c r="S257" i="49"/>
  <c r="R257" i="49"/>
  <c r="Q257" i="49"/>
  <c r="P257" i="49"/>
  <c r="O257" i="49"/>
  <c r="N257" i="49"/>
  <c r="M257" i="49"/>
  <c r="L257" i="49"/>
  <c r="K257" i="49"/>
  <c r="J257" i="49"/>
  <c r="I257" i="49"/>
  <c r="H257" i="49"/>
  <c r="G257" i="49"/>
  <c r="F257" i="49"/>
  <c r="AI256" i="49"/>
  <c r="AH256" i="49"/>
  <c r="AG256" i="49"/>
  <c r="AF256" i="49"/>
  <c r="AE256" i="49"/>
  <c r="AD256" i="49"/>
  <c r="AC256" i="49"/>
  <c r="AB256" i="49"/>
  <c r="AA256" i="49"/>
  <c r="Z256" i="49"/>
  <c r="Y256" i="49"/>
  <c r="X256" i="49"/>
  <c r="W256" i="49"/>
  <c r="V256" i="49"/>
  <c r="U256" i="49"/>
  <c r="T256" i="49"/>
  <c r="S256" i="49"/>
  <c r="R256" i="49"/>
  <c r="Q256" i="49"/>
  <c r="P256" i="49"/>
  <c r="O256" i="49"/>
  <c r="N256" i="49"/>
  <c r="M256" i="49"/>
  <c r="L256" i="49"/>
  <c r="K256" i="49"/>
  <c r="J256" i="49"/>
  <c r="I256" i="49"/>
  <c r="H256" i="49"/>
  <c r="G256" i="49"/>
  <c r="F256" i="49"/>
  <c r="AI255" i="49"/>
  <c r="AH255" i="49"/>
  <c r="AG255" i="49"/>
  <c r="AF255" i="49"/>
  <c r="AE255" i="49"/>
  <c r="AD255" i="49"/>
  <c r="AC255" i="49"/>
  <c r="AB255" i="49"/>
  <c r="AA255" i="49"/>
  <c r="Z255" i="49"/>
  <c r="Y255" i="49"/>
  <c r="X255" i="49"/>
  <c r="W255" i="49"/>
  <c r="V255" i="49"/>
  <c r="U255" i="49"/>
  <c r="T255" i="49"/>
  <c r="S255" i="49"/>
  <c r="R255" i="49"/>
  <c r="Q255" i="49"/>
  <c r="P255" i="49"/>
  <c r="O255" i="49"/>
  <c r="N255" i="49"/>
  <c r="M255" i="49"/>
  <c r="L255" i="49"/>
  <c r="K255" i="49"/>
  <c r="J255" i="49"/>
  <c r="I255" i="49"/>
  <c r="H255" i="49"/>
  <c r="G255" i="49"/>
  <c r="F255" i="49"/>
  <c r="AI254" i="49"/>
  <c r="AH254" i="49"/>
  <c r="AG254" i="49"/>
  <c r="AF254" i="49"/>
  <c r="AE254" i="49"/>
  <c r="AD254" i="49"/>
  <c r="AC254" i="49"/>
  <c r="AB254" i="49"/>
  <c r="AA254" i="49"/>
  <c r="Z254" i="49"/>
  <c r="Y254" i="49"/>
  <c r="X254" i="49"/>
  <c r="W254" i="49"/>
  <c r="V254" i="49"/>
  <c r="U254" i="49"/>
  <c r="T254" i="49"/>
  <c r="S254" i="49"/>
  <c r="R254" i="49"/>
  <c r="Q254" i="49"/>
  <c r="P254" i="49"/>
  <c r="O254" i="49"/>
  <c r="N254" i="49"/>
  <c r="M254" i="49"/>
  <c r="L254" i="49"/>
  <c r="K254" i="49"/>
  <c r="J254" i="49"/>
  <c r="I254" i="49"/>
  <c r="H254" i="49"/>
  <c r="G254" i="49"/>
  <c r="F254" i="49"/>
  <c r="AI253" i="49"/>
  <c r="AH253" i="49"/>
  <c r="AG253" i="49"/>
  <c r="AF253" i="49"/>
  <c r="AE253" i="49"/>
  <c r="AD253" i="49"/>
  <c r="AC253" i="49"/>
  <c r="AB253" i="49"/>
  <c r="AA253" i="49"/>
  <c r="Z253" i="49"/>
  <c r="Y253" i="49"/>
  <c r="X253" i="49"/>
  <c r="W253" i="49"/>
  <c r="V253" i="49"/>
  <c r="U253" i="49"/>
  <c r="T253" i="49"/>
  <c r="S253" i="49"/>
  <c r="R253" i="49"/>
  <c r="Q253" i="49"/>
  <c r="P253" i="49"/>
  <c r="O253" i="49"/>
  <c r="N253" i="49"/>
  <c r="M253" i="49"/>
  <c r="L253" i="49"/>
  <c r="K253" i="49"/>
  <c r="J253" i="49"/>
  <c r="I253" i="49"/>
  <c r="H253" i="49"/>
  <c r="G253" i="49"/>
  <c r="F253" i="49"/>
  <c r="AI252" i="49"/>
  <c r="AH252" i="49"/>
  <c r="AG252" i="49"/>
  <c r="AF252" i="49"/>
  <c r="AE252" i="49"/>
  <c r="AD252" i="49"/>
  <c r="AC252" i="49"/>
  <c r="AB252" i="49"/>
  <c r="AA252" i="49"/>
  <c r="Z252" i="49"/>
  <c r="Y252" i="49"/>
  <c r="X252" i="49"/>
  <c r="W252" i="49"/>
  <c r="V252" i="49"/>
  <c r="U252" i="49"/>
  <c r="T252" i="49"/>
  <c r="S252" i="49"/>
  <c r="R252" i="49"/>
  <c r="Q252" i="49"/>
  <c r="P252" i="49"/>
  <c r="O252" i="49"/>
  <c r="N252" i="49"/>
  <c r="M252" i="49"/>
  <c r="L252" i="49"/>
  <c r="K252" i="49"/>
  <c r="J252" i="49"/>
  <c r="I252" i="49"/>
  <c r="H252" i="49"/>
  <c r="G252" i="49"/>
  <c r="F252" i="49"/>
  <c r="AI251" i="49"/>
  <c r="AH251" i="49"/>
  <c r="AG251" i="49"/>
  <c r="AF251" i="49"/>
  <c r="AE251" i="49"/>
  <c r="AD251" i="49"/>
  <c r="AC251" i="49"/>
  <c r="AB251" i="49"/>
  <c r="AA251" i="49"/>
  <c r="Z251" i="49"/>
  <c r="Y251" i="49"/>
  <c r="X251" i="49"/>
  <c r="W251" i="49"/>
  <c r="V251" i="49"/>
  <c r="U251" i="49"/>
  <c r="T251" i="49"/>
  <c r="S251" i="49"/>
  <c r="R251" i="49"/>
  <c r="Q251" i="49"/>
  <c r="P251" i="49"/>
  <c r="O251" i="49"/>
  <c r="N251" i="49"/>
  <c r="M251" i="49"/>
  <c r="L251" i="49"/>
  <c r="K251" i="49"/>
  <c r="J251" i="49"/>
  <c r="I251" i="49"/>
  <c r="H251" i="49"/>
  <c r="G251" i="49"/>
  <c r="F251" i="49"/>
  <c r="AI250" i="49"/>
  <c r="AH250" i="49"/>
  <c r="AG250" i="49"/>
  <c r="AF250" i="49"/>
  <c r="AE250" i="49"/>
  <c r="AD250" i="49"/>
  <c r="AC250" i="49"/>
  <c r="AB250" i="49"/>
  <c r="AA250" i="49"/>
  <c r="Z250" i="49"/>
  <c r="Y250" i="49"/>
  <c r="X250" i="49"/>
  <c r="W250" i="49"/>
  <c r="V250" i="49"/>
  <c r="U250" i="49"/>
  <c r="T250" i="49"/>
  <c r="S250" i="49"/>
  <c r="R250" i="49"/>
  <c r="Q250" i="49"/>
  <c r="P250" i="49"/>
  <c r="O250" i="49"/>
  <c r="N250" i="49"/>
  <c r="M250" i="49"/>
  <c r="L250" i="49"/>
  <c r="K250" i="49"/>
  <c r="J250" i="49"/>
  <c r="I250" i="49"/>
  <c r="H250" i="49"/>
  <c r="G250" i="49"/>
  <c r="F250" i="49"/>
  <c r="AI249" i="49"/>
  <c r="AH249" i="49"/>
  <c r="AG249" i="49"/>
  <c r="AF249" i="49"/>
  <c r="AE249" i="49"/>
  <c r="AD249" i="49"/>
  <c r="AC249" i="49"/>
  <c r="AB249" i="49"/>
  <c r="AA249" i="49"/>
  <c r="Z249" i="49"/>
  <c r="Y249" i="49"/>
  <c r="X249" i="49"/>
  <c r="W249" i="49"/>
  <c r="V249" i="49"/>
  <c r="U249" i="49"/>
  <c r="T249" i="49"/>
  <c r="S249" i="49"/>
  <c r="R249" i="49"/>
  <c r="Q249" i="49"/>
  <c r="P249" i="49"/>
  <c r="O249" i="49"/>
  <c r="N249" i="49"/>
  <c r="M249" i="49"/>
  <c r="L249" i="49"/>
  <c r="K249" i="49"/>
  <c r="J249" i="49"/>
  <c r="I249" i="49"/>
  <c r="H249" i="49"/>
  <c r="G249" i="49"/>
  <c r="F249" i="49"/>
  <c r="AI248" i="49"/>
  <c r="AH248" i="49"/>
  <c r="AG248" i="49"/>
  <c r="AF248" i="49"/>
  <c r="AE248" i="49"/>
  <c r="AD248" i="49"/>
  <c r="AC248" i="49"/>
  <c r="AB248" i="49"/>
  <c r="AA248" i="49"/>
  <c r="Z248" i="49"/>
  <c r="Y248" i="49"/>
  <c r="X248" i="49"/>
  <c r="W248" i="49"/>
  <c r="V248" i="49"/>
  <c r="U248" i="49"/>
  <c r="T248" i="49"/>
  <c r="S248" i="49"/>
  <c r="R248" i="49"/>
  <c r="Q248" i="49"/>
  <c r="P248" i="49"/>
  <c r="O248" i="49"/>
  <c r="N248" i="49"/>
  <c r="M248" i="49"/>
  <c r="L248" i="49"/>
  <c r="K248" i="49"/>
  <c r="J248" i="49"/>
  <c r="I248" i="49"/>
  <c r="H248" i="49"/>
  <c r="G248" i="49"/>
  <c r="F248" i="49"/>
  <c r="AI247" i="49"/>
  <c r="AH247" i="49"/>
  <c r="AG247" i="49"/>
  <c r="AF247" i="49"/>
  <c r="AE247" i="49"/>
  <c r="AD247" i="49"/>
  <c r="AC247" i="49"/>
  <c r="AB247" i="49"/>
  <c r="AA247" i="49"/>
  <c r="Z247" i="49"/>
  <c r="Y247" i="49"/>
  <c r="X247" i="49"/>
  <c r="W247" i="49"/>
  <c r="V247" i="49"/>
  <c r="U247" i="49"/>
  <c r="T247" i="49"/>
  <c r="S247" i="49"/>
  <c r="R247" i="49"/>
  <c r="Q247" i="49"/>
  <c r="P247" i="49"/>
  <c r="O247" i="49"/>
  <c r="N247" i="49"/>
  <c r="M247" i="49"/>
  <c r="L247" i="49"/>
  <c r="K247" i="49"/>
  <c r="J247" i="49"/>
  <c r="I247" i="49"/>
  <c r="H247" i="49"/>
  <c r="G247" i="49"/>
  <c r="F247" i="49"/>
  <c r="AI246" i="49"/>
  <c r="AH246" i="49"/>
  <c r="AG246" i="49"/>
  <c r="AF246" i="49"/>
  <c r="AE246" i="49"/>
  <c r="AD246" i="49"/>
  <c r="AC246" i="49"/>
  <c r="AB246" i="49"/>
  <c r="AA246" i="49"/>
  <c r="Z246" i="49"/>
  <c r="Y246" i="49"/>
  <c r="X246" i="49"/>
  <c r="W246" i="49"/>
  <c r="V246" i="49"/>
  <c r="U246" i="49"/>
  <c r="T246" i="49"/>
  <c r="S246" i="49"/>
  <c r="R246" i="49"/>
  <c r="Q246" i="49"/>
  <c r="P246" i="49"/>
  <c r="O246" i="49"/>
  <c r="N246" i="49"/>
  <c r="M246" i="49"/>
  <c r="L246" i="49"/>
  <c r="K246" i="49"/>
  <c r="J246" i="49"/>
  <c r="I246" i="49"/>
  <c r="H246" i="49"/>
  <c r="G246" i="49"/>
  <c r="F246" i="49"/>
  <c r="AI245" i="49"/>
  <c r="AH245" i="49"/>
  <c r="AG245" i="49"/>
  <c r="AF245" i="49"/>
  <c r="AE245" i="49"/>
  <c r="AD245" i="49"/>
  <c r="AC245" i="49"/>
  <c r="AB245" i="49"/>
  <c r="AA245" i="49"/>
  <c r="Z245" i="49"/>
  <c r="Y245" i="49"/>
  <c r="X245" i="49"/>
  <c r="W245" i="49"/>
  <c r="V245" i="49"/>
  <c r="U245" i="49"/>
  <c r="T245" i="49"/>
  <c r="S245" i="49"/>
  <c r="R245" i="49"/>
  <c r="Q245" i="49"/>
  <c r="P245" i="49"/>
  <c r="O245" i="49"/>
  <c r="N245" i="49"/>
  <c r="M245" i="49"/>
  <c r="L245" i="49"/>
  <c r="K245" i="49"/>
  <c r="J245" i="49"/>
  <c r="I245" i="49"/>
  <c r="H245" i="49"/>
  <c r="G245" i="49"/>
  <c r="F245" i="49"/>
  <c r="AI244" i="49"/>
  <c r="AH244" i="49"/>
  <c r="AG244" i="49"/>
  <c r="AF244" i="49"/>
  <c r="AE244" i="49"/>
  <c r="AD244" i="49"/>
  <c r="AC244" i="49"/>
  <c r="AB244" i="49"/>
  <c r="AA244" i="49"/>
  <c r="Z244" i="49"/>
  <c r="Y244" i="49"/>
  <c r="X244" i="49"/>
  <c r="W244" i="49"/>
  <c r="V244" i="49"/>
  <c r="U244" i="49"/>
  <c r="T244" i="49"/>
  <c r="S244" i="49"/>
  <c r="R244" i="49"/>
  <c r="Q244" i="49"/>
  <c r="P244" i="49"/>
  <c r="O244" i="49"/>
  <c r="N244" i="49"/>
  <c r="M244" i="49"/>
  <c r="L244" i="49"/>
  <c r="K244" i="49"/>
  <c r="J244" i="49"/>
  <c r="I244" i="49"/>
  <c r="H244" i="49"/>
  <c r="G244" i="49"/>
  <c r="F244" i="49"/>
  <c r="AI243" i="49"/>
  <c r="AH243" i="49"/>
  <c r="AG243" i="49"/>
  <c r="AF243" i="49"/>
  <c r="AE243" i="49"/>
  <c r="AD243" i="49"/>
  <c r="AC243" i="49"/>
  <c r="AB243" i="49"/>
  <c r="AA243" i="49"/>
  <c r="Z243" i="49"/>
  <c r="Y243" i="49"/>
  <c r="X243" i="49"/>
  <c r="W243" i="49"/>
  <c r="V243" i="49"/>
  <c r="U243" i="49"/>
  <c r="T243" i="49"/>
  <c r="S243" i="49"/>
  <c r="R243" i="49"/>
  <c r="Q243" i="49"/>
  <c r="P243" i="49"/>
  <c r="O243" i="49"/>
  <c r="N243" i="49"/>
  <c r="M243" i="49"/>
  <c r="L243" i="49"/>
  <c r="K243" i="49"/>
  <c r="J243" i="49"/>
  <c r="I243" i="49"/>
  <c r="H243" i="49"/>
  <c r="G243" i="49"/>
  <c r="F243" i="49"/>
  <c r="AI242" i="49"/>
  <c r="AH242" i="49"/>
  <c r="AG242" i="49"/>
  <c r="AF242" i="49"/>
  <c r="AE242" i="49"/>
  <c r="AD242" i="49"/>
  <c r="AC242" i="49"/>
  <c r="AB242" i="49"/>
  <c r="AA242" i="49"/>
  <c r="Z242" i="49"/>
  <c r="Y242" i="49"/>
  <c r="X242" i="49"/>
  <c r="W242" i="49"/>
  <c r="V242" i="49"/>
  <c r="U242" i="49"/>
  <c r="T242" i="49"/>
  <c r="S242" i="49"/>
  <c r="R242" i="49"/>
  <c r="Q242" i="49"/>
  <c r="P242" i="49"/>
  <c r="O242" i="49"/>
  <c r="N242" i="49"/>
  <c r="M242" i="49"/>
  <c r="L242" i="49"/>
  <c r="K242" i="49"/>
  <c r="J242" i="49"/>
  <c r="I242" i="49"/>
  <c r="H242" i="49"/>
  <c r="G242" i="49"/>
  <c r="F242" i="49"/>
  <c r="AI241" i="49"/>
  <c r="AH241" i="49"/>
  <c r="AG241" i="49"/>
  <c r="AF241" i="49"/>
  <c r="AE241" i="49"/>
  <c r="AD241" i="49"/>
  <c r="AC241" i="49"/>
  <c r="AB241" i="49"/>
  <c r="AA241" i="49"/>
  <c r="Z241" i="49"/>
  <c r="Y241" i="49"/>
  <c r="X241" i="49"/>
  <c r="W241" i="49"/>
  <c r="V241" i="49"/>
  <c r="U241" i="49"/>
  <c r="T241" i="49"/>
  <c r="S241" i="49"/>
  <c r="R241" i="49"/>
  <c r="Q241" i="49"/>
  <c r="P241" i="49"/>
  <c r="O241" i="49"/>
  <c r="N241" i="49"/>
  <c r="M241" i="49"/>
  <c r="L241" i="49"/>
  <c r="K241" i="49"/>
  <c r="J241" i="49"/>
  <c r="I241" i="49"/>
  <c r="H241" i="49"/>
  <c r="G241" i="49"/>
  <c r="F241" i="49"/>
  <c r="AI240" i="49"/>
  <c r="AH240" i="49"/>
  <c r="AG240" i="49"/>
  <c r="AF240" i="49"/>
  <c r="AE240" i="49"/>
  <c r="AD240" i="49"/>
  <c r="AC240" i="49"/>
  <c r="AB240" i="49"/>
  <c r="AA240" i="49"/>
  <c r="Z240" i="49"/>
  <c r="Y240" i="49"/>
  <c r="X240" i="49"/>
  <c r="W240" i="49"/>
  <c r="V240" i="49"/>
  <c r="U240" i="49"/>
  <c r="T240" i="49"/>
  <c r="S240" i="49"/>
  <c r="R240" i="49"/>
  <c r="Q240" i="49"/>
  <c r="P240" i="49"/>
  <c r="O240" i="49"/>
  <c r="N240" i="49"/>
  <c r="M240" i="49"/>
  <c r="L240" i="49"/>
  <c r="K240" i="49"/>
  <c r="J240" i="49"/>
  <c r="I240" i="49"/>
  <c r="H240" i="49"/>
  <c r="G240" i="49"/>
  <c r="F240" i="49"/>
  <c r="AI239" i="49"/>
  <c r="AH239" i="49"/>
  <c r="AG239" i="49"/>
  <c r="AF239" i="49"/>
  <c r="AE239" i="49"/>
  <c r="AD239" i="49"/>
  <c r="AC239" i="49"/>
  <c r="AB239" i="49"/>
  <c r="AA239" i="49"/>
  <c r="Z239" i="49"/>
  <c r="Y239" i="49"/>
  <c r="X239" i="49"/>
  <c r="W239" i="49"/>
  <c r="V239" i="49"/>
  <c r="U239" i="49"/>
  <c r="T239" i="49"/>
  <c r="S239" i="49"/>
  <c r="R239" i="49"/>
  <c r="Q239" i="49"/>
  <c r="P239" i="49"/>
  <c r="O239" i="49"/>
  <c r="N239" i="49"/>
  <c r="M239" i="49"/>
  <c r="L239" i="49"/>
  <c r="K239" i="49"/>
  <c r="J239" i="49"/>
  <c r="I239" i="49"/>
  <c r="H239" i="49"/>
  <c r="G239" i="49"/>
  <c r="F239" i="49"/>
  <c r="AI238" i="49"/>
  <c r="AH238" i="49"/>
  <c r="AG238" i="49"/>
  <c r="AF238" i="49"/>
  <c r="AE238" i="49"/>
  <c r="AD238" i="49"/>
  <c r="AC238" i="49"/>
  <c r="AB238" i="49"/>
  <c r="AA238" i="49"/>
  <c r="Z238" i="49"/>
  <c r="Y238" i="49"/>
  <c r="X238" i="49"/>
  <c r="W238" i="49"/>
  <c r="V238" i="49"/>
  <c r="U238" i="49"/>
  <c r="T238" i="49"/>
  <c r="S238" i="49"/>
  <c r="R238" i="49"/>
  <c r="Q238" i="49"/>
  <c r="P238" i="49"/>
  <c r="O238" i="49"/>
  <c r="N238" i="49"/>
  <c r="M238" i="49"/>
  <c r="L238" i="49"/>
  <c r="K238" i="49"/>
  <c r="J238" i="49"/>
  <c r="I238" i="49"/>
  <c r="H238" i="49"/>
  <c r="G238" i="49"/>
  <c r="F238" i="49"/>
  <c r="AI237" i="49"/>
  <c r="AH237" i="49"/>
  <c r="AG237" i="49"/>
  <c r="AF237" i="49"/>
  <c r="AE237" i="49"/>
  <c r="AD237" i="49"/>
  <c r="AC237" i="49"/>
  <c r="AB237" i="49"/>
  <c r="AA237" i="49"/>
  <c r="Z237" i="49"/>
  <c r="Y237" i="49"/>
  <c r="X237" i="49"/>
  <c r="W237" i="49"/>
  <c r="V237" i="49"/>
  <c r="U237" i="49"/>
  <c r="T237" i="49"/>
  <c r="S237" i="49"/>
  <c r="R237" i="49"/>
  <c r="Q237" i="49"/>
  <c r="P237" i="49"/>
  <c r="O237" i="49"/>
  <c r="N237" i="49"/>
  <c r="M237" i="49"/>
  <c r="L237" i="49"/>
  <c r="K237" i="49"/>
  <c r="J237" i="49"/>
  <c r="I237" i="49"/>
  <c r="H237" i="49"/>
  <c r="G237" i="49"/>
  <c r="F237" i="49"/>
  <c r="AI236" i="49"/>
  <c r="AH236" i="49"/>
  <c r="AG236" i="49"/>
  <c r="AF236" i="49"/>
  <c r="AE236" i="49"/>
  <c r="AD236" i="49"/>
  <c r="AC236" i="49"/>
  <c r="AB236" i="49"/>
  <c r="AA236" i="49"/>
  <c r="Z236" i="49"/>
  <c r="Y236" i="49"/>
  <c r="X236" i="49"/>
  <c r="W236" i="49"/>
  <c r="V236" i="49"/>
  <c r="U236" i="49"/>
  <c r="T236" i="49"/>
  <c r="S236" i="49"/>
  <c r="R236" i="49"/>
  <c r="Q236" i="49"/>
  <c r="P236" i="49"/>
  <c r="O236" i="49"/>
  <c r="N236" i="49"/>
  <c r="M236" i="49"/>
  <c r="L236" i="49"/>
  <c r="K236" i="49"/>
  <c r="J236" i="49"/>
  <c r="I236" i="49"/>
  <c r="H236" i="49"/>
  <c r="G236" i="49"/>
  <c r="F236" i="49"/>
  <c r="AI235" i="49"/>
  <c r="AH235" i="49"/>
  <c r="AG235" i="49"/>
  <c r="AF235" i="49"/>
  <c r="AE235" i="49"/>
  <c r="AD235" i="49"/>
  <c r="AC235" i="49"/>
  <c r="AB235" i="49"/>
  <c r="AA235" i="49"/>
  <c r="Z235" i="49"/>
  <c r="Y235" i="49"/>
  <c r="X235" i="49"/>
  <c r="W235" i="49"/>
  <c r="V235" i="49"/>
  <c r="U235" i="49"/>
  <c r="T235" i="49"/>
  <c r="S235" i="49"/>
  <c r="R235" i="49"/>
  <c r="Q235" i="49"/>
  <c r="P235" i="49"/>
  <c r="O235" i="49"/>
  <c r="N235" i="49"/>
  <c r="M235" i="49"/>
  <c r="L235" i="49"/>
  <c r="K235" i="49"/>
  <c r="J235" i="49"/>
  <c r="I235" i="49"/>
  <c r="H235" i="49"/>
  <c r="G235" i="49"/>
  <c r="F235" i="49"/>
  <c r="AI234" i="49"/>
  <c r="AH234" i="49"/>
  <c r="AG234" i="49"/>
  <c r="AF234" i="49"/>
  <c r="AE234" i="49"/>
  <c r="AD234" i="49"/>
  <c r="AC234" i="49"/>
  <c r="AB234" i="49"/>
  <c r="AA234" i="49"/>
  <c r="Z234" i="49"/>
  <c r="Y234" i="49"/>
  <c r="X234" i="49"/>
  <c r="W234" i="49"/>
  <c r="V234" i="49"/>
  <c r="U234" i="49"/>
  <c r="T234" i="49"/>
  <c r="S234" i="49"/>
  <c r="R234" i="49"/>
  <c r="Q234" i="49"/>
  <c r="P234" i="49"/>
  <c r="O234" i="49"/>
  <c r="N234" i="49"/>
  <c r="M234" i="49"/>
  <c r="L234" i="49"/>
  <c r="K234" i="49"/>
  <c r="J234" i="49"/>
  <c r="I234" i="49"/>
  <c r="H234" i="49"/>
  <c r="G234" i="49"/>
  <c r="F234" i="49"/>
  <c r="AI233" i="49"/>
  <c r="AH233" i="49"/>
  <c r="AG233" i="49"/>
  <c r="AF233" i="49"/>
  <c r="AE233" i="49"/>
  <c r="AD233" i="49"/>
  <c r="AC233" i="49"/>
  <c r="AB233" i="49"/>
  <c r="AA233" i="49"/>
  <c r="Z233" i="49"/>
  <c r="Y233" i="49"/>
  <c r="X233" i="49"/>
  <c r="W233" i="49"/>
  <c r="V233" i="49"/>
  <c r="U233" i="49"/>
  <c r="T233" i="49"/>
  <c r="S233" i="49"/>
  <c r="R233" i="49"/>
  <c r="Q233" i="49"/>
  <c r="P233" i="49"/>
  <c r="O233" i="49"/>
  <c r="N233" i="49"/>
  <c r="M233" i="49"/>
  <c r="L233" i="49"/>
  <c r="K233" i="49"/>
  <c r="J233" i="49"/>
  <c r="I233" i="49"/>
  <c r="H233" i="49"/>
  <c r="G233" i="49"/>
  <c r="F233" i="49"/>
  <c r="AI232" i="49"/>
  <c r="AH232" i="49"/>
  <c r="AG232" i="49"/>
  <c r="AF232" i="49"/>
  <c r="AE232" i="49"/>
  <c r="AD232" i="49"/>
  <c r="AC232" i="49"/>
  <c r="AB232" i="49"/>
  <c r="AA232" i="49"/>
  <c r="Z232" i="49"/>
  <c r="Y232" i="49"/>
  <c r="X232" i="49"/>
  <c r="W232" i="49"/>
  <c r="V232" i="49"/>
  <c r="U232" i="49"/>
  <c r="T232" i="49"/>
  <c r="S232" i="49"/>
  <c r="R232" i="49"/>
  <c r="Q232" i="49"/>
  <c r="P232" i="49"/>
  <c r="O232" i="49"/>
  <c r="N232" i="49"/>
  <c r="M232" i="49"/>
  <c r="L232" i="49"/>
  <c r="K232" i="49"/>
  <c r="J232" i="49"/>
  <c r="I232" i="49"/>
  <c r="H232" i="49"/>
  <c r="G232" i="49"/>
  <c r="F232" i="49"/>
  <c r="AI231" i="49"/>
  <c r="AH231" i="49"/>
  <c r="AG231" i="49"/>
  <c r="AF231" i="49"/>
  <c r="AE231" i="49"/>
  <c r="AD231" i="49"/>
  <c r="AC231" i="49"/>
  <c r="AB231" i="49"/>
  <c r="AA231" i="49"/>
  <c r="Z231" i="49"/>
  <c r="Y231" i="49"/>
  <c r="X231" i="49"/>
  <c r="W231" i="49"/>
  <c r="V231" i="49"/>
  <c r="U231" i="49"/>
  <c r="T231" i="49"/>
  <c r="S231" i="49"/>
  <c r="R231" i="49"/>
  <c r="Q231" i="49"/>
  <c r="P231" i="49"/>
  <c r="O231" i="49"/>
  <c r="N231" i="49"/>
  <c r="M231" i="49"/>
  <c r="L231" i="49"/>
  <c r="K231" i="49"/>
  <c r="J231" i="49"/>
  <c r="I231" i="49"/>
  <c r="H231" i="49"/>
  <c r="G231" i="49"/>
  <c r="F231" i="49"/>
  <c r="AI230" i="49"/>
  <c r="AH230" i="49"/>
  <c r="AG230" i="49"/>
  <c r="AF230" i="49"/>
  <c r="AE230" i="49"/>
  <c r="AD230" i="49"/>
  <c r="AC230" i="49"/>
  <c r="AB230" i="49"/>
  <c r="AA230" i="49"/>
  <c r="Z230" i="49"/>
  <c r="Y230" i="49"/>
  <c r="X230" i="49"/>
  <c r="W230" i="49"/>
  <c r="V230" i="49"/>
  <c r="U230" i="49"/>
  <c r="T230" i="49"/>
  <c r="S230" i="49"/>
  <c r="R230" i="49"/>
  <c r="Q230" i="49"/>
  <c r="P230" i="49"/>
  <c r="O230" i="49"/>
  <c r="N230" i="49"/>
  <c r="M230" i="49"/>
  <c r="L230" i="49"/>
  <c r="K230" i="49"/>
  <c r="J230" i="49"/>
  <c r="I230" i="49"/>
  <c r="H230" i="49"/>
  <c r="G230" i="49"/>
  <c r="F230" i="49"/>
  <c r="AI229" i="49"/>
  <c r="AH229" i="49"/>
  <c r="AG229" i="49"/>
  <c r="AF229" i="49"/>
  <c r="AE229" i="49"/>
  <c r="AD229" i="49"/>
  <c r="AC229" i="49"/>
  <c r="AB229" i="49"/>
  <c r="AA229" i="49"/>
  <c r="Z229" i="49"/>
  <c r="Y229" i="49"/>
  <c r="X229" i="49"/>
  <c r="W229" i="49"/>
  <c r="V229" i="49"/>
  <c r="U229" i="49"/>
  <c r="T229" i="49"/>
  <c r="S229" i="49"/>
  <c r="R229" i="49"/>
  <c r="Q229" i="49"/>
  <c r="P229" i="49"/>
  <c r="O229" i="49"/>
  <c r="N229" i="49"/>
  <c r="M229" i="49"/>
  <c r="L229" i="49"/>
  <c r="K229" i="49"/>
  <c r="J229" i="49"/>
  <c r="I229" i="49"/>
  <c r="H229" i="49"/>
  <c r="G229" i="49"/>
  <c r="F229" i="49"/>
  <c r="AI228" i="49"/>
  <c r="AH228" i="49"/>
  <c r="AG228" i="49"/>
  <c r="AF228" i="49"/>
  <c r="AE228" i="49"/>
  <c r="AD228" i="49"/>
  <c r="AC228" i="49"/>
  <c r="AB228" i="49"/>
  <c r="AA228" i="49"/>
  <c r="Z228" i="49"/>
  <c r="Y228" i="49"/>
  <c r="X228" i="49"/>
  <c r="W228" i="49"/>
  <c r="V228" i="49"/>
  <c r="U228" i="49"/>
  <c r="T228" i="49"/>
  <c r="S228" i="49"/>
  <c r="R228" i="49"/>
  <c r="Q228" i="49"/>
  <c r="P228" i="49"/>
  <c r="O228" i="49"/>
  <c r="N228" i="49"/>
  <c r="M228" i="49"/>
  <c r="L228" i="49"/>
  <c r="K228" i="49"/>
  <c r="J228" i="49"/>
  <c r="I228" i="49"/>
  <c r="H228" i="49"/>
  <c r="G228" i="49"/>
  <c r="F228" i="49"/>
  <c r="AI227" i="49"/>
  <c r="AH227" i="49"/>
  <c r="AG227" i="49"/>
  <c r="AF227" i="49"/>
  <c r="AE227" i="49"/>
  <c r="AD227" i="49"/>
  <c r="AC227" i="49"/>
  <c r="AB227" i="49"/>
  <c r="AA227" i="49"/>
  <c r="Z227" i="49"/>
  <c r="Y227" i="49"/>
  <c r="X227" i="49"/>
  <c r="W227" i="49"/>
  <c r="V227" i="49"/>
  <c r="U227" i="49"/>
  <c r="T227" i="49"/>
  <c r="S227" i="49"/>
  <c r="R227" i="49"/>
  <c r="Q227" i="49"/>
  <c r="P227" i="49"/>
  <c r="O227" i="49"/>
  <c r="N227" i="49"/>
  <c r="M227" i="49"/>
  <c r="L227" i="49"/>
  <c r="K227" i="49"/>
  <c r="J227" i="49"/>
  <c r="I227" i="49"/>
  <c r="H227" i="49"/>
  <c r="G227" i="49"/>
  <c r="F227" i="49"/>
  <c r="AI226" i="49"/>
  <c r="AH226" i="49"/>
  <c r="AG226" i="49"/>
  <c r="AF226" i="49"/>
  <c r="AE226" i="49"/>
  <c r="AD226" i="49"/>
  <c r="AC226" i="49"/>
  <c r="AB226" i="49"/>
  <c r="AA226" i="49"/>
  <c r="Z226" i="49"/>
  <c r="Y226" i="49"/>
  <c r="X226" i="49"/>
  <c r="W226" i="49"/>
  <c r="V226" i="49"/>
  <c r="U226" i="49"/>
  <c r="T226" i="49"/>
  <c r="S226" i="49"/>
  <c r="R226" i="49"/>
  <c r="Q226" i="49"/>
  <c r="P226" i="49"/>
  <c r="O226" i="49"/>
  <c r="N226" i="49"/>
  <c r="M226" i="49"/>
  <c r="L226" i="49"/>
  <c r="K226" i="49"/>
  <c r="J226" i="49"/>
  <c r="I226" i="49"/>
  <c r="H226" i="49"/>
  <c r="G226" i="49"/>
  <c r="F226" i="49"/>
  <c r="AI225" i="49"/>
  <c r="AH225" i="49"/>
  <c r="AG225" i="49"/>
  <c r="AF225" i="49"/>
  <c r="AE225" i="49"/>
  <c r="AD225" i="49"/>
  <c r="AC225" i="49"/>
  <c r="AB225" i="49"/>
  <c r="AA225" i="49"/>
  <c r="Z225" i="49"/>
  <c r="Y225" i="49"/>
  <c r="X225" i="49"/>
  <c r="W225" i="49"/>
  <c r="V225" i="49"/>
  <c r="U225" i="49"/>
  <c r="T225" i="49"/>
  <c r="S225" i="49"/>
  <c r="R225" i="49"/>
  <c r="Q225" i="49"/>
  <c r="P225" i="49"/>
  <c r="O225" i="49"/>
  <c r="N225" i="49"/>
  <c r="M225" i="49"/>
  <c r="L225" i="49"/>
  <c r="K225" i="49"/>
  <c r="J225" i="49"/>
  <c r="I225" i="49"/>
  <c r="H225" i="49"/>
  <c r="G225" i="49"/>
  <c r="F225" i="49"/>
  <c r="AI224" i="49"/>
  <c r="AH224" i="49"/>
  <c r="AG224" i="49"/>
  <c r="AF224" i="49"/>
  <c r="AE224" i="49"/>
  <c r="AD224" i="49"/>
  <c r="AC224" i="49"/>
  <c r="AB224" i="49"/>
  <c r="AA224" i="49"/>
  <c r="Z224" i="49"/>
  <c r="Y224" i="49"/>
  <c r="X224" i="49"/>
  <c r="W224" i="49"/>
  <c r="V224" i="49"/>
  <c r="U224" i="49"/>
  <c r="T224" i="49"/>
  <c r="S224" i="49"/>
  <c r="R224" i="49"/>
  <c r="Q224" i="49"/>
  <c r="P224" i="49"/>
  <c r="O224" i="49"/>
  <c r="N224" i="49"/>
  <c r="M224" i="49"/>
  <c r="L224" i="49"/>
  <c r="K224" i="49"/>
  <c r="J224" i="49"/>
  <c r="I224" i="49"/>
  <c r="H224" i="49"/>
  <c r="G224" i="49"/>
  <c r="F224" i="49"/>
  <c r="AI223" i="49"/>
  <c r="AH223" i="49"/>
  <c r="AG223" i="49"/>
  <c r="AF223" i="49"/>
  <c r="AE223" i="49"/>
  <c r="AD223" i="49"/>
  <c r="AC223" i="49"/>
  <c r="AB223" i="49"/>
  <c r="AA223" i="49"/>
  <c r="Z223" i="49"/>
  <c r="Y223" i="49"/>
  <c r="X223" i="49"/>
  <c r="W223" i="49"/>
  <c r="V223" i="49"/>
  <c r="U223" i="49"/>
  <c r="T223" i="49"/>
  <c r="S223" i="49"/>
  <c r="R223" i="49"/>
  <c r="Q223" i="49"/>
  <c r="P223" i="49"/>
  <c r="O223" i="49"/>
  <c r="N223" i="49"/>
  <c r="M223" i="49"/>
  <c r="L223" i="49"/>
  <c r="K223" i="49"/>
  <c r="J223" i="49"/>
  <c r="I223" i="49"/>
  <c r="H223" i="49"/>
  <c r="G223" i="49"/>
  <c r="F223" i="49"/>
  <c r="AI222" i="49"/>
  <c r="AH222" i="49"/>
  <c r="AG222" i="49"/>
  <c r="AF222" i="49"/>
  <c r="AE222" i="49"/>
  <c r="AD222" i="49"/>
  <c r="AC222" i="49"/>
  <c r="AB222" i="49"/>
  <c r="AA222" i="49"/>
  <c r="Z222" i="49"/>
  <c r="Y222" i="49"/>
  <c r="X222" i="49"/>
  <c r="W222" i="49"/>
  <c r="V222" i="49"/>
  <c r="U222" i="49"/>
  <c r="T222" i="49"/>
  <c r="S222" i="49"/>
  <c r="R222" i="49"/>
  <c r="Q222" i="49"/>
  <c r="P222" i="49"/>
  <c r="O222" i="49"/>
  <c r="N222" i="49"/>
  <c r="M222" i="49"/>
  <c r="L222" i="49"/>
  <c r="K222" i="49"/>
  <c r="J222" i="49"/>
  <c r="I222" i="49"/>
  <c r="H222" i="49"/>
  <c r="G222" i="49"/>
  <c r="F222" i="49"/>
  <c r="AI221" i="49"/>
  <c r="AH221" i="49"/>
  <c r="AG221" i="49"/>
  <c r="AF221" i="49"/>
  <c r="AE221" i="49"/>
  <c r="AD221" i="49"/>
  <c r="AC221" i="49"/>
  <c r="AB221" i="49"/>
  <c r="AA221" i="49"/>
  <c r="Z221" i="49"/>
  <c r="Y221" i="49"/>
  <c r="X221" i="49"/>
  <c r="W221" i="49"/>
  <c r="V221" i="49"/>
  <c r="U221" i="49"/>
  <c r="T221" i="49"/>
  <c r="S221" i="49"/>
  <c r="R221" i="49"/>
  <c r="Q221" i="49"/>
  <c r="P221" i="49"/>
  <c r="O221" i="49"/>
  <c r="N221" i="49"/>
  <c r="M221" i="49"/>
  <c r="L221" i="49"/>
  <c r="K221" i="49"/>
  <c r="J221" i="49"/>
  <c r="I221" i="49"/>
  <c r="H221" i="49"/>
  <c r="G221" i="49"/>
  <c r="F221" i="49"/>
  <c r="AI220" i="49"/>
  <c r="AH220" i="49"/>
  <c r="AG220" i="49"/>
  <c r="AF220" i="49"/>
  <c r="AE220" i="49"/>
  <c r="AD220" i="49"/>
  <c r="AC220" i="49"/>
  <c r="AB220" i="49"/>
  <c r="AA220" i="49"/>
  <c r="Z220" i="49"/>
  <c r="Y220" i="49"/>
  <c r="X220" i="49"/>
  <c r="W220" i="49"/>
  <c r="V220" i="49"/>
  <c r="U220" i="49"/>
  <c r="T220" i="49"/>
  <c r="S220" i="49"/>
  <c r="R220" i="49"/>
  <c r="Q220" i="49"/>
  <c r="P220" i="49"/>
  <c r="O220" i="49"/>
  <c r="N220" i="49"/>
  <c r="M220" i="49"/>
  <c r="L220" i="49"/>
  <c r="K220" i="49"/>
  <c r="J220" i="49"/>
  <c r="I220" i="49"/>
  <c r="H220" i="49"/>
  <c r="G220" i="49"/>
  <c r="F220" i="49"/>
  <c r="AI219" i="49"/>
  <c r="AH219" i="49"/>
  <c r="AG219" i="49"/>
  <c r="AF219" i="49"/>
  <c r="AE219" i="49"/>
  <c r="AD219" i="49"/>
  <c r="AC219" i="49"/>
  <c r="AB219" i="49"/>
  <c r="AA219" i="49"/>
  <c r="Z219" i="49"/>
  <c r="Y219" i="49"/>
  <c r="X219" i="49"/>
  <c r="W219" i="49"/>
  <c r="V219" i="49"/>
  <c r="U219" i="49"/>
  <c r="T219" i="49"/>
  <c r="S219" i="49"/>
  <c r="R219" i="49"/>
  <c r="Q219" i="49"/>
  <c r="P219" i="49"/>
  <c r="O219" i="49"/>
  <c r="N219" i="49"/>
  <c r="M219" i="49"/>
  <c r="L219" i="49"/>
  <c r="K219" i="49"/>
  <c r="J219" i="49"/>
  <c r="I219" i="49"/>
  <c r="H219" i="49"/>
  <c r="G219" i="49"/>
  <c r="F219" i="49"/>
  <c r="AI218" i="49"/>
  <c r="AH218" i="49"/>
  <c r="AG218" i="49"/>
  <c r="AF218" i="49"/>
  <c r="AE218" i="49"/>
  <c r="AD218" i="49"/>
  <c r="AC218" i="49"/>
  <c r="AB218" i="49"/>
  <c r="AA218" i="49"/>
  <c r="Z218" i="49"/>
  <c r="Y218" i="49"/>
  <c r="X218" i="49"/>
  <c r="W218" i="49"/>
  <c r="V218" i="49"/>
  <c r="U218" i="49"/>
  <c r="T218" i="49"/>
  <c r="S218" i="49"/>
  <c r="R218" i="49"/>
  <c r="Q218" i="49"/>
  <c r="P218" i="49"/>
  <c r="O218" i="49"/>
  <c r="N218" i="49"/>
  <c r="M218" i="49"/>
  <c r="L218" i="49"/>
  <c r="K218" i="49"/>
  <c r="J218" i="49"/>
  <c r="I218" i="49"/>
  <c r="H218" i="49"/>
  <c r="G218" i="49"/>
  <c r="F218" i="49"/>
  <c r="AI217" i="49"/>
  <c r="AH217" i="49"/>
  <c r="AG217" i="49"/>
  <c r="AF217" i="49"/>
  <c r="AE217" i="49"/>
  <c r="AD217" i="49"/>
  <c r="AC217" i="49"/>
  <c r="AB217" i="49"/>
  <c r="AA217" i="49"/>
  <c r="Z217" i="49"/>
  <c r="Y217" i="49"/>
  <c r="X217" i="49"/>
  <c r="W217" i="49"/>
  <c r="V217" i="49"/>
  <c r="U217" i="49"/>
  <c r="T217" i="49"/>
  <c r="S217" i="49"/>
  <c r="R217" i="49"/>
  <c r="Q217" i="49"/>
  <c r="P217" i="49"/>
  <c r="O217" i="49"/>
  <c r="N217" i="49"/>
  <c r="M217" i="49"/>
  <c r="L217" i="49"/>
  <c r="K217" i="49"/>
  <c r="J217" i="49"/>
  <c r="I217" i="49"/>
  <c r="H217" i="49"/>
  <c r="G217" i="49"/>
  <c r="F217" i="49"/>
  <c r="AI216" i="49"/>
  <c r="AH216" i="49"/>
  <c r="AG216" i="49"/>
  <c r="AF216" i="49"/>
  <c r="AE216" i="49"/>
  <c r="AD216" i="49"/>
  <c r="AC216" i="49"/>
  <c r="AB216" i="49"/>
  <c r="AA216" i="49"/>
  <c r="Z216" i="49"/>
  <c r="Y216" i="49"/>
  <c r="X216" i="49"/>
  <c r="W216" i="49"/>
  <c r="V216" i="49"/>
  <c r="U216" i="49"/>
  <c r="T216" i="49"/>
  <c r="S216" i="49"/>
  <c r="R216" i="49"/>
  <c r="Q216" i="49"/>
  <c r="P216" i="49"/>
  <c r="O216" i="49"/>
  <c r="N216" i="49"/>
  <c r="M216" i="49"/>
  <c r="L216" i="49"/>
  <c r="K216" i="49"/>
  <c r="J216" i="49"/>
  <c r="I216" i="49"/>
  <c r="H216" i="49"/>
  <c r="G216" i="49"/>
  <c r="F216" i="49"/>
  <c r="AI215" i="49"/>
  <c r="AH215" i="49"/>
  <c r="AG215" i="49"/>
  <c r="AF215" i="49"/>
  <c r="AE215" i="49"/>
  <c r="AD215" i="49"/>
  <c r="AC215" i="49"/>
  <c r="AB215" i="49"/>
  <c r="AA215" i="49"/>
  <c r="Z215" i="49"/>
  <c r="Y215" i="49"/>
  <c r="X215" i="49"/>
  <c r="W215" i="49"/>
  <c r="V215" i="49"/>
  <c r="U215" i="49"/>
  <c r="T215" i="49"/>
  <c r="S215" i="49"/>
  <c r="R215" i="49"/>
  <c r="Q215" i="49"/>
  <c r="P215" i="49"/>
  <c r="O215" i="49"/>
  <c r="N215" i="49"/>
  <c r="M215" i="49"/>
  <c r="L215" i="49"/>
  <c r="K215" i="49"/>
  <c r="J215" i="49"/>
  <c r="I215" i="49"/>
  <c r="H215" i="49"/>
  <c r="G215" i="49"/>
  <c r="F215" i="49"/>
  <c r="AI214" i="49"/>
  <c r="AH214" i="49"/>
  <c r="AG214" i="49"/>
  <c r="AF214" i="49"/>
  <c r="AE214" i="49"/>
  <c r="AD214" i="49"/>
  <c r="AC214" i="49"/>
  <c r="AB214" i="49"/>
  <c r="AA214" i="49"/>
  <c r="Z214" i="49"/>
  <c r="Y214" i="49"/>
  <c r="X214" i="49"/>
  <c r="W214" i="49"/>
  <c r="V214" i="49"/>
  <c r="U214" i="49"/>
  <c r="T214" i="49"/>
  <c r="S214" i="49"/>
  <c r="R214" i="49"/>
  <c r="Q214" i="49"/>
  <c r="P214" i="49"/>
  <c r="O214" i="49"/>
  <c r="N214" i="49"/>
  <c r="M214" i="49"/>
  <c r="L214" i="49"/>
  <c r="K214" i="49"/>
  <c r="J214" i="49"/>
  <c r="I214" i="49"/>
  <c r="H214" i="49"/>
  <c r="G214" i="49"/>
  <c r="F214" i="49"/>
  <c r="AI213" i="49"/>
  <c r="AH213" i="49"/>
  <c r="AG213" i="49"/>
  <c r="AF213" i="49"/>
  <c r="AE213" i="49"/>
  <c r="AD213" i="49"/>
  <c r="AC213" i="49"/>
  <c r="AB213" i="49"/>
  <c r="AA213" i="49"/>
  <c r="Z213" i="49"/>
  <c r="Y213" i="49"/>
  <c r="X213" i="49"/>
  <c r="W213" i="49"/>
  <c r="V213" i="49"/>
  <c r="U213" i="49"/>
  <c r="T213" i="49"/>
  <c r="S213" i="49"/>
  <c r="R213" i="49"/>
  <c r="Q213" i="49"/>
  <c r="P213" i="49"/>
  <c r="O213" i="49"/>
  <c r="N213" i="49"/>
  <c r="M213" i="49"/>
  <c r="L213" i="49"/>
  <c r="K213" i="49"/>
  <c r="J213" i="49"/>
  <c r="I213" i="49"/>
  <c r="H213" i="49"/>
  <c r="G213" i="49"/>
  <c r="F213" i="49"/>
  <c r="AI212" i="49"/>
  <c r="AH212" i="49"/>
  <c r="AG212" i="49"/>
  <c r="AF212" i="49"/>
  <c r="AE212" i="49"/>
  <c r="AD212" i="49"/>
  <c r="AC212" i="49"/>
  <c r="AB212" i="49"/>
  <c r="AA212" i="49"/>
  <c r="Z212" i="49"/>
  <c r="Y212" i="49"/>
  <c r="X212" i="49"/>
  <c r="W212" i="49"/>
  <c r="V212" i="49"/>
  <c r="U212" i="49"/>
  <c r="T212" i="49"/>
  <c r="S212" i="49"/>
  <c r="R212" i="49"/>
  <c r="Q212" i="49"/>
  <c r="P212" i="49"/>
  <c r="O212" i="49"/>
  <c r="N212" i="49"/>
  <c r="M212" i="49"/>
  <c r="L212" i="49"/>
  <c r="K212" i="49"/>
  <c r="J212" i="49"/>
  <c r="I212" i="49"/>
  <c r="H212" i="49"/>
  <c r="G212" i="49"/>
  <c r="F212" i="49"/>
  <c r="AI211" i="49"/>
  <c r="AH211" i="49"/>
  <c r="AG211" i="49"/>
  <c r="AF211" i="49"/>
  <c r="AE211" i="49"/>
  <c r="AD211" i="49"/>
  <c r="AC211" i="49"/>
  <c r="AB211" i="49"/>
  <c r="AA211" i="49"/>
  <c r="Z211" i="49"/>
  <c r="Y211" i="49"/>
  <c r="X211" i="49"/>
  <c r="W211" i="49"/>
  <c r="V211" i="49"/>
  <c r="U211" i="49"/>
  <c r="T211" i="49"/>
  <c r="S211" i="49"/>
  <c r="R211" i="49"/>
  <c r="Q211" i="49"/>
  <c r="P211" i="49"/>
  <c r="O211" i="49"/>
  <c r="N211" i="49"/>
  <c r="M211" i="49"/>
  <c r="L211" i="49"/>
  <c r="K211" i="49"/>
  <c r="J211" i="49"/>
  <c r="I211" i="49"/>
  <c r="H211" i="49"/>
  <c r="G211" i="49"/>
  <c r="F211"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H210" i="49"/>
  <c r="G210" i="49"/>
  <c r="F210" i="49"/>
  <c r="AI209" i="49"/>
  <c r="AH209" i="49"/>
  <c r="AG209" i="49"/>
  <c r="AF209" i="49"/>
  <c r="AE209" i="49"/>
  <c r="AD209" i="49"/>
  <c r="AC209" i="49"/>
  <c r="AB209" i="49"/>
  <c r="AA209" i="49"/>
  <c r="Z209" i="49"/>
  <c r="Y209" i="49"/>
  <c r="X209" i="49"/>
  <c r="W209" i="49"/>
  <c r="V209" i="49"/>
  <c r="U209" i="49"/>
  <c r="T209" i="49"/>
  <c r="S209" i="49"/>
  <c r="R209" i="49"/>
  <c r="Q209" i="49"/>
  <c r="P209" i="49"/>
  <c r="O209" i="49"/>
  <c r="N209" i="49"/>
  <c r="M209" i="49"/>
  <c r="L209" i="49"/>
  <c r="K209" i="49"/>
  <c r="J209" i="49"/>
  <c r="I209" i="49"/>
  <c r="H209" i="49"/>
  <c r="G209" i="49"/>
  <c r="F209"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AI207" i="49"/>
  <c r="AH207" i="49"/>
  <c r="AG207" i="49"/>
  <c r="AF207" i="49"/>
  <c r="AE207" i="49"/>
  <c r="AD207" i="49"/>
  <c r="AC207" i="49"/>
  <c r="AB207" i="49"/>
  <c r="AA207" i="49"/>
  <c r="Z207" i="49"/>
  <c r="Y207" i="49"/>
  <c r="X207" i="49"/>
  <c r="W207" i="49"/>
  <c r="V207" i="49"/>
  <c r="U207" i="49"/>
  <c r="T207" i="49"/>
  <c r="S207" i="49"/>
  <c r="R207" i="49"/>
  <c r="Q207" i="49"/>
  <c r="P207" i="49"/>
  <c r="O207" i="49"/>
  <c r="N207" i="49"/>
  <c r="M207" i="49"/>
  <c r="L207" i="49"/>
  <c r="K207" i="49"/>
  <c r="J207" i="49"/>
  <c r="I207" i="49"/>
  <c r="H207" i="49"/>
  <c r="G207" i="49"/>
  <c r="F207" i="49"/>
  <c r="AI206" i="49"/>
  <c r="AH206" i="49"/>
  <c r="AG206" i="49"/>
  <c r="AF206" i="49"/>
  <c r="AE206" i="49"/>
  <c r="AD206" i="49"/>
  <c r="AC206" i="49"/>
  <c r="AB206" i="49"/>
  <c r="AA206" i="49"/>
  <c r="Z206" i="49"/>
  <c r="Y206" i="49"/>
  <c r="X206" i="49"/>
  <c r="W206" i="49"/>
  <c r="V206" i="49"/>
  <c r="U206" i="49"/>
  <c r="T206" i="49"/>
  <c r="S206" i="49"/>
  <c r="R206" i="49"/>
  <c r="Q206" i="49"/>
  <c r="P206" i="49"/>
  <c r="O206" i="49"/>
  <c r="N206" i="49"/>
  <c r="M206" i="49"/>
  <c r="L206" i="49"/>
  <c r="K206" i="49"/>
  <c r="J206" i="49"/>
  <c r="I206" i="49"/>
  <c r="H206" i="49"/>
  <c r="G206" i="49"/>
  <c r="F206" i="49"/>
  <c r="AI205" i="49"/>
  <c r="AH205" i="49"/>
  <c r="AG205" i="49"/>
  <c r="AF205" i="49"/>
  <c r="AE205" i="49"/>
  <c r="AD205" i="49"/>
  <c r="AC205" i="49"/>
  <c r="AB205" i="49"/>
  <c r="AA205" i="49"/>
  <c r="Z205" i="49"/>
  <c r="Y205" i="49"/>
  <c r="X205" i="49"/>
  <c r="W205" i="49"/>
  <c r="V205" i="49"/>
  <c r="U205" i="49"/>
  <c r="T205" i="49"/>
  <c r="S205" i="49"/>
  <c r="R205" i="49"/>
  <c r="Q205" i="49"/>
  <c r="P205" i="49"/>
  <c r="O205" i="49"/>
  <c r="N205" i="49"/>
  <c r="M205" i="49"/>
  <c r="L205" i="49"/>
  <c r="K205" i="49"/>
  <c r="J205" i="49"/>
  <c r="I205" i="49"/>
  <c r="H205" i="49"/>
  <c r="G205" i="49"/>
  <c r="F205" i="49"/>
  <c r="AI204" i="49"/>
  <c r="AH204" i="49"/>
  <c r="AG204" i="49"/>
  <c r="AF204" i="49"/>
  <c r="AE204" i="49"/>
  <c r="AD204" i="49"/>
  <c r="AC204" i="49"/>
  <c r="AB204" i="49"/>
  <c r="AA204" i="49"/>
  <c r="Z204" i="49"/>
  <c r="Y204" i="49"/>
  <c r="X204" i="49"/>
  <c r="W204" i="49"/>
  <c r="V204" i="49"/>
  <c r="U204" i="49"/>
  <c r="T204" i="49"/>
  <c r="S204" i="49"/>
  <c r="R204" i="49"/>
  <c r="Q204" i="49"/>
  <c r="P204" i="49"/>
  <c r="O204" i="49"/>
  <c r="N204" i="49"/>
  <c r="M204" i="49"/>
  <c r="L204" i="49"/>
  <c r="K204" i="49"/>
  <c r="J204" i="49"/>
  <c r="I204" i="49"/>
  <c r="H204" i="49"/>
  <c r="G204" i="49"/>
  <c r="F204" i="49"/>
  <c r="AI203" i="49"/>
  <c r="AH203" i="49"/>
  <c r="AG203" i="49"/>
  <c r="AF203" i="49"/>
  <c r="AE203" i="49"/>
  <c r="AD203" i="49"/>
  <c r="AC203" i="49"/>
  <c r="AB203" i="49"/>
  <c r="AA203" i="49"/>
  <c r="Z203" i="49"/>
  <c r="Y203" i="49"/>
  <c r="X203" i="49"/>
  <c r="W203" i="49"/>
  <c r="V203" i="49"/>
  <c r="U203" i="49"/>
  <c r="T203" i="49"/>
  <c r="S203" i="49"/>
  <c r="R203" i="49"/>
  <c r="Q203" i="49"/>
  <c r="P203" i="49"/>
  <c r="O203" i="49"/>
  <c r="N203" i="49"/>
  <c r="M203" i="49"/>
  <c r="L203" i="49"/>
  <c r="K203" i="49"/>
  <c r="J203" i="49"/>
  <c r="I203" i="49"/>
  <c r="H203" i="49"/>
  <c r="G203" i="49"/>
  <c r="F203" i="49"/>
  <c r="AI202" i="49"/>
  <c r="AH202" i="49"/>
  <c r="AG202" i="49"/>
  <c r="AF202" i="49"/>
  <c r="AE202" i="49"/>
  <c r="AD202" i="49"/>
  <c r="AC202" i="49"/>
  <c r="AB202" i="49"/>
  <c r="AA202" i="49"/>
  <c r="Z202" i="49"/>
  <c r="Y202" i="49"/>
  <c r="X202" i="49"/>
  <c r="W202" i="49"/>
  <c r="V202" i="49"/>
  <c r="U202" i="49"/>
  <c r="T202" i="49"/>
  <c r="S202" i="49"/>
  <c r="R202" i="49"/>
  <c r="Q202" i="49"/>
  <c r="P202" i="49"/>
  <c r="O202" i="49"/>
  <c r="N202" i="49"/>
  <c r="M202" i="49"/>
  <c r="L202" i="49"/>
  <c r="K202" i="49"/>
  <c r="J202" i="49"/>
  <c r="I202" i="49"/>
  <c r="H202" i="49"/>
  <c r="G202" i="49"/>
  <c r="F202"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H201" i="49"/>
  <c r="G201" i="49"/>
  <c r="F201"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AI199" i="49"/>
  <c r="AH199" i="49"/>
  <c r="AG199" i="49"/>
  <c r="AF199" i="49"/>
  <c r="AE199" i="49"/>
  <c r="AD199" i="49"/>
  <c r="AC199" i="49"/>
  <c r="AB199" i="49"/>
  <c r="AA199" i="49"/>
  <c r="Z199" i="49"/>
  <c r="Y199" i="49"/>
  <c r="X199" i="49"/>
  <c r="W199" i="49"/>
  <c r="V199" i="49"/>
  <c r="U199" i="49"/>
  <c r="T199" i="49"/>
  <c r="S199" i="49"/>
  <c r="R199" i="49"/>
  <c r="Q199" i="49"/>
  <c r="P199" i="49"/>
  <c r="O199" i="49"/>
  <c r="N199" i="49"/>
  <c r="M199" i="49"/>
  <c r="L199" i="49"/>
  <c r="K199" i="49"/>
  <c r="J199" i="49"/>
  <c r="I199" i="49"/>
  <c r="H199" i="49"/>
  <c r="G199" i="49"/>
  <c r="F199" i="49"/>
  <c r="AI198" i="49"/>
  <c r="AH198" i="49"/>
  <c r="AG198" i="49"/>
  <c r="AF198" i="49"/>
  <c r="AE198" i="49"/>
  <c r="AD198" i="49"/>
  <c r="AC198" i="49"/>
  <c r="AB198" i="49"/>
  <c r="AA198" i="49"/>
  <c r="Z198" i="49"/>
  <c r="Y198" i="49"/>
  <c r="X198" i="49"/>
  <c r="W198" i="49"/>
  <c r="V198" i="49"/>
  <c r="U198" i="49"/>
  <c r="T198" i="49"/>
  <c r="S198" i="49"/>
  <c r="R198" i="49"/>
  <c r="Q198" i="49"/>
  <c r="P198" i="49"/>
  <c r="O198" i="49"/>
  <c r="N198" i="49"/>
  <c r="M198" i="49"/>
  <c r="L198" i="49"/>
  <c r="K198" i="49"/>
  <c r="J198" i="49"/>
  <c r="I198" i="49"/>
  <c r="H198" i="49"/>
  <c r="G198" i="49"/>
  <c r="F198" i="49"/>
  <c r="AI197" i="49"/>
  <c r="AH197" i="49"/>
  <c r="AG197" i="49"/>
  <c r="AF197" i="49"/>
  <c r="AE197" i="49"/>
  <c r="AD197" i="49"/>
  <c r="AC197" i="49"/>
  <c r="AB197" i="49"/>
  <c r="AA197" i="49"/>
  <c r="Z197" i="49"/>
  <c r="Y197" i="49"/>
  <c r="X197" i="49"/>
  <c r="W197" i="49"/>
  <c r="V197" i="49"/>
  <c r="U197" i="49"/>
  <c r="T197" i="49"/>
  <c r="S197" i="49"/>
  <c r="R197" i="49"/>
  <c r="Q197" i="49"/>
  <c r="P197" i="49"/>
  <c r="O197" i="49"/>
  <c r="N197" i="49"/>
  <c r="M197" i="49"/>
  <c r="L197" i="49"/>
  <c r="K197" i="49"/>
  <c r="J197" i="49"/>
  <c r="I197" i="49"/>
  <c r="H197" i="49"/>
  <c r="G197" i="49"/>
  <c r="F197" i="49"/>
  <c r="AI196" i="49"/>
  <c r="AH196" i="49"/>
  <c r="AG196" i="49"/>
  <c r="AF196" i="49"/>
  <c r="AE196" i="49"/>
  <c r="AD196" i="49"/>
  <c r="AC196" i="49"/>
  <c r="AB196" i="49"/>
  <c r="AA196" i="49"/>
  <c r="Z196" i="49"/>
  <c r="Y196" i="49"/>
  <c r="X196" i="49"/>
  <c r="W196" i="49"/>
  <c r="V196" i="49"/>
  <c r="U196" i="49"/>
  <c r="T196" i="49"/>
  <c r="S196" i="49"/>
  <c r="R196" i="49"/>
  <c r="Q196" i="49"/>
  <c r="P196" i="49"/>
  <c r="O196" i="49"/>
  <c r="N196" i="49"/>
  <c r="M196" i="49"/>
  <c r="L196" i="49"/>
  <c r="K196" i="49"/>
  <c r="J196" i="49"/>
  <c r="I196" i="49"/>
  <c r="H196" i="49"/>
  <c r="G196" i="49"/>
  <c r="F196" i="49"/>
  <c r="AI195" i="49"/>
  <c r="AH195" i="49"/>
  <c r="AG195" i="49"/>
  <c r="AF195" i="49"/>
  <c r="AE195" i="49"/>
  <c r="AD195" i="49"/>
  <c r="AC195" i="49"/>
  <c r="AB195" i="49"/>
  <c r="AA195" i="49"/>
  <c r="Z195" i="49"/>
  <c r="Y195" i="49"/>
  <c r="X195" i="49"/>
  <c r="W195" i="49"/>
  <c r="V195" i="49"/>
  <c r="U195" i="49"/>
  <c r="T195" i="49"/>
  <c r="S195" i="49"/>
  <c r="R195" i="49"/>
  <c r="Q195" i="49"/>
  <c r="P195" i="49"/>
  <c r="O195" i="49"/>
  <c r="N195" i="49"/>
  <c r="M195" i="49"/>
  <c r="L195" i="49"/>
  <c r="K195" i="49"/>
  <c r="J195" i="49"/>
  <c r="I195" i="49"/>
  <c r="H195" i="49"/>
  <c r="G195" i="49"/>
  <c r="F195" i="49"/>
  <c r="AI194" i="49"/>
  <c r="AH194" i="49"/>
  <c r="AG194" i="49"/>
  <c r="AF194" i="49"/>
  <c r="AE194" i="49"/>
  <c r="AD194" i="49"/>
  <c r="AC194" i="49"/>
  <c r="AB194" i="49"/>
  <c r="AA194" i="49"/>
  <c r="Z194" i="49"/>
  <c r="Y194" i="49"/>
  <c r="X194" i="49"/>
  <c r="W194" i="49"/>
  <c r="V194" i="49"/>
  <c r="U194" i="49"/>
  <c r="T194" i="49"/>
  <c r="S194" i="49"/>
  <c r="R194" i="49"/>
  <c r="Q194" i="49"/>
  <c r="P194" i="49"/>
  <c r="O194" i="49"/>
  <c r="N194" i="49"/>
  <c r="M194" i="49"/>
  <c r="L194" i="49"/>
  <c r="K194" i="49"/>
  <c r="J194" i="49"/>
  <c r="I194" i="49"/>
  <c r="H194" i="49"/>
  <c r="G194" i="49"/>
  <c r="F194" i="49"/>
  <c r="AI193" i="49"/>
  <c r="AH193" i="49"/>
  <c r="AG193" i="49"/>
  <c r="AF193" i="49"/>
  <c r="AE193" i="49"/>
  <c r="AD193" i="49"/>
  <c r="AC193" i="49"/>
  <c r="AB193" i="49"/>
  <c r="AA193" i="49"/>
  <c r="Z193" i="49"/>
  <c r="Y193" i="49"/>
  <c r="X193" i="49"/>
  <c r="W193" i="49"/>
  <c r="V193" i="49"/>
  <c r="U193" i="49"/>
  <c r="T193" i="49"/>
  <c r="S193" i="49"/>
  <c r="R193" i="49"/>
  <c r="Q193" i="49"/>
  <c r="P193" i="49"/>
  <c r="O193" i="49"/>
  <c r="N193" i="49"/>
  <c r="M193" i="49"/>
  <c r="L193" i="49"/>
  <c r="K193" i="49"/>
  <c r="J193" i="49"/>
  <c r="I193" i="49"/>
  <c r="H193" i="49"/>
  <c r="G193" i="49"/>
  <c r="F193" i="49"/>
  <c r="AI192" i="49"/>
  <c r="AH192" i="49"/>
  <c r="AG192" i="49"/>
  <c r="AF192" i="49"/>
  <c r="AE192" i="49"/>
  <c r="AD192" i="49"/>
  <c r="AC192" i="49"/>
  <c r="AB192" i="49"/>
  <c r="AA192" i="49"/>
  <c r="Z192" i="49"/>
  <c r="Y192" i="49"/>
  <c r="X192" i="49"/>
  <c r="W192" i="49"/>
  <c r="V192" i="49"/>
  <c r="U192" i="49"/>
  <c r="T192" i="49"/>
  <c r="S192" i="49"/>
  <c r="R192" i="49"/>
  <c r="Q192" i="49"/>
  <c r="P192" i="49"/>
  <c r="O192" i="49"/>
  <c r="N192" i="49"/>
  <c r="M192" i="49"/>
  <c r="L192" i="49"/>
  <c r="K192" i="49"/>
  <c r="J192" i="49"/>
  <c r="I192" i="49"/>
  <c r="H192" i="49"/>
  <c r="G192" i="49"/>
  <c r="F192" i="49"/>
  <c r="AI191" i="49"/>
  <c r="AH191" i="49"/>
  <c r="AG191" i="49"/>
  <c r="AF191" i="49"/>
  <c r="AE191" i="49"/>
  <c r="AD191" i="49"/>
  <c r="AC191" i="49"/>
  <c r="AB191" i="49"/>
  <c r="AA191" i="49"/>
  <c r="Z191" i="49"/>
  <c r="Y191" i="49"/>
  <c r="X191" i="49"/>
  <c r="W191" i="49"/>
  <c r="V191" i="49"/>
  <c r="U191" i="49"/>
  <c r="T191" i="49"/>
  <c r="S191" i="49"/>
  <c r="R191" i="49"/>
  <c r="Q191" i="49"/>
  <c r="P191" i="49"/>
  <c r="O191" i="49"/>
  <c r="N191" i="49"/>
  <c r="M191" i="49"/>
  <c r="L191" i="49"/>
  <c r="K191" i="49"/>
  <c r="J191" i="49"/>
  <c r="I191" i="49"/>
  <c r="H191" i="49"/>
  <c r="G191" i="49"/>
  <c r="F191" i="49"/>
  <c r="AI190" i="49"/>
  <c r="AH190" i="49"/>
  <c r="AG190" i="49"/>
  <c r="AF190" i="49"/>
  <c r="AE190" i="49"/>
  <c r="AD190" i="49"/>
  <c r="AC190" i="49"/>
  <c r="AB190" i="49"/>
  <c r="AA190" i="49"/>
  <c r="Z190" i="49"/>
  <c r="Y190" i="49"/>
  <c r="X190" i="49"/>
  <c r="W190" i="49"/>
  <c r="V190" i="49"/>
  <c r="U190" i="49"/>
  <c r="T190" i="49"/>
  <c r="S190" i="49"/>
  <c r="R190" i="49"/>
  <c r="Q190" i="49"/>
  <c r="P190" i="49"/>
  <c r="O190" i="49"/>
  <c r="N190" i="49"/>
  <c r="M190" i="49"/>
  <c r="L190" i="49"/>
  <c r="K190" i="49"/>
  <c r="J190" i="49"/>
  <c r="I190" i="49"/>
  <c r="H190" i="49"/>
  <c r="G190" i="49"/>
  <c r="F190" i="49"/>
  <c r="AI189" i="49"/>
  <c r="AH189" i="49"/>
  <c r="AG189" i="49"/>
  <c r="AF189" i="49"/>
  <c r="AE189" i="49"/>
  <c r="AD189" i="49"/>
  <c r="AC189" i="49"/>
  <c r="AB189" i="49"/>
  <c r="AA189" i="49"/>
  <c r="Z189" i="49"/>
  <c r="Y189" i="49"/>
  <c r="X189" i="49"/>
  <c r="W189" i="49"/>
  <c r="V189" i="49"/>
  <c r="U189" i="49"/>
  <c r="T189" i="49"/>
  <c r="S189" i="49"/>
  <c r="R189" i="49"/>
  <c r="Q189" i="49"/>
  <c r="P189" i="49"/>
  <c r="O189" i="49"/>
  <c r="N189" i="49"/>
  <c r="M189" i="49"/>
  <c r="L189" i="49"/>
  <c r="K189" i="49"/>
  <c r="J189" i="49"/>
  <c r="I189" i="49"/>
  <c r="H189" i="49"/>
  <c r="G189" i="49"/>
  <c r="F189" i="49"/>
  <c r="AI188" i="49"/>
  <c r="AH188" i="49"/>
  <c r="AG188" i="49"/>
  <c r="AF188" i="49"/>
  <c r="AE188" i="49"/>
  <c r="AD188" i="49"/>
  <c r="AC188" i="49"/>
  <c r="AB188" i="49"/>
  <c r="AA188" i="49"/>
  <c r="Z188" i="49"/>
  <c r="Y188" i="49"/>
  <c r="X188" i="49"/>
  <c r="W188" i="49"/>
  <c r="V188" i="49"/>
  <c r="U188" i="49"/>
  <c r="T188" i="49"/>
  <c r="S188" i="49"/>
  <c r="R188" i="49"/>
  <c r="Q188" i="49"/>
  <c r="P188" i="49"/>
  <c r="O188" i="49"/>
  <c r="N188" i="49"/>
  <c r="M188" i="49"/>
  <c r="L188" i="49"/>
  <c r="K188" i="49"/>
  <c r="J188" i="49"/>
  <c r="I188" i="49"/>
  <c r="H188" i="49"/>
  <c r="G188" i="49"/>
  <c r="F188" i="49"/>
  <c r="AI187" i="49"/>
  <c r="AH187" i="49"/>
  <c r="AG187" i="49"/>
  <c r="AF187" i="49"/>
  <c r="AE187" i="49"/>
  <c r="AD187" i="49"/>
  <c r="AC187" i="49"/>
  <c r="AB187" i="49"/>
  <c r="AA187" i="49"/>
  <c r="Z187" i="49"/>
  <c r="Y187" i="49"/>
  <c r="X187" i="49"/>
  <c r="W187" i="49"/>
  <c r="V187" i="49"/>
  <c r="U187" i="49"/>
  <c r="T187" i="49"/>
  <c r="S187" i="49"/>
  <c r="R187" i="49"/>
  <c r="Q187" i="49"/>
  <c r="P187" i="49"/>
  <c r="O187" i="49"/>
  <c r="N187" i="49"/>
  <c r="M187" i="49"/>
  <c r="L187" i="49"/>
  <c r="K187" i="49"/>
  <c r="J187" i="49"/>
  <c r="I187" i="49"/>
  <c r="H187" i="49"/>
  <c r="G187" i="49"/>
  <c r="F187" i="49"/>
  <c r="AI186" i="49"/>
  <c r="AH186" i="49"/>
  <c r="AG186" i="49"/>
  <c r="AF186" i="49"/>
  <c r="AE186" i="49"/>
  <c r="AD186" i="49"/>
  <c r="AC186" i="49"/>
  <c r="AB186" i="49"/>
  <c r="AA186" i="49"/>
  <c r="Z186" i="49"/>
  <c r="Y186" i="49"/>
  <c r="X186" i="49"/>
  <c r="W186" i="49"/>
  <c r="V186" i="49"/>
  <c r="U186" i="49"/>
  <c r="T186" i="49"/>
  <c r="S186" i="49"/>
  <c r="R186" i="49"/>
  <c r="Q186" i="49"/>
  <c r="P186" i="49"/>
  <c r="O186" i="49"/>
  <c r="N186" i="49"/>
  <c r="M186" i="49"/>
  <c r="L186" i="49"/>
  <c r="K186" i="49"/>
  <c r="J186" i="49"/>
  <c r="I186" i="49"/>
  <c r="H186" i="49"/>
  <c r="G186" i="49"/>
  <c r="F186" i="49"/>
  <c r="AI185" i="49"/>
  <c r="AH185" i="49"/>
  <c r="AG185" i="49"/>
  <c r="AF185" i="49"/>
  <c r="AE185" i="49"/>
  <c r="AD185" i="49"/>
  <c r="AC185" i="49"/>
  <c r="AB185" i="49"/>
  <c r="AA185" i="49"/>
  <c r="Z185" i="49"/>
  <c r="Y185" i="49"/>
  <c r="X185" i="49"/>
  <c r="W185" i="49"/>
  <c r="V185" i="49"/>
  <c r="U185" i="49"/>
  <c r="T185" i="49"/>
  <c r="S185" i="49"/>
  <c r="R185" i="49"/>
  <c r="Q185" i="49"/>
  <c r="P185" i="49"/>
  <c r="O185" i="49"/>
  <c r="N185" i="49"/>
  <c r="M185" i="49"/>
  <c r="L185" i="49"/>
  <c r="K185" i="49"/>
  <c r="J185" i="49"/>
  <c r="I185" i="49"/>
  <c r="H185" i="49"/>
  <c r="G185" i="49"/>
  <c r="F185" i="49"/>
  <c r="AI184" i="49"/>
  <c r="AH184" i="49"/>
  <c r="AG184" i="49"/>
  <c r="AF184" i="49"/>
  <c r="AE184" i="49"/>
  <c r="AD184" i="49"/>
  <c r="AC184" i="49"/>
  <c r="AB184" i="49"/>
  <c r="AA184" i="49"/>
  <c r="Z184" i="49"/>
  <c r="Y184" i="49"/>
  <c r="X184" i="49"/>
  <c r="W184" i="49"/>
  <c r="V184" i="49"/>
  <c r="U184" i="49"/>
  <c r="T184" i="49"/>
  <c r="S184" i="49"/>
  <c r="R184" i="49"/>
  <c r="Q184" i="49"/>
  <c r="P184" i="49"/>
  <c r="O184" i="49"/>
  <c r="N184" i="49"/>
  <c r="M184" i="49"/>
  <c r="L184" i="49"/>
  <c r="K184" i="49"/>
  <c r="J184" i="49"/>
  <c r="I184" i="49"/>
  <c r="H184" i="49"/>
  <c r="G184" i="49"/>
  <c r="F184" i="49"/>
  <c r="AI183" i="49"/>
  <c r="AH183" i="49"/>
  <c r="AG183" i="49"/>
  <c r="AF183" i="49"/>
  <c r="AE183" i="49"/>
  <c r="AD183" i="49"/>
  <c r="AC183" i="49"/>
  <c r="AB183" i="49"/>
  <c r="AA183" i="49"/>
  <c r="Z183" i="49"/>
  <c r="Y183" i="49"/>
  <c r="X183" i="49"/>
  <c r="W183" i="49"/>
  <c r="V183" i="49"/>
  <c r="U183" i="49"/>
  <c r="T183" i="49"/>
  <c r="S183" i="49"/>
  <c r="R183" i="49"/>
  <c r="Q183" i="49"/>
  <c r="P183" i="49"/>
  <c r="O183" i="49"/>
  <c r="N183" i="49"/>
  <c r="M183" i="49"/>
  <c r="L183" i="49"/>
  <c r="K183" i="49"/>
  <c r="J183" i="49"/>
  <c r="I183" i="49"/>
  <c r="H183" i="49"/>
  <c r="G183" i="49"/>
  <c r="F183" i="49"/>
  <c r="AI182" i="49"/>
  <c r="AH182" i="49"/>
  <c r="AG182" i="49"/>
  <c r="AF182" i="49"/>
  <c r="AE182" i="49"/>
  <c r="AD182" i="49"/>
  <c r="AC182" i="49"/>
  <c r="AB182" i="49"/>
  <c r="AA182" i="49"/>
  <c r="Z182" i="49"/>
  <c r="Y182" i="49"/>
  <c r="X182" i="49"/>
  <c r="W182" i="49"/>
  <c r="V182" i="49"/>
  <c r="U182" i="49"/>
  <c r="T182" i="49"/>
  <c r="S182" i="49"/>
  <c r="R182" i="49"/>
  <c r="Q182" i="49"/>
  <c r="P182" i="49"/>
  <c r="O182" i="49"/>
  <c r="N182" i="49"/>
  <c r="M182" i="49"/>
  <c r="L182" i="49"/>
  <c r="K182" i="49"/>
  <c r="J182" i="49"/>
  <c r="I182" i="49"/>
  <c r="H182" i="49"/>
  <c r="G182" i="49"/>
  <c r="F182" i="49"/>
  <c r="AI181" i="49"/>
  <c r="AH181" i="49"/>
  <c r="AG181" i="49"/>
  <c r="AF181" i="49"/>
  <c r="AE181" i="49"/>
  <c r="AD181" i="49"/>
  <c r="AC181" i="49"/>
  <c r="AB181" i="49"/>
  <c r="AA181" i="49"/>
  <c r="Z181" i="49"/>
  <c r="Y181" i="49"/>
  <c r="X181" i="49"/>
  <c r="W181" i="49"/>
  <c r="V181" i="49"/>
  <c r="U181" i="49"/>
  <c r="T181" i="49"/>
  <c r="S181" i="49"/>
  <c r="R181" i="49"/>
  <c r="Q181" i="49"/>
  <c r="P181" i="49"/>
  <c r="O181" i="49"/>
  <c r="N181" i="49"/>
  <c r="M181" i="49"/>
  <c r="L181" i="49"/>
  <c r="K181" i="49"/>
  <c r="J181" i="49"/>
  <c r="I181" i="49"/>
  <c r="H181" i="49"/>
  <c r="G181" i="49"/>
  <c r="F181" i="49"/>
  <c r="AI180" i="49"/>
  <c r="AH180" i="49"/>
  <c r="AG180" i="49"/>
  <c r="AF180" i="49"/>
  <c r="AE180" i="49"/>
  <c r="AD180" i="49"/>
  <c r="AC180" i="49"/>
  <c r="AB180" i="49"/>
  <c r="AA180" i="49"/>
  <c r="Z180" i="49"/>
  <c r="Y180" i="49"/>
  <c r="X180" i="49"/>
  <c r="W180" i="49"/>
  <c r="V180" i="49"/>
  <c r="U180" i="49"/>
  <c r="T180" i="49"/>
  <c r="S180" i="49"/>
  <c r="R180" i="49"/>
  <c r="Q180" i="49"/>
  <c r="P180" i="49"/>
  <c r="O180" i="49"/>
  <c r="N180" i="49"/>
  <c r="M180" i="49"/>
  <c r="L180" i="49"/>
  <c r="K180" i="49"/>
  <c r="J180" i="49"/>
  <c r="I180" i="49"/>
  <c r="H180" i="49"/>
  <c r="G180" i="49"/>
  <c r="F180" i="49"/>
  <c r="AI179" i="49"/>
  <c r="AH179" i="49"/>
  <c r="AG179" i="49"/>
  <c r="AF179" i="49"/>
  <c r="AE179" i="49"/>
  <c r="AD179" i="49"/>
  <c r="AC179" i="49"/>
  <c r="AB179" i="49"/>
  <c r="AA179" i="49"/>
  <c r="Z179" i="49"/>
  <c r="Y179" i="49"/>
  <c r="X179" i="49"/>
  <c r="W179" i="49"/>
  <c r="V179" i="49"/>
  <c r="U179" i="49"/>
  <c r="T179" i="49"/>
  <c r="S179" i="49"/>
  <c r="R179" i="49"/>
  <c r="Q179" i="49"/>
  <c r="P179" i="49"/>
  <c r="O179" i="49"/>
  <c r="N179" i="49"/>
  <c r="M179" i="49"/>
  <c r="L179" i="49"/>
  <c r="K179" i="49"/>
  <c r="J179" i="49"/>
  <c r="I179" i="49"/>
  <c r="H179" i="49"/>
  <c r="G179" i="49"/>
  <c r="F179" i="49"/>
  <c r="AI178" i="49"/>
  <c r="AH178" i="49"/>
  <c r="AG178" i="49"/>
  <c r="AF178" i="49"/>
  <c r="AE178" i="49"/>
  <c r="AD178" i="49"/>
  <c r="AC178" i="49"/>
  <c r="AB178" i="49"/>
  <c r="AA178" i="49"/>
  <c r="Z178" i="49"/>
  <c r="Y178" i="49"/>
  <c r="X178" i="49"/>
  <c r="W178" i="49"/>
  <c r="V178" i="49"/>
  <c r="U178" i="49"/>
  <c r="T178" i="49"/>
  <c r="S178" i="49"/>
  <c r="R178" i="49"/>
  <c r="Q178" i="49"/>
  <c r="P178" i="49"/>
  <c r="O178" i="49"/>
  <c r="N178" i="49"/>
  <c r="M178" i="49"/>
  <c r="L178" i="49"/>
  <c r="K178" i="49"/>
  <c r="J178" i="49"/>
  <c r="I178" i="49"/>
  <c r="H178" i="49"/>
  <c r="G178" i="49"/>
  <c r="F178" i="49"/>
  <c r="AI177" i="49"/>
  <c r="AH177" i="49"/>
  <c r="AG177" i="49"/>
  <c r="AF177" i="49"/>
  <c r="AE177" i="49"/>
  <c r="AD177" i="49"/>
  <c r="AC177" i="49"/>
  <c r="AB177" i="49"/>
  <c r="AA177" i="49"/>
  <c r="Z177" i="49"/>
  <c r="Y177" i="49"/>
  <c r="X177" i="49"/>
  <c r="W177" i="49"/>
  <c r="V177" i="49"/>
  <c r="U177" i="49"/>
  <c r="T177" i="49"/>
  <c r="S177" i="49"/>
  <c r="R177" i="49"/>
  <c r="Q177" i="49"/>
  <c r="P177" i="49"/>
  <c r="O177" i="49"/>
  <c r="N177" i="49"/>
  <c r="M177" i="49"/>
  <c r="L177" i="49"/>
  <c r="K177" i="49"/>
  <c r="J177" i="49"/>
  <c r="I177" i="49"/>
  <c r="H177" i="49"/>
  <c r="G177" i="49"/>
  <c r="F177" i="49"/>
  <c r="AI176" i="49"/>
  <c r="AH176" i="49"/>
  <c r="AG176" i="49"/>
  <c r="AF176" i="49"/>
  <c r="AE176" i="49"/>
  <c r="AD176" i="49"/>
  <c r="AC176" i="49"/>
  <c r="AB176" i="49"/>
  <c r="AA176" i="49"/>
  <c r="Z176" i="49"/>
  <c r="Y176" i="49"/>
  <c r="X176" i="49"/>
  <c r="W176" i="49"/>
  <c r="V176" i="49"/>
  <c r="U176" i="49"/>
  <c r="T176" i="49"/>
  <c r="S176" i="49"/>
  <c r="R176" i="49"/>
  <c r="Q176" i="49"/>
  <c r="P176" i="49"/>
  <c r="O176" i="49"/>
  <c r="N176" i="49"/>
  <c r="M176" i="49"/>
  <c r="L176" i="49"/>
  <c r="K176" i="49"/>
  <c r="J176" i="49"/>
  <c r="I176" i="49"/>
  <c r="H176" i="49"/>
  <c r="G176" i="49"/>
  <c r="F176" i="49"/>
  <c r="AI175" i="49"/>
  <c r="AH175" i="49"/>
  <c r="AG175" i="49"/>
  <c r="AF175" i="49"/>
  <c r="AE175" i="49"/>
  <c r="AD175" i="49"/>
  <c r="AC175" i="49"/>
  <c r="AB175" i="49"/>
  <c r="AA175" i="49"/>
  <c r="Z175" i="49"/>
  <c r="Y175" i="49"/>
  <c r="X175" i="49"/>
  <c r="W175" i="49"/>
  <c r="V175" i="49"/>
  <c r="U175" i="49"/>
  <c r="T175" i="49"/>
  <c r="S175" i="49"/>
  <c r="R175" i="49"/>
  <c r="Q175" i="49"/>
  <c r="P175" i="49"/>
  <c r="O175" i="49"/>
  <c r="N175" i="49"/>
  <c r="M175" i="49"/>
  <c r="L175" i="49"/>
  <c r="K175" i="49"/>
  <c r="J175" i="49"/>
  <c r="I175" i="49"/>
  <c r="H175" i="49"/>
  <c r="G175" i="49"/>
  <c r="F175" i="49"/>
  <c r="AI174" i="49"/>
  <c r="AH174" i="49"/>
  <c r="AG174" i="49"/>
  <c r="AF174" i="49"/>
  <c r="AE174" i="49"/>
  <c r="AD174" i="49"/>
  <c r="AC174" i="49"/>
  <c r="AB174" i="49"/>
  <c r="AA174" i="49"/>
  <c r="Z174" i="49"/>
  <c r="Y174" i="49"/>
  <c r="X174" i="49"/>
  <c r="W174" i="49"/>
  <c r="V174" i="49"/>
  <c r="U174" i="49"/>
  <c r="T174" i="49"/>
  <c r="S174" i="49"/>
  <c r="R174" i="49"/>
  <c r="Q174" i="49"/>
  <c r="P174" i="49"/>
  <c r="O174" i="49"/>
  <c r="N174" i="49"/>
  <c r="M174" i="49"/>
  <c r="L174" i="49"/>
  <c r="K174" i="49"/>
  <c r="J174" i="49"/>
  <c r="I174" i="49"/>
  <c r="H174" i="49"/>
  <c r="G174" i="49"/>
  <c r="F174" i="49"/>
  <c r="AI173" i="49"/>
  <c r="AH173" i="49"/>
  <c r="AG173" i="49"/>
  <c r="AF173" i="49"/>
  <c r="AE173" i="49"/>
  <c r="AD173" i="49"/>
  <c r="AC173" i="49"/>
  <c r="AB173" i="49"/>
  <c r="AA173" i="49"/>
  <c r="Z173" i="49"/>
  <c r="Y173" i="49"/>
  <c r="X173" i="49"/>
  <c r="W173" i="49"/>
  <c r="V173" i="49"/>
  <c r="U173" i="49"/>
  <c r="T173" i="49"/>
  <c r="S173" i="49"/>
  <c r="R173" i="49"/>
  <c r="Q173" i="49"/>
  <c r="P173" i="49"/>
  <c r="O173" i="49"/>
  <c r="N173" i="49"/>
  <c r="M173" i="49"/>
  <c r="L173" i="49"/>
  <c r="K173" i="49"/>
  <c r="J173" i="49"/>
  <c r="I173" i="49"/>
  <c r="H173" i="49"/>
  <c r="G173" i="49"/>
  <c r="F173" i="49"/>
  <c r="AI172" i="49"/>
  <c r="AH172" i="49"/>
  <c r="AG172" i="49"/>
  <c r="AF172" i="49"/>
  <c r="AE172" i="49"/>
  <c r="AD172" i="49"/>
  <c r="AC172" i="49"/>
  <c r="AB172" i="49"/>
  <c r="AA172" i="49"/>
  <c r="Z172" i="49"/>
  <c r="Y172" i="49"/>
  <c r="X172" i="49"/>
  <c r="W172" i="49"/>
  <c r="V172" i="49"/>
  <c r="U172" i="49"/>
  <c r="T172" i="49"/>
  <c r="S172" i="49"/>
  <c r="R172" i="49"/>
  <c r="Q172" i="49"/>
  <c r="P172" i="49"/>
  <c r="O172" i="49"/>
  <c r="N172" i="49"/>
  <c r="M172" i="49"/>
  <c r="L172" i="49"/>
  <c r="K172" i="49"/>
  <c r="J172" i="49"/>
  <c r="I172" i="49"/>
  <c r="H172" i="49"/>
  <c r="G172" i="49"/>
  <c r="F172" i="49"/>
  <c r="AI171" i="49"/>
  <c r="AH171" i="49"/>
  <c r="AG171" i="49"/>
  <c r="AF171" i="49"/>
  <c r="AE171" i="49"/>
  <c r="AD171" i="49"/>
  <c r="AC171" i="49"/>
  <c r="AB171" i="49"/>
  <c r="AA171" i="49"/>
  <c r="Z171" i="49"/>
  <c r="Y171" i="49"/>
  <c r="X171" i="49"/>
  <c r="W171" i="49"/>
  <c r="V171" i="49"/>
  <c r="U171" i="49"/>
  <c r="T171" i="49"/>
  <c r="S171" i="49"/>
  <c r="R171" i="49"/>
  <c r="Q171" i="49"/>
  <c r="P171" i="49"/>
  <c r="O171" i="49"/>
  <c r="N171" i="49"/>
  <c r="M171" i="49"/>
  <c r="L171" i="49"/>
  <c r="K171" i="49"/>
  <c r="J171" i="49"/>
  <c r="I171" i="49"/>
  <c r="H171" i="49"/>
  <c r="G171" i="49"/>
  <c r="F171" i="49"/>
  <c r="AI170" i="49"/>
  <c r="AH170" i="49"/>
  <c r="AG170" i="49"/>
  <c r="AF170" i="49"/>
  <c r="AE170" i="49"/>
  <c r="AD170" i="49"/>
  <c r="AC170" i="49"/>
  <c r="AB170" i="49"/>
  <c r="AA170" i="49"/>
  <c r="Z170" i="49"/>
  <c r="Y170" i="49"/>
  <c r="X170" i="49"/>
  <c r="W170" i="49"/>
  <c r="V170" i="49"/>
  <c r="U170" i="49"/>
  <c r="T170" i="49"/>
  <c r="S170" i="49"/>
  <c r="R170" i="49"/>
  <c r="Q170" i="49"/>
  <c r="P170" i="49"/>
  <c r="O170" i="49"/>
  <c r="N170" i="49"/>
  <c r="M170" i="49"/>
  <c r="L170" i="49"/>
  <c r="K170" i="49"/>
  <c r="J170" i="49"/>
  <c r="I170" i="49"/>
  <c r="H170" i="49"/>
  <c r="G170" i="49"/>
  <c r="F170" i="49"/>
  <c r="AI169" i="49"/>
  <c r="AH169" i="49"/>
  <c r="AG169" i="49"/>
  <c r="AF169" i="49"/>
  <c r="AE169" i="49"/>
  <c r="AD169" i="49"/>
  <c r="AC169" i="49"/>
  <c r="AB169" i="49"/>
  <c r="AA169" i="49"/>
  <c r="Z169" i="49"/>
  <c r="Y169" i="49"/>
  <c r="X169" i="49"/>
  <c r="W169" i="49"/>
  <c r="V169" i="49"/>
  <c r="U169" i="49"/>
  <c r="T169" i="49"/>
  <c r="S169" i="49"/>
  <c r="R169" i="49"/>
  <c r="Q169" i="49"/>
  <c r="P169" i="49"/>
  <c r="O169" i="49"/>
  <c r="N169" i="49"/>
  <c r="M169" i="49"/>
  <c r="L169" i="49"/>
  <c r="K169" i="49"/>
  <c r="J169" i="49"/>
  <c r="I169" i="49"/>
  <c r="H169" i="49"/>
  <c r="G169" i="49"/>
  <c r="F169" i="49"/>
  <c r="AI168" i="49"/>
  <c r="AH168" i="49"/>
  <c r="AG168" i="49"/>
  <c r="AF168" i="49"/>
  <c r="AE168" i="49"/>
  <c r="AD168" i="49"/>
  <c r="AC168" i="49"/>
  <c r="AB168" i="49"/>
  <c r="AA168" i="49"/>
  <c r="Z168" i="49"/>
  <c r="Y168" i="49"/>
  <c r="X168" i="49"/>
  <c r="W168" i="49"/>
  <c r="V168" i="49"/>
  <c r="U168" i="49"/>
  <c r="T168" i="49"/>
  <c r="S168" i="49"/>
  <c r="R168" i="49"/>
  <c r="Q168" i="49"/>
  <c r="P168" i="49"/>
  <c r="O168" i="49"/>
  <c r="N168" i="49"/>
  <c r="M168" i="49"/>
  <c r="L168" i="49"/>
  <c r="K168" i="49"/>
  <c r="J168" i="49"/>
  <c r="I168" i="49"/>
  <c r="H168" i="49"/>
  <c r="G168" i="49"/>
  <c r="F168" i="49"/>
  <c r="AI167" i="49"/>
  <c r="AH167" i="49"/>
  <c r="AG167" i="49"/>
  <c r="AF167" i="49"/>
  <c r="AE167" i="49"/>
  <c r="AD167" i="49"/>
  <c r="AC167" i="49"/>
  <c r="AB167" i="49"/>
  <c r="AA167" i="49"/>
  <c r="Z167" i="49"/>
  <c r="Y167" i="49"/>
  <c r="X167" i="49"/>
  <c r="W167" i="49"/>
  <c r="V167" i="49"/>
  <c r="U167" i="49"/>
  <c r="T167" i="49"/>
  <c r="S167" i="49"/>
  <c r="R167" i="49"/>
  <c r="Q167" i="49"/>
  <c r="P167" i="49"/>
  <c r="O167" i="49"/>
  <c r="N167" i="49"/>
  <c r="M167" i="49"/>
  <c r="L167" i="49"/>
  <c r="K167" i="49"/>
  <c r="J167" i="49"/>
  <c r="I167" i="49"/>
  <c r="H167" i="49"/>
  <c r="G167" i="49"/>
  <c r="F167" i="49"/>
  <c r="AI166" i="49"/>
  <c r="AH166" i="49"/>
  <c r="AG166" i="49"/>
  <c r="AF166" i="49"/>
  <c r="AE166" i="49"/>
  <c r="AD166" i="49"/>
  <c r="AC166" i="49"/>
  <c r="AB166" i="49"/>
  <c r="AA166" i="49"/>
  <c r="Z166" i="49"/>
  <c r="Y166" i="49"/>
  <c r="X166" i="49"/>
  <c r="W166" i="49"/>
  <c r="V166" i="49"/>
  <c r="U166" i="49"/>
  <c r="T166" i="49"/>
  <c r="S166" i="49"/>
  <c r="R166" i="49"/>
  <c r="Q166" i="49"/>
  <c r="P166" i="49"/>
  <c r="O166" i="49"/>
  <c r="N166" i="49"/>
  <c r="M166" i="49"/>
  <c r="L166" i="49"/>
  <c r="K166" i="49"/>
  <c r="J166" i="49"/>
  <c r="I166" i="49"/>
  <c r="H166" i="49"/>
  <c r="G166" i="49"/>
  <c r="F166" i="49"/>
  <c r="AI165" i="49"/>
  <c r="AH165" i="49"/>
  <c r="AG165" i="49"/>
  <c r="AF165" i="49"/>
  <c r="AE165" i="49"/>
  <c r="AD165" i="49"/>
  <c r="AC165" i="49"/>
  <c r="AB165" i="49"/>
  <c r="AA165" i="49"/>
  <c r="Z165" i="49"/>
  <c r="Y165" i="49"/>
  <c r="X165" i="49"/>
  <c r="W165" i="49"/>
  <c r="V165" i="49"/>
  <c r="U165" i="49"/>
  <c r="T165" i="49"/>
  <c r="S165" i="49"/>
  <c r="R165" i="49"/>
  <c r="Q165" i="49"/>
  <c r="P165" i="49"/>
  <c r="O165" i="49"/>
  <c r="N165" i="49"/>
  <c r="M165" i="49"/>
  <c r="L165" i="49"/>
  <c r="K165" i="49"/>
  <c r="J165" i="49"/>
  <c r="I165" i="49"/>
  <c r="H165" i="49"/>
  <c r="G165" i="49"/>
  <c r="F165" i="49"/>
  <c r="AI164" i="49"/>
  <c r="AH164" i="49"/>
  <c r="AG164" i="49"/>
  <c r="AF164" i="49"/>
  <c r="AE164" i="49"/>
  <c r="AD164" i="49"/>
  <c r="AC164" i="49"/>
  <c r="AB164" i="49"/>
  <c r="AA164" i="49"/>
  <c r="Z164" i="49"/>
  <c r="Y164" i="49"/>
  <c r="X164" i="49"/>
  <c r="W164" i="49"/>
  <c r="V164" i="49"/>
  <c r="U164" i="49"/>
  <c r="T164" i="49"/>
  <c r="S164" i="49"/>
  <c r="R164" i="49"/>
  <c r="Q164" i="49"/>
  <c r="P164" i="49"/>
  <c r="O164" i="49"/>
  <c r="N164" i="49"/>
  <c r="M164" i="49"/>
  <c r="L164" i="49"/>
  <c r="K164" i="49"/>
  <c r="J164" i="49"/>
  <c r="I164" i="49"/>
  <c r="H164" i="49"/>
  <c r="G164" i="49"/>
  <c r="F164" i="49"/>
  <c r="AI163" i="49"/>
  <c r="AH163" i="49"/>
  <c r="AG163" i="49"/>
  <c r="AF163" i="49"/>
  <c r="AE163" i="49"/>
  <c r="AD163" i="49"/>
  <c r="AC163" i="49"/>
  <c r="AB163" i="49"/>
  <c r="AA163" i="49"/>
  <c r="Z163" i="49"/>
  <c r="Y163" i="49"/>
  <c r="X163" i="49"/>
  <c r="W163" i="49"/>
  <c r="V163" i="49"/>
  <c r="U163" i="49"/>
  <c r="T163" i="49"/>
  <c r="S163" i="49"/>
  <c r="R163" i="49"/>
  <c r="Q163" i="49"/>
  <c r="P163" i="49"/>
  <c r="O163" i="49"/>
  <c r="N163" i="49"/>
  <c r="M163" i="49"/>
  <c r="L163" i="49"/>
  <c r="K163" i="49"/>
  <c r="J163" i="49"/>
  <c r="I163" i="49"/>
  <c r="H163" i="49"/>
  <c r="G163" i="49"/>
  <c r="F163" i="49"/>
  <c r="AI162" i="49"/>
  <c r="AH162" i="49"/>
  <c r="AG162" i="49"/>
  <c r="AF162" i="49"/>
  <c r="AE162" i="49"/>
  <c r="AD162" i="49"/>
  <c r="AC162" i="49"/>
  <c r="AB162" i="49"/>
  <c r="AA162" i="49"/>
  <c r="Z162" i="49"/>
  <c r="Y162" i="49"/>
  <c r="X162" i="49"/>
  <c r="W162" i="49"/>
  <c r="V162" i="49"/>
  <c r="U162" i="49"/>
  <c r="T162" i="49"/>
  <c r="S162" i="49"/>
  <c r="R162" i="49"/>
  <c r="Q162" i="49"/>
  <c r="P162" i="49"/>
  <c r="O162" i="49"/>
  <c r="N162" i="49"/>
  <c r="M162" i="49"/>
  <c r="L162" i="49"/>
  <c r="K162" i="49"/>
  <c r="J162" i="49"/>
  <c r="I162" i="49"/>
  <c r="H162" i="49"/>
  <c r="G162" i="49"/>
  <c r="F162" i="49"/>
  <c r="AI161" i="49"/>
  <c r="AH161" i="49"/>
  <c r="AG161" i="49"/>
  <c r="AF161" i="49"/>
  <c r="AE161" i="49"/>
  <c r="AD161" i="49"/>
  <c r="AC161" i="49"/>
  <c r="AB161" i="49"/>
  <c r="AA161" i="49"/>
  <c r="Z161" i="49"/>
  <c r="Y161" i="49"/>
  <c r="X161" i="49"/>
  <c r="W161" i="49"/>
  <c r="V161" i="49"/>
  <c r="U161" i="49"/>
  <c r="T161" i="49"/>
  <c r="S161" i="49"/>
  <c r="R161" i="49"/>
  <c r="Q161" i="49"/>
  <c r="P161" i="49"/>
  <c r="O161" i="49"/>
  <c r="N161" i="49"/>
  <c r="M161" i="49"/>
  <c r="L161" i="49"/>
  <c r="K161" i="49"/>
  <c r="J161" i="49"/>
  <c r="I161" i="49"/>
  <c r="H161" i="49"/>
  <c r="G161" i="49"/>
  <c r="F161" i="49"/>
  <c r="AI160" i="49"/>
  <c r="AH160" i="49"/>
  <c r="AG160" i="49"/>
  <c r="AF160" i="49"/>
  <c r="AE160" i="49"/>
  <c r="AD160" i="49"/>
  <c r="AC160" i="49"/>
  <c r="AB160" i="49"/>
  <c r="AA160" i="49"/>
  <c r="Z160" i="49"/>
  <c r="Y160" i="49"/>
  <c r="X160" i="49"/>
  <c r="W160" i="49"/>
  <c r="V160" i="49"/>
  <c r="U160" i="49"/>
  <c r="T160" i="49"/>
  <c r="S160" i="49"/>
  <c r="R160" i="49"/>
  <c r="Q160" i="49"/>
  <c r="P160" i="49"/>
  <c r="O160" i="49"/>
  <c r="N160" i="49"/>
  <c r="M160" i="49"/>
  <c r="L160" i="49"/>
  <c r="K160" i="49"/>
  <c r="J160" i="49"/>
  <c r="I160" i="49"/>
  <c r="H160" i="49"/>
  <c r="G160" i="49"/>
  <c r="F160" i="49"/>
  <c r="AI159" i="49"/>
  <c r="AH159" i="49"/>
  <c r="AG159" i="49"/>
  <c r="AF159" i="49"/>
  <c r="AE159" i="49"/>
  <c r="AD159" i="49"/>
  <c r="AC159" i="49"/>
  <c r="AB159" i="49"/>
  <c r="AA159" i="49"/>
  <c r="Z159" i="49"/>
  <c r="Y159" i="49"/>
  <c r="X159" i="49"/>
  <c r="W159" i="49"/>
  <c r="V159" i="49"/>
  <c r="U159" i="49"/>
  <c r="T159" i="49"/>
  <c r="S159" i="49"/>
  <c r="R159" i="49"/>
  <c r="Q159" i="49"/>
  <c r="P159" i="49"/>
  <c r="O159" i="49"/>
  <c r="N159" i="49"/>
  <c r="M159" i="49"/>
  <c r="L159" i="49"/>
  <c r="K159" i="49"/>
  <c r="J159" i="49"/>
  <c r="I159" i="49"/>
  <c r="H159" i="49"/>
  <c r="G159" i="49"/>
  <c r="F159" i="49"/>
  <c r="AI158" i="49"/>
  <c r="AH158" i="49"/>
  <c r="AG158" i="49"/>
  <c r="AF158" i="49"/>
  <c r="AE158" i="49"/>
  <c r="AD158" i="49"/>
  <c r="AC158" i="49"/>
  <c r="AB158" i="49"/>
  <c r="AA158" i="49"/>
  <c r="Z158" i="49"/>
  <c r="Y158" i="49"/>
  <c r="X158" i="49"/>
  <c r="W158" i="49"/>
  <c r="V158" i="49"/>
  <c r="U158" i="49"/>
  <c r="T158" i="49"/>
  <c r="S158" i="49"/>
  <c r="R158" i="49"/>
  <c r="Q158" i="49"/>
  <c r="P158" i="49"/>
  <c r="O158" i="49"/>
  <c r="N158" i="49"/>
  <c r="M158" i="49"/>
  <c r="L158" i="49"/>
  <c r="K158" i="49"/>
  <c r="J158" i="49"/>
  <c r="I158" i="49"/>
  <c r="H158" i="49"/>
  <c r="G158" i="49"/>
  <c r="F158" i="49"/>
  <c r="AI157" i="49"/>
  <c r="AH157" i="49"/>
  <c r="AG157" i="49"/>
  <c r="AF157" i="49"/>
  <c r="AE157" i="49"/>
  <c r="AD157" i="49"/>
  <c r="AC157" i="49"/>
  <c r="AB157" i="49"/>
  <c r="AA157" i="49"/>
  <c r="Z157" i="49"/>
  <c r="Y157" i="49"/>
  <c r="X157" i="49"/>
  <c r="W157" i="49"/>
  <c r="V157" i="49"/>
  <c r="U157" i="49"/>
  <c r="T157" i="49"/>
  <c r="S157" i="49"/>
  <c r="R157" i="49"/>
  <c r="Q157" i="49"/>
  <c r="P157" i="49"/>
  <c r="O157" i="49"/>
  <c r="N157" i="49"/>
  <c r="M157" i="49"/>
  <c r="L157" i="49"/>
  <c r="K157" i="49"/>
  <c r="J157" i="49"/>
  <c r="I157" i="49"/>
  <c r="H157" i="49"/>
  <c r="G157" i="49"/>
  <c r="F157" i="49"/>
  <c r="AI156" i="49"/>
  <c r="AH156" i="49"/>
  <c r="AG156" i="49"/>
  <c r="AF156" i="49"/>
  <c r="AE156" i="49"/>
  <c r="AD156" i="49"/>
  <c r="AC156" i="49"/>
  <c r="AB156" i="49"/>
  <c r="AA156" i="49"/>
  <c r="Z156" i="49"/>
  <c r="Y156" i="49"/>
  <c r="X156" i="49"/>
  <c r="W156" i="49"/>
  <c r="V156" i="49"/>
  <c r="U156" i="49"/>
  <c r="T156" i="49"/>
  <c r="S156" i="49"/>
  <c r="R156" i="49"/>
  <c r="Q156" i="49"/>
  <c r="P156" i="49"/>
  <c r="O156" i="49"/>
  <c r="N156" i="49"/>
  <c r="M156" i="49"/>
  <c r="L156" i="49"/>
  <c r="K156" i="49"/>
  <c r="J156" i="49"/>
  <c r="I156" i="49"/>
  <c r="H156" i="49"/>
  <c r="G156" i="49"/>
  <c r="F156" i="49"/>
  <c r="AI155" i="49"/>
  <c r="AH155" i="49"/>
  <c r="AG155" i="49"/>
  <c r="AF155" i="49"/>
  <c r="AE155" i="49"/>
  <c r="AD155" i="49"/>
  <c r="AC155" i="49"/>
  <c r="AB155" i="49"/>
  <c r="AA155" i="49"/>
  <c r="Z155" i="49"/>
  <c r="Y155" i="49"/>
  <c r="X155" i="49"/>
  <c r="W155" i="49"/>
  <c r="V155" i="49"/>
  <c r="U155" i="49"/>
  <c r="T155" i="49"/>
  <c r="S155" i="49"/>
  <c r="R155" i="49"/>
  <c r="Q155" i="49"/>
  <c r="P155" i="49"/>
  <c r="O155" i="49"/>
  <c r="N155" i="49"/>
  <c r="M155" i="49"/>
  <c r="L155" i="49"/>
  <c r="K155" i="49"/>
  <c r="J155" i="49"/>
  <c r="I155" i="49"/>
  <c r="H155" i="49"/>
  <c r="G155" i="49"/>
  <c r="F155" i="49"/>
  <c r="AI154" i="49"/>
  <c r="AH154" i="49"/>
  <c r="AG154" i="49"/>
  <c r="AF154" i="49"/>
  <c r="AE154" i="49"/>
  <c r="AD154" i="49"/>
  <c r="AC154" i="49"/>
  <c r="AB154" i="49"/>
  <c r="AA154" i="49"/>
  <c r="Z154" i="49"/>
  <c r="Y154" i="49"/>
  <c r="X154" i="49"/>
  <c r="W154" i="49"/>
  <c r="V154" i="49"/>
  <c r="U154" i="49"/>
  <c r="T154" i="49"/>
  <c r="S154" i="49"/>
  <c r="R154" i="49"/>
  <c r="Q154" i="49"/>
  <c r="P154" i="49"/>
  <c r="O154" i="49"/>
  <c r="N154" i="49"/>
  <c r="M154" i="49"/>
  <c r="L154" i="49"/>
  <c r="K154" i="49"/>
  <c r="J154" i="49"/>
  <c r="I154" i="49"/>
  <c r="H154" i="49"/>
  <c r="G154" i="49"/>
  <c r="F154" i="49"/>
  <c r="AI153" i="49"/>
  <c r="AH153" i="49"/>
  <c r="AG153" i="49"/>
  <c r="AF153" i="49"/>
  <c r="AE153" i="49"/>
  <c r="AD153" i="49"/>
  <c r="AC153" i="49"/>
  <c r="AB153" i="49"/>
  <c r="AA153" i="49"/>
  <c r="Z153" i="49"/>
  <c r="Y153" i="49"/>
  <c r="X153" i="49"/>
  <c r="W153" i="49"/>
  <c r="V153" i="49"/>
  <c r="U153" i="49"/>
  <c r="T153" i="49"/>
  <c r="S153" i="49"/>
  <c r="R153" i="49"/>
  <c r="Q153" i="49"/>
  <c r="P153" i="49"/>
  <c r="O153" i="49"/>
  <c r="N153" i="49"/>
  <c r="M153" i="49"/>
  <c r="L153" i="49"/>
  <c r="K153" i="49"/>
  <c r="J153" i="49"/>
  <c r="I153" i="49"/>
  <c r="H153" i="49"/>
  <c r="G153" i="49"/>
  <c r="F153" i="49"/>
  <c r="AI152" i="49"/>
  <c r="AH152" i="49"/>
  <c r="AG152" i="49"/>
  <c r="AF152" i="49"/>
  <c r="AE152" i="49"/>
  <c r="AD152" i="49"/>
  <c r="AC152" i="49"/>
  <c r="AB152" i="49"/>
  <c r="AA152" i="49"/>
  <c r="Z152" i="49"/>
  <c r="Y152" i="49"/>
  <c r="X152" i="49"/>
  <c r="W152" i="49"/>
  <c r="V152" i="49"/>
  <c r="U152" i="49"/>
  <c r="T152" i="49"/>
  <c r="S152" i="49"/>
  <c r="R152" i="49"/>
  <c r="Q152" i="49"/>
  <c r="P152" i="49"/>
  <c r="O152" i="49"/>
  <c r="N152" i="49"/>
  <c r="M152" i="49"/>
  <c r="L152" i="49"/>
  <c r="K152" i="49"/>
  <c r="J152" i="49"/>
  <c r="I152" i="49"/>
  <c r="H152" i="49"/>
  <c r="G152" i="49"/>
  <c r="F152" i="49"/>
  <c r="AI151" i="49"/>
  <c r="AH151" i="49"/>
  <c r="AG151" i="49"/>
  <c r="AF151" i="49"/>
  <c r="AE151" i="49"/>
  <c r="AD151" i="49"/>
  <c r="AC151" i="49"/>
  <c r="AB151" i="49"/>
  <c r="AA151" i="49"/>
  <c r="Z151" i="49"/>
  <c r="Y151" i="49"/>
  <c r="X151" i="49"/>
  <c r="W151" i="49"/>
  <c r="V151" i="49"/>
  <c r="U151" i="49"/>
  <c r="T151" i="49"/>
  <c r="S151" i="49"/>
  <c r="R151" i="49"/>
  <c r="Q151" i="49"/>
  <c r="P151" i="49"/>
  <c r="O151" i="49"/>
  <c r="N151" i="49"/>
  <c r="M151" i="49"/>
  <c r="L151" i="49"/>
  <c r="K151" i="49"/>
  <c r="J151" i="49"/>
  <c r="I151" i="49"/>
  <c r="H151" i="49"/>
  <c r="G151" i="49"/>
  <c r="F151" i="49"/>
  <c r="AI150" i="49"/>
  <c r="AH150" i="49"/>
  <c r="AG150" i="49"/>
  <c r="AF150" i="49"/>
  <c r="AE150" i="49"/>
  <c r="AD150" i="49"/>
  <c r="AC150" i="49"/>
  <c r="AB150" i="49"/>
  <c r="AA150" i="49"/>
  <c r="Z150" i="49"/>
  <c r="Y150" i="49"/>
  <c r="X150" i="49"/>
  <c r="W150" i="49"/>
  <c r="V150" i="49"/>
  <c r="U150" i="49"/>
  <c r="T150" i="49"/>
  <c r="S150" i="49"/>
  <c r="R150" i="49"/>
  <c r="Q150" i="49"/>
  <c r="P150" i="49"/>
  <c r="O150" i="49"/>
  <c r="N150" i="49"/>
  <c r="M150" i="49"/>
  <c r="L150" i="49"/>
  <c r="K150" i="49"/>
  <c r="J150" i="49"/>
  <c r="I150" i="49"/>
  <c r="H150" i="49"/>
  <c r="G150" i="49"/>
  <c r="F150" i="49"/>
  <c r="AI149" i="49"/>
  <c r="AH149" i="49"/>
  <c r="AG149" i="49"/>
  <c r="AF149" i="49"/>
  <c r="AE149" i="49"/>
  <c r="AD149" i="49"/>
  <c r="AC149" i="49"/>
  <c r="AB149" i="49"/>
  <c r="AA149" i="49"/>
  <c r="Z149" i="49"/>
  <c r="Y149" i="49"/>
  <c r="X149" i="49"/>
  <c r="W149" i="49"/>
  <c r="V149" i="49"/>
  <c r="U149" i="49"/>
  <c r="T149" i="49"/>
  <c r="S149" i="49"/>
  <c r="R149" i="49"/>
  <c r="Q149" i="49"/>
  <c r="P149" i="49"/>
  <c r="O149" i="49"/>
  <c r="N149" i="49"/>
  <c r="M149" i="49"/>
  <c r="L149" i="49"/>
  <c r="K149" i="49"/>
  <c r="J149" i="49"/>
  <c r="I149" i="49"/>
  <c r="H149" i="49"/>
  <c r="G149" i="49"/>
  <c r="F149" i="49"/>
  <c r="AI148" i="49"/>
  <c r="AH148" i="49"/>
  <c r="AG148" i="49"/>
  <c r="AF148" i="49"/>
  <c r="AE148" i="49"/>
  <c r="AD148" i="49"/>
  <c r="AC148" i="49"/>
  <c r="AB148" i="49"/>
  <c r="AA148" i="49"/>
  <c r="Z148" i="49"/>
  <c r="Y148" i="49"/>
  <c r="X148" i="49"/>
  <c r="W148" i="49"/>
  <c r="V148" i="49"/>
  <c r="U148" i="49"/>
  <c r="T148" i="49"/>
  <c r="S148" i="49"/>
  <c r="R148" i="49"/>
  <c r="Q148" i="49"/>
  <c r="P148" i="49"/>
  <c r="O148" i="49"/>
  <c r="N148" i="49"/>
  <c r="M148" i="49"/>
  <c r="L148" i="49"/>
  <c r="K148" i="49"/>
  <c r="J148" i="49"/>
  <c r="I148" i="49"/>
  <c r="H148" i="49"/>
  <c r="G148" i="49"/>
  <c r="F148" i="49"/>
  <c r="AI147" i="49"/>
  <c r="AH147" i="49"/>
  <c r="AG147" i="49"/>
  <c r="AF147" i="49"/>
  <c r="AE147" i="49"/>
  <c r="AD147" i="49"/>
  <c r="AC147" i="49"/>
  <c r="AB147" i="49"/>
  <c r="AA147" i="49"/>
  <c r="Z147" i="49"/>
  <c r="Y147" i="49"/>
  <c r="X147" i="49"/>
  <c r="W147" i="49"/>
  <c r="V147" i="49"/>
  <c r="U147" i="49"/>
  <c r="T147" i="49"/>
  <c r="S147" i="49"/>
  <c r="R147" i="49"/>
  <c r="Q147" i="49"/>
  <c r="P147" i="49"/>
  <c r="O147" i="49"/>
  <c r="N147" i="49"/>
  <c r="M147" i="49"/>
  <c r="L147" i="49"/>
  <c r="K147" i="49"/>
  <c r="J147" i="49"/>
  <c r="I147" i="49"/>
  <c r="H147" i="49"/>
  <c r="G147" i="49"/>
  <c r="F147" i="49"/>
  <c r="AI146" i="49"/>
  <c r="AH146" i="49"/>
  <c r="AG146" i="49"/>
  <c r="AF146" i="49"/>
  <c r="AE146" i="49"/>
  <c r="AD146" i="49"/>
  <c r="AC146" i="49"/>
  <c r="AB146" i="49"/>
  <c r="AA146" i="49"/>
  <c r="Z146" i="49"/>
  <c r="Y146" i="49"/>
  <c r="X146" i="49"/>
  <c r="W146" i="49"/>
  <c r="V146" i="49"/>
  <c r="U146" i="49"/>
  <c r="T146" i="49"/>
  <c r="S146" i="49"/>
  <c r="R146" i="49"/>
  <c r="Q146" i="49"/>
  <c r="P146" i="49"/>
  <c r="O146" i="49"/>
  <c r="N146" i="49"/>
  <c r="M146" i="49"/>
  <c r="L146" i="49"/>
  <c r="K146" i="49"/>
  <c r="J146" i="49"/>
  <c r="I146" i="49"/>
  <c r="H146" i="49"/>
  <c r="G146" i="49"/>
  <c r="F146" i="49"/>
  <c r="AI145" i="49"/>
  <c r="AH145" i="49"/>
  <c r="AG145" i="49"/>
  <c r="AF145" i="49"/>
  <c r="AE145" i="49"/>
  <c r="AD145" i="49"/>
  <c r="AC145" i="49"/>
  <c r="AB145" i="49"/>
  <c r="AA145" i="49"/>
  <c r="Z145" i="49"/>
  <c r="Y145" i="49"/>
  <c r="X145" i="49"/>
  <c r="W145" i="49"/>
  <c r="V145" i="49"/>
  <c r="U145" i="49"/>
  <c r="T145" i="49"/>
  <c r="S145" i="49"/>
  <c r="R145" i="49"/>
  <c r="Q145" i="49"/>
  <c r="P145" i="49"/>
  <c r="O145" i="49"/>
  <c r="N145" i="49"/>
  <c r="M145" i="49"/>
  <c r="L145" i="49"/>
  <c r="K145" i="49"/>
  <c r="J145" i="49"/>
  <c r="I145" i="49"/>
  <c r="H145" i="49"/>
  <c r="G145" i="49"/>
  <c r="F145" i="49"/>
  <c r="AI144" i="49"/>
  <c r="AH144" i="49"/>
  <c r="AG144" i="49"/>
  <c r="AF144" i="49"/>
  <c r="AE144" i="49"/>
  <c r="AD144" i="49"/>
  <c r="AC144" i="49"/>
  <c r="AB144" i="49"/>
  <c r="AA144" i="49"/>
  <c r="Z144" i="49"/>
  <c r="Y144" i="49"/>
  <c r="X144" i="49"/>
  <c r="W144" i="49"/>
  <c r="V144" i="49"/>
  <c r="U144" i="49"/>
  <c r="T144" i="49"/>
  <c r="S144" i="49"/>
  <c r="R144" i="49"/>
  <c r="Q144" i="49"/>
  <c r="P144" i="49"/>
  <c r="O144" i="49"/>
  <c r="N144" i="49"/>
  <c r="M144" i="49"/>
  <c r="L144" i="49"/>
  <c r="K144" i="49"/>
  <c r="J144" i="49"/>
  <c r="I144" i="49"/>
  <c r="H144" i="49"/>
  <c r="G144" i="49"/>
  <c r="F144" i="49"/>
  <c r="AI143" i="49"/>
  <c r="AH143" i="49"/>
  <c r="AG143" i="49"/>
  <c r="AF143" i="49"/>
  <c r="AE143" i="49"/>
  <c r="AD143" i="49"/>
  <c r="AC143" i="49"/>
  <c r="AB143" i="49"/>
  <c r="AA143" i="49"/>
  <c r="Z143" i="49"/>
  <c r="Y143" i="49"/>
  <c r="X143" i="49"/>
  <c r="W143" i="49"/>
  <c r="V143" i="49"/>
  <c r="U143" i="49"/>
  <c r="T143" i="49"/>
  <c r="S143" i="49"/>
  <c r="R143" i="49"/>
  <c r="Q143" i="49"/>
  <c r="P143" i="49"/>
  <c r="O143" i="49"/>
  <c r="N143" i="49"/>
  <c r="M143" i="49"/>
  <c r="L143" i="49"/>
  <c r="K143" i="49"/>
  <c r="J143" i="49"/>
  <c r="I143" i="49"/>
  <c r="H143" i="49"/>
  <c r="G143" i="49"/>
  <c r="F143" i="49"/>
  <c r="AI142" i="49"/>
  <c r="AH142" i="49"/>
  <c r="AG142" i="49"/>
  <c r="AF142" i="49"/>
  <c r="AE142" i="49"/>
  <c r="AD142" i="49"/>
  <c r="AC142" i="49"/>
  <c r="AB142" i="49"/>
  <c r="AA142" i="49"/>
  <c r="Z142" i="49"/>
  <c r="Y142" i="49"/>
  <c r="X142" i="49"/>
  <c r="W142" i="49"/>
  <c r="V142" i="49"/>
  <c r="U142" i="49"/>
  <c r="T142" i="49"/>
  <c r="S142" i="49"/>
  <c r="R142" i="49"/>
  <c r="Q142" i="49"/>
  <c r="P142" i="49"/>
  <c r="O142" i="49"/>
  <c r="N142" i="49"/>
  <c r="M142" i="49"/>
  <c r="L142" i="49"/>
  <c r="K142" i="49"/>
  <c r="J142" i="49"/>
  <c r="I142" i="49"/>
  <c r="H142" i="49"/>
  <c r="G142" i="49"/>
  <c r="F142" i="49"/>
  <c r="AI141" i="49"/>
  <c r="AH141" i="49"/>
  <c r="AG141" i="49"/>
  <c r="AF141" i="49"/>
  <c r="AE141" i="49"/>
  <c r="AD141" i="49"/>
  <c r="AC141" i="49"/>
  <c r="AB141" i="49"/>
  <c r="AA141" i="49"/>
  <c r="Z141" i="49"/>
  <c r="Y141" i="49"/>
  <c r="X141" i="49"/>
  <c r="W141" i="49"/>
  <c r="V141" i="49"/>
  <c r="U141" i="49"/>
  <c r="T141" i="49"/>
  <c r="S141" i="49"/>
  <c r="R141" i="49"/>
  <c r="Q141" i="49"/>
  <c r="P141" i="49"/>
  <c r="O141" i="49"/>
  <c r="N141" i="49"/>
  <c r="M141" i="49"/>
  <c r="L141" i="49"/>
  <c r="K141" i="49"/>
  <c r="J141" i="49"/>
  <c r="I141" i="49"/>
  <c r="H141" i="49"/>
  <c r="G141" i="49"/>
  <c r="F141" i="49"/>
  <c r="AI140" i="49"/>
  <c r="AH140" i="49"/>
  <c r="AG140" i="49"/>
  <c r="AF140" i="49"/>
  <c r="AE140" i="49"/>
  <c r="AD140" i="49"/>
  <c r="AC140" i="49"/>
  <c r="AB140" i="49"/>
  <c r="AA140" i="49"/>
  <c r="Z140" i="49"/>
  <c r="Y140" i="49"/>
  <c r="X140" i="49"/>
  <c r="W140" i="49"/>
  <c r="V140" i="49"/>
  <c r="U140" i="49"/>
  <c r="T140" i="49"/>
  <c r="S140" i="49"/>
  <c r="R140" i="49"/>
  <c r="Q140" i="49"/>
  <c r="P140" i="49"/>
  <c r="O140" i="49"/>
  <c r="N140" i="49"/>
  <c r="M140" i="49"/>
  <c r="L140" i="49"/>
  <c r="K140" i="49"/>
  <c r="J140" i="49"/>
  <c r="I140" i="49"/>
  <c r="H140" i="49"/>
  <c r="G140" i="49"/>
  <c r="F140" i="49"/>
  <c r="AI139" i="49"/>
  <c r="AH139" i="49"/>
  <c r="AG139" i="49"/>
  <c r="AF139" i="49"/>
  <c r="AE139" i="49"/>
  <c r="AD139" i="49"/>
  <c r="AC139" i="49"/>
  <c r="AB139" i="49"/>
  <c r="AA139" i="49"/>
  <c r="Z139" i="49"/>
  <c r="Y139" i="49"/>
  <c r="X139" i="49"/>
  <c r="W139" i="49"/>
  <c r="V139" i="49"/>
  <c r="U139" i="49"/>
  <c r="T139" i="49"/>
  <c r="S139" i="49"/>
  <c r="R139" i="49"/>
  <c r="Q139" i="49"/>
  <c r="P139" i="49"/>
  <c r="O139" i="49"/>
  <c r="N139" i="49"/>
  <c r="M139" i="49"/>
  <c r="L139" i="49"/>
  <c r="K139" i="49"/>
  <c r="J139" i="49"/>
  <c r="I139" i="49"/>
  <c r="H139" i="49"/>
  <c r="G139" i="49"/>
  <c r="F139" i="49"/>
  <c r="AI138" i="49"/>
  <c r="AH138" i="49"/>
  <c r="AG138" i="49"/>
  <c r="AF138" i="49"/>
  <c r="AE138" i="49"/>
  <c r="AD138" i="49"/>
  <c r="AC138" i="49"/>
  <c r="AB138" i="49"/>
  <c r="AA138" i="49"/>
  <c r="Z138" i="49"/>
  <c r="Y138" i="49"/>
  <c r="X138" i="49"/>
  <c r="W138" i="49"/>
  <c r="V138" i="49"/>
  <c r="U138" i="49"/>
  <c r="T138" i="49"/>
  <c r="S138" i="49"/>
  <c r="R138" i="49"/>
  <c r="Q138" i="49"/>
  <c r="P138" i="49"/>
  <c r="O138" i="49"/>
  <c r="N138" i="49"/>
  <c r="M138" i="49"/>
  <c r="L138" i="49"/>
  <c r="K138" i="49"/>
  <c r="J138" i="49"/>
  <c r="I138" i="49"/>
  <c r="H138" i="49"/>
  <c r="G138" i="49"/>
  <c r="F138" i="49"/>
  <c r="AI137" i="49"/>
  <c r="AH137" i="49"/>
  <c r="AG137" i="49"/>
  <c r="AF137" i="49"/>
  <c r="AE137" i="49"/>
  <c r="AD137" i="49"/>
  <c r="AC137" i="49"/>
  <c r="AB137" i="49"/>
  <c r="AA137" i="49"/>
  <c r="Z137" i="49"/>
  <c r="Y137" i="49"/>
  <c r="X137" i="49"/>
  <c r="W137" i="49"/>
  <c r="V137" i="49"/>
  <c r="U137" i="49"/>
  <c r="T137" i="49"/>
  <c r="S137" i="49"/>
  <c r="R137" i="49"/>
  <c r="Q137" i="49"/>
  <c r="P137" i="49"/>
  <c r="O137" i="49"/>
  <c r="N137" i="49"/>
  <c r="M137" i="49"/>
  <c r="L137" i="49"/>
  <c r="K137" i="49"/>
  <c r="J137" i="49"/>
  <c r="I137" i="49"/>
  <c r="H137" i="49"/>
  <c r="G137" i="49"/>
  <c r="F137" i="49"/>
  <c r="AI136" i="49"/>
  <c r="AH136" i="49"/>
  <c r="AG136" i="49"/>
  <c r="AF136" i="49"/>
  <c r="AE136" i="49"/>
  <c r="AD136" i="49"/>
  <c r="AC136" i="49"/>
  <c r="AB136" i="49"/>
  <c r="AA136" i="49"/>
  <c r="Z136" i="49"/>
  <c r="Y136" i="49"/>
  <c r="X136" i="49"/>
  <c r="W136" i="49"/>
  <c r="V136" i="49"/>
  <c r="U136" i="49"/>
  <c r="T136" i="49"/>
  <c r="S136" i="49"/>
  <c r="R136" i="49"/>
  <c r="Q136" i="49"/>
  <c r="P136" i="49"/>
  <c r="O136" i="49"/>
  <c r="N136" i="49"/>
  <c r="M136" i="49"/>
  <c r="L136" i="49"/>
  <c r="K136" i="49"/>
  <c r="J136" i="49"/>
  <c r="I136" i="49"/>
  <c r="H136" i="49"/>
  <c r="G136" i="49"/>
  <c r="F136" i="49"/>
  <c r="AI135" i="49"/>
  <c r="AH135" i="49"/>
  <c r="AG135" i="49"/>
  <c r="AF135" i="49"/>
  <c r="AE135" i="49"/>
  <c r="AD135" i="49"/>
  <c r="AC135" i="49"/>
  <c r="AB135" i="49"/>
  <c r="AA135" i="49"/>
  <c r="Z135" i="49"/>
  <c r="Y135" i="49"/>
  <c r="X135" i="49"/>
  <c r="W135" i="49"/>
  <c r="V135" i="49"/>
  <c r="U135" i="49"/>
  <c r="T135" i="49"/>
  <c r="S135" i="49"/>
  <c r="R135" i="49"/>
  <c r="Q135" i="49"/>
  <c r="P135" i="49"/>
  <c r="O135" i="49"/>
  <c r="N135" i="49"/>
  <c r="M135" i="49"/>
  <c r="L135" i="49"/>
  <c r="K135" i="49"/>
  <c r="J135" i="49"/>
  <c r="I135" i="49"/>
  <c r="H135" i="49"/>
  <c r="G135" i="49"/>
  <c r="F135" i="49"/>
  <c r="AI134" i="49"/>
  <c r="AH134" i="49"/>
  <c r="AG134" i="49"/>
  <c r="AF134" i="49"/>
  <c r="AE134" i="49"/>
  <c r="AD134" i="49"/>
  <c r="AC134" i="49"/>
  <c r="AB134" i="49"/>
  <c r="AA134" i="49"/>
  <c r="Z134" i="49"/>
  <c r="Y134" i="49"/>
  <c r="X134" i="49"/>
  <c r="W134" i="49"/>
  <c r="V134" i="49"/>
  <c r="U134" i="49"/>
  <c r="T134" i="49"/>
  <c r="S134" i="49"/>
  <c r="R134" i="49"/>
  <c r="Q134" i="49"/>
  <c r="P134" i="49"/>
  <c r="O134" i="49"/>
  <c r="N134" i="49"/>
  <c r="M134" i="49"/>
  <c r="L134" i="49"/>
  <c r="K134" i="49"/>
  <c r="J134" i="49"/>
  <c r="I134" i="49"/>
  <c r="H134" i="49"/>
  <c r="G134" i="49"/>
  <c r="F134" i="49"/>
  <c r="AI133" i="49"/>
  <c r="AH133" i="49"/>
  <c r="AG133" i="49"/>
  <c r="AF133" i="49"/>
  <c r="AE133" i="49"/>
  <c r="AD133" i="49"/>
  <c r="AC133" i="49"/>
  <c r="AB133" i="49"/>
  <c r="AA133" i="49"/>
  <c r="Z133" i="49"/>
  <c r="Y133" i="49"/>
  <c r="X133" i="49"/>
  <c r="W133" i="49"/>
  <c r="V133" i="49"/>
  <c r="U133" i="49"/>
  <c r="T133" i="49"/>
  <c r="S133" i="49"/>
  <c r="R133" i="49"/>
  <c r="Q133" i="49"/>
  <c r="P133" i="49"/>
  <c r="O133" i="49"/>
  <c r="N133" i="49"/>
  <c r="M133" i="49"/>
  <c r="L133" i="49"/>
  <c r="K133" i="49"/>
  <c r="J133" i="49"/>
  <c r="I133" i="49"/>
  <c r="H133" i="49"/>
  <c r="G133" i="49"/>
  <c r="F133" i="49"/>
  <c r="AI132" i="49"/>
  <c r="AH132" i="49"/>
  <c r="AG132" i="49"/>
  <c r="AF132" i="49"/>
  <c r="AE132" i="49"/>
  <c r="AD132" i="49"/>
  <c r="AC132" i="49"/>
  <c r="AB132" i="49"/>
  <c r="AA132" i="49"/>
  <c r="Z132" i="49"/>
  <c r="Y132" i="49"/>
  <c r="X132" i="49"/>
  <c r="W132" i="49"/>
  <c r="V132" i="49"/>
  <c r="U132" i="49"/>
  <c r="T132" i="49"/>
  <c r="S132" i="49"/>
  <c r="R132" i="49"/>
  <c r="Q132" i="49"/>
  <c r="P132" i="49"/>
  <c r="O132" i="49"/>
  <c r="N132" i="49"/>
  <c r="M132" i="49"/>
  <c r="L132" i="49"/>
  <c r="K132" i="49"/>
  <c r="J132" i="49"/>
  <c r="I132" i="49"/>
  <c r="H132" i="49"/>
  <c r="G132" i="49"/>
  <c r="F132" i="49"/>
  <c r="AI131" i="49"/>
  <c r="AH131" i="49"/>
  <c r="AG131" i="49"/>
  <c r="AF131" i="49"/>
  <c r="AE131" i="49"/>
  <c r="AD131" i="49"/>
  <c r="AC131" i="49"/>
  <c r="AB131" i="49"/>
  <c r="AA131" i="49"/>
  <c r="Z131" i="49"/>
  <c r="Y131" i="49"/>
  <c r="X131" i="49"/>
  <c r="W131" i="49"/>
  <c r="V131" i="49"/>
  <c r="U131" i="49"/>
  <c r="T131" i="49"/>
  <c r="S131" i="49"/>
  <c r="R131" i="49"/>
  <c r="Q131" i="49"/>
  <c r="P131" i="49"/>
  <c r="O131" i="49"/>
  <c r="N131" i="49"/>
  <c r="M131" i="49"/>
  <c r="L131" i="49"/>
  <c r="K131" i="49"/>
  <c r="J131" i="49"/>
  <c r="I131" i="49"/>
  <c r="H131" i="49"/>
  <c r="G131" i="49"/>
  <c r="F131" i="49"/>
  <c r="AI130" i="49"/>
  <c r="AH130" i="49"/>
  <c r="AG130" i="49"/>
  <c r="AF130" i="49"/>
  <c r="AE130" i="49"/>
  <c r="AD130" i="49"/>
  <c r="AC130" i="49"/>
  <c r="AB130" i="49"/>
  <c r="AA130" i="49"/>
  <c r="Z130" i="49"/>
  <c r="Y130" i="49"/>
  <c r="X130" i="49"/>
  <c r="W130" i="49"/>
  <c r="V130" i="49"/>
  <c r="U130" i="49"/>
  <c r="T130" i="49"/>
  <c r="S130" i="49"/>
  <c r="R130" i="49"/>
  <c r="Q130" i="49"/>
  <c r="P130" i="49"/>
  <c r="O130" i="49"/>
  <c r="N130" i="49"/>
  <c r="M130" i="49"/>
  <c r="L130" i="49"/>
  <c r="K130" i="49"/>
  <c r="J130" i="49"/>
  <c r="I130" i="49"/>
  <c r="H130" i="49"/>
  <c r="G130" i="49"/>
  <c r="F130" i="49"/>
  <c r="AI129" i="49"/>
  <c r="AH129" i="49"/>
  <c r="AG129" i="49"/>
  <c r="AF129" i="49"/>
  <c r="AE129" i="49"/>
  <c r="AD129" i="49"/>
  <c r="AC129" i="49"/>
  <c r="AB129" i="49"/>
  <c r="AA129" i="49"/>
  <c r="Z129" i="49"/>
  <c r="Y129" i="49"/>
  <c r="X129" i="49"/>
  <c r="W129" i="49"/>
  <c r="V129" i="49"/>
  <c r="U129" i="49"/>
  <c r="T129" i="49"/>
  <c r="S129" i="49"/>
  <c r="R129" i="49"/>
  <c r="Q129" i="49"/>
  <c r="P129" i="49"/>
  <c r="O129" i="49"/>
  <c r="N129" i="49"/>
  <c r="M129" i="49"/>
  <c r="L129" i="49"/>
  <c r="K129" i="49"/>
  <c r="J129" i="49"/>
  <c r="I129" i="49"/>
  <c r="H129" i="49"/>
  <c r="G129" i="49"/>
  <c r="F129" i="49"/>
  <c r="AI128" i="49"/>
  <c r="AH128" i="49"/>
  <c r="AG128" i="49"/>
  <c r="AF128" i="49"/>
  <c r="AE128" i="49"/>
  <c r="AD128" i="49"/>
  <c r="AC128" i="49"/>
  <c r="AB128" i="49"/>
  <c r="AA128" i="49"/>
  <c r="Z128" i="49"/>
  <c r="Y128" i="49"/>
  <c r="X128" i="49"/>
  <c r="W128" i="49"/>
  <c r="V128" i="49"/>
  <c r="U128" i="49"/>
  <c r="T128" i="49"/>
  <c r="S128" i="49"/>
  <c r="R128" i="49"/>
  <c r="Q128" i="49"/>
  <c r="P128" i="49"/>
  <c r="O128" i="49"/>
  <c r="N128" i="49"/>
  <c r="M128" i="49"/>
  <c r="L128" i="49"/>
  <c r="K128" i="49"/>
  <c r="J128" i="49"/>
  <c r="I128" i="49"/>
  <c r="H128" i="49"/>
  <c r="G128" i="49"/>
  <c r="F128" i="49"/>
  <c r="AI127" i="49"/>
  <c r="AH127" i="49"/>
  <c r="AG127" i="49"/>
  <c r="AF127" i="49"/>
  <c r="AE127" i="49"/>
  <c r="AD127" i="49"/>
  <c r="AC127" i="49"/>
  <c r="AB127" i="49"/>
  <c r="AA127" i="49"/>
  <c r="Z127" i="49"/>
  <c r="Y127" i="49"/>
  <c r="X127" i="49"/>
  <c r="W127" i="49"/>
  <c r="V127" i="49"/>
  <c r="U127" i="49"/>
  <c r="T127" i="49"/>
  <c r="S127" i="49"/>
  <c r="R127" i="49"/>
  <c r="Q127" i="49"/>
  <c r="P127" i="49"/>
  <c r="O127" i="49"/>
  <c r="N127" i="49"/>
  <c r="M127" i="49"/>
  <c r="L127" i="49"/>
  <c r="K127" i="49"/>
  <c r="J127" i="49"/>
  <c r="I127" i="49"/>
  <c r="H127" i="49"/>
  <c r="G127" i="49"/>
  <c r="F127" i="49"/>
  <c r="AI126" i="49"/>
  <c r="AH126" i="49"/>
  <c r="AG126" i="49"/>
  <c r="AF126" i="49"/>
  <c r="AE126" i="49"/>
  <c r="AD126" i="49"/>
  <c r="AC126" i="49"/>
  <c r="AB126" i="49"/>
  <c r="AA126" i="49"/>
  <c r="Z126" i="49"/>
  <c r="Y126" i="49"/>
  <c r="X126" i="49"/>
  <c r="W126" i="49"/>
  <c r="V126" i="49"/>
  <c r="U126" i="49"/>
  <c r="T126" i="49"/>
  <c r="S126" i="49"/>
  <c r="R126" i="49"/>
  <c r="Q126" i="49"/>
  <c r="P126" i="49"/>
  <c r="O126" i="49"/>
  <c r="N126" i="49"/>
  <c r="M126" i="49"/>
  <c r="L126" i="49"/>
  <c r="K126" i="49"/>
  <c r="J126" i="49"/>
  <c r="I126" i="49"/>
  <c r="H126" i="49"/>
  <c r="G126" i="49"/>
  <c r="F126" i="49"/>
  <c r="AI125" i="49"/>
  <c r="AH125" i="49"/>
  <c r="AG125" i="49"/>
  <c r="AF125" i="49"/>
  <c r="AE125" i="49"/>
  <c r="AD125" i="49"/>
  <c r="AC125" i="49"/>
  <c r="AB125" i="49"/>
  <c r="AA125" i="49"/>
  <c r="Z125" i="49"/>
  <c r="Y125" i="49"/>
  <c r="X125" i="49"/>
  <c r="W125" i="49"/>
  <c r="V125" i="49"/>
  <c r="U125" i="49"/>
  <c r="T125" i="49"/>
  <c r="S125" i="49"/>
  <c r="R125" i="49"/>
  <c r="Q125" i="49"/>
  <c r="P125" i="49"/>
  <c r="O125" i="49"/>
  <c r="N125" i="49"/>
  <c r="M125" i="49"/>
  <c r="L125" i="49"/>
  <c r="K125" i="49"/>
  <c r="J125" i="49"/>
  <c r="I125" i="49"/>
  <c r="H125" i="49"/>
  <c r="G125" i="49"/>
  <c r="F125" i="49"/>
  <c r="AI124" i="49"/>
  <c r="AH124" i="49"/>
  <c r="AG124" i="49"/>
  <c r="AF124" i="49"/>
  <c r="AE124" i="49"/>
  <c r="AD124" i="49"/>
  <c r="AC124" i="49"/>
  <c r="AB124" i="49"/>
  <c r="AA124" i="49"/>
  <c r="Z124" i="49"/>
  <c r="Y124" i="49"/>
  <c r="X124" i="49"/>
  <c r="W124" i="49"/>
  <c r="V124" i="49"/>
  <c r="U124" i="49"/>
  <c r="T124" i="49"/>
  <c r="S124" i="49"/>
  <c r="R124" i="49"/>
  <c r="Q124" i="49"/>
  <c r="P124" i="49"/>
  <c r="O124" i="49"/>
  <c r="N124" i="49"/>
  <c r="M124" i="49"/>
  <c r="L124" i="49"/>
  <c r="K124" i="49"/>
  <c r="J124" i="49"/>
  <c r="I124" i="49"/>
  <c r="H124" i="49"/>
  <c r="G124" i="49"/>
  <c r="F124" i="49"/>
  <c r="AI123" i="49"/>
  <c r="AH123" i="49"/>
  <c r="AG123" i="49"/>
  <c r="AF123" i="49"/>
  <c r="AE123" i="49"/>
  <c r="AD123" i="49"/>
  <c r="AC123" i="49"/>
  <c r="AB123" i="49"/>
  <c r="AA123" i="49"/>
  <c r="Z123" i="49"/>
  <c r="Y123" i="49"/>
  <c r="X123" i="49"/>
  <c r="W123" i="49"/>
  <c r="V123" i="49"/>
  <c r="U123" i="49"/>
  <c r="T123" i="49"/>
  <c r="S123" i="49"/>
  <c r="R123" i="49"/>
  <c r="Q123" i="49"/>
  <c r="P123" i="49"/>
  <c r="O123" i="49"/>
  <c r="N123" i="49"/>
  <c r="M123" i="49"/>
  <c r="L123" i="49"/>
  <c r="K123" i="49"/>
  <c r="J123" i="49"/>
  <c r="I123" i="49"/>
  <c r="H123" i="49"/>
  <c r="G123" i="49"/>
  <c r="F123" i="49"/>
  <c r="AI122" i="49"/>
  <c r="AH122" i="49"/>
  <c r="AG122" i="49"/>
  <c r="AF122" i="49"/>
  <c r="AE122" i="49"/>
  <c r="AD122" i="49"/>
  <c r="AC122" i="49"/>
  <c r="AB122" i="49"/>
  <c r="AA122" i="49"/>
  <c r="Z122" i="49"/>
  <c r="Y122" i="49"/>
  <c r="X122" i="49"/>
  <c r="W122" i="49"/>
  <c r="V122" i="49"/>
  <c r="U122" i="49"/>
  <c r="T122" i="49"/>
  <c r="S122" i="49"/>
  <c r="R122" i="49"/>
  <c r="Q122" i="49"/>
  <c r="P122" i="49"/>
  <c r="O122" i="49"/>
  <c r="N122" i="49"/>
  <c r="M122" i="49"/>
  <c r="L122" i="49"/>
  <c r="K122" i="49"/>
  <c r="J122" i="49"/>
  <c r="I122" i="49"/>
  <c r="H122" i="49"/>
  <c r="G122" i="49"/>
  <c r="F122" i="49"/>
  <c r="AI121" i="49"/>
  <c r="AH121" i="49"/>
  <c r="AG121" i="49"/>
  <c r="AF121" i="49"/>
  <c r="AE121" i="49"/>
  <c r="AD121" i="49"/>
  <c r="AC121" i="49"/>
  <c r="AB121" i="49"/>
  <c r="AA121" i="49"/>
  <c r="Z121" i="49"/>
  <c r="Y121" i="49"/>
  <c r="X121" i="49"/>
  <c r="W121" i="49"/>
  <c r="V121" i="49"/>
  <c r="U121" i="49"/>
  <c r="T121" i="49"/>
  <c r="S121" i="49"/>
  <c r="R121" i="49"/>
  <c r="Q121" i="49"/>
  <c r="P121" i="49"/>
  <c r="O121" i="49"/>
  <c r="N121" i="49"/>
  <c r="M121" i="49"/>
  <c r="L121" i="49"/>
  <c r="K121" i="49"/>
  <c r="J121" i="49"/>
  <c r="I121" i="49"/>
  <c r="H121" i="49"/>
  <c r="G121" i="49"/>
  <c r="F121" i="49"/>
  <c r="AI120" i="49"/>
  <c r="AH120" i="49"/>
  <c r="AG120" i="49"/>
  <c r="AF120" i="49"/>
  <c r="AE120" i="49"/>
  <c r="AD120" i="49"/>
  <c r="AC120" i="49"/>
  <c r="AB120" i="49"/>
  <c r="AA120" i="49"/>
  <c r="Z120" i="49"/>
  <c r="Y120" i="49"/>
  <c r="X120" i="49"/>
  <c r="W120" i="49"/>
  <c r="V120" i="49"/>
  <c r="U120" i="49"/>
  <c r="T120" i="49"/>
  <c r="S120" i="49"/>
  <c r="R120" i="49"/>
  <c r="Q120" i="49"/>
  <c r="P120" i="49"/>
  <c r="O120" i="49"/>
  <c r="N120" i="49"/>
  <c r="M120" i="49"/>
  <c r="L120" i="49"/>
  <c r="K120" i="49"/>
  <c r="J120" i="49"/>
  <c r="I120" i="49"/>
  <c r="H120" i="49"/>
  <c r="G120" i="49"/>
  <c r="F120" i="49"/>
  <c r="AI119" i="49"/>
  <c r="AH119" i="49"/>
  <c r="AG119" i="49"/>
  <c r="AF119" i="49"/>
  <c r="AE119" i="49"/>
  <c r="AD119" i="49"/>
  <c r="AC119" i="49"/>
  <c r="AB119" i="49"/>
  <c r="AA119" i="49"/>
  <c r="Z119" i="49"/>
  <c r="Y119" i="49"/>
  <c r="X119" i="49"/>
  <c r="W119" i="49"/>
  <c r="V119" i="49"/>
  <c r="U119" i="49"/>
  <c r="T119" i="49"/>
  <c r="S119" i="49"/>
  <c r="R119" i="49"/>
  <c r="Q119" i="49"/>
  <c r="P119" i="49"/>
  <c r="O119" i="49"/>
  <c r="N119" i="49"/>
  <c r="M119" i="49"/>
  <c r="L119" i="49"/>
  <c r="K119" i="49"/>
  <c r="J119" i="49"/>
  <c r="I119" i="49"/>
  <c r="H119" i="49"/>
  <c r="G119" i="49"/>
  <c r="F119" i="49"/>
  <c r="AI118" i="49"/>
  <c r="AH118" i="49"/>
  <c r="AG118" i="49"/>
  <c r="AF118" i="49"/>
  <c r="AE118" i="49"/>
  <c r="AD118" i="49"/>
  <c r="AC118" i="49"/>
  <c r="AB118" i="49"/>
  <c r="AA118" i="49"/>
  <c r="Z118" i="49"/>
  <c r="Y118" i="49"/>
  <c r="X118" i="49"/>
  <c r="W118" i="49"/>
  <c r="V118" i="49"/>
  <c r="U118" i="49"/>
  <c r="T118" i="49"/>
  <c r="S118" i="49"/>
  <c r="R118" i="49"/>
  <c r="Q118" i="49"/>
  <c r="P118" i="49"/>
  <c r="O118" i="49"/>
  <c r="N118" i="49"/>
  <c r="M118" i="49"/>
  <c r="L118" i="49"/>
  <c r="K118" i="49"/>
  <c r="J118" i="49"/>
  <c r="I118" i="49"/>
  <c r="H118" i="49"/>
  <c r="G118" i="49"/>
  <c r="F118" i="49"/>
  <c r="AI117" i="49"/>
  <c r="AH117" i="49"/>
  <c r="AG117" i="49"/>
  <c r="AF117" i="49"/>
  <c r="AE117" i="49"/>
  <c r="AD117" i="49"/>
  <c r="AC117" i="49"/>
  <c r="AB117" i="49"/>
  <c r="AA117" i="49"/>
  <c r="Z117" i="49"/>
  <c r="Y117" i="49"/>
  <c r="X117" i="49"/>
  <c r="W117" i="49"/>
  <c r="V117" i="49"/>
  <c r="U117" i="49"/>
  <c r="T117" i="49"/>
  <c r="S117" i="49"/>
  <c r="R117" i="49"/>
  <c r="Q117" i="49"/>
  <c r="P117" i="49"/>
  <c r="O117" i="49"/>
  <c r="N117" i="49"/>
  <c r="M117" i="49"/>
  <c r="L117" i="49"/>
  <c r="K117" i="49"/>
  <c r="J117" i="49"/>
  <c r="I117" i="49"/>
  <c r="H117" i="49"/>
  <c r="G117" i="49"/>
  <c r="F117" i="49"/>
  <c r="AI116" i="49"/>
  <c r="AH116" i="49"/>
  <c r="AG116" i="49"/>
  <c r="AF116" i="49"/>
  <c r="AE116" i="49"/>
  <c r="AD116" i="49"/>
  <c r="AC116" i="49"/>
  <c r="AB116" i="49"/>
  <c r="AA116" i="49"/>
  <c r="Z116" i="49"/>
  <c r="Y116" i="49"/>
  <c r="X116" i="49"/>
  <c r="W116" i="49"/>
  <c r="V116" i="49"/>
  <c r="U116" i="49"/>
  <c r="T116" i="49"/>
  <c r="S116" i="49"/>
  <c r="R116" i="49"/>
  <c r="Q116" i="49"/>
  <c r="P116" i="49"/>
  <c r="O116" i="49"/>
  <c r="N116" i="49"/>
  <c r="M116" i="49"/>
  <c r="L116" i="49"/>
  <c r="K116" i="49"/>
  <c r="J116" i="49"/>
  <c r="I116" i="49"/>
  <c r="H116" i="49"/>
  <c r="G116" i="49"/>
  <c r="F116" i="49"/>
  <c r="AI115" i="49"/>
  <c r="AH115" i="49"/>
  <c r="AG115" i="49"/>
  <c r="AF115" i="49"/>
  <c r="AE115" i="49"/>
  <c r="AD115" i="49"/>
  <c r="AC115" i="49"/>
  <c r="AB115" i="49"/>
  <c r="AA115" i="49"/>
  <c r="Z115" i="49"/>
  <c r="Y115" i="49"/>
  <c r="X115" i="49"/>
  <c r="W115" i="49"/>
  <c r="V115" i="49"/>
  <c r="U115" i="49"/>
  <c r="T115" i="49"/>
  <c r="S115" i="49"/>
  <c r="R115" i="49"/>
  <c r="Q115" i="49"/>
  <c r="P115" i="49"/>
  <c r="O115" i="49"/>
  <c r="N115" i="49"/>
  <c r="M115" i="49"/>
  <c r="L115" i="49"/>
  <c r="K115" i="49"/>
  <c r="J115" i="49"/>
  <c r="I115" i="49"/>
  <c r="H115" i="49"/>
  <c r="G115" i="49"/>
  <c r="F115" i="49"/>
  <c r="AI114" i="49"/>
  <c r="AH114" i="49"/>
  <c r="AG114" i="49"/>
  <c r="AF114" i="49"/>
  <c r="AE114" i="49"/>
  <c r="AD114" i="49"/>
  <c r="AC114" i="49"/>
  <c r="AB114" i="49"/>
  <c r="AA114" i="49"/>
  <c r="Z114" i="49"/>
  <c r="Y114" i="49"/>
  <c r="X114" i="49"/>
  <c r="W114" i="49"/>
  <c r="V114" i="49"/>
  <c r="U114" i="49"/>
  <c r="T114" i="49"/>
  <c r="S114" i="49"/>
  <c r="R114" i="49"/>
  <c r="Q114" i="49"/>
  <c r="P114" i="49"/>
  <c r="O114" i="49"/>
  <c r="N114" i="49"/>
  <c r="M114" i="49"/>
  <c r="L114" i="49"/>
  <c r="K114" i="49"/>
  <c r="J114" i="49"/>
  <c r="I114" i="49"/>
  <c r="H114" i="49"/>
  <c r="G114" i="49"/>
  <c r="F114" i="49"/>
  <c r="AI113" i="49"/>
  <c r="AH113" i="49"/>
  <c r="AG113" i="49"/>
  <c r="AF113" i="49"/>
  <c r="AE113" i="49"/>
  <c r="AD113" i="49"/>
  <c r="AC113" i="49"/>
  <c r="AB113" i="49"/>
  <c r="AA113" i="49"/>
  <c r="Z113" i="49"/>
  <c r="Y113" i="49"/>
  <c r="X113" i="49"/>
  <c r="W113" i="49"/>
  <c r="V113" i="49"/>
  <c r="U113" i="49"/>
  <c r="T113" i="49"/>
  <c r="S113" i="49"/>
  <c r="R113" i="49"/>
  <c r="Q113" i="49"/>
  <c r="P113" i="49"/>
  <c r="O113" i="49"/>
  <c r="N113" i="49"/>
  <c r="M113" i="49"/>
  <c r="L113" i="49"/>
  <c r="K113" i="49"/>
  <c r="J113" i="49"/>
  <c r="I113" i="49"/>
  <c r="H113" i="49"/>
  <c r="G113" i="49"/>
  <c r="F113" i="49"/>
  <c r="AI112" i="49"/>
  <c r="AH112" i="49"/>
  <c r="AG112" i="49"/>
  <c r="AF112" i="49"/>
  <c r="AE112" i="49"/>
  <c r="AD112" i="49"/>
  <c r="AC112" i="49"/>
  <c r="AB112" i="49"/>
  <c r="AA112" i="49"/>
  <c r="Z112" i="49"/>
  <c r="Y112" i="49"/>
  <c r="X112" i="49"/>
  <c r="W112" i="49"/>
  <c r="V112" i="49"/>
  <c r="U112" i="49"/>
  <c r="T112" i="49"/>
  <c r="S112" i="49"/>
  <c r="R112" i="49"/>
  <c r="Q112" i="49"/>
  <c r="P112" i="49"/>
  <c r="O112" i="49"/>
  <c r="N112" i="49"/>
  <c r="M112" i="49"/>
  <c r="L112" i="49"/>
  <c r="K112" i="49"/>
  <c r="J112" i="49"/>
  <c r="I112" i="49"/>
  <c r="H112" i="49"/>
  <c r="G112" i="49"/>
  <c r="F112" i="49"/>
  <c r="AI111" i="49"/>
  <c r="AH111" i="49"/>
  <c r="AG111" i="49"/>
  <c r="AF111" i="49"/>
  <c r="AE111" i="49"/>
  <c r="AD111" i="49"/>
  <c r="AC111" i="49"/>
  <c r="AB111" i="49"/>
  <c r="AA111" i="49"/>
  <c r="Z111" i="49"/>
  <c r="Y111" i="49"/>
  <c r="X111" i="49"/>
  <c r="W111" i="49"/>
  <c r="V111" i="49"/>
  <c r="U111" i="49"/>
  <c r="T111" i="49"/>
  <c r="S111" i="49"/>
  <c r="R111" i="49"/>
  <c r="Q111" i="49"/>
  <c r="P111" i="49"/>
  <c r="O111" i="49"/>
  <c r="N111" i="49"/>
  <c r="M111" i="49"/>
  <c r="L111" i="49"/>
  <c r="K111" i="49"/>
  <c r="J111" i="49"/>
  <c r="I111" i="49"/>
  <c r="H111" i="49"/>
  <c r="G111" i="49"/>
  <c r="F111" i="49"/>
  <c r="AI110" i="49"/>
  <c r="AH110" i="49"/>
  <c r="AG110" i="49"/>
  <c r="AF110" i="49"/>
  <c r="AE110" i="49"/>
  <c r="AD110" i="49"/>
  <c r="AC110" i="49"/>
  <c r="AB110" i="49"/>
  <c r="AA110" i="49"/>
  <c r="Z110" i="49"/>
  <c r="Y110" i="49"/>
  <c r="X110" i="49"/>
  <c r="W110" i="49"/>
  <c r="V110" i="49"/>
  <c r="U110" i="49"/>
  <c r="T110" i="49"/>
  <c r="S110" i="49"/>
  <c r="R110" i="49"/>
  <c r="Q110" i="49"/>
  <c r="P110" i="49"/>
  <c r="O110" i="49"/>
  <c r="N110" i="49"/>
  <c r="M110" i="49"/>
  <c r="L110" i="49"/>
  <c r="K110" i="49"/>
  <c r="J110" i="49"/>
  <c r="I110" i="49"/>
  <c r="H110" i="49"/>
  <c r="G110" i="49"/>
  <c r="F110" i="49"/>
  <c r="AI109" i="49"/>
  <c r="AH109" i="49"/>
  <c r="AG109" i="49"/>
  <c r="AF109" i="49"/>
  <c r="AE109" i="49"/>
  <c r="AD109" i="49"/>
  <c r="AC109" i="49"/>
  <c r="AB109" i="49"/>
  <c r="AA109" i="49"/>
  <c r="Z109" i="49"/>
  <c r="Y109" i="49"/>
  <c r="X109" i="49"/>
  <c r="W109" i="49"/>
  <c r="V109" i="49"/>
  <c r="U109" i="49"/>
  <c r="T109" i="49"/>
  <c r="S109" i="49"/>
  <c r="R109" i="49"/>
  <c r="Q109" i="49"/>
  <c r="P109" i="49"/>
  <c r="O109" i="49"/>
  <c r="N109" i="49"/>
  <c r="M109" i="49"/>
  <c r="L109" i="49"/>
  <c r="K109" i="49"/>
  <c r="J109" i="49"/>
  <c r="I109" i="49"/>
  <c r="H109" i="49"/>
  <c r="G109" i="49"/>
  <c r="F109" i="49"/>
  <c r="AI108" i="49"/>
  <c r="AH108" i="49"/>
  <c r="AG108" i="49"/>
  <c r="AF108" i="49"/>
  <c r="AE108" i="49"/>
  <c r="AD108" i="49"/>
  <c r="AC108" i="49"/>
  <c r="AB108" i="49"/>
  <c r="AA108" i="49"/>
  <c r="Z108" i="49"/>
  <c r="Y108" i="49"/>
  <c r="X108" i="49"/>
  <c r="W108" i="49"/>
  <c r="V108" i="49"/>
  <c r="U108" i="49"/>
  <c r="T108" i="49"/>
  <c r="S108" i="49"/>
  <c r="R108" i="49"/>
  <c r="Q108" i="49"/>
  <c r="P108" i="49"/>
  <c r="O108" i="49"/>
  <c r="N108" i="49"/>
  <c r="M108" i="49"/>
  <c r="L108" i="49"/>
  <c r="K108" i="49"/>
  <c r="J108" i="49"/>
  <c r="I108" i="49"/>
  <c r="H108" i="49"/>
  <c r="G108" i="49"/>
  <c r="F108" i="49"/>
  <c r="AI107" i="49"/>
  <c r="AH107" i="49"/>
  <c r="AG107" i="49"/>
  <c r="AF107" i="49"/>
  <c r="AE107" i="49"/>
  <c r="AD107" i="49"/>
  <c r="AC107" i="49"/>
  <c r="AB107" i="49"/>
  <c r="AA107" i="49"/>
  <c r="Z107" i="49"/>
  <c r="Y107" i="49"/>
  <c r="X107" i="49"/>
  <c r="W107" i="49"/>
  <c r="V107" i="49"/>
  <c r="U107" i="49"/>
  <c r="T107" i="49"/>
  <c r="S107" i="49"/>
  <c r="R107" i="49"/>
  <c r="Q107" i="49"/>
  <c r="P107" i="49"/>
  <c r="O107" i="49"/>
  <c r="N107" i="49"/>
  <c r="M107" i="49"/>
  <c r="L107" i="49"/>
  <c r="K107" i="49"/>
  <c r="J107" i="49"/>
  <c r="I107" i="49"/>
  <c r="H107" i="49"/>
  <c r="G107" i="49"/>
  <c r="F107" i="49"/>
  <c r="AI106" i="49"/>
  <c r="AH106" i="49"/>
  <c r="AG106" i="49"/>
  <c r="AF106" i="49"/>
  <c r="AE106" i="49"/>
  <c r="AD106" i="49"/>
  <c r="AC106" i="49"/>
  <c r="AB106" i="49"/>
  <c r="AA106" i="49"/>
  <c r="Z106" i="49"/>
  <c r="Y106" i="49"/>
  <c r="X106" i="49"/>
  <c r="W106" i="49"/>
  <c r="V106" i="49"/>
  <c r="U106" i="49"/>
  <c r="T106" i="49"/>
  <c r="S106" i="49"/>
  <c r="R106" i="49"/>
  <c r="Q106" i="49"/>
  <c r="P106" i="49"/>
  <c r="O106" i="49"/>
  <c r="N106" i="49"/>
  <c r="M106" i="49"/>
  <c r="L106" i="49"/>
  <c r="K106" i="49"/>
  <c r="J106" i="49"/>
  <c r="I106" i="49"/>
  <c r="H106" i="49"/>
  <c r="G106" i="49"/>
  <c r="F106" i="49"/>
  <c r="AI105" i="49"/>
  <c r="AH105" i="49"/>
  <c r="AG105" i="49"/>
  <c r="AF105" i="49"/>
  <c r="AE105" i="49"/>
  <c r="AD105" i="49"/>
  <c r="AC105" i="49"/>
  <c r="AB105" i="49"/>
  <c r="AA105" i="49"/>
  <c r="Z105" i="49"/>
  <c r="Y105" i="49"/>
  <c r="X105" i="49"/>
  <c r="W105" i="49"/>
  <c r="V105" i="49"/>
  <c r="U105" i="49"/>
  <c r="T105" i="49"/>
  <c r="S105" i="49"/>
  <c r="R105" i="49"/>
  <c r="Q105" i="49"/>
  <c r="P105" i="49"/>
  <c r="O105" i="49"/>
  <c r="N105" i="49"/>
  <c r="M105" i="49"/>
  <c r="L105" i="49"/>
  <c r="K105" i="49"/>
  <c r="J105" i="49"/>
  <c r="I105" i="49"/>
  <c r="H105" i="49"/>
  <c r="G105" i="49"/>
  <c r="F105" i="49"/>
  <c r="AI104" i="49"/>
  <c r="AH104" i="49"/>
  <c r="AG104" i="49"/>
  <c r="AF104" i="49"/>
  <c r="AE104" i="49"/>
  <c r="AD104" i="49"/>
  <c r="AC104" i="49"/>
  <c r="AB104" i="49"/>
  <c r="AA104" i="49"/>
  <c r="Z104" i="49"/>
  <c r="Y104" i="49"/>
  <c r="X104" i="49"/>
  <c r="W104" i="49"/>
  <c r="V104" i="49"/>
  <c r="U104" i="49"/>
  <c r="T104" i="49"/>
  <c r="S104" i="49"/>
  <c r="R104" i="49"/>
  <c r="Q104" i="49"/>
  <c r="P104" i="49"/>
  <c r="O104" i="49"/>
  <c r="N104" i="49"/>
  <c r="M104" i="49"/>
  <c r="L104" i="49"/>
  <c r="K104" i="49"/>
  <c r="J104" i="49"/>
  <c r="I104" i="49"/>
  <c r="H104" i="49"/>
  <c r="G104" i="49"/>
  <c r="F104" i="49"/>
  <c r="AI103" i="49"/>
  <c r="AH103" i="49"/>
  <c r="AG103" i="49"/>
  <c r="AF103" i="49"/>
  <c r="AE103" i="49"/>
  <c r="AD103" i="49"/>
  <c r="AC103" i="49"/>
  <c r="AB103" i="49"/>
  <c r="AA103" i="49"/>
  <c r="Z103" i="49"/>
  <c r="Y103" i="49"/>
  <c r="X103" i="49"/>
  <c r="W103" i="49"/>
  <c r="V103" i="49"/>
  <c r="U103" i="49"/>
  <c r="T103" i="49"/>
  <c r="S103" i="49"/>
  <c r="R103" i="49"/>
  <c r="Q103" i="49"/>
  <c r="P103" i="49"/>
  <c r="O103" i="49"/>
  <c r="N103" i="49"/>
  <c r="M103" i="49"/>
  <c r="L103" i="49"/>
  <c r="K103" i="49"/>
  <c r="J103" i="49"/>
  <c r="I103" i="49"/>
  <c r="H103" i="49"/>
  <c r="G103" i="49"/>
  <c r="F103" i="49"/>
  <c r="AI102" i="49"/>
  <c r="AH102" i="49"/>
  <c r="AG102" i="49"/>
  <c r="AF102" i="49"/>
  <c r="AE102" i="49"/>
  <c r="AD102" i="49"/>
  <c r="AC102" i="49"/>
  <c r="AB102" i="49"/>
  <c r="AA102" i="49"/>
  <c r="Z102" i="49"/>
  <c r="Y102" i="49"/>
  <c r="X102" i="49"/>
  <c r="W102" i="49"/>
  <c r="V102" i="49"/>
  <c r="U102" i="49"/>
  <c r="T102" i="49"/>
  <c r="S102" i="49"/>
  <c r="R102" i="49"/>
  <c r="Q102" i="49"/>
  <c r="P102" i="49"/>
  <c r="O102" i="49"/>
  <c r="N102" i="49"/>
  <c r="M102" i="49"/>
  <c r="L102" i="49"/>
  <c r="K102" i="49"/>
  <c r="J102" i="49"/>
  <c r="I102" i="49"/>
  <c r="H102" i="49"/>
  <c r="G102" i="49"/>
  <c r="F102" i="49"/>
  <c r="AI101" i="49"/>
  <c r="AH101" i="49"/>
  <c r="AG101" i="49"/>
  <c r="AF101" i="49"/>
  <c r="AE101" i="49"/>
  <c r="AD101" i="49"/>
  <c r="AC101" i="49"/>
  <c r="AB101" i="49"/>
  <c r="AA101" i="49"/>
  <c r="Z101" i="49"/>
  <c r="Y101" i="49"/>
  <c r="X101" i="49"/>
  <c r="W101" i="49"/>
  <c r="V101" i="49"/>
  <c r="U101" i="49"/>
  <c r="T101" i="49"/>
  <c r="S101" i="49"/>
  <c r="R101" i="49"/>
  <c r="Q101" i="49"/>
  <c r="P101" i="49"/>
  <c r="O101" i="49"/>
  <c r="N101" i="49"/>
  <c r="M101" i="49"/>
  <c r="L101" i="49"/>
  <c r="K101" i="49"/>
  <c r="J101" i="49"/>
  <c r="I101" i="49"/>
  <c r="H101" i="49"/>
  <c r="G101" i="49"/>
  <c r="F101" i="49"/>
  <c r="AI100" i="49"/>
  <c r="AH100" i="49"/>
  <c r="AG100" i="49"/>
  <c r="AF100" i="49"/>
  <c r="AE100" i="49"/>
  <c r="AD100" i="49"/>
  <c r="AC100" i="49"/>
  <c r="AB100" i="49"/>
  <c r="AA100" i="49"/>
  <c r="Z100" i="49"/>
  <c r="Y100" i="49"/>
  <c r="X100" i="49"/>
  <c r="W100" i="49"/>
  <c r="V100" i="49"/>
  <c r="U100" i="49"/>
  <c r="T100" i="49"/>
  <c r="S100" i="49"/>
  <c r="R100" i="49"/>
  <c r="Q100" i="49"/>
  <c r="P100" i="49"/>
  <c r="O100" i="49"/>
  <c r="N100" i="49"/>
  <c r="M100" i="49"/>
  <c r="L100" i="49"/>
  <c r="K100" i="49"/>
  <c r="J100" i="49"/>
  <c r="I100" i="49"/>
  <c r="H100" i="49"/>
  <c r="G100" i="49"/>
  <c r="F100" i="49"/>
  <c r="AI99" i="49"/>
  <c r="AH99" i="49"/>
  <c r="AG99" i="49"/>
  <c r="AF99" i="49"/>
  <c r="AE99" i="49"/>
  <c r="AD99" i="49"/>
  <c r="AC99" i="49"/>
  <c r="AB99" i="49"/>
  <c r="AA99" i="49"/>
  <c r="Z99" i="49"/>
  <c r="Y99" i="49"/>
  <c r="X99" i="49"/>
  <c r="W99" i="49"/>
  <c r="V99" i="49"/>
  <c r="U99" i="49"/>
  <c r="T99" i="49"/>
  <c r="S99" i="49"/>
  <c r="R99" i="49"/>
  <c r="Q99" i="49"/>
  <c r="P99" i="49"/>
  <c r="O99" i="49"/>
  <c r="N99" i="49"/>
  <c r="M99" i="49"/>
  <c r="L99" i="49"/>
  <c r="K99" i="49"/>
  <c r="J99" i="49"/>
  <c r="I99" i="49"/>
  <c r="H99" i="49"/>
  <c r="G99" i="49"/>
  <c r="F99" i="49"/>
  <c r="AI98" i="49"/>
  <c r="AH98" i="49"/>
  <c r="AG98" i="49"/>
  <c r="AF98" i="49"/>
  <c r="AE98" i="49"/>
  <c r="AD98" i="49"/>
  <c r="AC98" i="49"/>
  <c r="AB98" i="49"/>
  <c r="AA98" i="49"/>
  <c r="Z98" i="49"/>
  <c r="Y98" i="49"/>
  <c r="X98" i="49"/>
  <c r="W98" i="49"/>
  <c r="V98" i="49"/>
  <c r="U98" i="49"/>
  <c r="T98" i="49"/>
  <c r="S98" i="49"/>
  <c r="R98" i="49"/>
  <c r="Q98" i="49"/>
  <c r="P98" i="49"/>
  <c r="O98" i="49"/>
  <c r="N98" i="49"/>
  <c r="M98" i="49"/>
  <c r="L98" i="49"/>
  <c r="K98" i="49"/>
  <c r="J98" i="49"/>
  <c r="I98" i="49"/>
  <c r="H98" i="49"/>
  <c r="G98" i="49"/>
  <c r="F98" i="49"/>
  <c r="AI97" i="49"/>
  <c r="AH97" i="49"/>
  <c r="AG97" i="49"/>
  <c r="AF97" i="49"/>
  <c r="AE97" i="49"/>
  <c r="AD97" i="49"/>
  <c r="AC97" i="49"/>
  <c r="AB97" i="49"/>
  <c r="AA97" i="49"/>
  <c r="Z97" i="49"/>
  <c r="Y97" i="49"/>
  <c r="X97" i="49"/>
  <c r="W97" i="49"/>
  <c r="V97" i="49"/>
  <c r="U97" i="49"/>
  <c r="T97" i="49"/>
  <c r="S97" i="49"/>
  <c r="R97" i="49"/>
  <c r="Q97" i="49"/>
  <c r="P97" i="49"/>
  <c r="O97" i="49"/>
  <c r="N97" i="49"/>
  <c r="M97" i="49"/>
  <c r="L97" i="49"/>
  <c r="K97" i="49"/>
  <c r="J97" i="49"/>
  <c r="I97" i="49"/>
  <c r="H97" i="49"/>
  <c r="G97" i="49"/>
  <c r="F97" i="49"/>
  <c r="AI96" i="49"/>
  <c r="AH96" i="49"/>
  <c r="AG96" i="49"/>
  <c r="AF96" i="49"/>
  <c r="AE96" i="49"/>
  <c r="AD96" i="49"/>
  <c r="AC96" i="49"/>
  <c r="AB96" i="49"/>
  <c r="AA96" i="49"/>
  <c r="Z96" i="49"/>
  <c r="Y96" i="49"/>
  <c r="X96" i="49"/>
  <c r="W96" i="49"/>
  <c r="V96" i="49"/>
  <c r="U96" i="49"/>
  <c r="T96" i="49"/>
  <c r="S96" i="49"/>
  <c r="R96" i="49"/>
  <c r="Q96" i="49"/>
  <c r="P96" i="49"/>
  <c r="O96" i="49"/>
  <c r="N96" i="49"/>
  <c r="M96" i="49"/>
  <c r="L96" i="49"/>
  <c r="K96" i="49"/>
  <c r="J96" i="49"/>
  <c r="I96" i="49"/>
  <c r="H96" i="49"/>
  <c r="G96" i="49"/>
  <c r="F96" i="49"/>
  <c r="AI95" i="49"/>
  <c r="AH95" i="49"/>
  <c r="AG95" i="49"/>
  <c r="AF95" i="49"/>
  <c r="AE95" i="49"/>
  <c r="AD95" i="49"/>
  <c r="AC95" i="49"/>
  <c r="AB95" i="49"/>
  <c r="AA95" i="49"/>
  <c r="Z95" i="49"/>
  <c r="Y95" i="49"/>
  <c r="X95" i="49"/>
  <c r="W95" i="49"/>
  <c r="V95" i="49"/>
  <c r="U95" i="49"/>
  <c r="T95" i="49"/>
  <c r="S95" i="49"/>
  <c r="R95" i="49"/>
  <c r="Q95" i="49"/>
  <c r="P95" i="49"/>
  <c r="O95" i="49"/>
  <c r="N95" i="49"/>
  <c r="M95" i="49"/>
  <c r="L95" i="49"/>
  <c r="K95" i="49"/>
  <c r="J95" i="49"/>
  <c r="I95" i="49"/>
  <c r="H95" i="49"/>
  <c r="G95" i="49"/>
  <c r="F95" i="49"/>
  <c r="AI94" i="49"/>
  <c r="AH94" i="49"/>
  <c r="AG94" i="49"/>
  <c r="AF94" i="49"/>
  <c r="AE94" i="49"/>
  <c r="AD94" i="49"/>
  <c r="AC94" i="49"/>
  <c r="AB94" i="49"/>
  <c r="AA94" i="49"/>
  <c r="Z94" i="49"/>
  <c r="Y94" i="49"/>
  <c r="X94" i="49"/>
  <c r="W94" i="49"/>
  <c r="V94" i="49"/>
  <c r="U94" i="49"/>
  <c r="T94" i="49"/>
  <c r="S94" i="49"/>
  <c r="R94" i="49"/>
  <c r="Q94" i="49"/>
  <c r="P94" i="49"/>
  <c r="O94" i="49"/>
  <c r="N94" i="49"/>
  <c r="M94" i="49"/>
  <c r="L94" i="49"/>
  <c r="K94" i="49"/>
  <c r="J94" i="49"/>
  <c r="I94" i="49"/>
  <c r="H94" i="49"/>
  <c r="G94" i="49"/>
  <c r="F94" i="49"/>
  <c r="AI93" i="49"/>
  <c r="AH93" i="49"/>
  <c r="AG93" i="49"/>
  <c r="AF93" i="49"/>
  <c r="AE93" i="49"/>
  <c r="AD93" i="49"/>
  <c r="AC93" i="49"/>
  <c r="AB93" i="49"/>
  <c r="AA93" i="49"/>
  <c r="Z93" i="49"/>
  <c r="Y93" i="49"/>
  <c r="X93" i="49"/>
  <c r="W93" i="49"/>
  <c r="V93" i="49"/>
  <c r="U93" i="49"/>
  <c r="T93" i="49"/>
  <c r="S93" i="49"/>
  <c r="R93" i="49"/>
  <c r="Q93" i="49"/>
  <c r="P93" i="49"/>
  <c r="O93" i="49"/>
  <c r="N93" i="49"/>
  <c r="M93" i="49"/>
  <c r="L93" i="49"/>
  <c r="K93" i="49"/>
  <c r="J93" i="49"/>
  <c r="I93" i="49"/>
  <c r="H93" i="49"/>
  <c r="G93" i="49"/>
  <c r="F93" i="49"/>
  <c r="AI92" i="49"/>
  <c r="AH92" i="49"/>
  <c r="AG92" i="49"/>
  <c r="AF92" i="49"/>
  <c r="AE92" i="49"/>
  <c r="AD92" i="49"/>
  <c r="AC92" i="49"/>
  <c r="AB92" i="49"/>
  <c r="AA92" i="49"/>
  <c r="Z92" i="49"/>
  <c r="Y92" i="49"/>
  <c r="X92" i="49"/>
  <c r="W92" i="49"/>
  <c r="V92" i="49"/>
  <c r="U92" i="49"/>
  <c r="T92" i="49"/>
  <c r="S92" i="49"/>
  <c r="R92" i="49"/>
  <c r="Q92" i="49"/>
  <c r="P92" i="49"/>
  <c r="O92" i="49"/>
  <c r="N92" i="49"/>
  <c r="M92" i="49"/>
  <c r="L92" i="49"/>
  <c r="K92" i="49"/>
  <c r="J92" i="49"/>
  <c r="I92" i="49"/>
  <c r="H92" i="49"/>
  <c r="G92" i="49"/>
  <c r="F92" i="49"/>
  <c r="AI91" i="49"/>
  <c r="AH91" i="49"/>
  <c r="AG91" i="49"/>
  <c r="AF91" i="49"/>
  <c r="AE91" i="49"/>
  <c r="AD91" i="49"/>
  <c r="AC91" i="49"/>
  <c r="AB91" i="49"/>
  <c r="AA91" i="49"/>
  <c r="Z91" i="49"/>
  <c r="Y91" i="49"/>
  <c r="X91" i="49"/>
  <c r="W91" i="49"/>
  <c r="V91" i="49"/>
  <c r="U91" i="49"/>
  <c r="T91" i="49"/>
  <c r="S91" i="49"/>
  <c r="R91" i="49"/>
  <c r="Q91" i="49"/>
  <c r="P91" i="49"/>
  <c r="O91" i="49"/>
  <c r="N91" i="49"/>
  <c r="M91" i="49"/>
  <c r="L91" i="49"/>
  <c r="K91" i="49"/>
  <c r="J91" i="49"/>
  <c r="I91" i="49"/>
  <c r="H91" i="49"/>
  <c r="G91" i="49"/>
  <c r="F91" i="49"/>
  <c r="AI90" i="49"/>
  <c r="AH90" i="49"/>
  <c r="AG90" i="49"/>
  <c r="AF90" i="49"/>
  <c r="AE90" i="49"/>
  <c r="AD90" i="49"/>
  <c r="AC90" i="49"/>
  <c r="AB90" i="49"/>
  <c r="AA90" i="49"/>
  <c r="Z90" i="49"/>
  <c r="Y90" i="49"/>
  <c r="X90" i="49"/>
  <c r="W90" i="49"/>
  <c r="V90" i="49"/>
  <c r="U90" i="49"/>
  <c r="T90" i="49"/>
  <c r="S90" i="49"/>
  <c r="R90" i="49"/>
  <c r="Q90" i="49"/>
  <c r="P90" i="49"/>
  <c r="O90" i="49"/>
  <c r="N90" i="49"/>
  <c r="M90" i="49"/>
  <c r="L90" i="49"/>
  <c r="K90" i="49"/>
  <c r="J90" i="49"/>
  <c r="I90" i="49"/>
  <c r="H90" i="49"/>
  <c r="G90" i="49"/>
  <c r="F90" i="49"/>
  <c r="AI89" i="49"/>
  <c r="AH89" i="49"/>
  <c r="AG89" i="49"/>
  <c r="AF89" i="49"/>
  <c r="AE89" i="49"/>
  <c r="AD89" i="49"/>
  <c r="AC89" i="49"/>
  <c r="AB89" i="49"/>
  <c r="AA89" i="49"/>
  <c r="Z89" i="49"/>
  <c r="Y89" i="49"/>
  <c r="X89" i="49"/>
  <c r="W89" i="49"/>
  <c r="V89" i="49"/>
  <c r="U89" i="49"/>
  <c r="T89" i="49"/>
  <c r="S89" i="49"/>
  <c r="R89" i="49"/>
  <c r="Q89" i="49"/>
  <c r="P89" i="49"/>
  <c r="O89" i="49"/>
  <c r="N89" i="49"/>
  <c r="M89" i="49"/>
  <c r="L89" i="49"/>
  <c r="K89" i="49"/>
  <c r="J89" i="49"/>
  <c r="I89" i="49"/>
  <c r="H89" i="49"/>
  <c r="G89" i="49"/>
  <c r="F89" i="49"/>
  <c r="AI88" i="49"/>
  <c r="AH88" i="49"/>
  <c r="AG88" i="49"/>
  <c r="AF88" i="49"/>
  <c r="AE88" i="49"/>
  <c r="AD88" i="49"/>
  <c r="AC88" i="49"/>
  <c r="AB88" i="49"/>
  <c r="AA88" i="49"/>
  <c r="Z88" i="49"/>
  <c r="Y88" i="49"/>
  <c r="X88" i="49"/>
  <c r="W88" i="49"/>
  <c r="V88" i="49"/>
  <c r="U88" i="49"/>
  <c r="T88" i="49"/>
  <c r="S88" i="49"/>
  <c r="R88" i="49"/>
  <c r="Q88" i="49"/>
  <c r="P88" i="49"/>
  <c r="O88" i="49"/>
  <c r="N88" i="49"/>
  <c r="M88" i="49"/>
  <c r="L88" i="49"/>
  <c r="K88" i="49"/>
  <c r="J88" i="49"/>
  <c r="I88" i="49"/>
  <c r="H88" i="49"/>
  <c r="G88" i="49"/>
  <c r="F88" i="49"/>
  <c r="AI87" i="49"/>
  <c r="AH87" i="49"/>
  <c r="AG87" i="49"/>
  <c r="AF87" i="49"/>
  <c r="AE87" i="49"/>
  <c r="AD87" i="49"/>
  <c r="AC87" i="49"/>
  <c r="AB87" i="49"/>
  <c r="AA87" i="49"/>
  <c r="Z87" i="49"/>
  <c r="Y87" i="49"/>
  <c r="X87" i="49"/>
  <c r="W87" i="49"/>
  <c r="V87" i="49"/>
  <c r="U87" i="49"/>
  <c r="T87" i="49"/>
  <c r="S87" i="49"/>
  <c r="R87" i="49"/>
  <c r="Q87" i="49"/>
  <c r="P87" i="49"/>
  <c r="O87" i="49"/>
  <c r="N87" i="49"/>
  <c r="M87" i="49"/>
  <c r="L87" i="49"/>
  <c r="K87" i="49"/>
  <c r="J87" i="49"/>
  <c r="I87" i="49"/>
  <c r="H87" i="49"/>
  <c r="G87" i="49"/>
  <c r="F87" i="49"/>
  <c r="AI86" i="49"/>
  <c r="AH86" i="49"/>
  <c r="AG86" i="49"/>
  <c r="AF86" i="49"/>
  <c r="AE86" i="49"/>
  <c r="AD86" i="49"/>
  <c r="AC86" i="49"/>
  <c r="AB86" i="49"/>
  <c r="AA86" i="49"/>
  <c r="Z86" i="49"/>
  <c r="Y86" i="49"/>
  <c r="X86" i="49"/>
  <c r="W86" i="49"/>
  <c r="V86" i="49"/>
  <c r="U86" i="49"/>
  <c r="T86" i="49"/>
  <c r="S86" i="49"/>
  <c r="R86" i="49"/>
  <c r="Q86" i="49"/>
  <c r="P86" i="49"/>
  <c r="O86" i="49"/>
  <c r="N86" i="49"/>
  <c r="M86" i="49"/>
  <c r="L86" i="49"/>
  <c r="K86" i="49"/>
  <c r="J86" i="49"/>
  <c r="I86" i="49"/>
  <c r="H86" i="49"/>
  <c r="G86" i="49"/>
  <c r="F86" i="49"/>
  <c r="AI85" i="49"/>
  <c r="AH85" i="49"/>
  <c r="AG85" i="49"/>
  <c r="AF85" i="49"/>
  <c r="AE85" i="49"/>
  <c r="AD85" i="49"/>
  <c r="AC85" i="49"/>
  <c r="AB85" i="49"/>
  <c r="AA85" i="49"/>
  <c r="Z85" i="49"/>
  <c r="Y85" i="49"/>
  <c r="X85" i="49"/>
  <c r="W85" i="49"/>
  <c r="V85" i="49"/>
  <c r="U85" i="49"/>
  <c r="T85" i="49"/>
  <c r="S85" i="49"/>
  <c r="R85" i="49"/>
  <c r="Q85" i="49"/>
  <c r="P85" i="49"/>
  <c r="O85" i="49"/>
  <c r="N85" i="49"/>
  <c r="M85" i="49"/>
  <c r="L85" i="49"/>
  <c r="K85" i="49"/>
  <c r="J85" i="49"/>
  <c r="I85" i="49"/>
  <c r="H85" i="49"/>
  <c r="G85" i="49"/>
  <c r="F85" i="49"/>
  <c r="AI84" i="49"/>
  <c r="AH84" i="49"/>
  <c r="AG84" i="49"/>
  <c r="AF84" i="49"/>
  <c r="AE84" i="49"/>
  <c r="AD84" i="49"/>
  <c r="AC84" i="49"/>
  <c r="AB84" i="49"/>
  <c r="AA84" i="49"/>
  <c r="Z84" i="49"/>
  <c r="Y84" i="49"/>
  <c r="X84" i="49"/>
  <c r="W84" i="49"/>
  <c r="V84" i="49"/>
  <c r="U84" i="49"/>
  <c r="T84" i="49"/>
  <c r="S84" i="49"/>
  <c r="R84" i="49"/>
  <c r="Q84" i="49"/>
  <c r="P84" i="49"/>
  <c r="O84" i="49"/>
  <c r="N84" i="49"/>
  <c r="M84" i="49"/>
  <c r="L84" i="49"/>
  <c r="K84" i="49"/>
  <c r="J84" i="49"/>
  <c r="I84" i="49"/>
  <c r="H84" i="49"/>
  <c r="G84" i="49"/>
  <c r="F84" i="49"/>
  <c r="AI83" i="49"/>
  <c r="AH83" i="49"/>
  <c r="AG83" i="49"/>
  <c r="AF83" i="49"/>
  <c r="AE83" i="49"/>
  <c r="AD83" i="49"/>
  <c r="AC83" i="49"/>
  <c r="AB83" i="49"/>
  <c r="AA83" i="49"/>
  <c r="Z83" i="49"/>
  <c r="Y83" i="49"/>
  <c r="X83" i="49"/>
  <c r="W83" i="49"/>
  <c r="V83" i="49"/>
  <c r="U83" i="49"/>
  <c r="T83" i="49"/>
  <c r="S83" i="49"/>
  <c r="R83" i="49"/>
  <c r="Q83" i="49"/>
  <c r="P83" i="49"/>
  <c r="O83" i="49"/>
  <c r="N83" i="49"/>
  <c r="M83" i="49"/>
  <c r="L83" i="49"/>
  <c r="K83" i="49"/>
  <c r="J83" i="49"/>
  <c r="I83" i="49"/>
  <c r="H83" i="49"/>
  <c r="G83" i="49"/>
  <c r="F83" i="49"/>
  <c r="AI82" i="49"/>
  <c r="AH82" i="49"/>
  <c r="AG82" i="49"/>
  <c r="AF82" i="49"/>
  <c r="AE82" i="49"/>
  <c r="AD82" i="49"/>
  <c r="AC82" i="49"/>
  <c r="AB82" i="49"/>
  <c r="AA82" i="49"/>
  <c r="Z82" i="49"/>
  <c r="Y82" i="49"/>
  <c r="X82" i="49"/>
  <c r="W82" i="49"/>
  <c r="V82" i="49"/>
  <c r="U82" i="49"/>
  <c r="T82" i="49"/>
  <c r="S82" i="49"/>
  <c r="R82" i="49"/>
  <c r="Q82" i="49"/>
  <c r="P82" i="49"/>
  <c r="O82" i="49"/>
  <c r="N82" i="49"/>
  <c r="M82" i="49"/>
  <c r="L82" i="49"/>
  <c r="K82" i="49"/>
  <c r="J82" i="49"/>
  <c r="I82" i="49"/>
  <c r="H82" i="49"/>
  <c r="G82" i="49"/>
  <c r="F82" i="49"/>
  <c r="AI81" i="49"/>
  <c r="AH81" i="49"/>
  <c r="AG81" i="49"/>
  <c r="AF81" i="49"/>
  <c r="AE81" i="49"/>
  <c r="AD81" i="49"/>
  <c r="AC81" i="49"/>
  <c r="AB81" i="49"/>
  <c r="AA81" i="49"/>
  <c r="Z81" i="49"/>
  <c r="Y81" i="49"/>
  <c r="X81" i="49"/>
  <c r="W81" i="49"/>
  <c r="V81" i="49"/>
  <c r="U81" i="49"/>
  <c r="T81" i="49"/>
  <c r="S81" i="49"/>
  <c r="R81" i="49"/>
  <c r="Q81" i="49"/>
  <c r="P81" i="49"/>
  <c r="O81" i="49"/>
  <c r="N81" i="49"/>
  <c r="M81" i="49"/>
  <c r="L81" i="49"/>
  <c r="K81" i="49"/>
  <c r="J81" i="49"/>
  <c r="I81" i="49"/>
  <c r="H81" i="49"/>
  <c r="G81" i="49"/>
  <c r="F81" i="49"/>
  <c r="AI80" i="49"/>
  <c r="AH80" i="49"/>
  <c r="AG80" i="49"/>
  <c r="AF80" i="49"/>
  <c r="AE80" i="49"/>
  <c r="AD80" i="49"/>
  <c r="AC80" i="49"/>
  <c r="AB80" i="49"/>
  <c r="AA80" i="49"/>
  <c r="Z80" i="49"/>
  <c r="Y80" i="49"/>
  <c r="X80" i="49"/>
  <c r="W80" i="49"/>
  <c r="V80" i="49"/>
  <c r="U80" i="49"/>
  <c r="T80" i="49"/>
  <c r="S80" i="49"/>
  <c r="R80" i="49"/>
  <c r="Q80" i="49"/>
  <c r="P80" i="49"/>
  <c r="O80" i="49"/>
  <c r="N80" i="49"/>
  <c r="M80" i="49"/>
  <c r="L80" i="49"/>
  <c r="K80" i="49"/>
  <c r="J80" i="49"/>
  <c r="I80" i="49"/>
  <c r="H80" i="49"/>
  <c r="G80" i="49"/>
  <c r="F80" i="49"/>
  <c r="AI79" i="49"/>
  <c r="AH79" i="49"/>
  <c r="AG79" i="49"/>
  <c r="AF79" i="49"/>
  <c r="AE79" i="49"/>
  <c r="AD79" i="49"/>
  <c r="AC79" i="49"/>
  <c r="AB79" i="49"/>
  <c r="AA79" i="49"/>
  <c r="Z79" i="49"/>
  <c r="Y79" i="49"/>
  <c r="X79" i="49"/>
  <c r="W79" i="49"/>
  <c r="V79" i="49"/>
  <c r="U79" i="49"/>
  <c r="T79" i="49"/>
  <c r="S79" i="49"/>
  <c r="R79" i="49"/>
  <c r="Q79" i="49"/>
  <c r="P79" i="49"/>
  <c r="O79" i="49"/>
  <c r="N79" i="49"/>
  <c r="M79" i="49"/>
  <c r="L79" i="49"/>
  <c r="K79" i="49"/>
  <c r="J79" i="49"/>
  <c r="I79" i="49"/>
  <c r="H79" i="49"/>
  <c r="G79" i="49"/>
  <c r="F79" i="49"/>
  <c r="AI78" i="49"/>
  <c r="AH78" i="49"/>
  <c r="AG78" i="49"/>
  <c r="AF78" i="49"/>
  <c r="AE78" i="49"/>
  <c r="AD78" i="49"/>
  <c r="AC78" i="49"/>
  <c r="AB78" i="49"/>
  <c r="AA78" i="49"/>
  <c r="Z78" i="49"/>
  <c r="Y78" i="49"/>
  <c r="X78" i="49"/>
  <c r="W78" i="49"/>
  <c r="V78" i="49"/>
  <c r="U78" i="49"/>
  <c r="T78" i="49"/>
  <c r="S78" i="49"/>
  <c r="R78" i="49"/>
  <c r="Q78" i="49"/>
  <c r="P78" i="49"/>
  <c r="O78" i="49"/>
  <c r="N78" i="49"/>
  <c r="M78" i="49"/>
  <c r="L78" i="49"/>
  <c r="K78" i="49"/>
  <c r="J78" i="49"/>
  <c r="I78" i="49"/>
  <c r="H78" i="49"/>
  <c r="G78" i="49"/>
  <c r="F78" i="49"/>
  <c r="AI77" i="49"/>
  <c r="AH77" i="49"/>
  <c r="AG77" i="49"/>
  <c r="AF77" i="49"/>
  <c r="AE77" i="49"/>
  <c r="AD77" i="49"/>
  <c r="AC77" i="49"/>
  <c r="AB77" i="49"/>
  <c r="AA77" i="49"/>
  <c r="Z77" i="49"/>
  <c r="Y77" i="49"/>
  <c r="X77" i="49"/>
  <c r="W77" i="49"/>
  <c r="V77" i="49"/>
  <c r="U77" i="49"/>
  <c r="T77" i="49"/>
  <c r="S77" i="49"/>
  <c r="R77" i="49"/>
  <c r="Q77" i="49"/>
  <c r="P77" i="49"/>
  <c r="O77" i="49"/>
  <c r="N77" i="49"/>
  <c r="M77" i="49"/>
  <c r="L77" i="49"/>
  <c r="K77" i="49"/>
  <c r="J77" i="49"/>
  <c r="I77" i="49"/>
  <c r="H77" i="49"/>
  <c r="G77" i="49"/>
  <c r="F77" i="49"/>
  <c r="AI76" i="49"/>
  <c r="AH76" i="49"/>
  <c r="AG76" i="49"/>
  <c r="AF76" i="49"/>
  <c r="AE76" i="49"/>
  <c r="AD76" i="49"/>
  <c r="AC76" i="49"/>
  <c r="AB76" i="49"/>
  <c r="AA76" i="49"/>
  <c r="Z76" i="49"/>
  <c r="Y76" i="49"/>
  <c r="X76" i="49"/>
  <c r="W76" i="49"/>
  <c r="V76" i="49"/>
  <c r="U76" i="49"/>
  <c r="T76" i="49"/>
  <c r="S76" i="49"/>
  <c r="R76" i="49"/>
  <c r="Q76" i="49"/>
  <c r="P76" i="49"/>
  <c r="O76" i="49"/>
  <c r="N76" i="49"/>
  <c r="M76" i="49"/>
  <c r="L76" i="49"/>
  <c r="K76" i="49"/>
  <c r="J76" i="49"/>
  <c r="I76" i="49"/>
  <c r="H76" i="49"/>
  <c r="G76" i="49"/>
  <c r="F76" i="49"/>
  <c r="AI75" i="49"/>
  <c r="AH75" i="49"/>
  <c r="AG75" i="49"/>
  <c r="AF75" i="49"/>
  <c r="AE75" i="49"/>
  <c r="AD75" i="49"/>
  <c r="AC75" i="49"/>
  <c r="AB75" i="49"/>
  <c r="AA75" i="49"/>
  <c r="Z75" i="49"/>
  <c r="Y75" i="49"/>
  <c r="X75" i="49"/>
  <c r="W75" i="49"/>
  <c r="V75" i="49"/>
  <c r="U75" i="49"/>
  <c r="T75" i="49"/>
  <c r="S75" i="49"/>
  <c r="R75" i="49"/>
  <c r="Q75" i="49"/>
  <c r="P75" i="49"/>
  <c r="O75" i="49"/>
  <c r="N75" i="49"/>
  <c r="M75" i="49"/>
  <c r="L75" i="49"/>
  <c r="K75" i="49"/>
  <c r="J75" i="49"/>
  <c r="I75" i="49"/>
  <c r="H75" i="49"/>
  <c r="G75" i="49"/>
  <c r="F75" i="49"/>
  <c r="AI74" i="49"/>
  <c r="AH74" i="49"/>
  <c r="AG74" i="49"/>
  <c r="AF74" i="49"/>
  <c r="AE74" i="49"/>
  <c r="AD74" i="49"/>
  <c r="AC74" i="49"/>
  <c r="AB74" i="49"/>
  <c r="AA74" i="49"/>
  <c r="Z74" i="49"/>
  <c r="Y74" i="49"/>
  <c r="X74" i="49"/>
  <c r="W74" i="49"/>
  <c r="V74" i="49"/>
  <c r="U74" i="49"/>
  <c r="T74" i="49"/>
  <c r="S74" i="49"/>
  <c r="R74" i="49"/>
  <c r="Q74" i="49"/>
  <c r="P74" i="49"/>
  <c r="O74" i="49"/>
  <c r="N74" i="49"/>
  <c r="M74" i="49"/>
  <c r="L74" i="49"/>
  <c r="K74" i="49"/>
  <c r="J74" i="49"/>
  <c r="I74" i="49"/>
  <c r="H74" i="49"/>
  <c r="G74" i="49"/>
  <c r="F74" i="49"/>
  <c r="AI73" i="49"/>
  <c r="AH73" i="49"/>
  <c r="AG73" i="49"/>
  <c r="AF73" i="49"/>
  <c r="AE73" i="49"/>
  <c r="AD73" i="49"/>
  <c r="AC73" i="49"/>
  <c r="AB73" i="49"/>
  <c r="AA73" i="49"/>
  <c r="Z73" i="49"/>
  <c r="Y73" i="49"/>
  <c r="X73" i="49"/>
  <c r="W73" i="49"/>
  <c r="V73" i="49"/>
  <c r="U73" i="49"/>
  <c r="T73" i="49"/>
  <c r="S73" i="49"/>
  <c r="R73" i="49"/>
  <c r="Q73" i="49"/>
  <c r="P73" i="49"/>
  <c r="O73" i="49"/>
  <c r="N73" i="49"/>
  <c r="M73" i="49"/>
  <c r="L73" i="49"/>
  <c r="K73" i="49"/>
  <c r="J73" i="49"/>
  <c r="I73" i="49"/>
  <c r="H73" i="49"/>
  <c r="G73" i="49"/>
  <c r="F73" i="49"/>
  <c r="AI72" i="49"/>
  <c r="AH72" i="49"/>
  <c r="AG72" i="49"/>
  <c r="AF72" i="49"/>
  <c r="AE72" i="49"/>
  <c r="AD72" i="49"/>
  <c r="AC72" i="49"/>
  <c r="AB72" i="49"/>
  <c r="AA72" i="49"/>
  <c r="Z72" i="49"/>
  <c r="Y72" i="49"/>
  <c r="X72" i="49"/>
  <c r="W72" i="49"/>
  <c r="V72" i="49"/>
  <c r="U72" i="49"/>
  <c r="T72" i="49"/>
  <c r="S72" i="49"/>
  <c r="R72" i="49"/>
  <c r="Q72" i="49"/>
  <c r="P72" i="49"/>
  <c r="O72" i="49"/>
  <c r="N72" i="49"/>
  <c r="M72" i="49"/>
  <c r="L72" i="49"/>
  <c r="K72" i="49"/>
  <c r="J72" i="49"/>
  <c r="I72" i="49"/>
  <c r="H72" i="49"/>
  <c r="G72" i="49"/>
  <c r="F72" i="49"/>
  <c r="AI71" i="49"/>
  <c r="AH71" i="49"/>
  <c r="AG71" i="49"/>
  <c r="AF71" i="49"/>
  <c r="AE71" i="49"/>
  <c r="AD71" i="49"/>
  <c r="AC71" i="49"/>
  <c r="AB71" i="49"/>
  <c r="AA71" i="49"/>
  <c r="Z71" i="49"/>
  <c r="Y71" i="49"/>
  <c r="X71" i="49"/>
  <c r="W71" i="49"/>
  <c r="V71" i="49"/>
  <c r="U71" i="49"/>
  <c r="T71" i="49"/>
  <c r="S71" i="49"/>
  <c r="R71" i="49"/>
  <c r="Q71" i="49"/>
  <c r="P71" i="49"/>
  <c r="O71" i="49"/>
  <c r="N71" i="49"/>
  <c r="M71" i="49"/>
  <c r="L71" i="49"/>
  <c r="K71" i="49"/>
  <c r="J71" i="49"/>
  <c r="I71" i="49"/>
  <c r="H71" i="49"/>
  <c r="G71" i="49"/>
  <c r="F71" i="49"/>
  <c r="AI70" i="49"/>
  <c r="AH70" i="49"/>
  <c r="AG70" i="49"/>
  <c r="AF70" i="49"/>
  <c r="AE70" i="49"/>
  <c r="AD70" i="49"/>
  <c r="AC70" i="49"/>
  <c r="AB70" i="49"/>
  <c r="AA70" i="49"/>
  <c r="Z70" i="49"/>
  <c r="Y70" i="49"/>
  <c r="X70" i="49"/>
  <c r="W70" i="49"/>
  <c r="V70" i="49"/>
  <c r="U70" i="49"/>
  <c r="T70" i="49"/>
  <c r="S70" i="49"/>
  <c r="R70" i="49"/>
  <c r="Q70" i="49"/>
  <c r="P70" i="49"/>
  <c r="O70" i="49"/>
  <c r="N70" i="49"/>
  <c r="M70" i="49"/>
  <c r="L70" i="49"/>
  <c r="K70" i="49"/>
  <c r="J70" i="49"/>
  <c r="I70" i="49"/>
  <c r="H70" i="49"/>
  <c r="G70" i="49"/>
  <c r="F70" i="49"/>
  <c r="AI69" i="49"/>
  <c r="AH69" i="49"/>
  <c r="AG69" i="49"/>
  <c r="AF69" i="49"/>
  <c r="AE69" i="49"/>
  <c r="AD69" i="49"/>
  <c r="AC69" i="49"/>
  <c r="AB69" i="49"/>
  <c r="AA69" i="49"/>
  <c r="Z69" i="49"/>
  <c r="Y69" i="49"/>
  <c r="X69" i="49"/>
  <c r="W69" i="49"/>
  <c r="V69" i="49"/>
  <c r="U69" i="49"/>
  <c r="T69" i="49"/>
  <c r="S69" i="49"/>
  <c r="R69" i="49"/>
  <c r="Q69" i="49"/>
  <c r="P69" i="49"/>
  <c r="O69" i="49"/>
  <c r="N69" i="49"/>
  <c r="M69" i="49"/>
  <c r="L69" i="49"/>
  <c r="K69" i="49"/>
  <c r="J69" i="49"/>
  <c r="I69" i="49"/>
  <c r="H69" i="49"/>
  <c r="G69" i="49"/>
  <c r="F69" i="49"/>
  <c r="AI68" i="49"/>
  <c r="AH68" i="49"/>
  <c r="AG68" i="49"/>
  <c r="AF68" i="49"/>
  <c r="AE68" i="49"/>
  <c r="AD68" i="49"/>
  <c r="AC68" i="49"/>
  <c r="AB68" i="49"/>
  <c r="AA68" i="49"/>
  <c r="Z68" i="49"/>
  <c r="Y68" i="49"/>
  <c r="X68" i="49"/>
  <c r="W68" i="49"/>
  <c r="V68" i="49"/>
  <c r="U68" i="49"/>
  <c r="T68" i="49"/>
  <c r="S68" i="49"/>
  <c r="R68" i="49"/>
  <c r="Q68" i="49"/>
  <c r="P68" i="49"/>
  <c r="O68" i="49"/>
  <c r="N68" i="49"/>
  <c r="M68" i="49"/>
  <c r="L68" i="49"/>
  <c r="K68" i="49"/>
  <c r="J68" i="49"/>
  <c r="I68" i="49"/>
  <c r="H68" i="49"/>
  <c r="G68" i="49"/>
  <c r="F68" i="49"/>
  <c r="AI67" i="49"/>
  <c r="AH67" i="49"/>
  <c r="AG67" i="49"/>
  <c r="AF67" i="49"/>
  <c r="AE67" i="49"/>
  <c r="AD67" i="49"/>
  <c r="AC67" i="49"/>
  <c r="AB67" i="49"/>
  <c r="AA67" i="49"/>
  <c r="Z67" i="49"/>
  <c r="Y67" i="49"/>
  <c r="X67" i="49"/>
  <c r="W67" i="49"/>
  <c r="V67" i="49"/>
  <c r="U67" i="49"/>
  <c r="T67" i="49"/>
  <c r="S67" i="49"/>
  <c r="R67" i="49"/>
  <c r="Q67" i="49"/>
  <c r="P67" i="49"/>
  <c r="O67" i="49"/>
  <c r="N67" i="49"/>
  <c r="M67" i="49"/>
  <c r="L67" i="49"/>
  <c r="K67" i="49"/>
  <c r="J67" i="49"/>
  <c r="I67" i="49"/>
  <c r="H67" i="49"/>
  <c r="G67" i="49"/>
  <c r="F67" i="49"/>
  <c r="AI66" i="49"/>
  <c r="AH66" i="49"/>
  <c r="AG66" i="49"/>
  <c r="AF66" i="49"/>
  <c r="AE66" i="49"/>
  <c r="AD66" i="49"/>
  <c r="AC66" i="49"/>
  <c r="AB66" i="49"/>
  <c r="AA66" i="49"/>
  <c r="Z66" i="49"/>
  <c r="Y66" i="49"/>
  <c r="X66" i="49"/>
  <c r="W66" i="49"/>
  <c r="V66" i="49"/>
  <c r="U66" i="49"/>
  <c r="T66" i="49"/>
  <c r="S66" i="49"/>
  <c r="R66" i="49"/>
  <c r="Q66" i="49"/>
  <c r="P66" i="49"/>
  <c r="O66" i="49"/>
  <c r="N66" i="49"/>
  <c r="M66" i="49"/>
  <c r="L66" i="49"/>
  <c r="K66" i="49"/>
  <c r="J66" i="49"/>
  <c r="I66" i="49"/>
  <c r="H66" i="49"/>
  <c r="G66" i="49"/>
  <c r="F66" i="49"/>
  <c r="AI65" i="49"/>
  <c r="AH65" i="49"/>
  <c r="AG65" i="49"/>
  <c r="AF65" i="49"/>
  <c r="AE65" i="49"/>
  <c r="AD65" i="49"/>
  <c r="AC65" i="49"/>
  <c r="AB65" i="49"/>
  <c r="AA65" i="49"/>
  <c r="Z65" i="49"/>
  <c r="Y65" i="49"/>
  <c r="X65" i="49"/>
  <c r="W65" i="49"/>
  <c r="V65" i="49"/>
  <c r="U65" i="49"/>
  <c r="T65" i="49"/>
  <c r="S65" i="49"/>
  <c r="R65" i="49"/>
  <c r="Q65" i="49"/>
  <c r="P65" i="49"/>
  <c r="O65" i="49"/>
  <c r="N65" i="49"/>
  <c r="M65" i="49"/>
  <c r="L65" i="49"/>
  <c r="K65" i="49"/>
  <c r="J65" i="49"/>
  <c r="I65" i="49"/>
  <c r="H65" i="49"/>
  <c r="G65" i="49"/>
  <c r="F65" i="49"/>
  <c r="AI64" i="49"/>
  <c r="AH64" i="49"/>
  <c r="AG64" i="49"/>
  <c r="AF64" i="49"/>
  <c r="AE64" i="49"/>
  <c r="AD64" i="49"/>
  <c r="AC64" i="49"/>
  <c r="AB64" i="49"/>
  <c r="AA64" i="49"/>
  <c r="Z64" i="49"/>
  <c r="Y64" i="49"/>
  <c r="X64" i="49"/>
  <c r="W64" i="49"/>
  <c r="V64" i="49"/>
  <c r="U64" i="49"/>
  <c r="T64" i="49"/>
  <c r="S64" i="49"/>
  <c r="R64" i="49"/>
  <c r="Q64" i="49"/>
  <c r="P64" i="49"/>
  <c r="O64" i="49"/>
  <c r="N64" i="49"/>
  <c r="M64" i="49"/>
  <c r="L64" i="49"/>
  <c r="K64" i="49"/>
  <c r="J64" i="49"/>
  <c r="I64" i="49"/>
  <c r="H64" i="49"/>
  <c r="G64" i="49"/>
  <c r="F64" i="49"/>
  <c r="AI63" i="49"/>
  <c r="AH63" i="49"/>
  <c r="AG63" i="49"/>
  <c r="AF63" i="49"/>
  <c r="AE63" i="49"/>
  <c r="AD63" i="49"/>
  <c r="AC63" i="49"/>
  <c r="AB63" i="49"/>
  <c r="AA63" i="49"/>
  <c r="Z63" i="49"/>
  <c r="Y63" i="49"/>
  <c r="X63" i="49"/>
  <c r="W63" i="49"/>
  <c r="V63" i="49"/>
  <c r="U63" i="49"/>
  <c r="T63" i="49"/>
  <c r="S63" i="49"/>
  <c r="R63" i="49"/>
  <c r="Q63" i="49"/>
  <c r="P63" i="49"/>
  <c r="O63" i="49"/>
  <c r="N63" i="49"/>
  <c r="M63" i="49"/>
  <c r="L63" i="49"/>
  <c r="K63" i="49"/>
  <c r="J63" i="49"/>
  <c r="I63" i="49"/>
  <c r="H63" i="49"/>
  <c r="G63" i="49"/>
  <c r="F63" i="49"/>
  <c r="AI62" i="49"/>
  <c r="AH62" i="49"/>
  <c r="AG62" i="49"/>
  <c r="AF62" i="49"/>
  <c r="AE62" i="49"/>
  <c r="AD62" i="49"/>
  <c r="AC62" i="49"/>
  <c r="AB62" i="49"/>
  <c r="AA62" i="49"/>
  <c r="Z62" i="49"/>
  <c r="Y62" i="49"/>
  <c r="X62" i="49"/>
  <c r="W62" i="49"/>
  <c r="V62" i="49"/>
  <c r="U62" i="49"/>
  <c r="T62" i="49"/>
  <c r="S62" i="49"/>
  <c r="R62" i="49"/>
  <c r="Q62" i="49"/>
  <c r="P62" i="49"/>
  <c r="O62" i="49"/>
  <c r="N62" i="49"/>
  <c r="M62" i="49"/>
  <c r="L62" i="49"/>
  <c r="K62" i="49"/>
  <c r="J62" i="49"/>
  <c r="I62" i="49"/>
  <c r="H62" i="49"/>
  <c r="G62" i="49"/>
  <c r="F62" i="49"/>
  <c r="AI61" i="49"/>
  <c r="AH61" i="49"/>
  <c r="AG61" i="49"/>
  <c r="AF61" i="49"/>
  <c r="AE61" i="49"/>
  <c r="AD61" i="49"/>
  <c r="AC61" i="49"/>
  <c r="AB61" i="49"/>
  <c r="AA61" i="49"/>
  <c r="Z61" i="49"/>
  <c r="Y61" i="49"/>
  <c r="X61" i="49"/>
  <c r="W61" i="49"/>
  <c r="V61" i="49"/>
  <c r="U61" i="49"/>
  <c r="T61" i="49"/>
  <c r="S61" i="49"/>
  <c r="R61" i="49"/>
  <c r="Q61" i="49"/>
  <c r="P61" i="49"/>
  <c r="O61" i="49"/>
  <c r="N61" i="49"/>
  <c r="M61" i="49"/>
  <c r="L61" i="49"/>
  <c r="K61" i="49"/>
  <c r="J61" i="49"/>
  <c r="I61" i="49"/>
  <c r="H61" i="49"/>
  <c r="G61" i="49"/>
  <c r="F61" i="49"/>
  <c r="AI60" i="49"/>
  <c r="AH60" i="49"/>
  <c r="AG60" i="49"/>
  <c r="AF60" i="49"/>
  <c r="AE60" i="49"/>
  <c r="AD60" i="49"/>
  <c r="AC60" i="49"/>
  <c r="AB60" i="49"/>
  <c r="AA60" i="49"/>
  <c r="Z60" i="49"/>
  <c r="Y60" i="49"/>
  <c r="X60" i="49"/>
  <c r="W60" i="49"/>
  <c r="V60" i="49"/>
  <c r="U60" i="49"/>
  <c r="T60" i="49"/>
  <c r="S60" i="49"/>
  <c r="R60" i="49"/>
  <c r="Q60" i="49"/>
  <c r="P60" i="49"/>
  <c r="O60" i="49"/>
  <c r="N60" i="49"/>
  <c r="M60" i="49"/>
  <c r="L60" i="49"/>
  <c r="K60" i="49"/>
  <c r="J60" i="49"/>
  <c r="I60" i="49"/>
  <c r="H60" i="49"/>
  <c r="G60" i="49"/>
  <c r="F60" i="49"/>
  <c r="AI59" i="49"/>
  <c r="AH59" i="49"/>
  <c r="AG59" i="49"/>
  <c r="AF59" i="49"/>
  <c r="AE59" i="49"/>
  <c r="AD59" i="49"/>
  <c r="AC59" i="49"/>
  <c r="AB59" i="49"/>
  <c r="AA59" i="49"/>
  <c r="Z59" i="49"/>
  <c r="Y59" i="49"/>
  <c r="X59" i="49"/>
  <c r="W59" i="49"/>
  <c r="V59" i="49"/>
  <c r="U59" i="49"/>
  <c r="T59" i="49"/>
  <c r="S59" i="49"/>
  <c r="R59" i="49"/>
  <c r="Q59" i="49"/>
  <c r="P59" i="49"/>
  <c r="O59" i="49"/>
  <c r="N59" i="49"/>
  <c r="M59" i="49"/>
  <c r="L59" i="49"/>
  <c r="K59" i="49"/>
  <c r="J59" i="49"/>
  <c r="I59" i="49"/>
  <c r="H59" i="49"/>
  <c r="G59" i="49"/>
  <c r="F59" i="49"/>
  <c r="AI58" i="49"/>
  <c r="AH58" i="49"/>
  <c r="AG58" i="49"/>
  <c r="AF58" i="49"/>
  <c r="AE58" i="49"/>
  <c r="AD58" i="49"/>
  <c r="AC58" i="49"/>
  <c r="AB58" i="49"/>
  <c r="AA58" i="49"/>
  <c r="Z58" i="49"/>
  <c r="Y58" i="49"/>
  <c r="X58" i="49"/>
  <c r="W58" i="49"/>
  <c r="V58" i="49"/>
  <c r="U58" i="49"/>
  <c r="T58" i="49"/>
  <c r="S58" i="49"/>
  <c r="R58" i="49"/>
  <c r="Q58" i="49"/>
  <c r="P58" i="49"/>
  <c r="O58" i="49"/>
  <c r="N58" i="49"/>
  <c r="M58" i="49"/>
  <c r="L58" i="49"/>
  <c r="K58" i="49"/>
  <c r="J58" i="49"/>
  <c r="I58" i="49"/>
  <c r="H58" i="49"/>
  <c r="G58" i="49"/>
  <c r="F58" i="49"/>
  <c r="AI57" i="49"/>
  <c r="AH57" i="49"/>
  <c r="AG57" i="49"/>
  <c r="AF57" i="49"/>
  <c r="AE57" i="49"/>
  <c r="AD57" i="49"/>
  <c r="AC57" i="49"/>
  <c r="AB57" i="49"/>
  <c r="AA57" i="49"/>
  <c r="Z57" i="49"/>
  <c r="Y57" i="49"/>
  <c r="X57" i="49"/>
  <c r="W57" i="49"/>
  <c r="V57" i="49"/>
  <c r="U57" i="49"/>
  <c r="T57" i="49"/>
  <c r="S57" i="49"/>
  <c r="R57" i="49"/>
  <c r="Q57" i="49"/>
  <c r="P57" i="49"/>
  <c r="O57" i="49"/>
  <c r="N57" i="49"/>
  <c r="M57" i="49"/>
  <c r="L57" i="49"/>
  <c r="K57" i="49"/>
  <c r="J57" i="49"/>
  <c r="I57" i="49"/>
  <c r="H57" i="49"/>
  <c r="G57" i="49"/>
  <c r="F57" i="49"/>
  <c r="AI56" i="49"/>
  <c r="AH56" i="49"/>
  <c r="AG56" i="49"/>
  <c r="AF56" i="49"/>
  <c r="AE56" i="49"/>
  <c r="AD56" i="49"/>
  <c r="AC56" i="49"/>
  <c r="AB56" i="49"/>
  <c r="AA56" i="49"/>
  <c r="Z56" i="49"/>
  <c r="Y56" i="49"/>
  <c r="X56" i="49"/>
  <c r="W56" i="49"/>
  <c r="V56" i="49"/>
  <c r="U56" i="49"/>
  <c r="T56" i="49"/>
  <c r="S56" i="49"/>
  <c r="R56" i="49"/>
  <c r="Q56" i="49"/>
  <c r="P56" i="49"/>
  <c r="O56" i="49"/>
  <c r="N56" i="49"/>
  <c r="M56" i="49"/>
  <c r="L56" i="49"/>
  <c r="K56" i="49"/>
  <c r="J56" i="49"/>
  <c r="I56" i="49"/>
  <c r="H56" i="49"/>
  <c r="G56" i="49"/>
  <c r="F56" i="49"/>
  <c r="AI55" i="49"/>
  <c r="AH55" i="49"/>
  <c r="AG55" i="49"/>
  <c r="AF55" i="49"/>
  <c r="AE55" i="49"/>
  <c r="AD55" i="49"/>
  <c r="AC55" i="49"/>
  <c r="AB55" i="49"/>
  <c r="AA55" i="49"/>
  <c r="Z55" i="49"/>
  <c r="Y55" i="49"/>
  <c r="X55" i="49"/>
  <c r="W55" i="49"/>
  <c r="V55" i="49"/>
  <c r="U55" i="49"/>
  <c r="T55" i="49"/>
  <c r="S55" i="49"/>
  <c r="R55" i="49"/>
  <c r="Q55" i="49"/>
  <c r="P55" i="49"/>
  <c r="O55" i="49"/>
  <c r="N55" i="49"/>
  <c r="M55" i="49"/>
  <c r="L55" i="49"/>
  <c r="K55" i="49"/>
  <c r="J55" i="49"/>
  <c r="I55" i="49"/>
  <c r="H55" i="49"/>
  <c r="G55" i="49"/>
  <c r="F55" i="49"/>
  <c r="AI54" i="49"/>
  <c r="AH54" i="49"/>
  <c r="AG54" i="49"/>
  <c r="AF54" i="49"/>
  <c r="AE54" i="49"/>
  <c r="AD54" i="49"/>
  <c r="AC54" i="49"/>
  <c r="AB54" i="49"/>
  <c r="AA54" i="49"/>
  <c r="Z54" i="49"/>
  <c r="Y54" i="49"/>
  <c r="X54" i="49"/>
  <c r="W54" i="49"/>
  <c r="V54" i="49"/>
  <c r="U54" i="49"/>
  <c r="T54" i="49"/>
  <c r="S54" i="49"/>
  <c r="R54" i="49"/>
  <c r="Q54" i="49"/>
  <c r="P54" i="49"/>
  <c r="O54" i="49"/>
  <c r="N54" i="49"/>
  <c r="M54" i="49"/>
  <c r="L54" i="49"/>
  <c r="K54" i="49"/>
  <c r="J54" i="49"/>
  <c r="I54" i="49"/>
  <c r="H54" i="49"/>
  <c r="G54" i="49"/>
  <c r="F54" i="49"/>
  <c r="AI53" i="49"/>
  <c r="AH53" i="49"/>
  <c r="AG53" i="49"/>
  <c r="AF53" i="49"/>
  <c r="AE53" i="49"/>
  <c r="AD53" i="49"/>
  <c r="AC53" i="49"/>
  <c r="AB53" i="49"/>
  <c r="AA53" i="49"/>
  <c r="Z53" i="49"/>
  <c r="Y53" i="49"/>
  <c r="X53" i="49"/>
  <c r="W53" i="49"/>
  <c r="V53" i="49"/>
  <c r="U53" i="49"/>
  <c r="T53" i="49"/>
  <c r="S53" i="49"/>
  <c r="R53" i="49"/>
  <c r="Q53" i="49"/>
  <c r="P53" i="49"/>
  <c r="O53" i="49"/>
  <c r="N53" i="49"/>
  <c r="M53" i="49"/>
  <c r="L53" i="49"/>
  <c r="K53" i="49"/>
  <c r="J53" i="49"/>
  <c r="I53" i="49"/>
  <c r="H53" i="49"/>
  <c r="G53" i="49"/>
  <c r="F53" i="49"/>
  <c r="AI52" i="49"/>
  <c r="AH52" i="49"/>
  <c r="AG52" i="49"/>
  <c r="AF52" i="49"/>
  <c r="AE52" i="49"/>
  <c r="AD52" i="49"/>
  <c r="AC52" i="49"/>
  <c r="AB52" i="49"/>
  <c r="AA52" i="49"/>
  <c r="Z52" i="49"/>
  <c r="Y52" i="49"/>
  <c r="X52" i="49"/>
  <c r="W52" i="49"/>
  <c r="V52" i="49"/>
  <c r="U52" i="49"/>
  <c r="T52" i="49"/>
  <c r="S52" i="49"/>
  <c r="R52" i="49"/>
  <c r="Q52" i="49"/>
  <c r="P52" i="49"/>
  <c r="O52" i="49"/>
  <c r="N52" i="49"/>
  <c r="M52" i="49"/>
  <c r="L52" i="49"/>
  <c r="K52" i="49"/>
  <c r="J52" i="49"/>
  <c r="I52" i="49"/>
  <c r="H52" i="49"/>
  <c r="G52" i="49"/>
  <c r="F52" i="49"/>
  <c r="AI51" i="49"/>
  <c r="AH51" i="49"/>
  <c r="AG51" i="49"/>
  <c r="AF51" i="49"/>
  <c r="AE51" i="49"/>
  <c r="AD51" i="49"/>
  <c r="AC51" i="49"/>
  <c r="AB51" i="49"/>
  <c r="AA51" i="49"/>
  <c r="Z51" i="49"/>
  <c r="Y51" i="49"/>
  <c r="X51" i="49"/>
  <c r="W51" i="49"/>
  <c r="V51" i="49"/>
  <c r="U51" i="49"/>
  <c r="T51" i="49"/>
  <c r="S51" i="49"/>
  <c r="R51" i="49"/>
  <c r="Q51" i="49"/>
  <c r="P51" i="49"/>
  <c r="O51" i="49"/>
  <c r="N51" i="49"/>
  <c r="M51" i="49"/>
  <c r="L51" i="49"/>
  <c r="K51" i="49"/>
  <c r="J51" i="49"/>
  <c r="I51" i="49"/>
  <c r="H51" i="49"/>
  <c r="G51" i="49"/>
  <c r="F51" i="49"/>
  <c r="AI50" i="49"/>
  <c r="AH50" i="49"/>
  <c r="AG50" i="49"/>
  <c r="AF50" i="49"/>
  <c r="AE50" i="49"/>
  <c r="AD50" i="49"/>
  <c r="AC50" i="49"/>
  <c r="AB50" i="49"/>
  <c r="AA50" i="49"/>
  <c r="Z50" i="49"/>
  <c r="Y50" i="49"/>
  <c r="X50" i="49"/>
  <c r="W50" i="49"/>
  <c r="V50" i="49"/>
  <c r="U50" i="49"/>
  <c r="T50" i="49"/>
  <c r="S50" i="49"/>
  <c r="R50" i="49"/>
  <c r="Q50" i="49"/>
  <c r="P50" i="49"/>
  <c r="O50" i="49"/>
  <c r="N50" i="49"/>
  <c r="M50" i="49"/>
  <c r="L50" i="49"/>
  <c r="K50" i="49"/>
  <c r="J50" i="49"/>
  <c r="I50" i="49"/>
  <c r="H50" i="49"/>
  <c r="G50" i="49"/>
  <c r="F50" i="49"/>
  <c r="AI49" i="49"/>
  <c r="AH49" i="49"/>
  <c r="AG49" i="49"/>
  <c r="AF49" i="49"/>
  <c r="AE49" i="49"/>
  <c r="AD49" i="49"/>
  <c r="AC49" i="49"/>
  <c r="AB49" i="49"/>
  <c r="AA49" i="49"/>
  <c r="Z49" i="49"/>
  <c r="Y49" i="49"/>
  <c r="X49" i="49"/>
  <c r="W49" i="49"/>
  <c r="V49" i="49"/>
  <c r="U49" i="49"/>
  <c r="T49" i="49"/>
  <c r="S49" i="49"/>
  <c r="R49" i="49"/>
  <c r="Q49" i="49"/>
  <c r="P49" i="49"/>
  <c r="O49" i="49"/>
  <c r="N49" i="49"/>
  <c r="M49" i="49"/>
  <c r="L49" i="49"/>
  <c r="K49" i="49"/>
  <c r="J49" i="49"/>
  <c r="I49" i="49"/>
  <c r="H49" i="49"/>
  <c r="G49" i="49"/>
  <c r="F49" i="49"/>
  <c r="AI48" i="49"/>
  <c r="AH48" i="49"/>
  <c r="AG48" i="49"/>
  <c r="AF48" i="49"/>
  <c r="AE48" i="49"/>
  <c r="AD48" i="49"/>
  <c r="AC48" i="49"/>
  <c r="AB48" i="49"/>
  <c r="AA48" i="49"/>
  <c r="Z48" i="49"/>
  <c r="Y48" i="49"/>
  <c r="X48" i="49"/>
  <c r="W48" i="49"/>
  <c r="V48" i="49"/>
  <c r="U48" i="49"/>
  <c r="T48" i="49"/>
  <c r="S48" i="49"/>
  <c r="R48" i="49"/>
  <c r="Q48" i="49"/>
  <c r="P48" i="49"/>
  <c r="O48" i="49"/>
  <c r="N48" i="49"/>
  <c r="M48" i="49"/>
  <c r="L48" i="49"/>
  <c r="K48" i="49"/>
  <c r="J48" i="49"/>
  <c r="I48" i="49"/>
  <c r="H48" i="49"/>
  <c r="G48" i="49"/>
  <c r="F48" i="49"/>
  <c r="AI47" i="49"/>
  <c r="AH47" i="49"/>
  <c r="AG47" i="49"/>
  <c r="AF47" i="49"/>
  <c r="AE47" i="49"/>
  <c r="AD47" i="49"/>
  <c r="AC47" i="49"/>
  <c r="AB47" i="49"/>
  <c r="AA47" i="49"/>
  <c r="Z47" i="49"/>
  <c r="Y47" i="49"/>
  <c r="X47" i="49"/>
  <c r="W47" i="49"/>
  <c r="V47" i="49"/>
  <c r="U47" i="49"/>
  <c r="T47" i="49"/>
  <c r="S47" i="49"/>
  <c r="R47" i="49"/>
  <c r="Q47" i="49"/>
  <c r="P47" i="49"/>
  <c r="O47" i="49"/>
  <c r="N47" i="49"/>
  <c r="M47" i="49"/>
  <c r="L47" i="49"/>
  <c r="K47" i="49"/>
  <c r="J47" i="49"/>
  <c r="I47" i="49"/>
  <c r="H47" i="49"/>
  <c r="G47" i="49"/>
  <c r="F47" i="49"/>
  <c r="AI46" i="49"/>
  <c r="AH46" i="49"/>
  <c r="AG46" i="49"/>
  <c r="AF46" i="49"/>
  <c r="AE46" i="49"/>
  <c r="AD46" i="49"/>
  <c r="AC46" i="49"/>
  <c r="AB46" i="49"/>
  <c r="AA46" i="49"/>
  <c r="Z46" i="49"/>
  <c r="Y46" i="49"/>
  <c r="X46" i="49"/>
  <c r="W46" i="49"/>
  <c r="V46" i="49"/>
  <c r="U46" i="49"/>
  <c r="T46" i="49"/>
  <c r="S46" i="49"/>
  <c r="R46" i="49"/>
  <c r="Q46" i="49"/>
  <c r="P46" i="49"/>
  <c r="O46" i="49"/>
  <c r="N46" i="49"/>
  <c r="M46" i="49"/>
  <c r="L46" i="49"/>
  <c r="K46" i="49"/>
  <c r="J46" i="49"/>
  <c r="I46" i="49"/>
  <c r="H46" i="49"/>
  <c r="G46" i="49"/>
  <c r="F46" i="49"/>
  <c r="AI45" i="49"/>
  <c r="AH45" i="49"/>
  <c r="AG45" i="49"/>
  <c r="AF45" i="49"/>
  <c r="AE45" i="49"/>
  <c r="AD45" i="49"/>
  <c r="AC45" i="49"/>
  <c r="AB45" i="49"/>
  <c r="AA45" i="49"/>
  <c r="Z45" i="49"/>
  <c r="Y45" i="49"/>
  <c r="X45" i="49"/>
  <c r="W45" i="49"/>
  <c r="V45" i="49"/>
  <c r="U45" i="49"/>
  <c r="T45" i="49"/>
  <c r="S45" i="49"/>
  <c r="R45" i="49"/>
  <c r="Q45" i="49"/>
  <c r="P45" i="49"/>
  <c r="O45" i="49"/>
  <c r="N45" i="49"/>
  <c r="M45" i="49"/>
  <c r="L45" i="49"/>
  <c r="K45" i="49"/>
  <c r="J45" i="49"/>
  <c r="I45" i="49"/>
  <c r="H45" i="49"/>
  <c r="G45" i="49"/>
  <c r="F45" i="49"/>
  <c r="AI44" i="49"/>
  <c r="AH44" i="49"/>
  <c r="AG44" i="49"/>
  <c r="AF44" i="49"/>
  <c r="AE44" i="49"/>
  <c r="AD44" i="49"/>
  <c r="AC44" i="49"/>
  <c r="AB44" i="49"/>
  <c r="AA44" i="49"/>
  <c r="Z44" i="49"/>
  <c r="Y44" i="49"/>
  <c r="X44" i="49"/>
  <c r="W44" i="49"/>
  <c r="V44" i="49"/>
  <c r="U44" i="49"/>
  <c r="T44" i="49"/>
  <c r="S44" i="49"/>
  <c r="R44" i="49"/>
  <c r="Q44" i="49"/>
  <c r="P44" i="49"/>
  <c r="O44" i="49"/>
  <c r="N44" i="49"/>
  <c r="M44" i="49"/>
  <c r="L44" i="49"/>
  <c r="K44" i="49"/>
  <c r="J44" i="49"/>
  <c r="I44" i="49"/>
  <c r="H44" i="49"/>
  <c r="G44" i="49"/>
  <c r="F44" i="49"/>
  <c r="AI43" i="49"/>
  <c r="AH43" i="49"/>
  <c r="AG43" i="49"/>
  <c r="AF43" i="49"/>
  <c r="AE43" i="49"/>
  <c r="AD43" i="49"/>
  <c r="AC43" i="49"/>
  <c r="AB43" i="49"/>
  <c r="AA43" i="49"/>
  <c r="Z43" i="49"/>
  <c r="Y43" i="49"/>
  <c r="X43" i="49"/>
  <c r="W43" i="49"/>
  <c r="V43" i="49"/>
  <c r="U43" i="49"/>
  <c r="T43" i="49"/>
  <c r="S43" i="49"/>
  <c r="R43" i="49"/>
  <c r="Q43" i="49"/>
  <c r="P43" i="49"/>
  <c r="O43" i="49"/>
  <c r="N43" i="49"/>
  <c r="M43" i="49"/>
  <c r="L43" i="49"/>
  <c r="K43" i="49"/>
  <c r="J43" i="49"/>
  <c r="I43" i="49"/>
  <c r="H43" i="49"/>
  <c r="G43" i="49"/>
  <c r="F43" i="49"/>
  <c r="AI42" i="49"/>
  <c r="AH42" i="49"/>
  <c r="AG42" i="49"/>
  <c r="AF42" i="49"/>
  <c r="AE42" i="49"/>
  <c r="AD42" i="49"/>
  <c r="AC42" i="49"/>
  <c r="AB42" i="49"/>
  <c r="AA42" i="49"/>
  <c r="Z42" i="49"/>
  <c r="Y42" i="49"/>
  <c r="X42" i="49"/>
  <c r="W42" i="49"/>
  <c r="V42" i="49"/>
  <c r="U42" i="49"/>
  <c r="T42" i="49"/>
  <c r="S42" i="49"/>
  <c r="R42" i="49"/>
  <c r="Q42" i="49"/>
  <c r="P42" i="49"/>
  <c r="O42" i="49"/>
  <c r="N42" i="49"/>
  <c r="M42" i="49"/>
  <c r="L42" i="49"/>
  <c r="K42" i="49"/>
  <c r="J42" i="49"/>
  <c r="I42" i="49"/>
  <c r="H42" i="49"/>
  <c r="G42" i="49"/>
  <c r="F42" i="49"/>
  <c r="AI41" i="49"/>
  <c r="AH41" i="49"/>
  <c r="AG41" i="49"/>
  <c r="AF41" i="49"/>
  <c r="AE41" i="49"/>
  <c r="AD41" i="49"/>
  <c r="AC41" i="49"/>
  <c r="AB41" i="49"/>
  <c r="AA41" i="49"/>
  <c r="Z41" i="49"/>
  <c r="Y41" i="49"/>
  <c r="X41" i="49"/>
  <c r="W41" i="49"/>
  <c r="V41" i="49"/>
  <c r="U41" i="49"/>
  <c r="T41" i="49"/>
  <c r="S41" i="49"/>
  <c r="R41" i="49"/>
  <c r="Q41" i="49"/>
  <c r="P41" i="49"/>
  <c r="O41" i="49"/>
  <c r="N41" i="49"/>
  <c r="M41" i="49"/>
  <c r="L41" i="49"/>
  <c r="K41" i="49"/>
  <c r="J41" i="49"/>
  <c r="I41" i="49"/>
  <c r="H41" i="49"/>
  <c r="G41" i="49"/>
  <c r="F41" i="49"/>
  <c r="AI40" i="49"/>
  <c r="AH40" i="49"/>
  <c r="AG40" i="49"/>
  <c r="AF40" i="49"/>
  <c r="AE40" i="49"/>
  <c r="AD40" i="49"/>
  <c r="AC40" i="49"/>
  <c r="AB40" i="49"/>
  <c r="AA40" i="49"/>
  <c r="Z40" i="49"/>
  <c r="Y40" i="49"/>
  <c r="X40" i="49"/>
  <c r="W40" i="49"/>
  <c r="V40" i="49"/>
  <c r="U40" i="49"/>
  <c r="T40" i="49"/>
  <c r="S40" i="49"/>
  <c r="R40" i="49"/>
  <c r="Q40" i="49"/>
  <c r="P40" i="49"/>
  <c r="O40" i="49"/>
  <c r="N40" i="49"/>
  <c r="M40" i="49"/>
  <c r="L40" i="49"/>
  <c r="K40" i="49"/>
  <c r="J40" i="49"/>
  <c r="I40" i="49"/>
  <c r="H40" i="49"/>
  <c r="G40" i="49"/>
  <c r="F40" i="49"/>
  <c r="AI39" i="49"/>
  <c r="AH39" i="49"/>
  <c r="AG39" i="49"/>
  <c r="AF39" i="49"/>
  <c r="AE39" i="49"/>
  <c r="AD39" i="49"/>
  <c r="AC39" i="49"/>
  <c r="AB39" i="49"/>
  <c r="AA39" i="49"/>
  <c r="Z39" i="49"/>
  <c r="Y39" i="49"/>
  <c r="X39" i="49"/>
  <c r="W39" i="49"/>
  <c r="V39" i="49"/>
  <c r="U39" i="49"/>
  <c r="T39" i="49"/>
  <c r="S39" i="49"/>
  <c r="R39" i="49"/>
  <c r="Q39" i="49"/>
  <c r="P39" i="49"/>
  <c r="O39" i="49"/>
  <c r="N39" i="49"/>
  <c r="M39" i="49"/>
  <c r="L39" i="49"/>
  <c r="K39" i="49"/>
  <c r="J39" i="49"/>
  <c r="I39" i="49"/>
  <c r="H39" i="49"/>
  <c r="G39" i="49"/>
  <c r="F39" i="49"/>
  <c r="AI38" i="49"/>
  <c r="AH38" i="49"/>
  <c r="AG38" i="49"/>
  <c r="AF38" i="49"/>
  <c r="AE38" i="49"/>
  <c r="AD38" i="49"/>
  <c r="AC38" i="49"/>
  <c r="AB38" i="49"/>
  <c r="AA38" i="49"/>
  <c r="Z38" i="49"/>
  <c r="Y38" i="49"/>
  <c r="X38" i="49"/>
  <c r="W38" i="49"/>
  <c r="V38" i="49"/>
  <c r="U38" i="49"/>
  <c r="T38" i="49"/>
  <c r="S38" i="49"/>
  <c r="R38" i="49"/>
  <c r="Q38" i="49"/>
  <c r="P38" i="49"/>
  <c r="O38" i="49"/>
  <c r="N38" i="49"/>
  <c r="M38" i="49"/>
  <c r="L38" i="49"/>
  <c r="K38" i="49"/>
  <c r="J38" i="49"/>
  <c r="I38" i="49"/>
  <c r="H38" i="49"/>
  <c r="G38" i="49"/>
  <c r="F38" i="49"/>
  <c r="AI37" i="49"/>
  <c r="AH37" i="49"/>
  <c r="AG37" i="49"/>
  <c r="AF37" i="49"/>
  <c r="AE37" i="49"/>
  <c r="AD37" i="49"/>
  <c r="AC37" i="49"/>
  <c r="AB37" i="49"/>
  <c r="AA37" i="49"/>
  <c r="Z37" i="49"/>
  <c r="Y37" i="49"/>
  <c r="X37" i="49"/>
  <c r="W37" i="49"/>
  <c r="V37" i="49"/>
  <c r="U37" i="49"/>
  <c r="T37" i="49"/>
  <c r="S37" i="49"/>
  <c r="R37" i="49"/>
  <c r="Q37" i="49"/>
  <c r="P37" i="49"/>
  <c r="O37" i="49"/>
  <c r="N37" i="49"/>
  <c r="M37" i="49"/>
  <c r="L37" i="49"/>
  <c r="K37" i="49"/>
  <c r="J37" i="49"/>
  <c r="I37" i="49"/>
  <c r="H37" i="49"/>
  <c r="G37" i="49"/>
  <c r="F37" i="49"/>
  <c r="AI36" i="49"/>
  <c r="AH36" i="49"/>
  <c r="AG36" i="49"/>
  <c r="AF36" i="49"/>
  <c r="AE36" i="49"/>
  <c r="AD36" i="49"/>
  <c r="AC36" i="49"/>
  <c r="AB36" i="49"/>
  <c r="AA36" i="49"/>
  <c r="Z36" i="49"/>
  <c r="Y36" i="49"/>
  <c r="X36" i="49"/>
  <c r="W36" i="49"/>
  <c r="V36" i="49"/>
  <c r="U36" i="49"/>
  <c r="T36" i="49"/>
  <c r="S36" i="49"/>
  <c r="R36" i="49"/>
  <c r="Q36" i="49"/>
  <c r="P36" i="49"/>
  <c r="O36" i="49"/>
  <c r="N36" i="49"/>
  <c r="M36" i="49"/>
  <c r="L36" i="49"/>
  <c r="K36" i="49"/>
  <c r="J36" i="49"/>
  <c r="I36" i="49"/>
  <c r="H36" i="49"/>
  <c r="G36" i="49"/>
  <c r="F36" i="49"/>
  <c r="AI35" i="49"/>
  <c r="AH35" i="49"/>
  <c r="AG35" i="49"/>
  <c r="AF35" i="49"/>
  <c r="AE35" i="49"/>
  <c r="AD35" i="49"/>
  <c r="AC35" i="49"/>
  <c r="AB35" i="49"/>
  <c r="AA35" i="49"/>
  <c r="Z35" i="49"/>
  <c r="Y35" i="49"/>
  <c r="X35" i="49"/>
  <c r="W35" i="49"/>
  <c r="V35" i="49"/>
  <c r="U35" i="49"/>
  <c r="T35" i="49"/>
  <c r="S35" i="49"/>
  <c r="R35" i="49"/>
  <c r="Q35" i="49"/>
  <c r="P35" i="49"/>
  <c r="O35" i="49"/>
  <c r="N35" i="49"/>
  <c r="M35" i="49"/>
  <c r="L35" i="49"/>
  <c r="K35" i="49"/>
  <c r="J35" i="49"/>
  <c r="I35" i="49"/>
  <c r="H35" i="49"/>
  <c r="G35" i="49"/>
  <c r="F35" i="49"/>
  <c r="AI34" i="49"/>
  <c r="AH34" i="49"/>
  <c r="AG34" i="49"/>
  <c r="AF34" i="49"/>
  <c r="AE34" i="49"/>
  <c r="AD34" i="49"/>
  <c r="AC34" i="49"/>
  <c r="AB34" i="49"/>
  <c r="AA34" i="49"/>
  <c r="Z34" i="49"/>
  <c r="Y34" i="49"/>
  <c r="X34" i="49"/>
  <c r="W34" i="49"/>
  <c r="V34" i="49"/>
  <c r="U34" i="49"/>
  <c r="T34" i="49"/>
  <c r="S34" i="49"/>
  <c r="R34" i="49"/>
  <c r="Q34" i="49"/>
  <c r="P34" i="49"/>
  <c r="O34" i="49"/>
  <c r="N34" i="49"/>
  <c r="M34" i="49"/>
  <c r="L34" i="49"/>
  <c r="K34" i="49"/>
  <c r="J34" i="49"/>
  <c r="I34" i="49"/>
  <c r="H34" i="49"/>
  <c r="G34" i="49"/>
  <c r="F34" i="49"/>
  <c r="AI33" i="49"/>
  <c r="AH33" i="49"/>
  <c r="AG33" i="49"/>
  <c r="AF33" i="49"/>
  <c r="AE33" i="49"/>
  <c r="AD33" i="49"/>
  <c r="AC33" i="49"/>
  <c r="AB33" i="49"/>
  <c r="AA33" i="49"/>
  <c r="Z33" i="49"/>
  <c r="Y33" i="49"/>
  <c r="X33" i="49"/>
  <c r="W33" i="49"/>
  <c r="V33" i="49"/>
  <c r="U33" i="49"/>
  <c r="T33" i="49"/>
  <c r="S33" i="49"/>
  <c r="R33" i="49"/>
  <c r="Q33" i="49"/>
  <c r="P33" i="49"/>
  <c r="O33" i="49"/>
  <c r="N33" i="49"/>
  <c r="M33" i="49"/>
  <c r="L33" i="49"/>
  <c r="K33" i="49"/>
  <c r="J33" i="49"/>
  <c r="I33" i="49"/>
  <c r="H33" i="49"/>
  <c r="G33" i="49"/>
  <c r="F33" i="49"/>
  <c r="AI32" i="49"/>
  <c r="AH32" i="49"/>
  <c r="AG32" i="49"/>
  <c r="AF32" i="49"/>
  <c r="AE32" i="49"/>
  <c r="AD32" i="49"/>
  <c r="AC32" i="49"/>
  <c r="AB32" i="49"/>
  <c r="AA32" i="49"/>
  <c r="Z32" i="49"/>
  <c r="Y32" i="49"/>
  <c r="X32" i="49"/>
  <c r="W32" i="49"/>
  <c r="V32" i="49"/>
  <c r="U32" i="49"/>
  <c r="T32" i="49"/>
  <c r="S32" i="49"/>
  <c r="R32" i="49"/>
  <c r="Q32" i="49"/>
  <c r="P32" i="49"/>
  <c r="O32" i="49"/>
  <c r="N32" i="49"/>
  <c r="M32" i="49"/>
  <c r="L32" i="49"/>
  <c r="K32" i="49"/>
  <c r="J32" i="49"/>
  <c r="I32" i="49"/>
  <c r="H32" i="49"/>
  <c r="G32" i="49"/>
  <c r="F32" i="49"/>
  <c r="AI31" i="49"/>
  <c r="AH31" i="49"/>
  <c r="AG31" i="49"/>
  <c r="AF31" i="49"/>
  <c r="AE31" i="49"/>
  <c r="AD31" i="49"/>
  <c r="AC31" i="49"/>
  <c r="AB31" i="49"/>
  <c r="AA31" i="49"/>
  <c r="Z31" i="49"/>
  <c r="Y31" i="49"/>
  <c r="X31" i="49"/>
  <c r="W31" i="49"/>
  <c r="V31" i="49"/>
  <c r="U31" i="49"/>
  <c r="T31" i="49"/>
  <c r="S31" i="49"/>
  <c r="R31" i="49"/>
  <c r="Q31" i="49"/>
  <c r="P31" i="49"/>
  <c r="O31" i="49"/>
  <c r="N31" i="49"/>
  <c r="M31" i="49"/>
  <c r="L31" i="49"/>
  <c r="K31" i="49"/>
  <c r="J31" i="49"/>
  <c r="I31" i="49"/>
  <c r="H31" i="49"/>
  <c r="G31" i="49"/>
  <c r="F31" i="49"/>
  <c r="AI30" i="49"/>
  <c r="AH30" i="49"/>
  <c r="AG30" i="49"/>
  <c r="AF30" i="49"/>
  <c r="AE30" i="49"/>
  <c r="AD30" i="49"/>
  <c r="AC30" i="49"/>
  <c r="AB30" i="49"/>
  <c r="AA30" i="49"/>
  <c r="Z30" i="49"/>
  <c r="Y30" i="49"/>
  <c r="X30" i="49"/>
  <c r="W30" i="49"/>
  <c r="V30" i="49"/>
  <c r="U30" i="49"/>
  <c r="T30" i="49"/>
  <c r="S30" i="49"/>
  <c r="R30" i="49"/>
  <c r="Q30" i="49"/>
  <c r="P30" i="49"/>
  <c r="O30" i="49"/>
  <c r="N30" i="49"/>
  <c r="M30" i="49"/>
  <c r="L30" i="49"/>
  <c r="K30" i="49"/>
  <c r="J30" i="49"/>
  <c r="I30" i="49"/>
  <c r="H30" i="49"/>
  <c r="G30" i="49"/>
  <c r="F30" i="49"/>
  <c r="AI29" i="49"/>
  <c r="AH29" i="49"/>
  <c r="AG29" i="49"/>
  <c r="AF29" i="49"/>
  <c r="AE29" i="49"/>
  <c r="AD29" i="49"/>
  <c r="AC29" i="49"/>
  <c r="AB29" i="49"/>
  <c r="AA29" i="49"/>
  <c r="Z29" i="49"/>
  <c r="Y29" i="49"/>
  <c r="X29" i="49"/>
  <c r="W29" i="49"/>
  <c r="V29" i="49"/>
  <c r="U29" i="49"/>
  <c r="T29" i="49"/>
  <c r="S29" i="49"/>
  <c r="R29" i="49"/>
  <c r="Q29" i="49"/>
  <c r="P29" i="49"/>
  <c r="O29" i="49"/>
  <c r="N29" i="49"/>
  <c r="M29" i="49"/>
  <c r="L29" i="49"/>
  <c r="K29" i="49"/>
  <c r="J29" i="49"/>
  <c r="I29" i="49"/>
  <c r="H29" i="49"/>
  <c r="G29" i="49"/>
  <c r="F29" i="49"/>
  <c r="AI28" i="49"/>
  <c r="AH28" i="49"/>
  <c r="AG28" i="49"/>
  <c r="AF28" i="49"/>
  <c r="AE28" i="49"/>
  <c r="AD28" i="49"/>
  <c r="AC28" i="49"/>
  <c r="AB28" i="49"/>
  <c r="AA28" i="49"/>
  <c r="Z28" i="49"/>
  <c r="Y28" i="49"/>
  <c r="X28" i="49"/>
  <c r="W28" i="49"/>
  <c r="V28" i="49"/>
  <c r="U28" i="49"/>
  <c r="T28" i="49"/>
  <c r="S28" i="49"/>
  <c r="R28" i="49"/>
  <c r="Q28" i="49"/>
  <c r="P28" i="49"/>
  <c r="O28" i="49"/>
  <c r="N28" i="49"/>
  <c r="M28" i="49"/>
  <c r="L28" i="49"/>
  <c r="K28" i="49"/>
  <c r="J28" i="49"/>
  <c r="I28" i="49"/>
  <c r="H28" i="49"/>
  <c r="G28" i="49"/>
  <c r="F28" i="49"/>
  <c r="AI27" i="49"/>
  <c r="AH27" i="49"/>
  <c r="AG27" i="49"/>
  <c r="AF27" i="49"/>
  <c r="AE27" i="49"/>
  <c r="AD27" i="49"/>
  <c r="AC27" i="49"/>
  <c r="AB27" i="49"/>
  <c r="AA27" i="49"/>
  <c r="Z27" i="49"/>
  <c r="Y27" i="49"/>
  <c r="X27" i="49"/>
  <c r="W27" i="49"/>
  <c r="V27" i="49"/>
  <c r="U27" i="49"/>
  <c r="T27" i="49"/>
  <c r="S27" i="49"/>
  <c r="R27" i="49"/>
  <c r="Q27" i="49"/>
  <c r="P27" i="49"/>
  <c r="O27" i="49"/>
  <c r="N27" i="49"/>
  <c r="M27" i="49"/>
  <c r="L27" i="49"/>
  <c r="K27" i="49"/>
  <c r="J27" i="49"/>
  <c r="I27" i="49"/>
  <c r="H27" i="49"/>
  <c r="G27" i="49"/>
  <c r="F27" i="49"/>
  <c r="AI26" i="49"/>
  <c r="AH26" i="49"/>
  <c r="AG26" i="49"/>
  <c r="AF26" i="49"/>
  <c r="AE26" i="49"/>
  <c r="AD26" i="49"/>
  <c r="AC26" i="49"/>
  <c r="AB26" i="49"/>
  <c r="AA26" i="49"/>
  <c r="Z26" i="49"/>
  <c r="Y26" i="49"/>
  <c r="X26" i="49"/>
  <c r="W26" i="49"/>
  <c r="V26" i="49"/>
  <c r="U26" i="49"/>
  <c r="T26" i="49"/>
  <c r="S26" i="49"/>
  <c r="R26" i="49"/>
  <c r="Q26" i="49"/>
  <c r="P26" i="49"/>
  <c r="O26" i="49"/>
  <c r="N26" i="49"/>
  <c r="M26" i="49"/>
  <c r="L26" i="49"/>
  <c r="K26" i="49"/>
  <c r="J26" i="49"/>
  <c r="I26" i="49"/>
  <c r="H26" i="49"/>
  <c r="G26" i="49"/>
  <c r="F26" i="49"/>
  <c r="AI25" i="49"/>
  <c r="AH25" i="49"/>
  <c r="AG25" i="49"/>
  <c r="AF25" i="49"/>
  <c r="AE25" i="49"/>
  <c r="AD25" i="49"/>
  <c r="AC25" i="49"/>
  <c r="AB25" i="49"/>
  <c r="AA25" i="49"/>
  <c r="Z25" i="49"/>
  <c r="Y25" i="49"/>
  <c r="X25" i="49"/>
  <c r="W25" i="49"/>
  <c r="V25" i="49"/>
  <c r="U25" i="49"/>
  <c r="T25" i="49"/>
  <c r="S25" i="49"/>
  <c r="R25" i="49"/>
  <c r="Q25" i="49"/>
  <c r="P25" i="49"/>
  <c r="O25" i="49"/>
  <c r="N25" i="49"/>
  <c r="M25" i="49"/>
  <c r="L25" i="49"/>
  <c r="K25" i="49"/>
  <c r="J25" i="49"/>
  <c r="I25" i="49"/>
  <c r="H25" i="49"/>
  <c r="G25" i="49"/>
  <c r="F25" i="49"/>
  <c r="AI24" i="49"/>
  <c r="AH24" i="49"/>
  <c r="AG24" i="49"/>
  <c r="AF24" i="49"/>
  <c r="AE24" i="49"/>
  <c r="AD24" i="49"/>
  <c r="AC24" i="49"/>
  <c r="AB24" i="49"/>
  <c r="AA24" i="49"/>
  <c r="Z24" i="49"/>
  <c r="Y24" i="49"/>
  <c r="X24" i="49"/>
  <c r="W24" i="49"/>
  <c r="V24" i="49"/>
  <c r="U24" i="49"/>
  <c r="T24" i="49"/>
  <c r="S24" i="49"/>
  <c r="R24" i="49"/>
  <c r="Q24" i="49"/>
  <c r="P24" i="49"/>
  <c r="O24" i="49"/>
  <c r="N24" i="49"/>
  <c r="M24" i="49"/>
  <c r="L24" i="49"/>
  <c r="K24" i="49"/>
  <c r="J24" i="49"/>
  <c r="I24" i="49"/>
  <c r="H24" i="49"/>
  <c r="G24" i="49"/>
  <c r="F24" i="49"/>
  <c r="AI23" i="49"/>
  <c r="AH23" i="49"/>
  <c r="AG23" i="49"/>
  <c r="AF23" i="49"/>
  <c r="AE23" i="49"/>
  <c r="AD23" i="49"/>
  <c r="AC23" i="49"/>
  <c r="AB23" i="49"/>
  <c r="AA23" i="49"/>
  <c r="Z23" i="49"/>
  <c r="Y23" i="49"/>
  <c r="X23" i="49"/>
  <c r="W23" i="49"/>
  <c r="V23" i="49"/>
  <c r="U23" i="49"/>
  <c r="T23" i="49"/>
  <c r="S23" i="49"/>
  <c r="R23" i="49"/>
  <c r="Q23" i="49"/>
  <c r="P23" i="49"/>
  <c r="O23" i="49"/>
  <c r="N23" i="49"/>
  <c r="M23" i="49"/>
  <c r="L23" i="49"/>
  <c r="K23" i="49"/>
  <c r="J23" i="49"/>
  <c r="I23" i="49"/>
  <c r="H23" i="49"/>
  <c r="G23" i="49"/>
  <c r="F23" i="49"/>
  <c r="AI22" i="49"/>
  <c r="AH22" i="49"/>
  <c r="AG22" i="49"/>
  <c r="AF22" i="49"/>
  <c r="AE22" i="49"/>
  <c r="AD22" i="49"/>
  <c r="AC22" i="49"/>
  <c r="AB22" i="49"/>
  <c r="AA22" i="49"/>
  <c r="Z22" i="49"/>
  <c r="Y22" i="49"/>
  <c r="X22" i="49"/>
  <c r="W22" i="49"/>
  <c r="V22" i="49"/>
  <c r="U22" i="49"/>
  <c r="T22" i="49"/>
  <c r="S22" i="49"/>
  <c r="R22" i="49"/>
  <c r="Q22" i="49"/>
  <c r="P22" i="49"/>
  <c r="O22" i="49"/>
  <c r="N22" i="49"/>
  <c r="M22" i="49"/>
  <c r="L22" i="49"/>
  <c r="K22" i="49"/>
  <c r="J22" i="49"/>
  <c r="I22" i="49"/>
  <c r="H22" i="49"/>
  <c r="G22" i="49"/>
  <c r="F22" i="49"/>
  <c r="AI21" i="49"/>
  <c r="AH21" i="49"/>
  <c r="AG21" i="49"/>
  <c r="AF21" i="49"/>
  <c r="AE21" i="49"/>
  <c r="AD21" i="49"/>
  <c r="AC21" i="49"/>
  <c r="AB21" i="49"/>
  <c r="AA21" i="49"/>
  <c r="Z21" i="49"/>
  <c r="Y21" i="49"/>
  <c r="X21" i="49"/>
  <c r="W21" i="49"/>
  <c r="V21" i="49"/>
  <c r="U21" i="49"/>
  <c r="T21" i="49"/>
  <c r="S21" i="49"/>
  <c r="R21" i="49"/>
  <c r="Q21" i="49"/>
  <c r="P21" i="49"/>
  <c r="O21" i="49"/>
  <c r="N21" i="49"/>
  <c r="M21" i="49"/>
  <c r="L21" i="49"/>
  <c r="K21" i="49"/>
  <c r="J21" i="49"/>
  <c r="I21" i="49"/>
  <c r="H21" i="49"/>
  <c r="G21" i="49"/>
  <c r="F21" i="49"/>
  <c r="AI20" i="49"/>
  <c r="AH20" i="49"/>
  <c r="AG20" i="49"/>
  <c r="AF20" i="49"/>
  <c r="AE20" i="49"/>
  <c r="AD20" i="49"/>
  <c r="AC20" i="49"/>
  <c r="AB20" i="49"/>
  <c r="AA20" i="49"/>
  <c r="Z20" i="49"/>
  <c r="Y20" i="49"/>
  <c r="X20" i="49"/>
  <c r="W20" i="49"/>
  <c r="V20" i="49"/>
  <c r="U20" i="49"/>
  <c r="T20" i="49"/>
  <c r="S20" i="49"/>
  <c r="R20" i="49"/>
  <c r="Q20" i="49"/>
  <c r="P20" i="49"/>
  <c r="O20" i="49"/>
  <c r="N20" i="49"/>
  <c r="M20" i="49"/>
  <c r="L20" i="49"/>
  <c r="K20" i="49"/>
  <c r="J20" i="49"/>
  <c r="I20" i="49"/>
  <c r="H20" i="49"/>
  <c r="G20" i="49"/>
  <c r="F20" i="49"/>
  <c r="AI19" i="49"/>
  <c r="AH19" i="49"/>
  <c r="AG19" i="49"/>
  <c r="AF19" i="49"/>
  <c r="AE19" i="49"/>
  <c r="AD19" i="49"/>
  <c r="AC19" i="49"/>
  <c r="AB19" i="49"/>
  <c r="AA19" i="49"/>
  <c r="Z19" i="49"/>
  <c r="Y19" i="49"/>
  <c r="X19" i="49"/>
  <c r="W19" i="49"/>
  <c r="V19" i="49"/>
  <c r="U19" i="49"/>
  <c r="T19" i="49"/>
  <c r="S19" i="49"/>
  <c r="R19" i="49"/>
  <c r="Q19" i="49"/>
  <c r="P19" i="49"/>
  <c r="O19" i="49"/>
  <c r="N19" i="49"/>
  <c r="M19" i="49"/>
  <c r="L19" i="49"/>
  <c r="K19" i="49"/>
  <c r="J19" i="49"/>
  <c r="I19" i="49"/>
  <c r="H19" i="49"/>
  <c r="G19" i="49"/>
  <c r="F19" i="49"/>
  <c r="AI18" i="49"/>
  <c r="AH18" i="49"/>
  <c r="AG18" i="49"/>
  <c r="AF18" i="49"/>
  <c r="AE18" i="49"/>
  <c r="AD18" i="49"/>
  <c r="AC18" i="49"/>
  <c r="AB18" i="49"/>
  <c r="AA18" i="49"/>
  <c r="Z18" i="49"/>
  <c r="Y18" i="49"/>
  <c r="X18" i="49"/>
  <c r="W18" i="49"/>
  <c r="V18" i="49"/>
  <c r="U18" i="49"/>
  <c r="T18" i="49"/>
  <c r="S18" i="49"/>
  <c r="R18" i="49"/>
  <c r="Q18" i="49"/>
  <c r="P18" i="49"/>
  <c r="O18" i="49"/>
  <c r="N18" i="49"/>
  <c r="M18" i="49"/>
  <c r="L18" i="49"/>
  <c r="K18" i="49"/>
  <c r="J18" i="49"/>
  <c r="I18" i="49"/>
  <c r="H18" i="49"/>
  <c r="G18" i="49"/>
  <c r="F18" i="49"/>
  <c r="AI17" i="49"/>
  <c r="AH17" i="49"/>
  <c r="AG17" i="49"/>
  <c r="AF17" i="49"/>
  <c r="AE17" i="49"/>
  <c r="AD17" i="49"/>
  <c r="AC17" i="49"/>
  <c r="AB17" i="49"/>
  <c r="AA17" i="49"/>
  <c r="Z17" i="49"/>
  <c r="Y17" i="49"/>
  <c r="X17" i="49"/>
  <c r="W17" i="49"/>
  <c r="V17" i="49"/>
  <c r="U17" i="49"/>
  <c r="T17" i="49"/>
  <c r="S17" i="49"/>
  <c r="R17" i="49"/>
  <c r="Q17" i="49"/>
  <c r="P17" i="49"/>
  <c r="O17" i="49"/>
  <c r="N17" i="49"/>
  <c r="M17" i="49"/>
  <c r="L17" i="49"/>
  <c r="K17" i="49"/>
  <c r="J17" i="49"/>
  <c r="I17" i="49"/>
  <c r="H17" i="49"/>
  <c r="G17" i="49"/>
  <c r="F17" i="49"/>
  <c r="AI16" i="49"/>
  <c r="AH16" i="49"/>
  <c r="AG16" i="49"/>
  <c r="AF16" i="49"/>
  <c r="AE16" i="49"/>
  <c r="AD16" i="49"/>
  <c r="AC16" i="49"/>
  <c r="AB16" i="49"/>
  <c r="AA16" i="49"/>
  <c r="Z16" i="49"/>
  <c r="Y16" i="49"/>
  <c r="X16" i="49"/>
  <c r="W16" i="49"/>
  <c r="V16" i="49"/>
  <c r="U16" i="49"/>
  <c r="T16" i="49"/>
  <c r="S16" i="49"/>
  <c r="R16" i="49"/>
  <c r="Q16" i="49"/>
  <c r="P16" i="49"/>
  <c r="O16" i="49"/>
  <c r="N16" i="49"/>
  <c r="M16" i="49"/>
  <c r="L16" i="49"/>
  <c r="K16" i="49"/>
  <c r="J16" i="49"/>
  <c r="I16" i="49"/>
  <c r="H16" i="49"/>
  <c r="G16" i="49"/>
  <c r="F16" i="49"/>
  <c r="AI15" i="49"/>
  <c r="AH15" i="49"/>
  <c r="AG15" i="49"/>
  <c r="AF15" i="49"/>
  <c r="AE15" i="49"/>
  <c r="AD15" i="49"/>
  <c r="AC15" i="49"/>
  <c r="AB15" i="49"/>
  <c r="AA15" i="49"/>
  <c r="Z15" i="49"/>
  <c r="Y15" i="49"/>
  <c r="X15" i="49"/>
  <c r="W15" i="49"/>
  <c r="V15" i="49"/>
  <c r="U15" i="49"/>
  <c r="T15" i="49"/>
  <c r="S15" i="49"/>
  <c r="R15" i="49"/>
  <c r="Q15" i="49"/>
  <c r="P15" i="49"/>
  <c r="O15" i="49"/>
  <c r="N15" i="49"/>
  <c r="M15" i="49"/>
  <c r="L15" i="49"/>
  <c r="K15" i="49"/>
  <c r="J15" i="49"/>
  <c r="I15" i="49"/>
  <c r="H15" i="49"/>
  <c r="G15" i="49"/>
  <c r="F15" i="49"/>
  <c r="AI14" i="49"/>
  <c r="AH14" i="49"/>
  <c r="AG14" i="49"/>
  <c r="AF14" i="49"/>
  <c r="AE14" i="49"/>
  <c r="AD14" i="49"/>
  <c r="AC14" i="49"/>
  <c r="AB14" i="49"/>
  <c r="AA14" i="49"/>
  <c r="Z14" i="49"/>
  <c r="Y14" i="49"/>
  <c r="X14" i="49"/>
  <c r="W14" i="49"/>
  <c r="V14" i="49"/>
  <c r="U14" i="49"/>
  <c r="T14" i="49"/>
  <c r="S14" i="49"/>
  <c r="R14" i="49"/>
  <c r="Q14" i="49"/>
  <c r="P14" i="49"/>
  <c r="O14" i="49"/>
  <c r="N14" i="49"/>
  <c r="M14" i="49"/>
  <c r="L14" i="49"/>
  <c r="K14" i="49"/>
  <c r="J14" i="49"/>
  <c r="I14" i="49"/>
  <c r="H14" i="49"/>
  <c r="G14" i="49"/>
  <c r="F14" i="49"/>
  <c r="AI13" i="49"/>
  <c r="AH13" i="49"/>
  <c r="AG13" i="49"/>
  <c r="AF13" i="49"/>
  <c r="AE13" i="49"/>
  <c r="AD13" i="49"/>
  <c r="AC13" i="49"/>
  <c r="AB13" i="49"/>
  <c r="AA13" i="49"/>
  <c r="Z13" i="49"/>
  <c r="Y13" i="49"/>
  <c r="X13" i="49"/>
  <c r="W13" i="49"/>
  <c r="V13" i="49"/>
  <c r="U13" i="49"/>
  <c r="T13" i="49"/>
  <c r="S13" i="49"/>
  <c r="R13" i="49"/>
  <c r="Q13" i="49"/>
  <c r="P13" i="49"/>
  <c r="O13" i="49"/>
  <c r="N13" i="49"/>
  <c r="M13" i="49"/>
  <c r="L13" i="49"/>
  <c r="K13" i="49"/>
  <c r="J13" i="49"/>
  <c r="I13" i="49"/>
  <c r="H13" i="49"/>
  <c r="G13" i="49"/>
  <c r="F13" i="49"/>
  <c r="AI12" i="49"/>
  <c r="AH12" i="49"/>
  <c r="AG12" i="49"/>
  <c r="AF12" i="49"/>
  <c r="AE12" i="49"/>
  <c r="AD12" i="49"/>
  <c r="AC12" i="49"/>
  <c r="AB12" i="49"/>
  <c r="AA12" i="49"/>
  <c r="Z12" i="49"/>
  <c r="Y12" i="49"/>
  <c r="X12" i="49"/>
  <c r="W12" i="49"/>
  <c r="V12" i="49"/>
  <c r="U12" i="49"/>
  <c r="T12" i="49"/>
  <c r="S12" i="49"/>
  <c r="R12" i="49"/>
  <c r="Q12" i="49"/>
  <c r="P12" i="49"/>
  <c r="O12" i="49"/>
  <c r="N12" i="49"/>
  <c r="M12" i="49"/>
  <c r="L12" i="49"/>
  <c r="K12" i="49"/>
  <c r="J12" i="49"/>
  <c r="I12" i="49"/>
  <c r="H12" i="49"/>
  <c r="G12" i="49"/>
  <c r="F12" i="49"/>
  <c r="AI11" i="49"/>
  <c r="AH11" i="49"/>
  <c r="AG11" i="49"/>
  <c r="AF11" i="49"/>
  <c r="AE11" i="49"/>
  <c r="AD11" i="49"/>
  <c r="AC11" i="49"/>
  <c r="AB11" i="49"/>
  <c r="AA11" i="49"/>
  <c r="Z11" i="49"/>
  <c r="Y11" i="49"/>
  <c r="X11" i="49"/>
  <c r="W11" i="49"/>
  <c r="V11" i="49"/>
  <c r="U11" i="49"/>
  <c r="T11" i="49"/>
  <c r="S11" i="49"/>
  <c r="R11" i="49"/>
  <c r="Q11" i="49"/>
  <c r="P11" i="49"/>
  <c r="O11" i="49"/>
  <c r="N11" i="49"/>
  <c r="M11" i="49"/>
  <c r="L11" i="49"/>
  <c r="K11" i="49"/>
  <c r="J11" i="49"/>
  <c r="I11" i="49"/>
  <c r="H11" i="49"/>
  <c r="G11" i="49"/>
  <c r="F11" i="49"/>
  <c r="AI10" i="49"/>
  <c r="AH10" i="49"/>
  <c r="AG10" i="49"/>
  <c r="AF10" i="49"/>
  <c r="AE10" i="49"/>
  <c r="AD10" i="49"/>
  <c r="AC10" i="49"/>
  <c r="AB10" i="49"/>
  <c r="AA10" i="49"/>
  <c r="Z10" i="49"/>
  <c r="Y10" i="49"/>
  <c r="X10" i="49"/>
  <c r="W10" i="49"/>
  <c r="V10" i="49"/>
  <c r="U10" i="49"/>
  <c r="T10" i="49"/>
  <c r="S10" i="49"/>
  <c r="R10" i="49"/>
  <c r="Q10" i="49"/>
  <c r="P10" i="49"/>
  <c r="O10" i="49"/>
  <c r="N10" i="49"/>
  <c r="M10" i="49"/>
  <c r="L10" i="49"/>
  <c r="K10" i="49"/>
  <c r="J10" i="49"/>
  <c r="I10" i="49"/>
  <c r="H10" i="49"/>
  <c r="G10" i="49"/>
  <c r="F10" i="49"/>
  <c r="AI9" i="49"/>
  <c r="AH9" i="49"/>
  <c r="AG9" i="49"/>
  <c r="AF9" i="49"/>
  <c r="AE9" i="49"/>
  <c r="AD9" i="49"/>
  <c r="AC9" i="49"/>
  <c r="AB9" i="49"/>
  <c r="AA9" i="49"/>
  <c r="Z9" i="49"/>
  <c r="Y9" i="49"/>
  <c r="X9" i="49"/>
  <c r="W9" i="49"/>
  <c r="V9" i="49"/>
  <c r="U9" i="49"/>
  <c r="T9" i="49"/>
  <c r="S9" i="49"/>
  <c r="R9" i="49"/>
  <c r="Q9" i="49"/>
  <c r="P9" i="49"/>
  <c r="O9" i="49"/>
  <c r="N9" i="49"/>
  <c r="M9" i="49"/>
  <c r="L9" i="49"/>
  <c r="K9" i="49"/>
  <c r="J9" i="49"/>
  <c r="I9" i="49"/>
  <c r="H9" i="49"/>
  <c r="G9" i="49"/>
  <c r="F9" i="49"/>
  <c r="I5" i="49"/>
  <c r="I4" i="49"/>
  <c r="I3" i="49"/>
  <c r="J40" i="35"/>
  <c r="J43" i="35"/>
  <c r="J18" i="35"/>
  <c r="J24" i="35"/>
  <c r="J30" i="35"/>
  <c r="J36" i="35"/>
  <c r="J17" i="35"/>
  <c r="J23" i="35"/>
  <c r="J27" i="35"/>
  <c r="G19" i="51"/>
  <c r="H19" i="51"/>
  <c r="J39" i="35"/>
  <c r="J42" i="35"/>
  <c r="J25" i="35"/>
  <c r="J31" i="35"/>
  <c r="J34" i="35"/>
  <c r="J37" i="35"/>
  <c r="J33" i="35"/>
  <c r="AZ69" i="21"/>
  <c r="GZ69" i="21"/>
  <c r="EH69" i="21"/>
  <c r="BD69" i="21"/>
  <c r="BT69" i="21"/>
  <c r="CJ69" i="21"/>
  <c r="EM69" i="21"/>
  <c r="CY69" i="21"/>
  <c r="FH69" i="21"/>
  <c r="HB69" i="21"/>
  <c r="IE69" i="21"/>
  <c r="AJ69" i="21"/>
  <c r="V69" i="21"/>
  <c r="AK69" i="21"/>
  <c r="AY69" i="21"/>
  <c r="AT10" i="21"/>
  <c r="W69" i="21"/>
  <c r="GQ69" i="21"/>
  <c r="AG10" i="21"/>
  <c r="KC10" i="21"/>
  <c r="AB10" i="21"/>
  <c r="BC69" i="21"/>
  <c r="CF69" i="21"/>
  <c r="AD10" i="21"/>
  <c r="GG10" i="21"/>
  <c r="FI10" i="21"/>
  <c r="EL8" i="21"/>
  <c r="FW8" i="21"/>
  <c r="GJ8" i="21"/>
  <c r="AS8" i="21"/>
  <c r="DD8" i="21"/>
  <c r="CO8" i="21"/>
  <c r="DK8" i="21"/>
  <c r="AP8" i="21"/>
  <c r="CL8" i="21"/>
  <c r="DT8" i="21"/>
  <c r="FR8" i="21"/>
  <c r="FD8" i="21"/>
  <c r="AA8" i="21"/>
  <c r="BW8" i="21"/>
  <c r="HL8" i="21"/>
  <c r="HY8" i="21"/>
  <c r="AB8" i="21"/>
  <c r="AE8" i="21"/>
  <c r="AT8" i="21"/>
  <c r="BI8" i="21"/>
  <c r="BX8" i="21"/>
  <c r="CA8" i="21"/>
  <c r="CP8" i="21"/>
  <c r="DE8" i="21"/>
  <c r="DL8" i="21"/>
  <c r="DU8" i="21"/>
  <c r="ED8" i="21"/>
  <c r="EM8" i="21"/>
  <c r="EV8" i="21"/>
  <c r="FE8" i="21"/>
  <c r="FX8" i="21"/>
  <c r="GK8" i="21"/>
  <c r="GY8" i="21"/>
  <c r="HM8" i="21"/>
  <c r="HZ8" i="21"/>
  <c r="IA8" i="21"/>
  <c r="AC8" i="21"/>
  <c r="AF8" i="21"/>
  <c r="AU8" i="21"/>
  <c r="BJ8" i="21"/>
  <c r="BY8" i="21"/>
  <c r="CB8" i="21"/>
  <c r="CQ8" i="21"/>
  <c r="DF8" i="21"/>
  <c r="DM8" i="21"/>
  <c r="DV8" i="21"/>
  <c r="EN8" i="21"/>
  <c r="EW8" i="21"/>
  <c r="FF8" i="21"/>
  <c r="FG8" i="21"/>
  <c r="FT8" i="21"/>
  <c r="FY8" i="21"/>
  <c r="GL8" i="21"/>
  <c r="GM8" i="21"/>
  <c r="GZ8" i="21"/>
  <c r="IB8" i="21"/>
  <c r="AD8" i="21"/>
  <c r="AG8" i="21"/>
  <c r="AV8" i="21"/>
  <c r="BK8" i="21"/>
  <c r="BZ8" i="21"/>
  <c r="CC8" i="21"/>
  <c r="CR8" i="21"/>
  <c r="DG8" i="21"/>
  <c r="DN8" i="21"/>
  <c r="EF8" i="21"/>
  <c r="EO8" i="21"/>
  <c r="EX8" i="21"/>
  <c r="FH8" i="21"/>
  <c r="FU8" i="21"/>
  <c r="GN8" i="21"/>
  <c r="HA8" i="21"/>
  <c r="HO8" i="21"/>
  <c r="IC8" i="21"/>
  <c r="AH8" i="21"/>
  <c r="AW8" i="21"/>
  <c r="BL8" i="21"/>
  <c r="BO8" i="21"/>
  <c r="CD8" i="21"/>
  <c r="CS8" i="21"/>
  <c r="DH8" i="21"/>
  <c r="DX8" i="21"/>
  <c r="EG8" i="21"/>
  <c r="EP8" i="21"/>
  <c r="FI8" i="21"/>
  <c r="FV8" i="21"/>
  <c r="GA8" i="21"/>
  <c r="GO8" i="21"/>
  <c r="HB8" i="21"/>
  <c r="HC8" i="21"/>
  <c r="HP8" i="21"/>
  <c r="T8" i="21"/>
  <c r="AI8" i="21"/>
  <c r="AX8" i="21"/>
  <c r="BM8" i="21"/>
  <c r="BP8" i="21"/>
  <c r="CE8" i="21"/>
  <c r="CT8" i="21"/>
  <c r="DI8" i="21"/>
  <c r="DP8" i="21"/>
  <c r="DY8" i="21"/>
  <c r="EH8" i="21"/>
  <c r="FJ8" i="21"/>
  <c r="GB8" i="21"/>
  <c r="HD8" i="21"/>
  <c r="HQ8" i="21"/>
  <c r="IE8" i="21"/>
  <c r="U8" i="21"/>
  <c r="AJ8" i="21"/>
  <c r="AY8" i="21"/>
  <c r="BN8" i="21"/>
  <c r="BQ8" i="21"/>
  <c r="CF8" i="21"/>
  <c r="CU8" i="21"/>
  <c r="DJ8" i="21"/>
  <c r="DQ8" i="21"/>
  <c r="DZ8" i="21"/>
  <c r="GC8" i="21"/>
  <c r="GQ8" i="21"/>
  <c r="HE8" i="21"/>
  <c r="HR8" i="21"/>
  <c r="HS8" i="21"/>
  <c r="IF8" i="21"/>
  <c r="V8" i="21"/>
  <c r="AK8" i="21"/>
  <c r="AZ8" i="21"/>
  <c r="BC8" i="21"/>
  <c r="BR8" i="21"/>
  <c r="CG8" i="21"/>
  <c r="CV8" i="21"/>
  <c r="CY8" i="21"/>
  <c r="DR8" i="21"/>
  <c r="EY8" i="21"/>
  <c r="FL8" i="21"/>
  <c r="GD8" i="21"/>
  <c r="GE8" i="21"/>
  <c r="GR8" i="21"/>
  <c r="HT8" i="21"/>
  <c r="IG8" i="21"/>
  <c r="W8" i="21"/>
  <c r="AL8" i="21"/>
  <c r="BA8" i="21"/>
  <c r="BD8" i="21"/>
  <c r="BS8" i="21"/>
  <c r="CH8" i="21"/>
  <c r="CW8" i="21"/>
  <c r="CZ8" i="21"/>
  <c r="EQ8" i="21"/>
  <c r="EZ8" i="21"/>
  <c r="FM8" i="21"/>
  <c r="GF8" i="21"/>
  <c r="GS8" i="21"/>
  <c r="HG8" i="21"/>
  <c r="HU8" i="21"/>
  <c r="IH8" i="21"/>
  <c r="X8" i="21"/>
  <c r="AM8" i="21"/>
  <c r="BB8" i="21"/>
  <c r="BE8" i="21"/>
  <c r="BT8" i="21"/>
  <c r="CI8" i="21"/>
  <c r="CX8" i="21"/>
  <c r="DA8" i="21"/>
  <c r="EI8" i="21"/>
  <c r="ER8" i="21"/>
  <c r="FA8" i="21"/>
  <c r="FN8" i="21"/>
  <c r="FO8" i="21"/>
  <c r="GG8" i="21"/>
  <c r="GT8" i="21"/>
  <c r="GU8" i="21"/>
  <c r="HH8" i="21"/>
  <c r="Y8" i="21"/>
  <c r="AN8" i="21"/>
  <c r="AQ8" i="21"/>
  <c r="BF8" i="21"/>
  <c r="BU8" i="21"/>
  <c r="CJ8" i="21"/>
  <c r="CM8" i="21"/>
  <c r="DB8" i="21"/>
  <c r="EA8" i="21"/>
  <c r="EJ8" i="21"/>
  <c r="ES8" i="21"/>
  <c r="FB8" i="21"/>
  <c r="FP8" i="21"/>
  <c r="GV8" i="21"/>
  <c r="HI8" i="21"/>
  <c r="HW8" i="21"/>
  <c r="Z8" i="21"/>
  <c r="AO8" i="21"/>
  <c r="AR8" i="21"/>
  <c r="BG8" i="21"/>
  <c r="BV8" i="21"/>
  <c r="CK8" i="21"/>
  <c r="CN8" i="21"/>
  <c r="DC8" i="21"/>
  <c r="DS8" i="21"/>
  <c r="EB8" i="21"/>
  <c r="EK8" i="21"/>
  <c r="ET8" i="21"/>
  <c r="FQ8" i="21"/>
  <c r="GI8" i="21"/>
  <c r="GW8" i="21"/>
  <c r="HJ8" i="21"/>
  <c r="HK8" i="21"/>
  <c r="HX8" i="21"/>
  <c r="J36" i="37"/>
  <c r="J42" i="37"/>
  <c r="J24" i="37"/>
  <c r="J19" i="37"/>
  <c r="J28" i="37"/>
  <c r="J30" i="37"/>
  <c r="J33" i="37"/>
  <c r="J20" i="35"/>
  <c r="FW70" i="21"/>
  <c r="AC11" i="21"/>
  <c r="AF11" i="21"/>
  <c r="AU11" i="21"/>
  <c r="BJ11" i="21"/>
  <c r="BY11" i="21"/>
  <c r="CB11" i="21"/>
  <c r="CQ11" i="21"/>
  <c r="DF11" i="21"/>
  <c r="DM11" i="21"/>
  <c r="DT11" i="21"/>
  <c r="EA11" i="21"/>
  <c r="FJ11" i="21"/>
  <c r="GH11" i="21"/>
  <c r="GX11" i="21"/>
  <c r="HN11" i="21"/>
  <c r="ID11" i="21"/>
  <c r="AD11" i="21"/>
  <c r="AG11" i="21"/>
  <c r="AV11" i="21"/>
  <c r="BK11" i="21"/>
  <c r="BZ11" i="21"/>
  <c r="CC11" i="21"/>
  <c r="CR11" i="21"/>
  <c r="DG11" i="21"/>
  <c r="DN11" i="21"/>
  <c r="DU11" i="21"/>
  <c r="EB11" i="21"/>
  <c r="EI11" i="21"/>
  <c r="FK11" i="21"/>
  <c r="GI11" i="21"/>
  <c r="GY11" i="21"/>
  <c r="HO11" i="21"/>
  <c r="IE11" i="21"/>
  <c r="AH11" i="21"/>
  <c r="AW11" i="21"/>
  <c r="BL11" i="21"/>
  <c r="BO11" i="21"/>
  <c r="CD11" i="21"/>
  <c r="CS11" i="21"/>
  <c r="DH11" i="21"/>
  <c r="DO11" i="21"/>
  <c r="DV11" i="21"/>
  <c r="EC11" i="21"/>
  <c r="EJ11" i="21"/>
  <c r="EQ11" i="21"/>
  <c r="FL11" i="21"/>
  <c r="GJ11" i="21"/>
  <c r="GZ11" i="21"/>
  <c r="HP11" i="21"/>
  <c r="IF11" i="21"/>
  <c r="T11" i="21"/>
  <c r="AI11" i="21"/>
  <c r="AX11" i="21"/>
  <c r="BM11" i="21"/>
  <c r="BP11" i="21"/>
  <c r="CE11" i="21"/>
  <c r="CT11" i="21"/>
  <c r="DI11" i="21"/>
  <c r="DP11" i="21"/>
  <c r="DW11" i="21"/>
  <c r="ED11" i="21"/>
  <c r="EK11" i="21"/>
  <c r="ER11" i="21"/>
  <c r="EY11" i="21"/>
  <c r="FM11" i="21"/>
  <c r="FO11" i="21"/>
  <c r="GK11" i="21"/>
  <c r="GM11" i="21"/>
  <c r="HA11" i="21"/>
  <c r="HC11" i="21"/>
  <c r="HQ11" i="21"/>
  <c r="HS11" i="21"/>
  <c r="IG11" i="21"/>
  <c r="U11" i="21"/>
  <c r="AJ11" i="21"/>
  <c r="AY11" i="21"/>
  <c r="BN11" i="21"/>
  <c r="BQ11" i="21"/>
  <c r="CF11" i="21"/>
  <c r="CU11" i="21"/>
  <c r="DJ11" i="21"/>
  <c r="DQ11" i="21"/>
  <c r="DX11" i="21"/>
  <c r="EE11" i="21"/>
  <c r="EL11" i="21"/>
  <c r="ES11" i="21"/>
  <c r="EZ11" i="21"/>
  <c r="FN11" i="21"/>
  <c r="FP11" i="21"/>
  <c r="FX11" i="21"/>
  <c r="GL11" i="21"/>
  <c r="GN11" i="21"/>
  <c r="HB11" i="21"/>
  <c r="HD11" i="21"/>
  <c r="HR11" i="21"/>
  <c r="HT11" i="21"/>
  <c r="IH11" i="21"/>
  <c r="V11" i="21"/>
  <c r="AK11" i="21"/>
  <c r="AZ11" i="21"/>
  <c r="BC11" i="21"/>
  <c r="BR11" i="21"/>
  <c r="CG11" i="21"/>
  <c r="CV11" i="21"/>
  <c r="CY11" i="21"/>
  <c r="DR11" i="21"/>
  <c r="DY11" i="21"/>
  <c r="EF11" i="21"/>
  <c r="EM11" i="21"/>
  <c r="ET11" i="21"/>
  <c r="FA11" i="21"/>
  <c r="FQ11" i="21"/>
  <c r="FY11" i="21"/>
  <c r="GO11" i="21"/>
  <c r="HE11" i="21"/>
  <c r="HU11" i="21"/>
  <c r="W11" i="21"/>
  <c r="AL11" i="21"/>
  <c r="BA11" i="21"/>
  <c r="BD11" i="21"/>
  <c r="BS11" i="21"/>
  <c r="CH11" i="21"/>
  <c r="CW11" i="21"/>
  <c r="CZ11" i="21"/>
  <c r="DZ11" i="21"/>
  <c r="EG11" i="21"/>
  <c r="EN11" i="21"/>
  <c r="EU11" i="21"/>
  <c r="FB11" i="21"/>
  <c r="FR11" i="21"/>
  <c r="FZ11" i="21"/>
  <c r="GP11" i="21"/>
  <c r="HF11" i="21"/>
  <c r="HV11" i="21"/>
  <c r="X11" i="21"/>
  <c r="AM11" i="21"/>
  <c r="BB11" i="21"/>
  <c r="BE11" i="21"/>
  <c r="BT11" i="21"/>
  <c r="CI11" i="21"/>
  <c r="CX11" i="21"/>
  <c r="DA11" i="21"/>
  <c r="EH11" i="21"/>
  <c r="EO11" i="21"/>
  <c r="EV11" i="21"/>
  <c r="FC11" i="21"/>
  <c r="FS11" i="21"/>
  <c r="GA11" i="21"/>
  <c r="GQ11" i="21"/>
  <c r="HG11" i="21"/>
  <c r="HW11" i="21"/>
  <c r="Y11" i="21"/>
  <c r="AN11" i="21"/>
  <c r="AQ11" i="21"/>
  <c r="BF11" i="21"/>
  <c r="BU11" i="21"/>
  <c r="CJ11" i="21"/>
  <c r="CM11" i="21"/>
  <c r="DB11" i="21"/>
  <c r="EP11" i="21"/>
  <c r="EW11" i="21"/>
  <c r="FD11" i="21"/>
  <c r="FT11" i="21"/>
  <c r="GB11" i="21"/>
  <c r="GR11" i="21"/>
  <c r="HH11" i="21"/>
  <c r="HX11" i="21"/>
  <c r="Z11" i="21"/>
  <c r="AO11" i="21"/>
  <c r="AR11" i="21"/>
  <c r="BG11" i="21"/>
  <c r="BV11" i="21"/>
  <c r="CK11" i="21"/>
  <c r="CN11" i="21"/>
  <c r="DC11" i="21"/>
  <c r="EX11" i="21"/>
  <c r="FE11" i="21"/>
  <c r="FG11" i="21"/>
  <c r="FU11" i="21"/>
  <c r="GC11" i="21"/>
  <c r="GE11" i="21"/>
  <c r="GS11" i="21"/>
  <c r="GU11" i="21"/>
  <c r="HI11" i="21"/>
  <c r="HK11" i="21"/>
  <c r="HY11" i="21"/>
  <c r="IA11" i="21"/>
  <c r="AA11" i="21"/>
  <c r="AP11" i="21"/>
  <c r="AS11" i="21"/>
  <c r="BH11" i="21"/>
  <c r="BW11" i="21"/>
  <c r="CL11" i="21"/>
  <c r="CO11" i="21"/>
  <c r="DD11" i="21"/>
  <c r="FF11" i="21"/>
  <c r="FH11" i="21"/>
  <c r="FV11" i="21"/>
  <c r="GD11" i="21"/>
  <c r="GF11" i="21"/>
  <c r="GT11" i="21"/>
  <c r="GV11" i="21"/>
  <c r="HJ11" i="21"/>
  <c r="HL11" i="21"/>
  <c r="HZ11" i="21"/>
  <c r="IB11" i="21"/>
  <c r="AB11" i="21"/>
  <c r="AE11" i="21"/>
  <c r="AT11" i="21"/>
  <c r="BI11" i="21"/>
  <c r="BX11" i="21"/>
  <c r="CA11" i="21"/>
  <c r="CP11" i="21"/>
  <c r="DE11" i="21"/>
  <c r="DL11" i="21"/>
  <c r="DS11" i="21"/>
  <c r="FI11" i="21"/>
  <c r="GG11" i="21"/>
  <c r="GW11" i="21"/>
  <c r="HM11" i="21"/>
  <c r="IC11" i="21"/>
  <c r="DD69" i="21"/>
  <c r="IH69" i="21"/>
  <c r="CC69" i="21"/>
  <c r="CR69" i="21"/>
  <c r="GM69" i="21"/>
  <c r="CP69" i="21"/>
  <c r="FP69" i="21"/>
  <c r="DF69" i="21"/>
  <c r="EY69" i="21"/>
  <c r="KJ10" i="21"/>
  <c r="ED69" i="21"/>
  <c r="IF69" i="21"/>
  <c r="AE10" i="21"/>
  <c r="AV10" i="21"/>
  <c r="FK10" i="21"/>
  <c r="GI10" i="21"/>
  <c r="DS10" i="21"/>
  <c r="FW69" i="21"/>
  <c r="DU10" i="21"/>
  <c r="EI10" i="21"/>
  <c r="DE10" i="21"/>
  <c r="IC10" i="21"/>
  <c r="DG10" i="21"/>
  <c r="IE10" i="21"/>
  <c r="IB10" i="21"/>
  <c r="HZ10" i="21"/>
  <c r="HL10" i="21"/>
  <c r="HJ10" i="21"/>
  <c r="GV10" i="21"/>
  <c r="GT10" i="21"/>
  <c r="GF10" i="21"/>
  <c r="GD10" i="21"/>
  <c r="FV10" i="21"/>
  <c r="FH10" i="21"/>
  <c r="FF10" i="21"/>
  <c r="DD10" i="21"/>
  <c r="CO10" i="21"/>
  <c r="CL10" i="21"/>
  <c r="BW10" i="21"/>
  <c r="BH10" i="21"/>
  <c r="AS10" i="21"/>
  <c r="AP10" i="21"/>
  <c r="AA10" i="21"/>
  <c r="IA10" i="21"/>
  <c r="HY10" i="21"/>
  <c r="HK10" i="21"/>
  <c r="HI10" i="21"/>
  <c r="GU10" i="21"/>
  <c r="GS10" i="21"/>
  <c r="GE10" i="21"/>
  <c r="GC10" i="21"/>
  <c r="FU10" i="21"/>
  <c r="FG10" i="21"/>
  <c r="FE10" i="21"/>
  <c r="EX10" i="21"/>
  <c r="DC10" i="21"/>
  <c r="CN10" i="21"/>
  <c r="CK10" i="21"/>
  <c r="BV10" i="21"/>
  <c r="BG10" i="21"/>
  <c r="AR10" i="21"/>
  <c r="AO10" i="21"/>
  <c r="Z10" i="21"/>
  <c r="HX10" i="21"/>
  <c r="HH10" i="21"/>
  <c r="GR10" i="21"/>
  <c r="GB10" i="21"/>
  <c r="FT10" i="21"/>
  <c r="FD10" i="21"/>
  <c r="EW10" i="21"/>
  <c r="EP10" i="21"/>
  <c r="DB10" i="21"/>
  <c r="CM10" i="21"/>
  <c r="CJ10" i="21"/>
  <c r="BU10" i="21"/>
  <c r="BF10" i="21"/>
  <c r="AQ10" i="21"/>
  <c r="AN10" i="21"/>
  <c r="Y10" i="21"/>
  <c r="HW10" i="21"/>
  <c r="HG10" i="21"/>
  <c r="GQ10" i="21"/>
  <c r="GA10" i="21"/>
  <c r="FS10" i="21"/>
  <c r="FC10" i="21"/>
  <c r="EV10" i="21"/>
  <c r="EO10" i="21"/>
  <c r="EH10" i="21"/>
  <c r="DA10" i="21"/>
  <c r="CX10" i="21"/>
  <c r="CI10" i="21"/>
  <c r="BT10" i="21"/>
  <c r="BE10" i="21"/>
  <c r="BB10" i="21"/>
  <c r="AM10" i="21"/>
  <c r="X10" i="21"/>
  <c r="HV10" i="21"/>
  <c r="HF10" i="21"/>
  <c r="GP10" i="21"/>
  <c r="FZ10" i="21"/>
  <c r="FR10" i="21"/>
  <c r="FB10" i="21"/>
  <c r="EU10" i="21"/>
  <c r="EN10" i="21"/>
  <c r="EG10" i="21"/>
  <c r="DZ10" i="21"/>
  <c r="CZ10" i="21"/>
  <c r="CW10" i="21"/>
  <c r="CH10" i="21"/>
  <c r="BS10" i="21"/>
  <c r="BD10" i="21"/>
  <c r="BA10" i="21"/>
  <c r="AL10" i="21"/>
  <c r="W10" i="21"/>
  <c r="HU10" i="21"/>
  <c r="HE10" i="21"/>
  <c r="GO10" i="21"/>
  <c r="FY10" i="21"/>
  <c r="FQ10" i="21"/>
  <c r="FA10" i="21"/>
  <c r="ET10" i="21"/>
  <c r="EM10" i="21"/>
  <c r="EF10" i="21"/>
  <c r="DY10" i="21"/>
  <c r="DR10" i="21"/>
  <c r="CY10" i="21"/>
  <c r="CV10" i="21"/>
  <c r="CG10" i="21"/>
  <c r="BR10" i="21"/>
  <c r="BC10" i="21"/>
  <c r="AZ10" i="21"/>
  <c r="AK10" i="21"/>
  <c r="V10" i="21"/>
  <c r="IH10" i="21"/>
  <c r="HT10" i="21"/>
  <c r="HR10" i="21"/>
  <c r="HD10" i="21"/>
  <c r="HB10" i="21"/>
  <c r="GN10" i="21"/>
  <c r="GL10" i="21"/>
  <c r="FX10" i="21"/>
  <c r="FP10" i="21"/>
  <c r="FN10" i="21"/>
  <c r="EZ10" i="21"/>
  <c r="ES10" i="21"/>
  <c r="EL10" i="21"/>
  <c r="EE10" i="21"/>
  <c r="DX10" i="21"/>
  <c r="DQ10" i="21"/>
  <c r="DJ10" i="21"/>
  <c r="CU10" i="21"/>
  <c r="CF10" i="21"/>
  <c r="BQ10" i="21"/>
  <c r="BN10" i="21"/>
  <c r="AY10" i="21"/>
  <c r="AJ10" i="21"/>
  <c r="U10" i="21"/>
  <c r="IG10" i="21"/>
  <c r="HS10" i="21"/>
  <c r="HQ10" i="21"/>
  <c r="HC10" i="21"/>
  <c r="HA10" i="21"/>
  <c r="GM10" i="21"/>
  <c r="GK10" i="21"/>
  <c r="FO10" i="21"/>
  <c r="FM10" i="21"/>
  <c r="EY10" i="21"/>
  <c r="ER10" i="21"/>
  <c r="EK10" i="21"/>
  <c r="ED10" i="21"/>
  <c r="DW10" i="21"/>
  <c r="DP10" i="21"/>
  <c r="DI10" i="21"/>
  <c r="CT10" i="21"/>
  <c r="CE10" i="21"/>
  <c r="BP10" i="21"/>
  <c r="BM10" i="21"/>
  <c r="AX10" i="21"/>
  <c r="AI10" i="21"/>
  <c r="T10" i="21"/>
  <c r="IF10" i="21"/>
  <c r="HP10" i="21"/>
  <c r="GZ10" i="21"/>
  <c r="GJ10" i="21"/>
  <c r="FL10" i="21"/>
  <c r="EQ10" i="21"/>
  <c r="EJ10" i="21"/>
  <c r="EC10" i="21"/>
  <c r="DV10" i="21"/>
  <c r="DO10" i="21"/>
  <c r="DH10" i="21"/>
  <c r="CS10" i="21"/>
  <c r="CD10" i="21"/>
  <c r="BO10" i="21"/>
  <c r="BL10" i="21"/>
  <c r="AW10" i="21"/>
  <c r="AH10" i="21"/>
  <c r="ID10" i="21"/>
  <c r="HN10" i="21"/>
  <c r="GX10" i="21"/>
  <c r="GH10" i="21"/>
  <c r="FJ10" i="21"/>
  <c r="EA10" i="21"/>
  <c r="DT10" i="21"/>
  <c r="DM10" i="21"/>
  <c r="DF10" i="21"/>
  <c r="CQ10" i="21"/>
  <c r="CB10" i="21"/>
  <c r="BY10" i="21"/>
  <c r="BJ10" i="21"/>
  <c r="AU10" i="21"/>
  <c r="AF10" i="21"/>
  <c r="AC10" i="21"/>
  <c r="CP10" i="21"/>
  <c r="HM10" i="21"/>
  <c r="CA10" i="21"/>
  <c r="CR10" i="21"/>
  <c r="HO10" i="21"/>
  <c r="BX10" i="21"/>
  <c r="CC10" i="21"/>
  <c r="DL10" i="21"/>
  <c r="BI10" i="21"/>
  <c r="BZ10" i="21"/>
  <c r="DN10" i="21"/>
  <c r="EB10" i="21"/>
  <c r="GW10" i="21"/>
  <c r="BK10" i="21"/>
  <c r="GY10" i="21"/>
  <c r="GG68" i="21"/>
  <c r="EO68" i="21"/>
  <c r="HU68" i="21"/>
  <c r="HO68" i="21"/>
  <c r="EZ68" i="21"/>
  <c r="DW68" i="21"/>
  <c r="S68" i="21"/>
  <c r="AA9" i="21"/>
  <c r="AP9" i="21"/>
  <c r="AS9" i="21"/>
  <c r="BH9" i="21"/>
  <c r="BW9" i="21"/>
  <c r="CL9" i="21"/>
  <c r="CO9" i="21"/>
  <c r="DD9" i="21"/>
  <c r="DT9" i="21"/>
  <c r="EC9" i="21"/>
  <c r="EL9" i="21"/>
  <c r="EU9" i="21"/>
  <c r="FD9" i="21"/>
  <c r="FR9" i="21"/>
  <c r="GJ9" i="21"/>
  <c r="GX9" i="21"/>
  <c r="HL9" i="21"/>
  <c r="HY9" i="21"/>
  <c r="AB9" i="21"/>
  <c r="AE9" i="21"/>
  <c r="AT9" i="21"/>
  <c r="BI9" i="21"/>
  <c r="BX9" i="21"/>
  <c r="CA9" i="21"/>
  <c r="CP9" i="21"/>
  <c r="DE9" i="21"/>
  <c r="DL9" i="21"/>
  <c r="DU9" i="21"/>
  <c r="ED9" i="21"/>
  <c r="EM9" i="21"/>
  <c r="EV9" i="21"/>
  <c r="FE9" i="21"/>
  <c r="FS9" i="21"/>
  <c r="FX9" i="21"/>
  <c r="GK9" i="21"/>
  <c r="GY9" i="21"/>
  <c r="HM9" i="21"/>
  <c r="HZ9" i="21"/>
  <c r="IA9" i="21"/>
  <c r="AC9" i="21"/>
  <c r="AF9" i="21"/>
  <c r="AU9" i="21"/>
  <c r="BJ9" i="21"/>
  <c r="BY9" i="21"/>
  <c r="CB9" i="21"/>
  <c r="CQ9" i="21"/>
  <c r="DF9" i="21"/>
  <c r="DM9" i="21"/>
  <c r="DV9" i="21"/>
  <c r="EE9" i="21"/>
  <c r="EN9" i="21"/>
  <c r="EW9" i="21"/>
  <c r="FF9" i="21"/>
  <c r="FG9" i="21"/>
  <c r="FT9" i="21"/>
  <c r="FY9" i="21"/>
  <c r="GL9" i="21"/>
  <c r="GM9" i="21"/>
  <c r="GZ9" i="21"/>
  <c r="HN9" i="21"/>
  <c r="IB9" i="21"/>
  <c r="AD9" i="21"/>
  <c r="AG9" i="21"/>
  <c r="AV9" i="21"/>
  <c r="BK9" i="21"/>
  <c r="BZ9" i="21"/>
  <c r="CC9" i="21"/>
  <c r="CR9" i="21"/>
  <c r="DG9" i="21"/>
  <c r="DN9" i="21"/>
  <c r="DW9" i="21"/>
  <c r="EF9" i="21"/>
  <c r="EO9" i="21"/>
  <c r="EX9" i="21"/>
  <c r="FH9" i="21"/>
  <c r="FU9" i="21"/>
  <c r="FZ9" i="21"/>
  <c r="GN9" i="21"/>
  <c r="HA9" i="21"/>
  <c r="HO9" i="21"/>
  <c r="IC9" i="21"/>
  <c r="T9" i="21"/>
  <c r="AI9" i="21"/>
  <c r="AX9" i="21"/>
  <c r="BM9" i="21"/>
  <c r="BP9" i="21"/>
  <c r="CE9" i="21"/>
  <c r="CT9" i="21"/>
  <c r="DI9" i="21"/>
  <c r="DP9" i="21"/>
  <c r="DY9" i="21"/>
  <c r="EH9" i="21"/>
  <c r="FJ9" i="21"/>
  <c r="GB9" i="21"/>
  <c r="GP9" i="21"/>
  <c r="HD9" i="21"/>
  <c r="HQ9" i="21"/>
  <c r="IE9" i="21"/>
  <c r="U9" i="21"/>
  <c r="AJ9" i="21"/>
  <c r="AY9" i="21"/>
  <c r="BN9" i="21"/>
  <c r="BQ9" i="21"/>
  <c r="CF9" i="21"/>
  <c r="CU9" i="21"/>
  <c r="DJ9" i="21"/>
  <c r="DQ9" i="21"/>
  <c r="DZ9" i="21"/>
  <c r="FK9" i="21"/>
  <c r="GC9" i="21"/>
  <c r="GQ9" i="21"/>
  <c r="HE9" i="21"/>
  <c r="HR9" i="21"/>
  <c r="HS9" i="21"/>
  <c r="IF9" i="21"/>
  <c r="V9" i="21"/>
  <c r="AK9" i="21"/>
  <c r="AZ9" i="21"/>
  <c r="BC9" i="21"/>
  <c r="BR9" i="21"/>
  <c r="CG9" i="21"/>
  <c r="CV9" i="21"/>
  <c r="CY9" i="21"/>
  <c r="DR9" i="21"/>
  <c r="EY9" i="21"/>
  <c r="FL9" i="21"/>
  <c r="GD9" i="21"/>
  <c r="GE9" i="21"/>
  <c r="GR9" i="21"/>
  <c r="HF9" i="21"/>
  <c r="HT9" i="21"/>
  <c r="IG9" i="21"/>
  <c r="W9" i="21"/>
  <c r="AL9" i="21"/>
  <c r="BA9" i="21"/>
  <c r="BD9" i="21"/>
  <c r="BS9" i="21"/>
  <c r="CH9" i="21"/>
  <c r="CW9" i="21"/>
  <c r="CZ9" i="21"/>
  <c r="EQ9" i="21"/>
  <c r="EZ9" i="21"/>
  <c r="FM9" i="21"/>
  <c r="GF9" i="21"/>
  <c r="GS9" i="21"/>
  <c r="HG9" i="21"/>
  <c r="HU9" i="21"/>
  <c r="IH9" i="21"/>
  <c r="X9" i="21"/>
  <c r="AM9" i="21"/>
  <c r="BB9" i="21"/>
  <c r="BE9" i="21"/>
  <c r="BT9" i="21"/>
  <c r="CI9" i="21"/>
  <c r="CX9" i="21"/>
  <c r="DA9" i="21"/>
  <c r="EI9" i="21"/>
  <c r="ER9" i="21"/>
  <c r="FA9" i="21"/>
  <c r="FN9" i="21"/>
  <c r="FO9" i="21"/>
  <c r="GG9" i="21"/>
  <c r="GT9" i="21"/>
  <c r="GU9" i="21"/>
  <c r="HH9" i="21"/>
  <c r="HV9" i="21"/>
  <c r="Y9" i="21"/>
  <c r="AN9" i="21"/>
  <c r="AQ9" i="21"/>
  <c r="BF9" i="21"/>
  <c r="BU9" i="21"/>
  <c r="CJ9" i="21"/>
  <c r="CM9" i="21"/>
  <c r="DB9" i="21"/>
  <c r="EA9" i="21"/>
  <c r="EJ9" i="21"/>
  <c r="ES9" i="21"/>
  <c r="FB9" i="21"/>
  <c r="FP9" i="21"/>
  <c r="GH9" i="21"/>
  <c r="GV9" i="21"/>
  <c r="HI9" i="21"/>
  <c r="HW9" i="21"/>
  <c r="DO69" i="21"/>
  <c r="IY10" i="21"/>
  <c r="DN69" i="21"/>
  <c r="JJ8" i="21"/>
  <c r="IQ8" i="21"/>
  <c r="IP8" i="21"/>
  <c r="IM8" i="21"/>
  <c r="IK8" i="21"/>
  <c r="JS8" i="21"/>
  <c r="KC8" i="21"/>
  <c r="JA8" i="21"/>
  <c r="IW8" i="21"/>
  <c r="IR8" i="21"/>
  <c r="IN8" i="21"/>
  <c r="IY8" i="21"/>
  <c r="JK8" i="21"/>
  <c r="IZ8" i="21"/>
  <c r="JB8" i="21"/>
  <c r="JO8" i="21"/>
  <c r="JY8" i="21"/>
  <c r="KF8" i="21"/>
  <c r="JG8" i="21"/>
  <c r="S8" i="21"/>
  <c r="AG67" i="21"/>
  <c r="IS8" i="21"/>
  <c r="KA8" i="21"/>
  <c r="IX8" i="21"/>
  <c r="JW8" i="21"/>
  <c r="JM8" i="21"/>
  <c r="IJ8" i="21"/>
  <c r="KE8" i="21"/>
  <c r="KD8" i="21"/>
  <c r="IT8" i="21"/>
  <c r="JR8" i="21"/>
  <c r="JQ8" i="21"/>
  <c r="IO8" i="21"/>
  <c r="JN8" i="21"/>
  <c r="JD8" i="21"/>
  <c r="JV8" i="21"/>
  <c r="JU8" i="21"/>
  <c r="KB8" i="21"/>
  <c r="JI8" i="21"/>
  <c r="JH8" i="21"/>
  <c r="JX8" i="21"/>
  <c r="JE8" i="21"/>
  <c r="IU8" i="21"/>
  <c r="JC8" i="21"/>
  <c r="II8" i="21"/>
  <c r="JL8" i="21"/>
  <c r="JQ11" i="21"/>
  <c r="I269" i="50"/>
  <c r="IJ11" i="21"/>
  <c r="I236" i="50"/>
  <c r="IY11" i="21"/>
  <c r="I251" i="50"/>
  <c r="JH11" i="21"/>
  <c r="I260" i="50"/>
  <c r="JG11" i="21"/>
  <c r="I259" i="50"/>
  <c r="KL11" i="21"/>
  <c r="I290" i="50"/>
  <c r="IO11" i="21"/>
  <c r="I241" i="50"/>
  <c r="IX11" i="21"/>
  <c r="I250" i="50"/>
  <c r="IW11" i="21"/>
  <c r="I249" i="50"/>
  <c r="KE11" i="21"/>
  <c r="I283" i="50"/>
  <c r="FW11" i="21"/>
  <c r="IN11" i="21"/>
  <c r="I240" i="50"/>
  <c r="IM11" i="21"/>
  <c r="I239" i="50"/>
  <c r="JU11" i="21"/>
  <c r="I273" i="50"/>
  <c r="KG11" i="21"/>
  <c r="I285" i="50"/>
  <c r="KM11" i="21"/>
  <c r="I291" i="50"/>
  <c r="JK11" i="21"/>
  <c r="I263" i="50"/>
  <c r="JZ11" i="21"/>
  <c r="I278" i="50"/>
  <c r="KF11" i="21"/>
  <c r="I284" i="50"/>
  <c r="JA11" i="21"/>
  <c r="I253" i="50"/>
  <c r="KK11" i="21"/>
  <c r="I289" i="50"/>
  <c r="S11" i="21"/>
  <c r="JP11" i="21"/>
  <c r="I268" i="50"/>
  <c r="JV11" i="21"/>
  <c r="I274" i="50"/>
  <c r="IQ11" i="21"/>
  <c r="I243" i="50"/>
  <c r="KD11" i="21"/>
  <c r="I282" i="50"/>
  <c r="JF11" i="21"/>
  <c r="I258" i="50"/>
  <c r="JY11" i="21"/>
  <c r="I277" i="50"/>
  <c r="JW11" i="21"/>
  <c r="I275" i="50"/>
  <c r="JL11" i="21"/>
  <c r="I264" i="50"/>
  <c r="JT11" i="21"/>
  <c r="I272" i="50"/>
  <c r="IV11" i="21"/>
  <c r="I248" i="50"/>
  <c r="JO11" i="21"/>
  <c r="I267" i="50"/>
  <c r="JX11" i="21"/>
  <c r="I276" i="50"/>
  <c r="JM11" i="21"/>
  <c r="I265" i="50"/>
  <c r="N11" i="21"/>
  <c r="JB11" i="21"/>
  <c r="I254" i="50"/>
  <c r="JJ11" i="21"/>
  <c r="I262" i="50"/>
  <c r="KJ11" i="21"/>
  <c r="I288" i="50"/>
  <c r="IL11" i="21"/>
  <c r="I238" i="50"/>
  <c r="DK11" i="21"/>
  <c r="JE11" i="21"/>
  <c r="I257" i="50"/>
  <c r="JN11" i="21"/>
  <c r="I266" i="50"/>
  <c r="JC11" i="21"/>
  <c r="I255" i="50"/>
  <c r="IR11" i="21"/>
  <c r="I244" i="50"/>
  <c r="IZ11" i="21"/>
  <c r="I252" i="50"/>
  <c r="KC11" i="21"/>
  <c r="I281" i="50"/>
  <c r="KI11" i="21"/>
  <c r="I287" i="50"/>
  <c r="IU11" i="21"/>
  <c r="I247" i="50"/>
  <c r="JD11" i="21"/>
  <c r="I256" i="50"/>
  <c r="IS11" i="21"/>
  <c r="I245" i="50"/>
  <c r="IP11" i="21"/>
  <c r="I242" i="50"/>
  <c r="JS11" i="21"/>
  <c r="I271" i="50"/>
  <c r="KB11" i="21"/>
  <c r="I280" i="50"/>
  <c r="KA11" i="21"/>
  <c r="I279" i="50"/>
  <c r="IK11" i="21"/>
  <c r="I237" i="50"/>
  <c r="IT11" i="21"/>
  <c r="I246" i="50"/>
  <c r="II11" i="21"/>
  <c r="I235" i="50"/>
  <c r="JI11" i="21"/>
  <c r="I261" i="50"/>
  <c r="JR11" i="21"/>
  <c r="I270" i="50"/>
  <c r="JR10" i="21"/>
  <c r="JT10" i="21"/>
  <c r="JU10" i="21"/>
  <c r="JM10" i="21"/>
  <c r="JZ10" i="21"/>
  <c r="JH10" i="21"/>
  <c r="JY10" i="21"/>
  <c r="KA10" i="21"/>
  <c r="IW10" i="21"/>
  <c r="KI10" i="21"/>
  <c r="KK10" i="21"/>
  <c r="KL10" i="21"/>
  <c r="GX69" i="21"/>
  <c r="S10" i="21"/>
  <c r="IR10" i="21"/>
  <c r="JJ10" i="21"/>
  <c r="KG10" i="21"/>
  <c r="JB10" i="21"/>
  <c r="JC10" i="21"/>
  <c r="FZ69" i="21"/>
  <c r="JL10" i="21"/>
  <c r="JP10" i="21"/>
  <c r="KB10" i="21"/>
  <c r="JV10" i="21"/>
  <c r="IJ10" i="21"/>
  <c r="KH10" i="21"/>
  <c r="JK10" i="21"/>
  <c r="FW10" i="21"/>
  <c r="JS10" i="21"/>
  <c r="KF10" i="21"/>
  <c r="IT10" i="21"/>
  <c r="IK10" i="21"/>
  <c r="JG10" i="21"/>
  <c r="KD10" i="21"/>
  <c r="JW10" i="21"/>
  <c r="IO10" i="21"/>
  <c r="JQ10" i="21"/>
  <c r="KM10" i="21"/>
  <c r="JD10" i="21"/>
  <c r="IU10" i="21"/>
  <c r="DK10" i="21"/>
  <c r="IL10" i="21"/>
  <c r="KE10" i="21"/>
  <c r="N10" i="21"/>
  <c r="IM10" i="21"/>
  <c r="IN10" i="21"/>
  <c r="IP10" i="21"/>
  <c r="IQ10" i="21"/>
  <c r="II10" i="21"/>
  <c r="JN10" i="21"/>
  <c r="JE10" i="21"/>
  <c r="IV10" i="21"/>
  <c r="IX10" i="21"/>
  <c r="IZ10" i="21"/>
  <c r="JA10" i="21"/>
  <c r="IS10" i="21"/>
  <c r="JX10" i="21"/>
  <c r="JO10" i="21"/>
  <c r="JF10" i="21"/>
  <c r="JI10" i="21"/>
  <c r="KF9" i="21"/>
  <c r="JK9" i="21"/>
  <c r="JN9" i="21"/>
  <c r="IJ9" i="21"/>
  <c r="KE9" i="21"/>
  <c r="KC9" i="21"/>
  <c r="IP9" i="21"/>
  <c r="KG9" i="21"/>
  <c r="JR9" i="21"/>
  <c r="JO9" i="21"/>
  <c r="IV9" i="21"/>
  <c r="II9" i="21"/>
  <c r="JE9" i="21"/>
  <c r="JI9" i="21"/>
  <c r="JY9" i="21"/>
  <c r="JF9" i="21"/>
  <c r="IM9" i="21"/>
  <c r="KM9" i="21"/>
  <c r="FW9" i="21"/>
  <c r="IS9" i="21"/>
  <c r="JS9" i="21"/>
  <c r="IZ9" i="21"/>
  <c r="I9" i="21"/>
  <c r="JP9" i="21"/>
  <c r="IW9" i="21"/>
  <c r="JM9" i="21"/>
  <c r="JT9" i="21"/>
  <c r="JB9" i="21"/>
  <c r="IQ9" i="21"/>
  <c r="JG9" i="21"/>
  <c r="IN9" i="21"/>
  <c r="JD9" i="21"/>
  <c r="IT9" i="21"/>
  <c r="JV9" i="21"/>
  <c r="KB9" i="21"/>
  <c r="JA9" i="21"/>
  <c r="JZ9" i="21"/>
  <c r="IX9" i="21"/>
  <c r="IU9" i="21"/>
  <c r="AG68" i="21"/>
  <c r="JW9" i="21"/>
  <c r="JJ9" i="21"/>
  <c r="IR9" i="21"/>
  <c r="JQ9" i="21"/>
  <c r="IO9" i="21"/>
  <c r="IL9" i="21"/>
  <c r="KI9" i="21"/>
  <c r="JL9" i="21"/>
  <c r="KJ9" i="21"/>
  <c r="JX9" i="21"/>
  <c r="KL9" i="21"/>
  <c r="KD9" i="21"/>
  <c r="DK9" i="21"/>
  <c r="IK9" i="21"/>
  <c r="KA9" i="21"/>
  <c r="JH9" i="21"/>
  <c r="IY9" i="21"/>
  <c r="JC9" i="21"/>
  <c r="KK9" i="21"/>
  <c r="JU9" i="21"/>
  <c r="C11" i="21"/>
  <c r="G11" i="21"/>
  <c r="C10" i="21"/>
  <c r="G10" i="21"/>
  <c r="J9" i="21"/>
  <c r="G9" i="21"/>
  <c r="EH64" i="21"/>
  <c r="J29" i="35"/>
  <c r="J32" i="35"/>
  <c r="J35" i="35"/>
  <c r="J38" i="35"/>
  <c r="J41" i="37"/>
  <c r="CG64" i="21"/>
  <c r="J20" i="37"/>
  <c r="IH64" i="21"/>
  <c r="BB64" i="21"/>
  <c r="J16" i="37"/>
  <c r="BO64" i="21"/>
  <c r="J22" i="35"/>
  <c r="J27" i="37"/>
  <c r="J29" i="37"/>
  <c r="J32" i="37"/>
  <c r="J35" i="37"/>
  <c r="J38" i="37"/>
  <c r="J25" i="37"/>
  <c r="J39" i="37"/>
  <c r="J21" i="37"/>
  <c r="J21" i="35"/>
  <c r="J14" i="35"/>
  <c r="G10" i="51"/>
  <c r="H10" i="51"/>
  <c r="CM64" i="21"/>
  <c r="CY64" i="21"/>
  <c r="EI64" i="21"/>
  <c r="GE64" i="21"/>
  <c r="FR64" i="21"/>
  <c r="AY64" i="21"/>
  <c r="BQ64" i="21"/>
  <c r="BM64" i="21"/>
  <c r="DZ64" i="21"/>
  <c r="J18" i="37"/>
  <c r="CE64" i="21"/>
  <c r="EK64" i="21"/>
  <c r="J5" i="21"/>
  <c r="G54" i="35"/>
  <c r="L13" i="36"/>
  <c r="BD64" i="21"/>
  <c r="EL64" i="21"/>
  <c r="E99" i="50"/>
  <c r="E132" i="50"/>
  <c r="E221" i="50"/>
  <c r="DM64" i="21"/>
  <c r="J15" i="37"/>
  <c r="H47" i="37"/>
  <c r="I47" i="37"/>
  <c r="F108" i="50"/>
  <c r="E108" i="50"/>
  <c r="FU67" i="21"/>
  <c r="FU64" i="21"/>
  <c r="FQ5" i="21"/>
  <c r="E77" i="50"/>
  <c r="E154" i="50"/>
  <c r="E160" i="50"/>
  <c r="T64" i="21"/>
  <c r="AH64" i="21"/>
  <c r="DP64" i="21"/>
  <c r="E224" i="50"/>
  <c r="FU5" i="21"/>
  <c r="DA64" i="21"/>
  <c r="CO64" i="21"/>
  <c r="J17" i="37"/>
  <c r="EG5" i="21"/>
  <c r="E204" i="50"/>
  <c r="IA64" i="21"/>
  <c r="DN64" i="21"/>
  <c r="CD64" i="21"/>
  <c r="GD64" i="21"/>
  <c r="HQ5" i="21"/>
  <c r="DM5" i="21"/>
  <c r="S64" i="21"/>
  <c r="BC64" i="21"/>
  <c r="R5" i="21"/>
  <c r="G62" i="35"/>
  <c r="T13" i="36"/>
  <c r="DB64" i="21"/>
  <c r="E171" i="50"/>
  <c r="HZ64" i="21"/>
  <c r="E109" i="50"/>
  <c r="GQ64" i="21"/>
  <c r="BJ64" i="21"/>
  <c r="BV64" i="21"/>
  <c r="CT64" i="21"/>
  <c r="EP64" i="21"/>
  <c r="HJ64" i="21"/>
  <c r="E43" i="50"/>
  <c r="FB64" i="21"/>
  <c r="DF64" i="21"/>
  <c r="E183" i="50"/>
  <c r="E207" i="50"/>
  <c r="J22" i="37"/>
  <c r="E201" i="50"/>
  <c r="E31" i="50"/>
  <c r="E45" i="50"/>
  <c r="FN64" i="21"/>
  <c r="DZ5" i="21"/>
  <c r="E123" i="50"/>
  <c r="E39" i="50"/>
  <c r="E100" i="50"/>
  <c r="E209" i="50"/>
  <c r="EQ64" i="21"/>
  <c r="I48" i="37"/>
  <c r="AL64" i="21"/>
  <c r="BN64" i="21"/>
  <c r="CB64" i="21"/>
  <c r="GL64" i="21"/>
  <c r="E16" i="50"/>
  <c r="E23" i="50"/>
  <c r="DR64" i="21"/>
  <c r="E74" i="50"/>
  <c r="AD5" i="21"/>
  <c r="GD5" i="21"/>
  <c r="K5" i="21"/>
  <c r="G55" i="35"/>
  <c r="M13" i="36"/>
  <c r="AP64" i="21"/>
  <c r="E70" i="50"/>
  <c r="BR5" i="21"/>
  <c r="E15" i="67"/>
  <c r="E17" i="67"/>
  <c r="FV5" i="21"/>
  <c r="E273" i="50"/>
  <c r="AI64" i="21"/>
  <c r="BG64" i="21"/>
  <c r="BS64" i="21"/>
  <c r="GI64" i="21"/>
  <c r="HG64" i="21"/>
  <c r="CU64" i="21"/>
  <c r="E15" i="50"/>
  <c r="BF64" i="21"/>
  <c r="DJ64" i="21"/>
  <c r="BR64" i="21"/>
  <c r="CL64" i="21"/>
  <c r="HH64" i="21"/>
  <c r="HT64" i="21"/>
  <c r="AF64" i="21"/>
  <c r="CN64" i="21"/>
  <c r="CZ64" i="21"/>
  <c r="AT64" i="21"/>
  <c r="Y64" i="21"/>
  <c r="CS64" i="21"/>
  <c r="DE64" i="21"/>
  <c r="FA64" i="21"/>
  <c r="GW64" i="21"/>
  <c r="HU64" i="21"/>
  <c r="AO64" i="21"/>
  <c r="GK64" i="21"/>
  <c r="E192" i="50"/>
  <c r="E89" i="50"/>
  <c r="E35" i="50"/>
  <c r="E67" i="50"/>
  <c r="E129" i="50"/>
  <c r="HX5" i="21"/>
  <c r="CQ64" i="21"/>
  <c r="BU64" i="21"/>
  <c r="AW64" i="21"/>
  <c r="DC64" i="21"/>
  <c r="GU64" i="21"/>
  <c r="IG64" i="21"/>
  <c r="DL64" i="21"/>
  <c r="EV64" i="21"/>
  <c r="FT64" i="21"/>
  <c r="GF64" i="21"/>
  <c r="HD64" i="21"/>
  <c r="IB64" i="21"/>
  <c r="W5" i="21"/>
  <c r="AI5" i="21"/>
  <c r="E135" i="50"/>
  <c r="E218" i="50"/>
  <c r="AR64" i="21"/>
  <c r="DU64" i="21"/>
  <c r="GY5" i="21"/>
  <c r="AE64" i="21"/>
  <c r="E244" i="49"/>
  <c r="E256" i="49"/>
  <c r="E216" i="50"/>
  <c r="BL64" i="21"/>
  <c r="GR64" i="21"/>
  <c r="E113" i="50"/>
  <c r="FN5" i="21"/>
  <c r="E11" i="50"/>
  <c r="E282" i="49"/>
  <c r="E161" i="50"/>
  <c r="CP64" i="21"/>
  <c r="AA64" i="21"/>
  <c r="BW64" i="21"/>
  <c r="EO64" i="21"/>
  <c r="HR5" i="21"/>
  <c r="DY64" i="21"/>
  <c r="FR5" i="21"/>
  <c r="FJ5" i="21"/>
  <c r="DV5" i="21"/>
  <c r="HC5" i="21"/>
  <c r="DC5" i="21"/>
  <c r="E156" i="50"/>
  <c r="HM5" i="21"/>
  <c r="BX5" i="21"/>
  <c r="E36" i="50"/>
  <c r="E59" i="50"/>
  <c r="E68" i="50"/>
  <c r="E148" i="50"/>
  <c r="E184" i="50"/>
  <c r="J15" i="35"/>
  <c r="G25" i="51"/>
  <c r="H25" i="51"/>
  <c r="DX64" i="21"/>
  <c r="BQ5" i="21"/>
  <c r="BE5" i="21"/>
  <c r="DF5" i="21"/>
  <c r="AZ5" i="21"/>
  <c r="FP5" i="21"/>
  <c r="DY5" i="21"/>
  <c r="BZ5" i="21"/>
  <c r="CC5" i="21"/>
  <c r="CG5" i="21"/>
  <c r="EC5" i="21"/>
  <c r="GK5" i="21"/>
  <c r="IG5" i="21"/>
  <c r="BE64" i="21"/>
  <c r="CH64" i="21"/>
  <c r="AU64" i="21"/>
  <c r="GT64" i="21"/>
  <c r="BK64" i="21"/>
  <c r="DG64" i="21"/>
  <c r="DS64" i="21"/>
  <c r="GY64" i="21"/>
  <c r="HK64" i="21"/>
  <c r="HW64" i="21"/>
  <c r="E251" i="50"/>
  <c r="HR64" i="21"/>
  <c r="FD5" i="21"/>
  <c r="V64" i="21"/>
  <c r="FW64" i="21"/>
  <c r="E217" i="50"/>
  <c r="E102" i="50"/>
  <c r="E211" i="50"/>
  <c r="E271" i="50"/>
  <c r="DX5" i="21"/>
  <c r="FT5" i="21"/>
  <c r="HP5" i="21"/>
  <c r="DD5" i="21"/>
  <c r="DP5" i="21"/>
  <c r="AN64" i="21"/>
  <c r="BX64" i="21"/>
  <c r="DH64" i="21"/>
  <c r="ER64" i="21"/>
  <c r="GN64" i="21"/>
  <c r="HL64" i="21"/>
  <c r="HX64" i="21"/>
  <c r="X64" i="21"/>
  <c r="EZ64" i="21"/>
  <c r="EF64" i="21"/>
  <c r="IK5" i="21"/>
  <c r="E215" i="50"/>
  <c r="BA64" i="21"/>
  <c r="BY64" i="21"/>
  <c r="CK64" i="21"/>
  <c r="CW64" i="21"/>
  <c r="EG64" i="21"/>
  <c r="GC64" i="21"/>
  <c r="HA64" i="21"/>
  <c r="DR5" i="21"/>
  <c r="E130" i="50"/>
  <c r="AS5" i="21"/>
  <c r="AN5" i="21"/>
  <c r="BS5" i="21"/>
  <c r="E233" i="49"/>
  <c r="E303" i="49"/>
  <c r="HP64" i="21"/>
  <c r="HS64" i="21"/>
  <c r="E103" i="50"/>
  <c r="E131" i="50"/>
  <c r="E142" i="50"/>
  <c r="E177" i="50"/>
  <c r="CI64" i="21"/>
  <c r="GA64" i="21"/>
  <c r="E51" i="50"/>
  <c r="FO64" i="21"/>
  <c r="AX5" i="21"/>
  <c r="E58" i="50"/>
  <c r="E96" i="50"/>
  <c r="AM64" i="21"/>
  <c r="FM5" i="21"/>
  <c r="E33" i="50"/>
  <c r="E56" i="50"/>
  <c r="GL5" i="21"/>
  <c r="BI5" i="21"/>
  <c r="E162" i="50"/>
  <c r="ED5" i="21"/>
  <c r="BW5" i="21"/>
  <c r="EP5" i="21"/>
  <c r="HT5" i="21"/>
  <c r="DD64" i="21"/>
  <c r="FL64" i="21"/>
  <c r="EN64" i="21"/>
  <c r="CF64" i="21"/>
  <c r="FX64" i="21"/>
  <c r="BH64" i="21"/>
  <c r="AJ64" i="21"/>
  <c r="E55" i="50"/>
  <c r="KB5" i="21"/>
  <c r="EN5" i="21"/>
  <c r="GJ5" i="21"/>
  <c r="CR64" i="21"/>
  <c r="E164" i="50"/>
  <c r="GV5" i="21"/>
  <c r="E155" i="50"/>
  <c r="EB64" i="21"/>
  <c r="E115" i="50"/>
  <c r="DK64" i="21"/>
  <c r="E153" i="50"/>
  <c r="E157" i="50"/>
  <c r="CJ64" i="21"/>
  <c r="AZ64" i="21"/>
  <c r="AB64" i="21"/>
  <c r="CV64" i="21"/>
  <c r="DT64" i="21"/>
  <c r="FD64" i="21"/>
  <c r="CZ5" i="21"/>
  <c r="FP64" i="21"/>
  <c r="GB64" i="21"/>
  <c r="E14" i="50"/>
  <c r="E48" i="50"/>
  <c r="E64" i="50"/>
  <c r="E105" i="50"/>
  <c r="E284" i="50"/>
  <c r="E137" i="50"/>
  <c r="E40" i="50"/>
  <c r="E65" i="50"/>
  <c r="E187" i="50"/>
  <c r="HD5" i="21"/>
  <c r="E205" i="50"/>
  <c r="E116" i="50"/>
  <c r="E118" i="50"/>
  <c r="E185" i="50"/>
  <c r="BH5" i="21"/>
  <c r="EJ64" i="21"/>
  <c r="AV64" i="21"/>
  <c r="BZ64" i="21"/>
  <c r="FG64" i="21"/>
  <c r="HC64" i="21"/>
  <c r="JG5" i="21"/>
  <c r="E263" i="50"/>
  <c r="E281" i="50"/>
  <c r="E262" i="50"/>
  <c r="CM5" i="21"/>
  <c r="AD64" i="21"/>
  <c r="CX64" i="21"/>
  <c r="E257" i="50"/>
  <c r="JV5" i="21"/>
  <c r="DH5" i="21"/>
  <c r="E117" i="49"/>
  <c r="E211" i="49"/>
  <c r="BL5" i="21"/>
  <c r="AJ5" i="21"/>
  <c r="CI5" i="21"/>
  <c r="GB5" i="21"/>
  <c r="AA5" i="21"/>
  <c r="E275" i="50"/>
  <c r="HU5" i="21"/>
  <c r="E140" i="50"/>
  <c r="E84" i="50"/>
  <c r="E194" i="50"/>
  <c r="JE5" i="21"/>
  <c r="E247" i="50"/>
  <c r="JS5" i="21"/>
  <c r="GO5" i="21"/>
  <c r="AW5" i="21"/>
  <c r="DN5" i="21"/>
  <c r="E27" i="50"/>
  <c r="E41" i="50"/>
  <c r="E57" i="50"/>
  <c r="E83" i="50"/>
  <c r="Z64" i="21"/>
  <c r="EX64" i="21"/>
  <c r="EK5" i="21"/>
  <c r="GA5" i="21"/>
  <c r="E79" i="50"/>
  <c r="E88" i="50"/>
  <c r="E101" i="50"/>
  <c r="W64" i="21"/>
  <c r="BP64" i="21"/>
  <c r="CC64" i="21"/>
  <c r="FH64" i="21"/>
  <c r="IF64" i="21"/>
  <c r="GF5" i="21"/>
  <c r="IB5" i="21"/>
  <c r="EB5" i="21"/>
  <c r="DK5" i="21"/>
  <c r="E71" i="49"/>
  <c r="E93" i="49"/>
  <c r="E111" i="49"/>
  <c r="E145" i="49"/>
  <c r="E165" i="49"/>
  <c r="E167" i="49"/>
  <c r="E171" i="49"/>
  <c r="E179" i="49"/>
  <c r="E259" i="49"/>
  <c r="E285" i="49"/>
  <c r="E297" i="49"/>
  <c r="E299" i="49"/>
  <c r="E300" i="49"/>
  <c r="E301" i="49"/>
  <c r="E114" i="50"/>
  <c r="E138" i="50"/>
  <c r="E175" i="50"/>
  <c r="E188" i="50"/>
  <c r="E212" i="50"/>
  <c r="E234" i="50"/>
  <c r="E12" i="67"/>
  <c r="E14" i="67"/>
  <c r="E16" i="67"/>
  <c r="E18" i="67"/>
  <c r="ED64" i="21"/>
  <c r="Y5" i="21"/>
  <c r="CX5" i="21"/>
  <c r="CA5" i="21"/>
  <c r="E51" i="49"/>
  <c r="U5" i="21"/>
  <c r="E226" i="50"/>
  <c r="DL5" i="21"/>
  <c r="FA5" i="21"/>
  <c r="CV5" i="21"/>
  <c r="HA5" i="21"/>
  <c r="BK5" i="21"/>
  <c r="IA5" i="21"/>
  <c r="DE5" i="21"/>
  <c r="E166" i="50"/>
  <c r="JU5" i="21"/>
  <c r="E254" i="50"/>
  <c r="E240" i="50"/>
  <c r="JL5" i="21"/>
  <c r="JH5" i="21"/>
  <c r="E283" i="50"/>
  <c r="E249" i="50"/>
  <c r="EJ5" i="21"/>
  <c r="CR5" i="21"/>
  <c r="ER5" i="21"/>
  <c r="GN5" i="21"/>
  <c r="HZ5" i="21"/>
  <c r="CP5" i="21"/>
  <c r="E152" i="50"/>
  <c r="E274" i="50"/>
  <c r="AR5" i="21"/>
  <c r="BV5" i="21"/>
  <c r="EI5" i="21"/>
  <c r="EM64" i="21"/>
  <c r="HJ5" i="21"/>
  <c r="E139" i="50"/>
  <c r="E189" i="50"/>
  <c r="E193" i="50"/>
  <c r="E213" i="50"/>
  <c r="DJ5" i="21"/>
  <c r="S5" i="21"/>
  <c r="Z5" i="21"/>
  <c r="CD5" i="21"/>
  <c r="HW5" i="21"/>
  <c r="AL5" i="21"/>
  <c r="E112" i="50"/>
  <c r="HB64" i="21"/>
  <c r="DV64" i="21"/>
  <c r="HI64" i="21"/>
  <c r="AX64" i="21"/>
  <c r="GG64" i="21"/>
  <c r="E246" i="50"/>
  <c r="E250" i="50"/>
  <c r="KF5" i="21"/>
  <c r="GT5" i="21"/>
  <c r="HI5" i="21"/>
  <c r="AQ5" i="21"/>
  <c r="AG5" i="21"/>
  <c r="E168" i="50"/>
  <c r="E169" i="50"/>
  <c r="E223" i="50"/>
  <c r="E227" i="50"/>
  <c r="CE5" i="21"/>
  <c r="IT5" i="21"/>
  <c r="IX5" i="21"/>
  <c r="FH5" i="21"/>
  <c r="BT64" i="21"/>
  <c r="GC5" i="21"/>
  <c r="E276" i="50"/>
  <c r="JD5" i="21"/>
  <c r="E282" i="50"/>
  <c r="E279" i="50"/>
  <c r="JY5" i="21"/>
  <c r="E237" i="50"/>
  <c r="CQ5" i="21"/>
  <c r="EX5" i="21"/>
  <c r="E134" i="50"/>
  <c r="E158" i="50"/>
  <c r="ET64" i="21"/>
  <c r="GQ5" i="21"/>
  <c r="IY5" i="21"/>
  <c r="HG5" i="21"/>
  <c r="KD5" i="21"/>
  <c r="E267" i="50"/>
  <c r="E239" i="50"/>
  <c r="BT5" i="21"/>
  <c r="CU5" i="21"/>
  <c r="EH5" i="21"/>
  <c r="AT5" i="21"/>
  <c r="DT5" i="21"/>
  <c r="E147" i="50"/>
  <c r="E149" i="50"/>
  <c r="E210" i="50"/>
  <c r="EY64" i="21"/>
  <c r="E232" i="50"/>
  <c r="BF5" i="21"/>
  <c r="E259" i="50"/>
  <c r="JK5" i="21"/>
  <c r="E264" i="50"/>
  <c r="E260" i="50"/>
  <c r="E266" i="50"/>
  <c r="KE5" i="21"/>
  <c r="E245" i="50"/>
  <c r="JO5" i="21"/>
  <c r="IM5" i="21"/>
  <c r="ES5" i="21"/>
  <c r="GU5" i="21"/>
  <c r="EQ5" i="21"/>
  <c r="GE5" i="21"/>
  <c r="V5" i="21"/>
  <c r="CF5" i="21"/>
  <c r="EF5" i="21"/>
  <c r="GM5" i="21"/>
  <c r="CB5" i="21"/>
  <c r="FE5" i="21"/>
  <c r="EL5" i="21"/>
  <c r="E14" i="49"/>
  <c r="E28" i="49"/>
  <c r="E32" i="49"/>
  <c r="E34" i="49"/>
  <c r="E50" i="49"/>
  <c r="E84" i="49"/>
  <c r="E122" i="49"/>
  <c r="E124" i="49"/>
  <c r="E144" i="49"/>
  <c r="E184" i="49"/>
  <c r="E204" i="49"/>
  <c r="E220" i="49"/>
  <c r="E228" i="49"/>
  <c r="E230" i="49"/>
  <c r="E240" i="49"/>
  <c r="E252" i="49"/>
  <c r="E274" i="49"/>
  <c r="E286" i="49"/>
  <c r="E288" i="49"/>
  <c r="E290" i="49"/>
  <c r="E294" i="49"/>
  <c r="E11" i="67"/>
  <c r="E242" i="50"/>
  <c r="F5" i="21"/>
  <c r="G50" i="35"/>
  <c r="H13" i="36"/>
  <c r="H5" i="21"/>
  <c r="G52" i="35"/>
  <c r="J13" i="36"/>
  <c r="IS5" i="21"/>
  <c r="E277" i="50"/>
  <c r="JB5" i="21"/>
  <c r="II5" i="21"/>
  <c r="E261" i="50"/>
  <c r="IO5" i="21"/>
  <c r="E236" i="50"/>
  <c r="E25" i="50"/>
  <c r="IP5" i="21"/>
  <c r="T5" i="21"/>
  <c r="EA5" i="21"/>
  <c r="AM5" i="21"/>
  <c r="CW5" i="21"/>
  <c r="FL5" i="21"/>
  <c r="BJ5" i="21"/>
  <c r="EM5" i="21"/>
  <c r="CL5" i="21"/>
  <c r="E120" i="50"/>
  <c r="E121" i="50"/>
  <c r="E195" i="50"/>
  <c r="E196" i="50"/>
  <c r="E197" i="50"/>
  <c r="EA64" i="21"/>
  <c r="BA5" i="21"/>
  <c r="HL5" i="21"/>
  <c r="E255" i="50"/>
  <c r="E235" i="50"/>
  <c r="E241" i="50"/>
  <c r="IJ5" i="21"/>
  <c r="AG64" i="21"/>
  <c r="E252" i="50"/>
  <c r="JA5" i="21"/>
  <c r="E243" i="50"/>
  <c r="DB5" i="21"/>
  <c r="HS5" i="21"/>
  <c r="AU5" i="21"/>
  <c r="AP5" i="21"/>
  <c r="E186" i="50"/>
  <c r="G5" i="21"/>
  <c r="G51" i="35"/>
  <c r="I13" i="36"/>
  <c r="BD5" i="21"/>
  <c r="JC5" i="21"/>
  <c r="E280" i="50"/>
  <c r="E269" i="50"/>
  <c r="E265" i="50"/>
  <c r="IZ5" i="21"/>
  <c r="E253" i="50"/>
  <c r="IQ5" i="21"/>
  <c r="BC5" i="21"/>
  <c r="EW5" i="21"/>
  <c r="CN5" i="21"/>
  <c r="IC5" i="21"/>
  <c r="FG5" i="21"/>
  <c r="AF5" i="21"/>
  <c r="E13" i="50"/>
  <c r="E18" i="50"/>
  <c r="E20" i="50"/>
  <c r="E21" i="50"/>
  <c r="E22" i="50"/>
  <c r="E29" i="50"/>
  <c r="E37" i="50"/>
  <c r="E38" i="50"/>
  <c r="E44" i="50"/>
  <c r="E47" i="50"/>
  <c r="E49" i="50"/>
  <c r="E52" i="50"/>
  <c r="E53" i="50"/>
  <c r="E54" i="50"/>
  <c r="E60" i="50"/>
  <c r="E63" i="50"/>
  <c r="E69" i="50"/>
  <c r="E81" i="50"/>
  <c r="E90" i="50"/>
  <c r="E92" i="50"/>
  <c r="E287" i="49"/>
  <c r="E289" i="49"/>
  <c r="CK5" i="21"/>
  <c r="HO5" i="21"/>
  <c r="CO5" i="21"/>
  <c r="DA5" i="21"/>
  <c r="GG5" i="21"/>
  <c r="CS5" i="21"/>
  <c r="GW5" i="21"/>
  <c r="DS5" i="21"/>
  <c r="DI5" i="21"/>
  <c r="DU5" i="21"/>
  <c r="CY5" i="21"/>
  <c r="FX5" i="21"/>
  <c r="E22" i="49"/>
  <c r="E36" i="49"/>
  <c r="E48" i="49"/>
  <c r="E53" i="49"/>
  <c r="E59" i="49"/>
  <c r="E64" i="49"/>
  <c r="E72" i="49"/>
  <c r="E82" i="49"/>
  <c r="E87" i="49"/>
  <c r="E96" i="49"/>
  <c r="E99" i="49"/>
  <c r="E103" i="49"/>
  <c r="E114" i="49"/>
  <c r="E119" i="49"/>
  <c r="E123" i="49"/>
  <c r="E131" i="49"/>
  <c r="E138" i="49"/>
  <c r="E142" i="49"/>
  <c r="E11" i="49"/>
  <c r="E24" i="49"/>
  <c r="E38" i="49"/>
  <c r="E54" i="49"/>
  <c r="E57" i="49"/>
  <c r="E60" i="49"/>
  <c r="E66" i="49"/>
  <c r="E70" i="49"/>
  <c r="E77" i="49"/>
  <c r="E81" i="49"/>
  <c r="E86" i="49"/>
  <c r="E89" i="49"/>
  <c r="E92" i="49"/>
  <c r="E98" i="49"/>
  <c r="E102" i="49"/>
  <c r="E105" i="49"/>
  <c r="E109" i="49"/>
  <c r="E126" i="49"/>
  <c r="E270" i="50"/>
  <c r="IE5" i="21"/>
  <c r="E128" i="50"/>
  <c r="E199" i="50"/>
  <c r="E200" i="50"/>
  <c r="E202" i="50"/>
  <c r="AQ64" i="21"/>
  <c r="AC64" i="21"/>
  <c r="DI64" i="21"/>
  <c r="FE64" i="21"/>
  <c r="FQ64" i="21"/>
  <c r="GO64" i="21"/>
  <c r="HM64" i="21"/>
  <c r="HY64" i="21"/>
  <c r="AS64" i="21"/>
  <c r="EW64" i="21"/>
  <c r="FI64" i="21"/>
  <c r="GS64" i="21"/>
  <c r="HE64" i="21"/>
  <c r="BI64" i="21"/>
  <c r="EC64" i="21"/>
  <c r="FM64" i="21"/>
  <c r="FY64" i="21"/>
  <c r="E18" i="49"/>
  <c r="E30" i="49"/>
  <c r="E40" i="49"/>
  <c r="E44" i="49"/>
  <c r="E56" i="49"/>
  <c r="E62" i="49"/>
  <c r="E68" i="49"/>
  <c r="E75" i="49"/>
  <c r="E80" i="49"/>
  <c r="E91" i="49"/>
  <c r="E95" i="49"/>
  <c r="E104" i="49"/>
  <c r="E108" i="49"/>
  <c r="E112" i="49"/>
  <c r="E116" i="49"/>
  <c r="E125" i="49"/>
  <c r="E128" i="49"/>
  <c r="E132" i="49"/>
  <c r="E136" i="49"/>
  <c r="E139" i="49"/>
  <c r="E143" i="49"/>
  <c r="E149" i="49"/>
  <c r="JR5" i="21"/>
  <c r="JN5" i="21"/>
  <c r="EO5" i="21"/>
  <c r="HH5" i="21"/>
  <c r="BO5" i="21"/>
  <c r="E124" i="50"/>
  <c r="E125" i="50"/>
  <c r="E126" i="50"/>
  <c r="E191" i="50"/>
  <c r="E20" i="49"/>
  <c r="E23" i="49"/>
  <c r="E46" i="49"/>
  <c r="E52" i="49"/>
  <c r="E61" i="49"/>
  <c r="E65" i="49"/>
  <c r="E67" i="49"/>
  <c r="E74" i="49"/>
  <c r="E78" i="49"/>
  <c r="E85" i="49"/>
  <c r="E90" i="49"/>
  <c r="E100" i="49"/>
  <c r="E106" i="49"/>
  <c r="E110" i="49"/>
  <c r="E115" i="49"/>
  <c r="E118" i="49"/>
  <c r="E121" i="49"/>
  <c r="E130" i="49"/>
  <c r="E133" i="49"/>
  <c r="E135" i="49"/>
  <c r="E141" i="49"/>
  <c r="E146" i="49"/>
  <c r="E148" i="49"/>
  <c r="E150" i="49"/>
  <c r="E151" i="49"/>
  <c r="E152" i="49"/>
  <c r="E153" i="49"/>
  <c r="E154" i="49"/>
  <c r="E155" i="49"/>
  <c r="E156" i="49"/>
  <c r="E157" i="49"/>
  <c r="E158" i="49"/>
  <c r="E159" i="49"/>
  <c r="E160" i="49"/>
  <c r="E161" i="49"/>
  <c r="E162" i="49"/>
  <c r="E163" i="49"/>
  <c r="E164" i="49"/>
  <c r="E166" i="49"/>
  <c r="E168" i="49"/>
  <c r="E169" i="49"/>
  <c r="E170" i="49"/>
  <c r="E172" i="49"/>
  <c r="E173" i="49"/>
  <c r="E174" i="49"/>
  <c r="E175" i="49"/>
  <c r="E176" i="49"/>
  <c r="E177" i="49"/>
  <c r="E178" i="49"/>
  <c r="E180" i="49"/>
  <c r="E181" i="49"/>
  <c r="E182" i="49"/>
  <c r="E183" i="49"/>
  <c r="E185" i="49"/>
  <c r="E186" i="49"/>
  <c r="E187" i="49"/>
  <c r="E188" i="49"/>
  <c r="E189" i="49"/>
  <c r="E190" i="49"/>
  <c r="E191" i="49"/>
  <c r="E192" i="49"/>
  <c r="HB5" i="21"/>
  <c r="FB5" i="21"/>
  <c r="GR5" i="21"/>
  <c r="HY5" i="21"/>
  <c r="E26" i="49"/>
  <c r="E33" i="49"/>
  <c r="E42" i="49"/>
  <c r="E45" i="49"/>
  <c r="E49" i="49"/>
  <c r="E55" i="49"/>
  <c r="E63" i="49"/>
  <c r="E69" i="49"/>
  <c r="E73" i="49"/>
  <c r="E76" i="49"/>
  <c r="E79" i="49"/>
  <c r="E83" i="49"/>
  <c r="E88" i="49"/>
  <c r="E94" i="49"/>
  <c r="E97" i="49"/>
  <c r="E101" i="49"/>
  <c r="E107" i="49"/>
  <c r="E113" i="49"/>
  <c r="E120" i="49"/>
  <c r="E127" i="49"/>
  <c r="E129" i="49"/>
  <c r="E134" i="49"/>
  <c r="E137" i="49"/>
  <c r="E140" i="49"/>
  <c r="E147" i="49"/>
  <c r="E304" i="49"/>
  <c r="E305" i="49"/>
  <c r="E17" i="50"/>
  <c r="E24" i="50"/>
  <c r="E26" i="50"/>
  <c r="E34" i="50"/>
  <c r="E50" i="50"/>
  <c r="E66" i="50"/>
  <c r="E71" i="50"/>
  <c r="E72" i="50"/>
  <c r="E80" i="50"/>
  <c r="E82" i="50"/>
  <c r="E91" i="50"/>
  <c r="E93" i="50"/>
  <c r="E94" i="50"/>
  <c r="E104" i="50"/>
  <c r="GZ5" i="21"/>
  <c r="FW5" i="21"/>
  <c r="E13" i="67"/>
  <c r="JW5" i="21"/>
  <c r="E110" i="50"/>
  <c r="E296" i="49"/>
  <c r="E170" i="50"/>
  <c r="E172" i="50"/>
  <c r="E225" i="50"/>
  <c r="E228" i="50"/>
  <c r="EZ5" i="21"/>
  <c r="AK5" i="21"/>
  <c r="E163" i="50"/>
  <c r="E165" i="50"/>
  <c r="JJ5" i="21"/>
  <c r="IU5" i="21"/>
  <c r="ET5" i="21"/>
  <c r="E291" i="49"/>
  <c r="EY5" i="21"/>
  <c r="DG5" i="21"/>
  <c r="KA5" i="21"/>
  <c r="CJ5" i="21"/>
  <c r="IH5" i="21"/>
  <c r="HE5" i="21"/>
  <c r="CT5" i="21"/>
  <c r="AV5" i="21"/>
  <c r="FF5" i="21"/>
  <c r="AC5" i="21"/>
  <c r="BN5" i="21"/>
  <c r="FY5" i="21"/>
  <c r="BB5" i="21"/>
  <c r="HK5" i="21"/>
  <c r="FO5" i="21"/>
  <c r="FF64" i="21"/>
  <c r="FV64" i="21"/>
  <c r="ES64" i="21"/>
  <c r="HQ64" i="21"/>
  <c r="IC64" i="21"/>
  <c r="DQ64" i="21"/>
  <c r="BP5" i="21"/>
  <c r="GS5" i="21"/>
  <c r="BM5" i="21"/>
  <c r="HO64" i="21"/>
  <c r="AH5" i="21"/>
  <c r="FI5" i="21"/>
  <c r="CH5" i="21"/>
  <c r="AY5" i="21"/>
  <c r="JX5" i="21"/>
  <c r="JQ5" i="21"/>
  <c r="E256" i="50"/>
  <c r="JM5" i="21"/>
  <c r="AO5" i="21"/>
  <c r="EV5" i="21"/>
  <c r="IR5" i="21"/>
  <c r="BU5" i="21"/>
  <c r="GI5" i="21"/>
  <c r="E244" i="50"/>
  <c r="IN5" i="21"/>
  <c r="IW5" i="21"/>
  <c r="KC5" i="21"/>
  <c r="JI5" i="21"/>
  <c r="AE5" i="21"/>
  <c r="IF5" i="21"/>
  <c r="BY5" i="21"/>
  <c r="AB5" i="21"/>
  <c r="GZ64" i="21"/>
  <c r="X5" i="21"/>
  <c r="BG5" i="21"/>
  <c r="GM64" i="21"/>
  <c r="E15" i="49"/>
  <c r="E17" i="49"/>
  <c r="E25" i="49"/>
  <c r="E27" i="49"/>
  <c r="E31" i="49"/>
  <c r="E292" i="49"/>
  <c r="E293" i="49"/>
  <c r="E295" i="49"/>
  <c r="E193" i="49"/>
  <c r="E194" i="49"/>
  <c r="E195" i="49"/>
  <c r="E196" i="49"/>
  <c r="E197" i="49"/>
  <c r="E198" i="49"/>
  <c r="E199" i="49"/>
  <c r="E200" i="49"/>
  <c r="E201" i="49"/>
  <c r="E202" i="49"/>
  <c r="E203" i="49"/>
  <c r="E205" i="49"/>
  <c r="E206" i="49"/>
  <c r="E207" i="49"/>
  <c r="E208" i="49"/>
  <c r="E209" i="49"/>
  <c r="E210" i="49"/>
  <c r="E212" i="49"/>
  <c r="E213" i="49"/>
  <c r="E214" i="49"/>
  <c r="E215" i="49"/>
  <c r="E216" i="49"/>
  <c r="E217" i="49"/>
  <c r="E218" i="49"/>
  <c r="E219" i="49"/>
  <c r="E221" i="49"/>
  <c r="E222" i="49"/>
  <c r="E223" i="49"/>
  <c r="E224" i="49"/>
  <c r="E225" i="49"/>
  <c r="E226" i="49"/>
  <c r="E227" i="49"/>
  <c r="E229" i="49"/>
  <c r="E231" i="49"/>
  <c r="E232" i="49"/>
  <c r="E234" i="49"/>
  <c r="E235" i="49"/>
  <c r="E236" i="49"/>
  <c r="E237" i="49"/>
  <c r="E238" i="49"/>
  <c r="E239" i="49"/>
  <c r="E241" i="49"/>
  <c r="E242" i="49"/>
  <c r="E243" i="49"/>
  <c r="E245" i="49"/>
  <c r="E246" i="49"/>
  <c r="E247" i="49"/>
  <c r="E248" i="49"/>
  <c r="E249" i="49"/>
  <c r="E250" i="49"/>
  <c r="E251" i="49"/>
  <c r="E253" i="49"/>
  <c r="E254" i="49"/>
  <c r="E255" i="49"/>
  <c r="E257" i="49"/>
  <c r="E258" i="49"/>
  <c r="E260" i="49"/>
  <c r="E261" i="49"/>
  <c r="E262" i="49"/>
  <c r="E263" i="49"/>
  <c r="E264" i="49"/>
  <c r="E265" i="49"/>
  <c r="E266" i="49"/>
  <c r="E267" i="49"/>
  <c r="E268" i="49"/>
  <c r="E269" i="49"/>
  <c r="E270" i="49"/>
  <c r="E271" i="49"/>
  <c r="E272" i="49"/>
  <c r="E273" i="49"/>
  <c r="E275" i="49"/>
  <c r="E276" i="49"/>
  <c r="E277" i="49"/>
  <c r="E278" i="49"/>
  <c r="E279" i="49"/>
  <c r="E280" i="49"/>
  <c r="E281" i="49"/>
  <c r="E283" i="49"/>
  <c r="E284" i="49"/>
  <c r="E144" i="50"/>
  <c r="E145" i="50"/>
  <c r="E146" i="50"/>
  <c r="E150" i="50"/>
  <c r="E208" i="50"/>
  <c r="E136" i="50"/>
  <c r="E141" i="50"/>
  <c r="E133" i="50"/>
  <c r="E122" i="50"/>
  <c r="E117" i="50"/>
  <c r="E12" i="50"/>
  <c r="E28" i="50"/>
  <c r="E30" i="50"/>
  <c r="E32" i="50"/>
  <c r="E42" i="50"/>
  <c r="E46" i="50"/>
  <c r="E62" i="50"/>
  <c r="E75" i="50"/>
  <c r="E76" i="50"/>
  <c r="E78" i="50"/>
  <c r="E85" i="50"/>
  <c r="E86" i="50"/>
  <c r="E87" i="50"/>
  <c r="E95" i="50"/>
  <c r="E97" i="50"/>
  <c r="E98" i="50"/>
  <c r="E106" i="50"/>
  <c r="E107" i="50"/>
  <c r="E302" i="49"/>
  <c r="E180" i="50"/>
  <c r="E176" i="50"/>
  <c r="E178" i="50"/>
  <c r="E298" i="49"/>
  <c r="E231" i="50"/>
  <c r="E233" i="50"/>
  <c r="E73" i="50"/>
  <c r="E173" i="50"/>
  <c r="FZ8" i="21"/>
  <c r="FZ5" i="21"/>
  <c r="E61" i="50"/>
  <c r="IE64" i="21"/>
  <c r="E5" i="21"/>
  <c r="G49" i="35"/>
  <c r="G13" i="36"/>
  <c r="E179" i="50"/>
  <c r="DQ5" i="21"/>
  <c r="G17" i="51"/>
  <c r="H17" i="51"/>
  <c r="E220" i="50"/>
  <c r="P8" i="21"/>
  <c r="P5" i="21"/>
  <c r="G60" i="35"/>
  <c r="R13" i="36"/>
  <c r="E198" i="50"/>
  <c r="GX67" i="21"/>
  <c r="GX64" i="21"/>
  <c r="FJ64" i="21"/>
  <c r="E13" i="49"/>
  <c r="E19" i="49"/>
  <c r="E21" i="49"/>
  <c r="E19" i="50"/>
  <c r="G18" i="51"/>
  <c r="H18" i="51"/>
  <c r="E10" i="49"/>
  <c r="E12" i="49"/>
  <c r="E16" i="49"/>
  <c r="E29" i="49"/>
  <c r="E35" i="49"/>
  <c r="E37" i="49"/>
  <c r="E39" i="49"/>
  <c r="E41" i="49"/>
  <c r="E43" i="49"/>
  <c r="E47" i="49"/>
  <c r="E58" i="49"/>
  <c r="GV64" i="21"/>
  <c r="U64" i="21"/>
  <c r="AK64" i="21"/>
  <c r="CA64" i="21"/>
  <c r="HN8" i="21"/>
  <c r="HN5" i="21"/>
  <c r="ID8" i="21"/>
  <c r="ID5" i="21"/>
  <c r="GP8" i="21"/>
  <c r="GP5" i="21"/>
  <c r="FK8" i="21"/>
  <c r="FK5" i="21"/>
  <c r="E229" i="50"/>
  <c r="GJ64" i="21"/>
  <c r="E203" i="50"/>
  <c r="DW8" i="21"/>
  <c r="DW5" i="21"/>
  <c r="GX8" i="21"/>
  <c r="GX5" i="21"/>
  <c r="N8" i="21"/>
  <c r="N5" i="21"/>
  <c r="G58" i="35"/>
  <c r="P13" i="36"/>
  <c r="EU8" i="21"/>
  <c r="EU5" i="21"/>
  <c r="E181" i="50"/>
  <c r="GH8" i="21"/>
  <c r="GH5" i="21"/>
  <c r="M8" i="21"/>
  <c r="M5" i="21"/>
  <c r="G57" i="35"/>
  <c r="O13" i="36"/>
  <c r="FS8" i="21"/>
  <c r="FS5" i="21"/>
  <c r="EE8" i="21"/>
  <c r="EE5" i="21"/>
  <c r="E219" i="50"/>
  <c r="O8" i="21"/>
  <c r="O5" i="21"/>
  <c r="G59" i="35"/>
  <c r="Q13" i="36"/>
  <c r="FC8" i="21"/>
  <c r="FC5" i="21"/>
  <c r="L8" i="21"/>
  <c r="L5" i="21"/>
  <c r="G56" i="35"/>
  <c r="N13" i="36"/>
  <c r="Q8" i="21"/>
  <c r="Q5" i="21"/>
  <c r="G61" i="35"/>
  <c r="S13" i="36"/>
  <c r="D8" i="21"/>
  <c r="D5" i="21"/>
  <c r="G48" i="35"/>
  <c r="F13" i="36"/>
  <c r="I14" i="37"/>
  <c r="J14" i="37"/>
  <c r="I8" i="21"/>
  <c r="I5" i="21"/>
  <c r="G53" i="35"/>
  <c r="K13" i="36"/>
  <c r="HV8" i="21"/>
  <c r="HV5" i="21"/>
  <c r="HF8" i="21"/>
  <c r="HF5" i="21"/>
  <c r="J44" i="35"/>
  <c r="G12" i="51"/>
  <c r="H12" i="51"/>
  <c r="G11" i="51"/>
  <c r="H11" i="51"/>
  <c r="G9" i="51"/>
  <c r="H9" i="51"/>
  <c r="J44" i="37"/>
  <c r="I70" i="37"/>
  <c r="G24" i="51"/>
  <c r="H24" i="51"/>
  <c r="G26" i="51"/>
  <c r="H26" i="51"/>
  <c r="G27" i="51"/>
  <c r="H27" i="51"/>
  <c r="E278" i="50"/>
  <c r="JZ8" i="21"/>
  <c r="JZ5" i="21"/>
  <c r="E286" i="50"/>
  <c r="KH8" i="21"/>
  <c r="KH5" i="21"/>
  <c r="E214" i="50"/>
  <c r="HN67" i="21"/>
  <c r="HN64" i="21"/>
  <c r="GP67" i="21"/>
  <c r="GP64" i="21"/>
  <c r="E190" i="50"/>
  <c r="DO8" i="21"/>
  <c r="DO5" i="21"/>
  <c r="HV67" i="21"/>
  <c r="HV64" i="21"/>
  <c r="E222" i="50"/>
  <c r="EU67" i="21"/>
  <c r="EU64" i="21"/>
  <c r="E143" i="50"/>
  <c r="JP8" i="21"/>
  <c r="JP5" i="21"/>
  <c r="E268" i="50"/>
  <c r="KL8" i="21"/>
  <c r="KL5" i="21"/>
  <c r="E290" i="50"/>
  <c r="KG8" i="21"/>
  <c r="KG5" i="21"/>
  <c r="E285" i="50"/>
  <c r="JT8" i="21"/>
  <c r="JT5" i="21"/>
  <c r="E272" i="50"/>
  <c r="KM8" i="21"/>
  <c r="KM5" i="21"/>
  <c r="E291" i="50"/>
  <c r="HF67" i="21"/>
  <c r="HF64" i="21"/>
  <c r="E206" i="50"/>
  <c r="E151" i="50"/>
  <c r="FC67" i="21"/>
  <c r="FC64" i="21"/>
  <c r="GH67" i="21"/>
  <c r="GH64" i="21"/>
  <c r="E182" i="50"/>
  <c r="KK8" i="21"/>
  <c r="KK5" i="21"/>
  <c r="E289" i="50"/>
  <c r="EE67" i="21"/>
  <c r="EE64" i="21"/>
  <c r="E127" i="50"/>
  <c r="KI8" i="21"/>
  <c r="KI5" i="21"/>
  <c r="E287" i="50"/>
  <c r="E159" i="50"/>
  <c r="FK67" i="21"/>
  <c r="FK64" i="21"/>
  <c r="FS67" i="21"/>
  <c r="FS64" i="21"/>
  <c r="E167" i="50"/>
  <c r="DW67" i="21"/>
  <c r="DW64" i="21"/>
  <c r="E119" i="50"/>
  <c r="C8" i="21"/>
  <c r="C5" i="21"/>
  <c r="G47" i="35"/>
  <c r="E238" i="50"/>
  <c r="IL8" i="21"/>
  <c r="IL5" i="21"/>
  <c r="IV8" i="21"/>
  <c r="IV5" i="21"/>
  <c r="E248" i="50"/>
  <c r="E258" i="50"/>
  <c r="JF8" i="21"/>
  <c r="JF5" i="21"/>
  <c r="E111" i="50"/>
  <c r="DO67" i="21"/>
  <c r="DO64" i="21"/>
  <c r="ID67" i="21"/>
  <c r="ID64" i="21"/>
  <c r="E230" i="50"/>
  <c r="KJ8" i="21"/>
  <c r="KJ5" i="21"/>
  <c r="E288" i="50"/>
  <c r="E174" i="50"/>
  <c r="FZ67" i="21"/>
  <c r="FZ64" i="21"/>
  <c r="E13" i="36"/>
  <c r="D13" i="36"/>
  <c r="G63"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H23" authorId="0" shapeId="0" xr:uid="{00000000-0006-0000-1F00-000001000000}">
      <text>
        <r>
          <rPr>
            <b/>
            <sz val="9"/>
            <color indexed="81"/>
            <rFont val="Tahoma"/>
            <family val="2"/>
          </rPr>
          <t>Admin:</t>
        </r>
        <r>
          <rPr>
            <sz val="9"/>
            <color indexed="81"/>
            <rFont val="Tahoma"/>
            <family val="2"/>
          </rPr>
          <t xml:space="preserve">
cũ 30 tăng lên 50</t>
        </r>
      </text>
    </comment>
  </commentList>
</comments>
</file>

<file path=xl/sharedStrings.xml><?xml version="1.0" encoding="utf-8"?>
<sst xmlns="http://schemas.openxmlformats.org/spreadsheetml/2006/main" count="2507" uniqueCount="1013">
  <si>
    <t>Số lượng</t>
  </si>
  <si>
    <t>Dia/rộng hộp</t>
  </si>
  <si>
    <t>Dia/dài hộp</t>
  </si>
  <si>
    <t>Dài chi tiết</t>
  </si>
  <si>
    <t>Vít BKĐC M4x15</t>
  </si>
  <si>
    <t>Vít BKĐC M4x50</t>
  </si>
  <si>
    <t>Vít ĐLGC M6x20</t>
  </si>
  <si>
    <t>Vít ĐLGC M6x25</t>
  </si>
  <si>
    <t>Vít ĐLGC M6x30</t>
  </si>
  <si>
    <t>Vít ĐLGC M6x35</t>
  </si>
  <si>
    <t>Vít ĐLGC M6x40</t>
  </si>
  <si>
    <t>Vít ĐLGC M7x50</t>
  </si>
  <si>
    <t>Vít ĐLGC M7x60</t>
  </si>
  <si>
    <t>Vít ĐLGC M7x70</t>
  </si>
  <si>
    <t>Vít ĐLGC M7x90</t>
  </si>
  <si>
    <t>Bu long ĐLGC M6x20</t>
  </si>
  <si>
    <t>Bu long ĐLGC M6x25</t>
  </si>
  <si>
    <t>Bu long ĐLGC M6x30</t>
  </si>
  <si>
    <t>Bu long ĐLGC M6x35</t>
  </si>
  <si>
    <t>Bu long ĐLGC M6x40</t>
  </si>
  <si>
    <t>Bu long ĐLGC M6x45</t>
  </si>
  <si>
    <t>Bu long ĐLGC M6x50</t>
  </si>
  <si>
    <t>Bu long ĐLGC M6x55</t>
  </si>
  <si>
    <t>Bu long ĐLGC M6x60</t>
  </si>
  <si>
    <t>Bu long ĐLGC M8x20</t>
  </si>
  <si>
    <t>Bu long ĐLGC M8x25</t>
  </si>
  <si>
    <t>Bu long ĐLGC M8x30</t>
  </si>
  <si>
    <t>Bu long ĐLGC M8x35</t>
  </si>
  <si>
    <t>Bu long ĐLGC M8x40</t>
  </si>
  <si>
    <t>Bu long ĐLGC M8x45</t>
  </si>
  <si>
    <t>Bu long ĐLGC M8x50</t>
  </si>
  <si>
    <t>Bu long ĐLGC M8x55</t>
  </si>
  <si>
    <t>Bu long ĐLGC M8x60</t>
  </si>
  <si>
    <t>Bu long ĐLGC M8x65</t>
  </si>
  <si>
    <t>Bu long ĐLGC M8x70</t>
  </si>
  <si>
    <t>Vít BKĐC M4x20</t>
  </si>
  <si>
    <t>Vít BKĐC M4x25</t>
  </si>
  <si>
    <t>Vít BKĐC M4x10</t>
  </si>
  <si>
    <t>Vít BKĐC M4x30</t>
  </si>
  <si>
    <t>Vít BKĐC M4x35</t>
  </si>
  <si>
    <t>Vít BKĐC M4x40</t>
  </si>
  <si>
    <t>Vít BKĐC M4x45</t>
  </si>
  <si>
    <t>loại khung</t>
  </si>
  <si>
    <t>sắt đen</t>
  </si>
  <si>
    <t>Sắt tròn</t>
  </si>
  <si>
    <t>&lt;- Press here to unhide all hidden values</t>
  </si>
  <si>
    <t>&lt;- Press here to hide all the zero values</t>
  </si>
  <si>
    <t>BẢNG TỔNG HỢP VẬT TƯ PO THEO TỪNG ITEM</t>
  </si>
  <si>
    <t>Tên Item</t>
  </si>
  <si>
    <t>STT</t>
  </si>
  <si>
    <t>Dày Phôi</t>
  </si>
  <si>
    <t>KL Riêng</t>
  </si>
  <si>
    <t>Loại Phôi</t>
  </si>
  <si>
    <t>Trọng Lượng</t>
  </si>
  <si>
    <t>Vuông</t>
  </si>
  <si>
    <t>TRĐ 4</t>
  </si>
  <si>
    <t>TRĐ 6</t>
  </si>
  <si>
    <t>TRĐ 8</t>
  </si>
  <si>
    <t>Long Đền Nhựa M6x18x2</t>
  </si>
  <si>
    <t>Long Đền Nhựa M8x20x2</t>
  </si>
  <si>
    <t>Long Đền Sắt M4x14x1</t>
  </si>
  <si>
    <t>Long Đền Sắt M6x18x1</t>
  </si>
  <si>
    <t>Long Đền Sắt M8x20x2</t>
  </si>
  <si>
    <t>Vít BKĐD M4x20</t>
  </si>
  <si>
    <t>Vít BKĐD M4x10</t>
  </si>
  <si>
    <t>Vít BKĐD M4x15</t>
  </si>
  <si>
    <t>Vít BKĐD M4x25</t>
  </si>
  <si>
    <t>Vít BKĐD M4x30</t>
  </si>
  <si>
    <t>Vít BKĐD M4x35</t>
  </si>
  <si>
    <t>Vít BKĐD M4x40</t>
  </si>
  <si>
    <t>Vít BKĐD M4x45</t>
  </si>
  <si>
    <t>Vít BKĐD M4x50</t>
  </si>
  <si>
    <t>Long Đền Sắt M6x20x2</t>
  </si>
  <si>
    <t>BM06/7.5.3</t>
  </si>
  <si>
    <t>LSX SỐ:</t>
  </si>
  <si>
    <t>PI SỐ:</t>
  </si>
  <si>
    <t>NGÀY</t>
  </si>
  <si>
    <t>TÊN VIẾT TẮT - TẠM THỜI K ĐỂ</t>
  </si>
  <si>
    <t>NGƯỜI NHẬN:</t>
  </si>
  <si>
    <t>BỘ PHẬN</t>
  </si>
  <si>
    <t>Phân loại:   FSC                       Non - FSC</t>
  </si>
  <si>
    <t>LOẠI GỖ:</t>
  </si>
  <si>
    <t>TT</t>
  </si>
  <si>
    <t>MÃ SP</t>
  </si>
  <si>
    <t>TÊN SP</t>
  </si>
  <si>
    <t>ĐVT</t>
  </si>
  <si>
    <t>SỐ LƯỢNG SX</t>
  </si>
  <si>
    <t>KL TINH (M3/CÁI)</t>
  </si>
  <si>
    <t>TỔNG KL TINH (M3)</t>
  </si>
  <si>
    <t>NGÀY HOÀN THÀNH</t>
  </si>
  <si>
    <t>GHI CHÚ</t>
  </si>
  <si>
    <t>KHÔNG</t>
  </si>
  <si>
    <t>DELETE</t>
  </si>
  <si>
    <t>ĐẺ SD CHO</t>
  </si>
  <si>
    <t>KẾ TOÁN</t>
  </si>
  <si>
    <t>P K.HOACH</t>
  </si>
  <si>
    <t>GIẤU 3 CỘT</t>
  </si>
  <si>
    <t>NÀY</t>
  </si>
  <si>
    <t>TỔNG CỘNG</t>
  </si>
  <si>
    <t>CÁI</t>
  </si>
  <si>
    <t>YÊU CẦU KHO XUẤT CÁC LOẠI NGUYÊN LIỆU QUI CÁCH SAU ĐÂY:</t>
  </si>
  <si>
    <t>QUI CÁCH</t>
  </si>
  <si>
    <t>Y/C THEO ĐƠN HÀNG</t>
  </si>
  <si>
    <t>Y/C CẤP GỖ XẺ</t>
  </si>
  <si>
    <t>THỰC TẾ XUẤT</t>
  </si>
  <si>
    <t>Chênh lệch 
= TT - KH</t>
  </si>
  <si>
    <t>Y/C ĐẶC BIỆT</t>
  </si>
  <si>
    <t>m3</t>
  </si>
  <si>
    <t>THỦ KHO</t>
  </si>
  <si>
    <t>KẾ HOẠCH</t>
  </si>
  <si>
    <t>GIÁM ĐỐC</t>
  </si>
  <si>
    <t>Nơi nhận:</t>
  </si>
  <si>
    <t>Thủ kho</t>
  </si>
  <si>
    <t>Quản đốc - Quản lý các bộ phân</t>
  </si>
  <si>
    <t>Phòng KT-TC</t>
  </si>
  <si>
    <t>Kế hoạch - XNK</t>
  </si>
  <si>
    <t>BÁO CÁO CẤP GỖ THEO LỆNH SẢN XUẤT</t>
  </si>
  <si>
    <t>Ngày bắt đầu cấp gỗ: …………../……………./………..</t>
  </si>
  <si>
    <t>Ngày hoàn thành cấp gỗ: …………../……………./………..</t>
  </si>
  <si>
    <t>Nơi tiếp nhận:</t>
  </si>
  <si>
    <t>THỦ KHO NGUYÊN LIỆU/ PHÚC</t>
  </si>
  <si>
    <t>MÃ ĐỢT GỖ</t>
  </si>
  <si>
    <t xml:space="preserve"> MÃ KIỆN</t>
  </si>
  <si>
    <t>GÁY</t>
  </si>
  <si>
    <t>- Thủ kho (nhận cùng LSX, điền đầy đủ thông tin, kí gửi KH, KT, lưu bản có 3 chữ kí gốc)</t>
  </si>
  <si>
    <t>- Kế hoạch (nhận bản lưu khi LSX hoàn thành, kí nhận cho TK)</t>
  </si>
  <si>
    <t>- Kế toán (nhận bản lưu có chữ kí của TK, KH, kí nhận lại cho TK)</t>
  </si>
  <si>
    <t>Ngày:</t>
  </si>
  <si>
    <t>Cái</t>
  </si>
  <si>
    <t>KL SẮT (kg/Cái)</t>
  </si>
  <si>
    <t>TỔNG KL (kg)</t>
  </si>
  <si>
    <t>GHI CHÚ MÀU SƠN</t>
  </si>
  <si>
    <t>Y/C THEO ĐƠN HÀNG ( cây )</t>
  </si>
  <si>
    <t>Cây</t>
  </si>
  <si>
    <t>NƠI TIẾP NHẬN: XƯỞNG CƠ KHÍ</t>
  </si>
  <si>
    <t>LOẠI SẮT:</t>
  </si>
  <si>
    <t>SẮT MẠ KẼM</t>
  </si>
  <si>
    <t>P0 SỐ:</t>
  </si>
  <si>
    <t>NGÀY:</t>
  </si>
  <si>
    <t>TỔNG HỢP VẬT TƯ</t>
  </si>
  <si>
    <t>LSX SẮT</t>
  </si>
  <si>
    <t>LSX GỖ</t>
  </si>
  <si>
    <t xml:space="preserve">        Theo kế hoạch sản xuất số:</t>
  </si>
  <si>
    <t>KHÁCH HÀNG:</t>
  </si>
  <si>
    <t>BỘ PHẬN:</t>
  </si>
  <si>
    <t>P0 SỐ :</t>
  </si>
  <si>
    <t>PI SỐ :</t>
  </si>
  <si>
    <t>KHÁCH HÀNG :</t>
  </si>
  <si>
    <t>TRĐ 10</t>
  </si>
  <si>
    <t>TRĐ 12</t>
  </si>
  <si>
    <t>TRĐ 14</t>
  </si>
  <si>
    <t>SẮT TRÒN ĐẶC</t>
  </si>
  <si>
    <t>TRĐ 16</t>
  </si>
  <si>
    <t>GỖ</t>
  </si>
  <si>
    <t>SẮT VUÔNG</t>
  </si>
  <si>
    <t>SẮT HỘP</t>
  </si>
  <si>
    <t>SẮT LA</t>
  </si>
  <si>
    <t>Ống</t>
  </si>
  <si>
    <t>Bu long ĐLGC M6x15</t>
  </si>
  <si>
    <t>Tán Dù M8x15</t>
  </si>
  <si>
    <t>Tán Ngang M6x15</t>
  </si>
  <si>
    <t>Tán Ngang M6x20</t>
  </si>
  <si>
    <t>Tán Ngang M8x15</t>
  </si>
  <si>
    <t>Tán Ngang M8x20</t>
  </si>
  <si>
    <t>Long Đền Nhựa M6x18x3</t>
  </si>
  <si>
    <t>Long Đền Nhựa M6x18x4</t>
  </si>
  <si>
    <t>Long Đền Nhựa M6x18x5</t>
  </si>
  <si>
    <t>Long Đền Nhựa M6x18x6</t>
  </si>
  <si>
    <t>Long Đền Nhựa M6x18x7</t>
  </si>
  <si>
    <t>Long Đền Nhựa M6x18x8</t>
  </si>
  <si>
    <t>Long Đền Nhựa M6x18x9</t>
  </si>
  <si>
    <t>Long Đền Nhựa M6x18x10</t>
  </si>
  <si>
    <t>Long Đền Nhựa M8x20x3</t>
  </si>
  <si>
    <t>Long Đền Nhựa M8x20x4</t>
  </si>
  <si>
    <t>Long Đền Nhựa M8x20x5</t>
  </si>
  <si>
    <t>Long Đền Nhựa M8x20x6</t>
  </si>
  <si>
    <t>Long Đền Nhựa M8x20x7</t>
  </si>
  <si>
    <t>Long Đền Nhựa M8x20x8</t>
  </si>
  <si>
    <t>Long Đền Nhựa M8x20x9</t>
  </si>
  <si>
    <t>Long Đền Nhựa M8x20x10</t>
  </si>
  <si>
    <t>Vít ĐLGC M6x45</t>
  </si>
  <si>
    <t>Vít ĐLGC M6x50</t>
  </si>
  <si>
    <t>Vít ĐLGC M6x55</t>
  </si>
  <si>
    <t>Vít ĐLGC M6x60</t>
  </si>
  <si>
    <t>Vít ĐLGC M6x65</t>
  </si>
  <si>
    <t>Vít ĐLGC M6x70</t>
  </si>
  <si>
    <t>Vít ĐLGC M6x75</t>
  </si>
  <si>
    <t>Vít ĐLGC M6x80</t>
  </si>
  <si>
    <t>Bu long ĐLGC M6x65</t>
  </si>
  <si>
    <t>Bu long ĐLGC M6x70</t>
  </si>
  <si>
    <t>Bu long ĐLGC M6x75</t>
  </si>
  <si>
    <t>Bu long ĐLGC M6x80</t>
  </si>
  <si>
    <t>Bu long ĐLGC M6x85</t>
  </si>
  <si>
    <t>Bu long ĐLGC M6x90</t>
  </si>
  <si>
    <t>Bu long ĐLGC M6x95</t>
  </si>
  <si>
    <t>Bu long ĐLGC M6x100</t>
  </si>
  <si>
    <t>Bu long ĐLGC M6x110</t>
  </si>
  <si>
    <t>Bu long ĐLGC M8x75</t>
  </si>
  <si>
    <t>Bu long ĐLGC M8x80</t>
  </si>
  <si>
    <t>Bu long ĐLGC M8x90</t>
  </si>
  <si>
    <t>Bu long ĐLGC M8x100</t>
  </si>
  <si>
    <t>Bu long ĐLGC M8x110</t>
  </si>
  <si>
    <t>Bu long ĐLGC M8x85</t>
  </si>
  <si>
    <t>Bu long ĐLGC M8x95</t>
  </si>
  <si>
    <t>Vít ĐLGC M7x100</t>
  </si>
  <si>
    <t>Vít ĐLGC M7x110</t>
  </si>
  <si>
    <t>NGAY XUẤT</t>
  </si>
  <si>
    <t>Tên vật tư</t>
  </si>
  <si>
    <t>Tổng s.lượng</t>
  </si>
  <si>
    <t>con</t>
  </si>
  <si>
    <t>TỔNG HỢP NHU CẦU VẬT TƯ</t>
  </si>
  <si>
    <t>Trâm Cài Xích</t>
  </si>
  <si>
    <t>Khóa Mỏ Vịt</t>
  </si>
  <si>
    <t>Tán Vành M6</t>
  </si>
  <si>
    <t>Tán Vành M8</t>
  </si>
  <si>
    <t>Long Đền Sắt M5x16x1</t>
  </si>
  <si>
    <t>Đinh Nhựa Phi 18</t>
  </si>
  <si>
    <t>Bản Lề Ô van</t>
  </si>
  <si>
    <t>Chốt Định Vị M8x30</t>
  </si>
  <si>
    <t>Chốt Định Vị M6x30</t>
  </si>
  <si>
    <t>Eru M6x10</t>
  </si>
  <si>
    <t>Eru M6x15</t>
  </si>
  <si>
    <t>Eru M6x20</t>
  </si>
  <si>
    <t>Eru M6x25</t>
  </si>
  <si>
    <t>Eru M6x30</t>
  </si>
  <si>
    <t>Eru có Siêu M6x10</t>
  </si>
  <si>
    <t>Eru có Siêu M6x15</t>
  </si>
  <si>
    <t>Eru có Siêu M6x20</t>
  </si>
  <si>
    <t>Eru có Siêu M6x25</t>
  </si>
  <si>
    <t>Eru có Siêu M6x30</t>
  </si>
  <si>
    <t>Eru M8x10</t>
  </si>
  <si>
    <t>Eru M8x15</t>
  </si>
  <si>
    <t>Eru M8x20</t>
  </si>
  <si>
    <t>Eru M8x25</t>
  </si>
  <si>
    <t>Eru M8x30</t>
  </si>
  <si>
    <t>Eru có Siêu M8x10</t>
  </si>
  <si>
    <t>Eru có Siêu M8x15</t>
  </si>
  <si>
    <t>Eru có Siêu M8x20</t>
  </si>
  <si>
    <t>Eru có Siêu M8x25</t>
  </si>
  <si>
    <t>Eru có Siêu M8x30</t>
  </si>
  <si>
    <t>Long Đền Sắt M6x18x2</t>
  </si>
  <si>
    <t>Vít BKĐC M5x10</t>
  </si>
  <si>
    <t>Vít BKĐC M5x15</t>
  </si>
  <si>
    <t>Vít BKĐC M5x20</t>
  </si>
  <si>
    <t>Vít BKĐC M5x25</t>
  </si>
  <si>
    <t>Vít BKĐC M5x30</t>
  </si>
  <si>
    <t>Vít BKĐC M5x35</t>
  </si>
  <si>
    <t>Vít BKĐC M5x40</t>
  </si>
  <si>
    <t>Vít BKĐC M5x45</t>
  </si>
  <si>
    <t>Vít BKĐC M5x50</t>
  </si>
  <si>
    <t>Eru có Siêu M6x6</t>
  </si>
  <si>
    <t>Long Đền Sắt M24x40x5</t>
  </si>
  <si>
    <t>Sắt Vuông 20 Dày 0.6dzem</t>
  </si>
  <si>
    <t>Sắt Vuông 25 Dày 0.6dzem</t>
  </si>
  <si>
    <t>Sắt Vuông 25 Dày 1.1dzem</t>
  </si>
  <si>
    <t>Sắt Hộp 10x20 Dày 0.6dzem</t>
  </si>
  <si>
    <t>Sắt Hộp 20x40 Dày 1dzem</t>
  </si>
  <si>
    <t>Sắt Hộp 25x50 Dày 1.1dzem</t>
  </si>
  <si>
    <t>Sắt La 20 Dày 2 ly</t>
  </si>
  <si>
    <t>Kg</t>
  </si>
  <si>
    <t>Sắt La 40 Dày 2 ly</t>
  </si>
  <si>
    <t>Sắt La 20 Dày 3 ly</t>
  </si>
  <si>
    <t>Sắt La 40 Dày 3 ly</t>
  </si>
  <si>
    <t>Sắt La 20 Dày 4 ly</t>
  </si>
  <si>
    <t>Sắt Tròn Đặc Phi 4</t>
  </si>
  <si>
    <t>Sắt Tròn Đặc Phi 6</t>
  </si>
  <si>
    <t>Sắt Tròn Đặc Phi 8</t>
  </si>
  <si>
    <t>TÊN CHI TIẾT</t>
  </si>
  <si>
    <t>Sắt Tròn Phi 14 Dày 0.8dzem</t>
  </si>
  <si>
    <t>Sắt Tròn Phi 16 Dày 0.55dzem</t>
  </si>
  <si>
    <t>Sắt Tròn Phi 16 Dày 0.6dzem</t>
  </si>
  <si>
    <t>Sắt Tròn Phi 16 Dày 0.8dzem</t>
  </si>
  <si>
    <t>Sắt Tròn Phi 16 Dày 1dzem</t>
  </si>
  <si>
    <t>Sắt Tròn Phi 19 Dày 0.55dzem</t>
  </si>
  <si>
    <t>Sắt Tròn Phi 19 Dày 0.6dzem</t>
  </si>
  <si>
    <t>Sắt Tròn Phi 19 Dày 0.8dzem</t>
  </si>
  <si>
    <t>Sắt Tròn Phi 19 Dày 1dzem</t>
  </si>
  <si>
    <t>Sắt Tròn Phi 21 Dày 0.55dzem</t>
  </si>
  <si>
    <t>Sắt Tròn Phi 21 Dày 0.6dzem</t>
  </si>
  <si>
    <t>Sắt Tròn Phi 21 Dày 0.8dzem</t>
  </si>
  <si>
    <t>Sắt Tròn Phi 21 Dày 1dzem</t>
  </si>
  <si>
    <t>Sắt Tròn Phi 21 Dày 1.1dzem</t>
  </si>
  <si>
    <t>Sắt Vuông 12 Dày 0.55dzem</t>
  </si>
  <si>
    <t>Sắt Vuông 12 Dày 0.6dzem</t>
  </si>
  <si>
    <t>Sắt Vuông 12 Dày 0.8dzem</t>
  </si>
  <si>
    <t>Sắt Vuông 14 Dày 0.55dzem</t>
  </si>
  <si>
    <t>Sắt Vuông 14 Dày 0.6dzem</t>
  </si>
  <si>
    <t>Sắt Vuông 14 Dày 0.8dzem</t>
  </si>
  <si>
    <t>Sắt Vuông 16 Dày 0.55dzem</t>
  </si>
  <si>
    <t>Sắt Vuông 16 Dày 0.6dzem</t>
  </si>
  <si>
    <t>Sắt Vuông 16 Dày 0.8dzem</t>
  </si>
  <si>
    <t>Sắt Vuông 20 Dày 0.55dzem</t>
  </si>
  <si>
    <t>Sắt Vuông 20 Dày 0.8dzem</t>
  </si>
  <si>
    <t>Sắt Vuông 20 Dày 1dzem</t>
  </si>
  <si>
    <t>Sắt Vuông 20 Dày 1.1dzem</t>
  </si>
  <si>
    <t>Sắt Vuông 25 Dày 0.55dzem</t>
  </si>
  <si>
    <t>Sắt Vuông 25 Dày 1dzem</t>
  </si>
  <si>
    <t>Sắt Vuông 25 Dày 0.8dzem</t>
  </si>
  <si>
    <t>Sắt Vuông 40 Dày 1.4dzem</t>
  </si>
  <si>
    <t>Sắt Vuông 40 Dày 1.8dzem</t>
  </si>
  <si>
    <t>Sắt Hộp 10x20 Dày 0.55dzem</t>
  </si>
  <si>
    <t>Sắt Hộp 13x26 Dày 0.55dzem</t>
  </si>
  <si>
    <t>Sắt Hộp 13x26 Dày 0.6dzem</t>
  </si>
  <si>
    <t>Sắt Hộp 20x40 Dày 0.55dzem</t>
  </si>
  <si>
    <t>Sắt Hộp 20x40 Dày 0.6dzem</t>
  </si>
  <si>
    <t>Sắt Hộp 20x40 Dày 0.8dzem</t>
  </si>
  <si>
    <t>Sắt Hộp 20x40 Dày 1.2dzem</t>
  </si>
  <si>
    <t>Sắt Hộp 25x50 Dày 1dzem</t>
  </si>
  <si>
    <t>Sắt Hộp 25x50 Dày 1.2dzem</t>
  </si>
  <si>
    <t>Sắt Hộp 25x50 Dày 1.4dzem</t>
  </si>
  <si>
    <t>Hộp</t>
  </si>
  <si>
    <t>Tổng kg</t>
  </si>
  <si>
    <t>Kg/Cây</t>
  </si>
  <si>
    <t>Bu long 2 đầu gai M8x50</t>
  </si>
  <si>
    <t>Bu long 2 đầu gai M8x55</t>
  </si>
  <si>
    <t>Bu long 2 đầu gai M8x60</t>
  </si>
  <si>
    <t>Bu long 2 đầu gai M8x65</t>
  </si>
  <si>
    <t>Bu long 2 đầu gai M8x70</t>
  </si>
  <si>
    <t>Bu long 2 đầu gai M8x75</t>
  </si>
  <si>
    <t>Bu long 2 đầu gai M8x80</t>
  </si>
  <si>
    <t>Bu long 2 đầu gai M8x85</t>
  </si>
  <si>
    <t>Bu long 2 đầu gai M8x90</t>
  </si>
  <si>
    <t>Bu long 2 đầu gai M8x95</t>
  </si>
  <si>
    <t>Bu long 2 đầu gai M8x100</t>
  </si>
  <si>
    <t>Bu long 2 đầu gai M8x110</t>
  </si>
  <si>
    <t>Tán Dù M6x13</t>
  </si>
  <si>
    <t xml:space="preserve">Tán cấy Không Tai M6x10 </t>
  </si>
  <si>
    <t xml:space="preserve">Tán cấy Có Tai M6x10 </t>
  </si>
  <si>
    <t>Tán cấy  Không Tai M6x13</t>
  </si>
  <si>
    <t xml:space="preserve">Tán cấy Có Tai M6x13 </t>
  </si>
  <si>
    <t xml:space="preserve">Tán cấy Không Tai M6x15 </t>
  </si>
  <si>
    <t>Tán cấy  Có Tai M6x15</t>
  </si>
  <si>
    <t xml:space="preserve">Tán cấy Không Tai M6x20 </t>
  </si>
  <si>
    <t xml:space="preserve">Tán cấy Có Tai M6x20 </t>
  </si>
  <si>
    <t xml:space="preserve">Tán cấy Không Tai M6x30 </t>
  </si>
  <si>
    <t xml:space="preserve">Tán cấy Có Tai M6x30 </t>
  </si>
  <si>
    <t xml:space="preserve">Tán cấy Không Tai M8x20 </t>
  </si>
  <si>
    <t xml:space="preserve">Tán cấy Có Tai M8x20 </t>
  </si>
  <si>
    <t xml:space="preserve">Tán cấy Không Tai M8x30 </t>
  </si>
  <si>
    <t xml:space="preserve">Tán cấy Có Tai M8x30 </t>
  </si>
  <si>
    <t>Tán Ngang M6x30</t>
  </si>
  <si>
    <t>Tán Ngang M8x30</t>
  </si>
  <si>
    <t xml:space="preserve">Sò Không Tai M6x10 </t>
  </si>
  <si>
    <t xml:space="preserve">Sò Có Tai M6x10 </t>
  </si>
  <si>
    <t>Sò  Không Tai M6x13</t>
  </si>
  <si>
    <t xml:space="preserve">Sò Có Tai M6x13 </t>
  </si>
  <si>
    <t xml:space="preserve">Sò Không Tai M6x15 </t>
  </si>
  <si>
    <t>Sò  Có Tai M6x15</t>
  </si>
  <si>
    <t xml:space="preserve">Sò Không Tai M6x20 </t>
  </si>
  <si>
    <t xml:space="preserve">Sò Có Tai M6x20 </t>
  </si>
  <si>
    <t xml:space="preserve">Sò Không Tai M6x30 </t>
  </si>
  <si>
    <t xml:space="preserve">Sò Có Tai M6x30 </t>
  </si>
  <si>
    <t xml:space="preserve">Sò Không Tai M8x20 </t>
  </si>
  <si>
    <t xml:space="preserve">Sò Có Tai M8x20 </t>
  </si>
  <si>
    <t xml:space="preserve">Sò Không Tai M8x30 </t>
  </si>
  <si>
    <t xml:space="preserve">Sò Có Tai M8x30 </t>
  </si>
  <si>
    <t>Long Đền Sắt M6x13x1</t>
  </si>
  <si>
    <t>Long Đền Sắt M6x13x2</t>
  </si>
  <si>
    <t>Long Đền Sắt M8x18x1</t>
  </si>
  <si>
    <t>Long Đền Sắt M8x18x2</t>
  </si>
  <si>
    <t>Long Đền Sắt M8x40x2.5</t>
  </si>
  <si>
    <t>Long Đền Sắt M10x20x2</t>
  </si>
  <si>
    <t>Long Đền Vênh M6x1</t>
  </si>
  <si>
    <t>Long Đền Vênh M6x2</t>
  </si>
  <si>
    <t>Long Đền Vênh M8x1</t>
  </si>
  <si>
    <t>Long Đền Vênh M8x2</t>
  </si>
  <si>
    <t>Chốt Định Vị M8x20</t>
  </si>
  <si>
    <t>Chốt Định Vị M6x20</t>
  </si>
  <si>
    <t>Thanh sắt trơn M8x300</t>
  </si>
  <si>
    <t>Thanh sắt trơn M10x300</t>
  </si>
  <si>
    <t>Thanh sắt tiren M10x300</t>
  </si>
  <si>
    <t xml:space="preserve">Móc Nhựa  </t>
  </si>
  <si>
    <t>Pas trượt sắt  5 bậc</t>
  </si>
  <si>
    <t>Pas trượt nhựa  5 bậc</t>
  </si>
  <si>
    <t>Pas trượt sắt  7 bậc</t>
  </si>
  <si>
    <t>Pas nhựa 1 bậc</t>
  </si>
  <si>
    <t>Bản lề chữ thập</t>
  </si>
  <si>
    <t>Bản Lề Lá 38x63</t>
  </si>
  <si>
    <t>Bản Lề Lá 110x20x2</t>
  </si>
  <si>
    <t>Bản Lề Lá 110x20x2.8</t>
  </si>
  <si>
    <t>Bản lề lá dài 50mm</t>
  </si>
  <si>
    <t>Bản lề lá dài 60mm</t>
  </si>
  <si>
    <t>Pas Góc 15x15x2</t>
  </si>
  <si>
    <t>Pas U</t>
  </si>
  <si>
    <t>Pas Tay</t>
  </si>
  <si>
    <t>Pas I</t>
  </si>
  <si>
    <t>Pas Quai</t>
  </si>
  <si>
    <t>Pas Khóa</t>
  </si>
  <si>
    <t>Pas kính 20x30x2 (1 lỗ tròn)</t>
  </si>
  <si>
    <t>Nút chân nhựa gai 20x40 bằng</t>
  </si>
  <si>
    <t>Nút chân nhựa gai 20x40 xéo</t>
  </si>
  <si>
    <t>Nút chân nhựa phi 19</t>
  </si>
  <si>
    <t>Nút chân nhựa phi 21</t>
  </si>
  <si>
    <t>Nút kính lớn</t>
  </si>
  <si>
    <t>Nút kính nhỏ</t>
  </si>
  <si>
    <t>Nút Nhựa Bịt Đầu Bulong</t>
  </si>
  <si>
    <t>Nút su phi 19</t>
  </si>
  <si>
    <t>Tăng đơ nhựa 2 tầng mẫu (xám)</t>
  </si>
  <si>
    <t>Tăng đơ nhựa đen (Theo mẫu)</t>
  </si>
  <si>
    <t>Tăng đơ nhựa nâu (Theo mẫu)</t>
  </si>
  <si>
    <t>Tăng đơ theo mẫu</t>
  </si>
  <si>
    <t>Ống Sắt Bánh Xe M8.5x22x1</t>
  </si>
  <si>
    <t>Sắt Tròn Phi 13.8 Dày 0.6dzem</t>
  </si>
  <si>
    <t>Sắt Tròn Phi 22.2 Dày 0.6dzem</t>
  </si>
  <si>
    <t>Sắt Tròn Phi 25.4 Dày 0.6dzem</t>
  </si>
  <si>
    <t>Sắt Tròn Phi 31.8 Dày 0.6dzem</t>
  </si>
  <si>
    <t>Sắt Tròn Phi 27 Dày 0.6dzem</t>
  </si>
  <si>
    <t>Sắt Tròn Phi 34 Dày 0.6dzem</t>
  </si>
  <si>
    <t>Sắt Tròn Phi 42 Dày 0.6dzem</t>
  </si>
  <si>
    <t>Sắt Tròn Phi 49 Dày 0.6dzem</t>
  </si>
  <si>
    <t>Sắt Tròn Phi 60 Dày 0.6dzem</t>
  </si>
  <si>
    <t>Sắt Tròn Phi 13.8 Dày 0.8dzem</t>
  </si>
  <si>
    <t>Sắt Tròn Phi 22.2 Dày 0.8dzem</t>
  </si>
  <si>
    <t>Sắt Tròn Phi 25.4 Dày 0.8dzem</t>
  </si>
  <si>
    <t>Sắt Tròn Phi 27 Dày 0.8dzem</t>
  </si>
  <si>
    <t>Sắt Tròn Phi 31.8 Dày 0.8dzem</t>
  </si>
  <si>
    <t>Sắt Tròn Phi 34 Dày 0.8dzem</t>
  </si>
  <si>
    <t>Sắt Tròn Phi 42 Dày 0.8dzem</t>
  </si>
  <si>
    <t>Sắt Tròn Phi 49 Dày 0.8dzem</t>
  </si>
  <si>
    <t>Sắt Tròn Phi 60 Dày 0.8dzem</t>
  </si>
  <si>
    <t>Sắt Tròn Phi 13.8 Dày 1.0dzem</t>
  </si>
  <si>
    <t>Sắt Tròn Phi 16 Dày 1.0dzem</t>
  </si>
  <si>
    <t>Sắt Tròn Phi 19 Dày 1.0dzem</t>
  </si>
  <si>
    <t>Sắt Tròn Phi 21 Dày 1.0dzem</t>
  </si>
  <si>
    <t>Sắt Tròn Phi 22.2 Dày 1.0dzem</t>
  </si>
  <si>
    <t>Sắt Tròn Phi 25.4 Dày 1.0dzem</t>
  </si>
  <si>
    <t>Sắt Tròn Phi 27 Dày 1.0dzem</t>
  </si>
  <si>
    <t>Sắt Tròn Phi 31.8 Dày 1.0dzem</t>
  </si>
  <si>
    <t>Sắt Tròn Phi 34 Dày 1.0dzem</t>
  </si>
  <si>
    <t>Sắt Tròn Phi 42 Dày 1.0dzem</t>
  </si>
  <si>
    <t>Sắt Tròn Phi 49 Dày 1.0dzem</t>
  </si>
  <si>
    <t>Sắt Tròn Phi 60 Dày 1.0dzem</t>
  </si>
  <si>
    <t>Sắt Tròn Phi 13.8 Dày 1.1dzem</t>
  </si>
  <si>
    <t>Sắt Tròn Phi 16 Dày 1.1dzem</t>
  </si>
  <si>
    <t>Sắt Tròn Phi 19 Dày 1.1dzem</t>
  </si>
  <si>
    <t>Sắt Tròn Phi 22.2 Dày 1.1dzem</t>
  </si>
  <si>
    <t>Sắt Tròn Phi 25.4 Dày 1.1dzem</t>
  </si>
  <si>
    <t>Sắt Tròn Phi 27 Dày 1.1dzem</t>
  </si>
  <si>
    <t>Sắt Tròn Phi 31.8 Dày 1.1dzem</t>
  </si>
  <si>
    <t>Sắt Tròn Phi 34 Dày 1.1dzem</t>
  </si>
  <si>
    <t>Sắt Tròn Phi 42 Dày 1.1dzem</t>
  </si>
  <si>
    <t>Sắt Tròn Phi 49 Dày 1.1dzem</t>
  </si>
  <si>
    <t>Sắt Tròn Phi 60 Dày 1.1dzem</t>
  </si>
  <si>
    <t>Sắt Tròn Phi 13.8 Dày 1.2dzem</t>
  </si>
  <si>
    <t>Sắt Tròn Phi 16 Dày 1.2dzem</t>
  </si>
  <si>
    <t>Sắt Tròn Phi 19 Dày 1.2dzem</t>
  </si>
  <si>
    <t>Sắt Tròn Phi 21 Dày 1.2dzem</t>
  </si>
  <si>
    <t>Sắt Tròn Phi 22.2 Dày 1.2dzem</t>
  </si>
  <si>
    <t>Sắt Tròn Phi 25.4 Dày 1.2dzem</t>
  </si>
  <si>
    <t>Sắt Tròn Phi 27 Dày 1.2dzem</t>
  </si>
  <si>
    <t>Sắt Tròn Phi 31.8 Dày 1.2dzem</t>
  </si>
  <si>
    <t>Sắt Tròn Phi 34 Dày 1.2dzem</t>
  </si>
  <si>
    <t>Sắt Tròn Phi 42 Dày 1.2dzem</t>
  </si>
  <si>
    <t>Sắt Tròn Phi 49 Dày 1.2dzem</t>
  </si>
  <si>
    <t>Sắt Tròn Phi 60 Dày 1.2dzem</t>
  </si>
  <si>
    <t>Sắt Tròn Phi 13.8 Dày 1.4dzem</t>
  </si>
  <si>
    <t>Sắt Tròn Phi 16 Dày 1.4dzem</t>
  </si>
  <si>
    <t>Sắt Tròn Phi 19 Dày 1.4dzem</t>
  </si>
  <si>
    <t>Sắt Tròn Phi 21 Dày 1.4dzem</t>
  </si>
  <si>
    <t>Sắt Tròn Phi 22.2 Dày 1.4dzem</t>
  </si>
  <si>
    <t>Sắt Tròn Phi 25.4 Dày 1.4dzem</t>
  </si>
  <si>
    <t>Sắt Tròn Phi 27 Dày 1.4dzem</t>
  </si>
  <si>
    <t>Sắt Tròn Phi 31.8 Dày 1.4dzem</t>
  </si>
  <si>
    <t>Sắt Tròn Phi 34 Dày 1.4dzem</t>
  </si>
  <si>
    <t>Sắt Tròn Phi 42 Dày 1.4dzem</t>
  </si>
  <si>
    <t>Sắt Tròn Phi 49 Dày 1.4dzem</t>
  </si>
  <si>
    <t>Sắt Tròn Phi 60 Dày 1.4dzem</t>
  </si>
  <si>
    <t>Sắt Tròn Phi 13.8 Dày 1.8dzem</t>
  </si>
  <si>
    <t>Sắt Tròn Phi 16 Dày 1.8dzem</t>
  </si>
  <si>
    <t>Sắt Tròn Phi 19 Dày 1.8dzem</t>
  </si>
  <si>
    <t>Sắt Tròn Phi 21 Dày 1.8dzem</t>
  </si>
  <si>
    <t>Sắt Tròn Phi 22.2 Dày 1.8dzem</t>
  </si>
  <si>
    <t>Sắt Tròn Phi 25.4 Dày 1.8dzem</t>
  </si>
  <si>
    <t>Sắt Tròn Phi 27 Dày 1.8dzem</t>
  </si>
  <si>
    <t>Sắt Tròn Phi 31.8 Dày 1.8dzem</t>
  </si>
  <si>
    <t>Sắt Tròn Phi 34 Dày 1.8dzem</t>
  </si>
  <si>
    <t>Sắt Tròn Phi 42 Dày 1.8dzem</t>
  </si>
  <si>
    <t>Sắt Tròn Phi 49 Dày 1.8dzem</t>
  </si>
  <si>
    <t>Sắt Tròn Phi 60 Dày 1.8dzem</t>
  </si>
  <si>
    <t>Sắt Tròn Phi 13.8 Dày 2dzem</t>
  </si>
  <si>
    <t>Sắt Tròn Phi 16 Dày 2dzem</t>
  </si>
  <si>
    <t>Sắt Tròn Phi 19 Dày 2dzem</t>
  </si>
  <si>
    <t>Sắt Tròn Phi 21 Dày 2dzem</t>
  </si>
  <si>
    <t>Sắt Tròn Phi 22.2 Dày 2dzem</t>
  </si>
  <si>
    <t>Sắt Tròn Phi 25.4 Dày 2dzem</t>
  </si>
  <si>
    <t>Sắt Tròn Phi 27 Dày 2dzem</t>
  </si>
  <si>
    <t>Sắt Tròn Phi 32 Dày 2dzem</t>
  </si>
  <si>
    <t>Sắt Tròn Phi 34 Dày 2dzem</t>
  </si>
  <si>
    <t>Sắt Tròn Phi 42 Dày 2dzem</t>
  </si>
  <si>
    <t>Sắt Tròn Phi 49 Dày 2dzem</t>
  </si>
  <si>
    <t>Sắt Tròn Phi 60 Dày 2dzem</t>
  </si>
  <si>
    <t>Sắt Vuông 30 Dày 0.6dzem</t>
  </si>
  <si>
    <t>Sắt Vuông 40 Dày 0.6dzem</t>
  </si>
  <si>
    <t>Sắt Vuông 50 Dày 0.6dzem</t>
  </si>
  <si>
    <t>Sắt Vuông 30 Dày 0.8dzem</t>
  </si>
  <si>
    <t>Sắt Vuông 40 Dày 0.8dzem</t>
  </si>
  <si>
    <t>Sắt Vuông 50 Dày 0.8dzem</t>
  </si>
  <si>
    <t>Sắt Vuông 12 Dày 1.0dzem</t>
  </si>
  <si>
    <t>Sắt Vuông 14 Dày 1.0dzem</t>
  </si>
  <si>
    <t>Sắt Vuông 16 Dày 1.0dzem</t>
  </si>
  <si>
    <t>Sắt Vuông 20 Dày 1.0dzem</t>
  </si>
  <si>
    <t>Sắt Vuông 25 Dày 1.0dzem</t>
  </si>
  <si>
    <t>Sắt Vuông 30 Dày 1.0dzem</t>
  </si>
  <si>
    <t>Sắt Vuông 40 Dày 1.0dzem</t>
  </si>
  <si>
    <t>Sắt Vuông 50 Dày 1.0dzem</t>
  </si>
  <si>
    <t>Sắt Vuông 12 Dày 1.1dzem</t>
  </si>
  <si>
    <t>Sắt Vuông 14 Dày 1.1dzem</t>
  </si>
  <si>
    <t>Sắt Vuông 16 Dày 1.1dzem</t>
  </si>
  <si>
    <t>Sắt Vuông 30 Dày 1.1dzem</t>
  </si>
  <si>
    <t>Sắt Vuông 40 Dày 1.1dzem</t>
  </si>
  <si>
    <t>Sắt Vuông 50 Dày 1.1dzem</t>
  </si>
  <si>
    <t>Sắt Vuông 12 Dày 1.2dzem</t>
  </si>
  <si>
    <t>Sắt Vuông 14 Dày 1.2dzem</t>
  </si>
  <si>
    <t>Sắt Vuông 16 Dày 1.2dzem</t>
  </si>
  <si>
    <t>Sắt Vuông 20 Dày 1.2dzem</t>
  </si>
  <si>
    <t>Sắt Vuông 25 Dày 1.2dzem</t>
  </si>
  <si>
    <t>Sắt Vuông 30 Dày 1.2dzem</t>
  </si>
  <si>
    <t>Sắt Vuông 40 Dày 1.2dzem</t>
  </si>
  <si>
    <t>Sắt Vuông 50 Dày 1.2dzem</t>
  </si>
  <si>
    <t>Sắt Vuông 12 Dày 1.4dzem</t>
  </si>
  <si>
    <t>Sắt Vuông 14 Dày 1.4dzem</t>
  </si>
  <si>
    <t>Sắt Vuông 16 Dày 1.4dzem</t>
  </si>
  <si>
    <t>Sắt Vuông 20 Dày 1.4dzem</t>
  </si>
  <si>
    <t>Sắt Vuông 25 Dày 1.4dzem</t>
  </si>
  <si>
    <t>Sắt Vuông 30 Dày 1.4dzem</t>
  </si>
  <si>
    <t>Sắt Vuông 50 Dày 1.4dzem</t>
  </si>
  <si>
    <t>Sắt Vuông 12 Dày 1.8dzem</t>
  </si>
  <si>
    <t>Sắt Vuông 14 Dày 1.8dzem</t>
  </si>
  <si>
    <t>Sắt Vuông 16 Dày 1.8dzem</t>
  </si>
  <si>
    <t>Sắt Vuông 20 Dày 1.8dzem</t>
  </si>
  <si>
    <t>Sắt Vuông 25 Dày 1.8dzem</t>
  </si>
  <si>
    <t>Sắt Vuông 30 Dày 1.8dzem</t>
  </si>
  <si>
    <t>Sắt Vuông 50 Dày 1.8dzem</t>
  </si>
  <si>
    <t>Sắt Vuông 12 Dày 2.0dzem</t>
  </si>
  <si>
    <t>Sắt Vuông 14 Dày 2.0dzem</t>
  </si>
  <si>
    <t>Sắt Vuông 16 Dày 2.0dzem</t>
  </si>
  <si>
    <t>Sắt Vuông 20 Dày 2.0dzem</t>
  </si>
  <si>
    <t>Sắt Vuông 25 Dày 2.0dzem</t>
  </si>
  <si>
    <t>Sắt Vuông 30 Dày 2.0dzem</t>
  </si>
  <si>
    <t>Sắt Vuông 40 Dày 2.0dzem</t>
  </si>
  <si>
    <t>Sắt Vuông 50 Dày 2.0dzem</t>
  </si>
  <si>
    <t>Sắt Hộp 25x50 Dày 0.6dzem</t>
  </si>
  <si>
    <t>Sắt Hộp 30x60 Dày 0.6dzem</t>
  </si>
  <si>
    <t>Sắt Hộp 30x90 Dày 0.6dzem</t>
  </si>
  <si>
    <t>Sắt Hộp 40x80 Dày 0.6dzem</t>
  </si>
  <si>
    <t>Sắt Hộp 50x100 Dày 0.6dzem</t>
  </si>
  <si>
    <t>Sắt Hộp 10x20 Dày 0.8dzem</t>
  </si>
  <si>
    <t>Sắt Hộp 13x26 Dày 0.8dzem</t>
  </si>
  <si>
    <t>Sắt Hộp 25x50 Dày 0.8dzem</t>
  </si>
  <si>
    <t>Sắt Hộp 30x60 Dày 0.8dzem</t>
  </si>
  <si>
    <t>Sắt Hộp 30x90 Dày 0.8dzem</t>
  </si>
  <si>
    <t>Sắt Hộp 40x80 Dày 0.8dzem</t>
  </si>
  <si>
    <t>Sắt Hộp 50x100 Dày 0.8dzem</t>
  </si>
  <si>
    <t>Sắt Hộp 10x20 Dày 1.0dzem</t>
  </si>
  <si>
    <t>Sắt Hộp 13x26 Dày 1.0dzem</t>
  </si>
  <si>
    <t>Sắt Hộp 20x40 Dày 1.0dzem</t>
  </si>
  <si>
    <t>Sắt Hộp 25x50 Dày 1.0dzem</t>
  </si>
  <si>
    <t>Sắt Hộp 30x60 Dày 1.0dzem</t>
  </si>
  <si>
    <t>Sắt Hộp 30x90 Dày 1.0dzem</t>
  </si>
  <si>
    <t>Sắt Hộp 40x80 Dày 1.0dzem</t>
  </si>
  <si>
    <t>Sắt Hộp 50x100 Dày 1.0dzem</t>
  </si>
  <si>
    <t>Sắt Hộp 10x20 Dày 1.1dzem</t>
  </si>
  <si>
    <t>Sắt Hộp 13x26 Dày 1.1dzem</t>
  </si>
  <si>
    <t>Sắt Hộp 20x40 Dày 1.1dzem</t>
  </si>
  <si>
    <t>Sắt Hộp 30x60 Dày 1.1dzem</t>
  </si>
  <si>
    <t>Sắt Hộp 30x90 Dày 1.1dzem</t>
  </si>
  <si>
    <t>Sắt Hộp 40x80 Dày 1.1dzem</t>
  </si>
  <si>
    <t>Sắt Hộp 50x100 Dày 1.1dzem</t>
  </si>
  <si>
    <t>Sắt Hộp 10x20 Dày 1.2dzem</t>
  </si>
  <si>
    <t>Sắt Hộp 13x26 Dày 1.2dzem</t>
  </si>
  <si>
    <t>Sắt Hộp 30x60 Dày 1.2dzem</t>
  </si>
  <si>
    <t>Sắt Hộp 30x90 Dày 1.2dzem</t>
  </si>
  <si>
    <t>Sắt Hộp 40x80 Dày 1.2dzem</t>
  </si>
  <si>
    <t>Sắt Hộp 50x100 Dày 1.2dzem</t>
  </si>
  <si>
    <t>Sắt Hộp 10x20 Dày 1.4dzem</t>
  </si>
  <si>
    <t>Sắt Hộp 13x26 Dày 1.4dzem</t>
  </si>
  <si>
    <t>Sắt Hộp 20x40 Dày 1.4dzem</t>
  </si>
  <si>
    <t>Sắt Hộp 30x60 Dày 1.4dzem</t>
  </si>
  <si>
    <t>Sắt Hộp 30x90 Dày 1.4dzem</t>
  </si>
  <si>
    <t>Sắt Hộp 40x80 Dày 1.4dzem</t>
  </si>
  <si>
    <t>Sắt Hộp 50x100 Dày 1.4dzem</t>
  </si>
  <si>
    <t>Sắt Hộp 10x20 Dày 1.8dzem</t>
  </si>
  <si>
    <t>Sắt Hộp 13x26 Dày 1.8dzem</t>
  </si>
  <si>
    <t>Sắt Hộp 20x40 Dày 1.8dzem</t>
  </si>
  <si>
    <t>Sắt Hộp 25x50 Dày 1.8dzem</t>
  </si>
  <si>
    <t>Sắt Hộp 30x60 Dày 1.8dzem</t>
  </si>
  <si>
    <t>Sắt Hộp 30x90 Dày 1.8dzem</t>
  </si>
  <si>
    <t>Sắt Hộp 40x80 Dày 1.8dzem</t>
  </si>
  <si>
    <t>Sắt Hộp 50x100 Dày 1.8dzem</t>
  </si>
  <si>
    <t>Sắt Hộp 10x20 Dày 2.0dzem</t>
  </si>
  <si>
    <t>Sắt Hộp 13x26 Dày 2.0dzem</t>
  </si>
  <si>
    <t>Sắt Hộp 20x40 Dày 2.0dzem</t>
  </si>
  <si>
    <t>Sắt Hộp 25x50 Dày 2.0dzem</t>
  </si>
  <si>
    <t>Sắt Hộp 30x60 Dày 2.0dzem</t>
  </si>
  <si>
    <t>Sắt Hộp 30x90 Dày 2.0dzem</t>
  </si>
  <si>
    <t>Sắt Hộp 40x80 Dày 2.0dzem</t>
  </si>
  <si>
    <t>Sắt Hộp 50x100 Dày 2.0dzem</t>
  </si>
  <si>
    <t>Sắt La 10 Dày 2 ly</t>
  </si>
  <si>
    <t>Sắt La 15 Dày 2 ly</t>
  </si>
  <si>
    <t>Sắt La 25 Dày 2 ly</t>
  </si>
  <si>
    <t>Sắt La 30 Dày 2 ly</t>
  </si>
  <si>
    <t>Sắt La 35 Dày 2 ly</t>
  </si>
  <si>
    <t>Sắt La 50 Dày 2 ly</t>
  </si>
  <si>
    <t>Sắt La 55 Dày 2 ly</t>
  </si>
  <si>
    <t>Sắt La 60 Dày 2 ly</t>
  </si>
  <si>
    <t>Sắt La 10 Dày 3 ly</t>
  </si>
  <si>
    <t>Sắt La 15 Dày 3 ly</t>
  </si>
  <si>
    <t>Sắt La 30 Dày 3 ly</t>
  </si>
  <si>
    <t>Sắt La 35 Dày 3 ly</t>
  </si>
  <si>
    <t>Sắt La 50 Dày 3 ly</t>
  </si>
  <si>
    <t>Sắt La 55 Dày 3 ly</t>
  </si>
  <si>
    <t>Sắt La 60 Dày 3 ly</t>
  </si>
  <si>
    <t>Sắt La 10 Dày 4 ly</t>
  </si>
  <si>
    <t>Sắt La 15 Dày 4 ly</t>
  </si>
  <si>
    <t>Sắt La 35 Dày 4 ly</t>
  </si>
  <si>
    <t>Sắt La 30 Dày 4 ly</t>
  </si>
  <si>
    <t>Sắt La 40 Dày 4 ly</t>
  </si>
  <si>
    <t>Sắt La 50 Dày 4 ly</t>
  </si>
  <si>
    <t>Sắt La 55 Dày 4 ly</t>
  </si>
  <si>
    <t>Sắt La 60 Dày 4 ly</t>
  </si>
  <si>
    <t>Sắt La 10 Dày 5 ly</t>
  </si>
  <si>
    <t>Sắt La 15 Dày 5 ly</t>
  </si>
  <si>
    <t>Sắt La 20 Dày 5 ly</t>
  </si>
  <si>
    <t>Sắt La 35 Dày 5 ly</t>
  </si>
  <si>
    <t>Sắt La 30 Dày 5 ly</t>
  </si>
  <si>
    <t>Sắt La 40 Dày 5 ly</t>
  </si>
  <si>
    <t>Sắt La 50 Dày 5 ly</t>
  </si>
  <si>
    <t>Sắt La 55 Dày 5 ly</t>
  </si>
  <si>
    <t>Sắt La 60 Dày 5 ly</t>
  </si>
  <si>
    <t>Sắt La 10 Dày 6 ly</t>
  </si>
  <si>
    <t>Sắt La 15 Dày 6 ly</t>
  </si>
  <si>
    <t>Sắt La 20 Dày 6 ly</t>
  </si>
  <si>
    <t>Sắt La 35 Dày 6 ly</t>
  </si>
  <si>
    <t>Sắt La 30 Dày 6 ly</t>
  </si>
  <si>
    <t>Sắt La 40 Dày 6 ly</t>
  </si>
  <si>
    <t>Sắt La 50 Dày 6 ly</t>
  </si>
  <si>
    <t>Sắt La 55 Dày 6 ly</t>
  </si>
  <si>
    <t>Sắt La 60 Dày 6 ly</t>
  </si>
  <si>
    <t>Sắt Tròn Đặc Phi 10</t>
  </si>
  <si>
    <t>Sắt Tròn Đặc Phi 12</t>
  </si>
  <si>
    <t>Sắt Tròn Đặc Phi 14</t>
  </si>
  <si>
    <t>Sắt Tròn Đặc Phi 16</t>
  </si>
  <si>
    <t>TỔNG HỢP NHU CẦU SẮT</t>
  </si>
  <si>
    <t>ACACIA</t>
  </si>
  <si>
    <t>TỔNG HỢP NHU CẦU DẦU MÀU</t>
  </si>
  <si>
    <t>ĐỊNH MỨC KG/M3</t>
  </si>
  <si>
    <t>KTBT-02 ACACIA</t>
  </si>
  <si>
    <t>MÀU</t>
  </si>
  <si>
    <t>KTBT-02</t>
  </si>
  <si>
    <t>PHỤ GIA</t>
  </si>
  <si>
    <t>SP2</t>
  </si>
  <si>
    <t>STAIN MÀU DẶM</t>
  </si>
  <si>
    <t>KTBT-01A</t>
  </si>
  <si>
    <t>DẦU LAU</t>
  </si>
  <si>
    <t>OBT 01N 2509/17</t>
  </si>
  <si>
    <t>KTBT-02 EUCA</t>
  </si>
  <si>
    <t>QNQD 06A</t>
  </si>
  <si>
    <t>KTBT-03 ACACIA</t>
  </si>
  <si>
    <t>KTBT-03</t>
  </si>
  <si>
    <t>CỨNG</t>
  </si>
  <si>
    <t>CAXT BÓNG</t>
  </si>
  <si>
    <t>TỔNG KL TINH</t>
  </si>
  <si>
    <t>TỔNG ĐỊNH MỨC (KG)</t>
  </si>
  <si>
    <t>KTBT-21</t>
  </si>
  <si>
    <t>KTBT-21 ACACIA</t>
  </si>
  <si>
    <t>CAXT KTBT-22</t>
  </si>
  <si>
    <t>DUNG MÔI</t>
  </si>
  <si>
    <t>DUNG MÔI CAXT</t>
  </si>
  <si>
    <t>KTBT-22A</t>
  </si>
  <si>
    <t>KTBT-22 ACACIA</t>
  </si>
  <si>
    <t>BTPT-100</t>
  </si>
  <si>
    <t xml:space="preserve">PU HXXT </t>
  </si>
  <si>
    <t>KTBT-100 ACACIA</t>
  </si>
  <si>
    <t>KTBT-59</t>
  </si>
  <si>
    <t>KTBT-59 ACACIA</t>
  </si>
  <si>
    <t>KTBT-60</t>
  </si>
  <si>
    <t>KTBT-60 ACACIA</t>
  </si>
  <si>
    <t xml:space="preserve">DẦU NHÚNG </t>
  </si>
  <si>
    <t>KTBT-51</t>
  </si>
  <si>
    <t>KTBT-51A</t>
  </si>
  <si>
    <t>LAU ẨM</t>
  </si>
  <si>
    <t>KTBT-51 EUCA</t>
  </si>
  <si>
    <t>KÝ HIỆU MÀU</t>
  </si>
  <si>
    <t>Chốt Gỗ 6</t>
  </si>
  <si>
    <t>Chốt Gỗ 8</t>
  </si>
  <si>
    <t>Chốt Gỗ 10</t>
  </si>
  <si>
    <t>Vít Đuôi Cá M4x15</t>
  </si>
  <si>
    <t>Vít Đuôi Cá M4x20</t>
  </si>
  <si>
    <t>Vít Đuôi Cá M4x25</t>
  </si>
  <si>
    <t>Vít Đuôi Cá M4x30</t>
  </si>
  <si>
    <t>Vít Đuôi Cá M4x35</t>
  </si>
  <si>
    <t>Long Đền Nhựa M6x18x1</t>
  </si>
  <si>
    <t>Bản lề lá 60x40x2</t>
  </si>
  <si>
    <t>Bản lề lá 50x40x2</t>
  </si>
  <si>
    <t>Bản Lề Lá 75x45x1.4</t>
  </si>
  <si>
    <t>Bản Lề Lá 75x40x1.4</t>
  </si>
  <si>
    <t>Pas Góc 20/20x20x2</t>
  </si>
  <si>
    <t>Pas Góc 20/30X20x2</t>
  </si>
  <si>
    <t>Pas Góc 35/35x30x2</t>
  </si>
  <si>
    <t>Pas dao lam</t>
  </si>
  <si>
    <t>Lục Giác</t>
  </si>
  <si>
    <t>Dây Dù Rộng 30x300</t>
  </si>
  <si>
    <t>BTPT-100 ACACIA</t>
  </si>
  <si>
    <t>KG</t>
  </si>
  <si>
    <t>Long Đền Nhựa M6x20x2</t>
  </si>
  <si>
    <t>Long Đền Nhựa M6x20x13</t>
  </si>
  <si>
    <t>Pas Góc 30/30x30x2</t>
  </si>
  <si>
    <t>NHÀ MÁY WICKER</t>
  </si>
  <si>
    <t>NHÀ MÁY GỖ</t>
  </si>
  <si>
    <t xml:space="preserve">NƠI TIẾP NHẬN: </t>
  </si>
  <si>
    <t>CÁC TỔ SX</t>
  </si>
  <si>
    <t>TỔ TRƯỞNG, TỔ PHÓ, THỐNG KÊ</t>
  </si>
  <si>
    <t>CHI TIẾT SP</t>
  </si>
  <si>
    <t>ĐỊNH MỨC DÂY</t>
  </si>
  <si>
    <t>ĐỊNH MỨC ĐINH</t>
  </si>
  <si>
    <t>MÃ DÂY</t>
  </si>
  <si>
    <t>ĐINH</t>
  </si>
  <si>
    <t>TỔNG HỢP NHU CẦU DÂY WICKER/ DÂY DÙ</t>
  </si>
  <si>
    <t>TÊN DÂY</t>
  </si>
  <si>
    <t>KÍCH THƯỚC DÂY</t>
  </si>
  <si>
    <t>SỐ LƯỢNG</t>
  </si>
  <si>
    <t>MÃ DÂY/ ĐINH</t>
  </si>
  <si>
    <t>Tán Dù M6x15</t>
  </si>
  <si>
    <t>Long Đền Nhựa M8x20x13</t>
  </si>
  <si>
    <t>Long Đền Nhựa M10x18x2</t>
  </si>
  <si>
    <t>Chốt Định Vị M8x25</t>
  </si>
  <si>
    <t>Pas Góc 30/30X20x2</t>
  </si>
  <si>
    <t>Nút chân 20X20 bằng</t>
  </si>
  <si>
    <t>Sắt Tròn Phi 14 Dày 0.77dzem</t>
  </si>
  <si>
    <t>Sắt Tròn Phi 16 Dày 0.7dzem</t>
  </si>
  <si>
    <t>Sắt Tròn Phi 19 Dày 0.7dzem</t>
  </si>
  <si>
    <t>Sắt Tròn Phi 21 Dày 0.7dzem</t>
  </si>
  <si>
    <t>Sắt Vuông 12 Dày 0.7dzem</t>
  </si>
  <si>
    <t>Sắt Vuông 14 Dày 0.7dzem</t>
  </si>
  <si>
    <t>Sắt Vuông 16 Dày 0.7dzem</t>
  </si>
  <si>
    <t>Sắt Vuông 20 Dày 0.7dzem</t>
  </si>
  <si>
    <t>Sắt Vuông 25 Dày 0.7dzem</t>
  </si>
  <si>
    <t>Sắt Hộp 20x40 Dày 0.7dzem</t>
  </si>
  <si>
    <t>Hoàn Thiện Màu KTBT -02 Đậm</t>
  </si>
  <si>
    <t xml:space="preserve">Hoàn Thiện Màu KTBT -02 Đậm, Đan dây F4375S </t>
  </si>
  <si>
    <t>Vít Đuôi Cá M4x40</t>
  </si>
  <si>
    <t>Vít Đuôi Cá M4x45</t>
  </si>
  <si>
    <t>Vít Đuôi Cá M4x50</t>
  </si>
  <si>
    <t>Long Đền Sắt M6x14x1</t>
  </si>
  <si>
    <t>Long Đền Sắt M6x16x1</t>
  </si>
  <si>
    <t>Long Đền Sắt M6x12x2</t>
  </si>
  <si>
    <t>Pas Thẳng 20x20x4 ly</t>
  </si>
  <si>
    <t>Pas Thẳng 20x30x4 ly</t>
  </si>
  <si>
    <t>Pas Thẳng 20x30x4 ly (1 lỗ taro)</t>
  </si>
  <si>
    <t>Pas Thẳng 20x50x2 ( 1 lỗ )</t>
  </si>
  <si>
    <t>Pas Thẳng 35x20x3 (1 lỗ)</t>
  </si>
  <si>
    <t>Pas Thẳng 50x20x2 (2 lỗ)</t>
  </si>
  <si>
    <t>Pas Thẳng 50x70 (2 lỗ )</t>
  </si>
  <si>
    <t>Pas Thẳng 60x20x2 ( 2 lỗ )</t>
  </si>
  <si>
    <t>Pas Thẳng 60x20x2 (2 lỗ)</t>
  </si>
  <si>
    <t>QUY CÁCH ĐẶT CHI TIẾT</t>
  </si>
  <si>
    <t>MÃ SẢN PHẨM</t>
  </si>
  <si>
    <t>Dày (mm)</t>
  </si>
  <si>
    <t>Rộng (mm)</t>
  </si>
  <si>
    <t>Dài
(mm)</t>
  </si>
  <si>
    <t>KT Thô(mm)</t>
  </si>
  <si>
    <t>SL NHẬP</t>
  </si>
  <si>
    <t>SL XUẤT</t>
  </si>
  <si>
    <t>SỐ LƯỢNG ĐẶT CHI TIẾT</t>
  </si>
  <si>
    <t>CHÚ Ý:</t>
  </si>
  <si>
    <t>Sắt Tròn Phi 12.7 Dày 0.6dzem</t>
  </si>
  <si>
    <t>KẾ HOẠCH SẢN XUẤT VÀ YÊU CẦU NGUYÊN LIỆU SẮT NĂM 2026</t>
  </si>
  <si>
    <t>KẾ HOẠCH SẢN XUẤT VÀ YÊU CẦU NGUYÊN LIỆU GỖ NĂM 2026</t>
  </si>
  <si>
    <t xml:space="preserve"> </t>
  </si>
  <si>
    <t>MENU</t>
  </si>
  <si>
    <t xml:space="preserve">                                   BẢNG KÊ QUY CÁCH TINH CHẾ</t>
  </si>
  <si>
    <t>Product :</t>
  </si>
  <si>
    <t>BÀN DINING 230 KD MẶT CÓ LỖ DÙ</t>
  </si>
  <si>
    <t>Nệm</t>
  </si>
  <si>
    <t>D (cm)</t>
  </si>
  <si>
    <t>R (cm)</t>
  </si>
  <si>
    <t>T (cm)</t>
  </si>
  <si>
    <t>KH SX Số:</t>
  </si>
  <si>
    <t xml:space="preserve">KT </t>
  </si>
  <si>
    <t>Ngày xuất</t>
  </si>
  <si>
    <t>Item Code:</t>
  </si>
  <si>
    <t>Nệm Ngồi</t>
  </si>
  <si>
    <t>ĐH số :</t>
  </si>
  <si>
    <t>Customer :</t>
  </si>
  <si>
    <t>Nệm Tựa</t>
  </si>
  <si>
    <t>Tổng SL:</t>
  </si>
  <si>
    <t>cái</t>
  </si>
  <si>
    <t>Kind of wood :</t>
  </si>
  <si>
    <t>SL ĐX 1:</t>
  </si>
  <si>
    <t>Dimention :</t>
  </si>
  <si>
    <t>(LxWxH) cm</t>
  </si>
  <si>
    <t>M3</t>
  </si>
  <si>
    <t>SL ĐX 2:</t>
  </si>
  <si>
    <t>BBLL: ko nệm</t>
  </si>
  <si>
    <t>(LxWxT) cm</t>
  </si>
  <si>
    <t>SL ĐX 3:</t>
  </si>
  <si>
    <t>BBLL: có nệm</t>
  </si>
  <si>
    <t>SL ĐX 4:</t>
  </si>
  <si>
    <t>Pcs/Carton :</t>
  </si>
  <si>
    <t>Net/Gross weight (Kg) :</t>
  </si>
  <si>
    <t>T SL ĐX</t>
  </si>
  <si>
    <t>Pcs/Cont :</t>
  </si>
  <si>
    <t>20'' :</t>
  </si>
  <si>
    <t>40'' ;</t>
  </si>
  <si>
    <t>HC :</t>
  </si>
  <si>
    <t>SL XT:</t>
  </si>
  <si>
    <t>Pcs/M3 :</t>
  </si>
  <si>
    <t>M3;M2/Pc</t>
  </si>
  <si>
    <t>∑M3:</t>
  </si>
  <si>
    <t>SL còn lại:</t>
  </si>
  <si>
    <t>Stt</t>
  </si>
  <si>
    <t>Tên chi tiết</t>
  </si>
  <si>
    <t>SL Ct/sp</t>
  </si>
  <si>
    <t>KT tinh(mm)</t>
  </si>
  <si>
    <t>Khối lượng SP (M3)</t>
  </si>
  <si>
    <t>S bề mặt (m2)</t>
  </si>
  <si>
    <t>Mặt Cào Cước</t>
  </si>
  <si>
    <t>Ghi chú</t>
  </si>
  <si>
    <t xml:space="preserve">Tổng CT </t>
  </si>
  <si>
    <t>Tổng KLtinh M3)</t>
  </si>
  <si>
    <t>Tỉ Lệ Hao hụt</t>
  </si>
  <si>
    <t>KL gỗ cấp</t>
  </si>
  <si>
    <t>Mộng
(mm)</t>
  </si>
  <si>
    <t>CỤM MẶT (2 MẢNH)</t>
  </si>
  <si>
    <t xml:space="preserve">Viền dài </t>
  </si>
  <si>
    <t xml:space="preserve">2 Mặt Kề </t>
  </si>
  <si>
    <t>Ghép Ngang 2 Thanh, R3-4 Góc, R15 1 góc 2 đầu</t>
  </si>
  <si>
    <t xml:space="preserve">Viền ngắn </t>
  </si>
  <si>
    <t>R2-4 Góc, Ghép Ngang 2 Thanh</t>
  </si>
  <si>
    <r>
      <t xml:space="preserve">Nan bàn 1 </t>
    </r>
    <r>
      <rPr>
        <b/>
        <sz val="12"/>
        <rFont val="Times New Roman"/>
        <family val="1"/>
      </rPr>
      <t>(Gỗ Bạch Đàn)</t>
    </r>
  </si>
  <si>
    <t>1 Mặt</t>
  </si>
  <si>
    <t>R2-4 Góc, Ra Phôi Nguyên, Mộng theo Mẫu</t>
  </si>
  <si>
    <r>
      <t xml:space="preserve">Nan bàn 2 </t>
    </r>
    <r>
      <rPr>
        <b/>
        <sz val="12"/>
        <rFont val="Times New Roman"/>
        <family val="1"/>
      </rPr>
      <t>(Gỗ Bạch Đàn)</t>
    </r>
  </si>
  <si>
    <t>LK Viền Dài</t>
  </si>
  <si>
    <t>Không</t>
  </si>
  <si>
    <t>R2-1 Gáy</t>
  </si>
  <si>
    <t xml:space="preserve">Đỡ nan </t>
  </si>
  <si>
    <t>Bọ góc</t>
  </si>
  <si>
    <t>thẳng+xéo 45 độ 2 đầu</t>
  </si>
  <si>
    <t>CỤM CHÂN</t>
  </si>
  <si>
    <t xml:space="preserve">Chân </t>
  </si>
  <si>
    <t>4 Mặt</t>
  </si>
  <si>
    <t>Ghép Ngang 3 thanh, R3-4 Góc</t>
  </si>
  <si>
    <t xml:space="preserve">giằng chân trên </t>
  </si>
  <si>
    <t>2 mặt lớn</t>
  </si>
  <si>
    <t>R2-4 Góc</t>
  </si>
  <si>
    <t>giằng chân dưới</t>
  </si>
  <si>
    <t>R2-4 Góc, GÓC TM</t>
  </si>
  <si>
    <t>CHI TIẾT RỜI</t>
  </si>
  <si>
    <t>Diềm (1)</t>
  </si>
  <si>
    <t>Ra phôi-&gt; ghép lại-&gt; cào xước-&gt; 1 Mặt lớn</t>
  </si>
  <si>
    <t>Diềm (2)</t>
  </si>
  <si>
    <t xml:space="preserve">Giằng rời </t>
  </si>
  <si>
    <t xml:space="preserve">R2-4 Góc, </t>
  </si>
  <si>
    <t>Chốt Gỗ M8x30</t>
  </si>
  <si>
    <t>Tán Vành 6</t>
  </si>
  <si>
    <t>Tán Vành 8</t>
  </si>
  <si>
    <t>Tăng Đơ Mẫu</t>
  </si>
  <si>
    <t>N. Liệu</t>
  </si>
  <si>
    <t>Quy cách phôi</t>
  </si>
  <si>
    <t xml:space="preserve">Tổng </t>
  </si>
  <si>
    <t>TỈ LỆ %</t>
  </si>
  <si>
    <t>Tổng KL Tinh (m3)</t>
  </si>
  <si>
    <t>Tổng KL Thô (m3)</t>
  </si>
  <si>
    <t>II</t>
  </si>
  <si>
    <t>PHẦN SẮT - not KD</t>
  </si>
  <si>
    <t>Diện Tích</t>
  </si>
  <si>
    <t>Loại Khung</t>
  </si>
  <si>
    <t>Đơn vị Mua</t>
  </si>
  <si>
    <t>Chiều Dài /cây</t>
  </si>
  <si>
    <t>Trọng lương/cây</t>
  </si>
  <si>
    <t>Tỉ lệ hao hụt</t>
  </si>
  <si>
    <t>SL đơn hàng (cây)</t>
  </si>
  <si>
    <t>Tổng trọng lương (kg)</t>
  </si>
  <si>
    <t>Đ/V: kg</t>
  </si>
  <si>
    <t>kiểm tra đúng với trọng lượng</t>
  </si>
  <si>
    <t>Đ/V: cây</t>
  </si>
  <si>
    <t>Sắt Tròn</t>
  </si>
  <si>
    <t>Ống Lỗ Dù</t>
  </si>
  <si>
    <t>sắt kẽm</t>
  </si>
  <si>
    <t>cây</t>
  </si>
  <si>
    <t>TR 0.6</t>
  </si>
  <si>
    <t>Thanh Liên Kết 
( Cắt Góc, 2 Lỗ Phi 5)</t>
  </si>
  <si>
    <t>TR 0.8</t>
  </si>
  <si>
    <t>TR 1</t>
  </si>
  <si>
    <t>TR 1.1</t>
  </si>
  <si>
    <t>TR 1.2</t>
  </si>
  <si>
    <t>TR 1.4</t>
  </si>
  <si>
    <t>TR 1.8</t>
  </si>
  <si>
    <t xml:space="preserve">Sắt Vuông </t>
  </si>
  <si>
    <t>12x12</t>
  </si>
  <si>
    <t>14x14</t>
  </si>
  <si>
    <t>16x16</t>
  </si>
  <si>
    <t>20x20</t>
  </si>
  <si>
    <t>25x25</t>
  </si>
  <si>
    <t>30x30</t>
  </si>
  <si>
    <t>40x40</t>
  </si>
  <si>
    <t>50x50</t>
  </si>
  <si>
    <t>V 0.6</t>
  </si>
  <si>
    <t>Tròn Đặc</t>
  </si>
  <si>
    <t>V 0.8</t>
  </si>
  <si>
    <t>V 1</t>
  </si>
  <si>
    <t>La Dẹt</t>
  </si>
  <si>
    <t>V 1.1</t>
  </si>
  <si>
    <t>V 1.2</t>
  </si>
  <si>
    <t>V 1.4</t>
  </si>
  <si>
    <t>V 1.8</t>
  </si>
  <si>
    <t>V 2</t>
  </si>
  <si>
    <t xml:space="preserve">Sắt Hộp </t>
  </si>
  <si>
    <t>10X20</t>
  </si>
  <si>
    <t>13x26</t>
  </si>
  <si>
    <t>20x40</t>
  </si>
  <si>
    <t>25x50</t>
  </si>
  <si>
    <t>30x60</t>
  </si>
  <si>
    <t>30x90</t>
  </si>
  <si>
    <t>40x80</t>
  </si>
  <si>
    <t>50x100</t>
  </si>
  <si>
    <t>H 0.6</t>
  </si>
  <si>
    <t>H 0.8</t>
  </si>
  <si>
    <t>H 1</t>
  </si>
  <si>
    <t>H 1.1</t>
  </si>
  <si>
    <t>H 1.2</t>
  </si>
  <si>
    <t>H 1.4</t>
  </si>
  <si>
    <t>H 1.8</t>
  </si>
  <si>
    <t>H 2</t>
  </si>
  <si>
    <t xml:space="preserve">Sắt La </t>
  </si>
  <si>
    <t>L 2</t>
  </si>
  <si>
    <t>L 3</t>
  </si>
  <si>
    <t>L 4</t>
  </si>
  <si>
    <t>L 5</t>
  </si>
  <si>
    <t>L 6</t>
  </si>
  <si>
    <t>Sắt Tròn Đặc</t>
  </si>
  <si>
    <t>TRĐ</t>
  </si>
  <si>
    <t>Cộng - TOTAL</t>
  </si>
  <si>
    <t>Trọng lượng Wicker</t>
  </si>
  <si>
    <t xml:space="preserve">VỊ TRÍ </t>
  </si>
  <si>
    <t>SL          MS</t>
  </si>
  <si>
    <t>Dây Đan</t>
  </si>
  <si>
    <t>Dây Đai</t>
  </si>
  <si>
    <t>Tổng (kg)</t>
  </si>
  <si>
    <t>Mê ngồi</t>
  </si>
  <si>
    <t>Tựa lưng</t>
  </si>
  <si>
    <t>Tay vịn</t>
  </si>
  <si>
    <t>NỆM</t>
  </si>
  <si>
    <t>KT SP</t>
  </si>
  <si>
    <t>KÍCH THƯỚC TÍNH GIÁ</t>
  </si>
  <si>
    <t>NW (kg)</t>
  </si>
  <si>
    <t>VẢI (GR/M2)</t>
  </si>
  <si>
    <t>MÚT (KG/M3)</t>
  </si>
  <si>
    <t>GON (GR/M2)</t>
  </si>
  <si>
    <t>Dài</t>
  </si>
  <si>
    <t>Rộng</t>
  </si>
  <si>
    <t>Cao (vải)</t>
  </si>
  <si>
    <t>Cao (mút)</t>
  </si>
  <si>
    <t>Cao (gòn)</t>
  </si>
  <si>
    <t>180, 230, 250, 300, 360</t>
  </si>
  <si>
    <t>M2</t>
  </si>
  <si>
    <t>15, 17, 20, 22, 25, 28, 30</t>
  </si>
  <si>
    <t>80, 100, 120, 150, 180</t>
  </si>
  <si>
    <t>m2</t>
  </si>
  <si>
    <t>kg</t>
  </si>
  <si>
    <t>MÊ NGỒI</t>
  </si>
  <si>
    <t>66x66x12</t>
  </si>
  <si>
    <t>TỰA LƯNG</t>
  </si>
  <si>
    <t>66x46x18</t>
  </si>
  <si>
    <t>GỐI</t>
  </si>
  <si>
    <t>Tên vật tư</t>
  </si>
  <si>
    <r>
      <t xml:space="preserve"> </t>
    </r>
    <r>
      <rPr>
        <sz val="9"/>
        <color indexed="60"/>
        <rFont val="Arial"/>
        <family val="2"/>
      </rPr>
      <t xml:space="preserve">∑ </t>
    </r>
    <r>
      <rPr>
        <b/>
        <sz val="9"/>
        <color indexed="60"/>
        <rFont val="Arial"/>
        <family val="2"/>
      </rPr>
      <t>VT</t>
    </r>
    <r>
      <rPr>
        <sz val="9"/>
        <color indexed="60"/>
        <rFont val="Arial"/>
        <family val="2"/>
      </rPr>
      <t>/</t>
    </r>
    <r>
      <rPr>
        <b/>
        <sz val="9"/>
        <color indexed="60"/>
        <rFont val="Arial"/>
        <family val="2"/>
      </rPr>
      <t xml:space="preserve"> 
TSL</t>
    </r>
  </si>
  <si>
    <t>ĐV.
Tính</t>
  </si>
  <si>
    <t>Vật liệu</t>
  </si>
  <si>
    <t>Hình ảnh ( đối với vật  tư phức tạp)</t>
  </si>
  <si>
    <t>Ráp</t>
  </si>
  <si>
    <t>Đ.Gói</t>
  </si>
  <si>
    <r>
      <t>∑</t>
    </r>
    <r>
      <rPr>
        <b/>
        <sz val="9"/>
        <color indexed="60"/>
        <rFont val="Arial"/>
        <family val="2"/>
      </rPr>
      <t>/ Pc</t>
    </r>
  </si>
  <si>
    <t>7 Màu</t>
  </si>
  <si>
    <t>Đỡ Nan (104) + LK Diềm (8)</t>
  </si>
  <si>
    <t>Qcll 2 ghế + 1 bàn :</t>
  </si>
  <si>
    <t>1 Con Mồi</t>
  </si>
  <si>
    <t>Qcll 2 ghế:</t>
  </si>
  <si>
    <t>Qcll 1 Bàn:</t>
  </si>
  <si>
    <t>Diềm</t>
  </si>
  <si>
    <t xml:space="preserve"> Diềm (4)</t>
  </si>
  <si>
    <t>Tán Dù M6x18</t>
  </si>
  <si>
    <t>Pas LK 20x80x3</t>
  </si>
  <si>
    <t>Theo Mẫu</t>
  </si>
  <si>
    <t>Ren Thưa</t>
  </si>
  <si>
    <t>Tăng Đơ M8x20 Tai 40 dày 9mm TM</t>
  </si>
  <si>
    <t>Nhựa Đen</t>
  </si>
  <si>
    <t>đầu vít</t>
  </si>
  <si>
    <t>1 Thường + 1 Vít</t>
  </si>
  <si>
    <t>Kỹ Thuật Chất Lượng</t>
  </si>
  <si>
    <t>Kỹ Thuật Gỗ</t>
  </si>
  <si>
    <t>Kỹ Thuật Cơ Khí</t>
  </si>
  <si>
    <t>Kỹ Thuật Bản Vẽ</t>
  </si>
  <si>
    <t>Nguyễn Thành Tuyên</t>
  </si>
  <si>
    <t>PÁT LIÊN KẾT MẶT KHÔNG CẨN ÂM</t>
  </si>
  <si>
    <t>85/2026/KT-OC</t>
  </si>
  <si>
    <t>OC</t>
  </si>
  <si>
    <t>29-26/KT-OC</t>
  </si>
  <si>
    <t>- ĐƠN HÀNG LẶP LẠI</t>
  </si>
  <si>
    <r>
      <rPr>
        <b/>
        <sz val="13"/>
        <rFont val="Times New Roman"/>
        <family val="1"/>
      </rPr>
      <t>Hàng Cào Xước</t>
    </r>
    <r>
      <rPr>
        <sz val="13"/>
        <rFont val="Times New Roman"/>
        <family val="1"/>
      </rPr>
      <t xml:space="preserve">
Hoàn Thiện Màu KTBT-140
Đóng Gói 1 Cái/ Thùng</t>
    </r>
  </si>
  <si>
    <r>
      <rPr>
        <b/>
        <sz val="13"/>
        <rFont val="Times New Roman"/>
        <family val="1"/>
      </rPr>
      <t>Không Cào Xước</t>
    </r>
    <r>
      <rPr>
        <sz val="13"/>
        <rFont val="Times New Roman"/>
        <family val="1"/>
      </rPr>
      <t xml:space="preserve">
Hoàn Thiện Màu KTBT-1188
Đóng Gói 1 Cái/ Thùng</t>
    </r>
  </si>
  <si>
    <t>T2520-21V1- CÀO XƯỚC</t>
  </si>
  <si>
    <t>- CHÚ Ý: CÓ 2 LOẠI CÀO XƯỚC VÀ KHÔNG CÀO XƯỚC</t>
  </si>
  <si>
    <t>TR 2.5</t>
  </si>
  <si>
    <r>
      <rPr>
        <b/>
        <sz val="13"/>
        <rFont val="Times New Roman"/>
        <family val="1"/>
      </rPr>
      <t xml:space="preserve">Sơn Kem Mờ: βTFC3412
</t>
    </r>
    <r>
      <rPr>
        <sz val="13"/>
        <rFont val="Times New Roman"/>
        <family val="1"/>
      </rPr>
      <t>Đóng Gói 1 Cái/ Thùng</t>
    </r>
  </si>
  <si>
    <r>
      <t xml:space="preserve">Sơn Kem Mờ: βTFC3412
</t>
    </r>
    <r>
      <rPr>
        <sz val="13"/>
        <rFont val="Times New Roman"/>
        <family val="1"/>
      </rPr>
      <t>Đóng Gói 1 Cái/ Thùng</t>
    </r>
  </si>
  <si>
    <t>Sắt Tròn Phi 76 Dày 2.5dzem</t>
  </si>
  <si>
    <t>- LÀM THEO HÀNG ĐÃ XUẤT</t>
  </si>
  <si>
    <t>100202759</t>
  </si>
  <si>
    <t>BẠCH ĐÀN</t>
  </si>
  <si>
    <t>Loại chi tiết</t>
  </si>
  <si>
    <t>Cụm trần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</si>
</sst>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1" formatCode="_-* #,##0_-;\-* #,##0_-;_-* &quot;-&quot;_-;_-@_-"/>
    <numFmt numFmtId="43" formatCode="_-* #,##0.00_-;\-* #,##0.00_-;_-* &quot;-&quot;??_-;_-@_-"/>
    <numFmt numFmtId="164" formatCode="_(&quot;$&quot;* #,##0.00_);_(&quot;$&quot;* \(#,##0.00\);_(&quot;$&quot;* &quot;-&quot;??_);_(@_)"/>
    <numFmt numFmtId="165" formatCode="_(* #,##0.00_);_(* \(#,##0.00\);_(* &quot;-&quot;??_);_(@_)"/>
    <numFmt numFmtId="166" formatCode="_-* #,##0.00\ &quot;$&quot;_-;\-* #,##0.00\ &quot;$&quot;_-;_-* &quot;-&quot;??\ &quot;$&quot;_-;_-@_-"/>
    <numFmt numFmtId="167" formatCode="0.00000"/>
    <numFmt numFmtId="168" formatCode="0.0000"/>
    <numFmt numFmtId="169" formatCode="0.0"/>
    <numFmt numFmtId="170" formatCode="0.0%"/>
    <numFmt numFmtId="171" formatCode="#,##0\ &quot;F&quot;;[Red]\-#,##0\ &quot;F&quot;"/>
    <numFmt numFmtId="172" formatCode="_-&quot;F&quot;* #,##0_-;\-&quot;F&quot;* #,##0_-;_-&quot;F&quot;* &quot;-&quot;_-;_-@_-"/>
    <numFmt numFmtId="173" formatCode="_-&quot;F&quot;* #,##0.00_-;\-&quot;F&quot;* #,##0.00_-;_-&quot;F&quot;* &quot;-&quot;??_-;_-@_-"/>
    <numFmt numFmtId="174" formatCode="0.000%"/>
    <numFmt numFmtId="175" formatCode="00.000"/>
    <numFmt numFmtId="176" formatCode="&quot;￥&quot;#,##0;&quot;￥&quot;\-#,##0"/>
    <numFmt numFmtId="177" formatCode="#,##0\ &quot;DM&quot;;\-#,##0\ &quot;DM&quot;"/>
    <numFmt numFmtId="178" formatCode="0.000"/>
    <numFmt numFmtId="179" formatCode="#,##0.000"/>
    <numFmt numFmtId="180" formatCode="0\ &quot;/2&quot;"/>
    <numFmt numFmtId="181" formatCode="0\ &quot;L&quot;"/>
    <numFmt numFmtId="182" formatCode="0\ &quot;&quot;"/>
    <numFmt numFmtId="183" formatCode="0\ &quot;x&quot;"/>
    <numFmt numFmtId="184" formatCode="0.0\ &quot;x&quot;"/>
    <numFmt numFmtId="185" formatCode="0.0\ &quot;&quot;"/>
    <numFmt numFmtId="186" formatCode="_-* #,##0\ _B_F_-;\-* #,##0\ _B_F_-;_-* &quot;-&quot;\ _B_F_-;_-@_-"/>
    <numFmt numFmtId="187" formatCode="_(* #,##0.000_);_(* \(#,##0.000\);_(* &quot;-&quot;??_);_(@_)"/>
    <numFmt numFmtId="188" formatCode="_(* #,##0_);_(* \(#,##0\);_(* &quot;-&quot;??_);_(@_)"/>
    <numFmt numFmtId="189" formatCode="[$-1010000]d/m/yy;@"/>
    <numFmt numFmtId="190" formatCode="0\ &quot;/1&quot;"/>
  </numFmts>
  <fonts count="107">
    <font>
      <sz val="12"/>
      <name val="VNtimes new roman"/>
    </font>
    <font>
      <sz val="11"/>
      <color theme="1"/>
      <name val="Arial"/>
      <family val="2"/>
      <charset val="1"/>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name val="VNtimes new roman"/>
    </font>
    <font>
      <b/>
      <sz val="12"/>
      <name val="Arial"/>
      <family val="2"/>
    </font>
    <font>
      <sz val="12"/>
      <name val="Arial"/>
      <family val="2"/>
    </font>
    <font>
      <sz val="14"/>
      <name val="뼻뮝"/>
      <family val="3"/>
    </font>
    <font>
      <sz val="12"/>
      <name val="바탕체"/>
      <family val="3"/>
    </font>
    <font>
      <sz val="12"/>
      <name val="뼻뮝"/>
      <family val="3"/>
    </font>
    <font>
      <b/>
      <sz val="9"/>
      <name val="Arial"/>
      <family val="2"/>
    </font>
    <font>
      <sz val="12"/>
      <name val="新細明體"/>
      <charset val="136"/>
    </font>
    <font>
      <sz val="12"/>
      <name val="Courier"/>
      <family val="3"/>
    </font>
    <font>
      <sz val="11"/>
      <name val="돋움"/>
      <family val="3"/>
    </font>
    <font>
      <sz val="10"/>
      <name val="굴림체"/>
      <family val="3"/>
    </font>
    <font>
      <sz val="10"/>
      <name val="Arial"/>
      <family val="2"/>
    </font>
    <font>
      <sz val="10"/>
      <name val=" "/>
      <family val="1"/>
      <charset val="136"/>
    </font>
    <font>
      <sz val="12"/>
      <name val="Times New Roman"/>
      <family val="1"/>
    </font>
    <font>
      <b/>
      <i/>
      <sz val="10"/>
      <name val="Arial"/>
      <family val="2"/>
    </font>
    <font>
      <i/>
      <sz val="10"/>
      <name val="Arial"/>
      <family val="2"/>
    </font>
    <font>
      <b/>
      <sz val="10"/>
      <name val="Arial"/>
      <family val="2"/>
    </font>
    <font>
      <sz val="11"/>
      <name val="Arial"/>
      <family val="2"/>
    </font>
    <font>
      <sz val="9"/>
      <name val="Arial"/>
      <family val="2"/>
    </font>
    <font>
      <b/>
      <sz val="11"/>
      <name val="Arial"/>
      <family val="2"/>
    </font>
    <font>
      <b/>
      <sz val="17"/>
      <name val="Arial"/>
      <family val="2"/>
    </font>
    <font>
      <b/>
      <sz val="10"/>
      <color indexed="8"/>
      <name val="Arial"/>
      <family val="2"/>
    </font>
    <font>
      <sz val="10"/>
      <color indexed="8"/>
      <name val="Arial"/>
      <family val="2"/>
    </font>
    <font>
      <sz val="9.5"/>
      <name val="Arial"/>
      <family val="2"/>
    </font>
    <font>
      <sz val="10"/>
      <color indexed="10"/>
      <name val="Poussage"/>
    </font>
    <font>
      <b/>
      <sz val="20"/>
      <color indexed="18"/>
      <name val="Arial"/>
      <family val="2"/>
    </font>
    <font>
      <sz val="5.5"/>
      <name val="Arial"/>
      <family val="2"/>
    </font>
    <font>
      <b/>
      <sz val="15"/>
      <color indexed="53"/>
      <name val="Poussage"/>
    </font>
    <font>
      <sz val="15"/>
      <name val="Arial"/>
      <family val="2"/>
    </font>
    <font>
      <sz val="12"/>
      <name val="VNtimes new roman"/>
      <family val="2"/>
    </font>
    <font>
      <sz val="10"/>
      <color indexed="10"/>
      <name val="Arial"/>
      <family val="2"/>
    </font>
    <font>
      <sz val="11"/>
      <color indexed="8"/>
      <name val="Calibri"/>
      <family val="2"/>
    </font>
    <font>
      <b/>
      <sz val="14"/>
      <name val="Times New Roman"/>
      <family val="1"/>
    </font>
    <font>
      <b/>
      <sz val="11"/>
      <name val="Times New Roman"/>
      <family val="1"/>
    </font>
    <font>
      <sz val="11"/>
      <name val="Times New Roman"/>
      <family val="1"/>
    </font>
    <font>
      <sz val="14"/>
      <name val="Times New Roman"/>
      <family val="1"/>
    </font>
    <font>
      <b/>
      <sz val="13"/>
      <name val="Times New Roman"/>
      <family val="1"/>
    </font>
    <font>
      <b/>
      <sz val="9"/>
      <color rgb="FFC00000"/>
      <name val="Arial"/>
      <family val="2"/>
    </font>
    <font>
      <sz val="9"/>
      <color rgb="FFC00000"/>
      <name val="Arial"/>
      <family val="2"/>
    </font>
    <font>
      <sz val="10"/>
      <color rgb="FFFF0000"/>
      <name val="Arial"/>
      <family val="2"/>
    </font>
    <font>
      <b/>
      <sz val="10"/>
      <color rgb="FFC00000"/>
      <name val="Arial"/>
      <family val="2"/>
    </font>
    <font>
      <u/>
      <sz val="10"/>
      <color theme="10"/>
      <name val="Arial"/>
      <family val="2"/>
    </font>
    <font>
      <sz val="13"/>
      <name val="Times New Roman"/>
      <family val="1"/>
    </font>
    <font>
      <b/>
      <sz val="12"/>
      <name val="Times New Roman"/>
      <family val="1"/>
    </font>
    <font>
      <b/>
      <sz val="20"/>
      <color theme="4" tint="-0.249977111117893"/>
      <name val="Times New Roman"/>
      <family val="1"/>
    </font>
    <font>
      <sz val="12"/>
      <name val="VNI-Times"/>
    </font>
    <font>
      <b/>
      <i/>
      <u/>
      <sz val="10"/>
      <name val="Arial"/>
      <family val="2"/>
    </font>
    <font>
      <u/>
      <sz val="12"/>
      <name val="Arial"/>
      <family val="2"/>
    </font>
    <font>
      <b/>
      <sz val="20"/>
      <name val="Arial"/>
      <family val="2"/>
    </font>
    <font>
      <b/>
      <i/>
      <sz val="12"/>
      <name val="Arial"/>
      <family val="2"/>
    </font>
    <font>
      <b/>
      <i/>
      <sz val="16"/>
      <name val="Arial"/>
      <family val="2"/>
    </font>
    <font>
      <sz val="14"/>
      <name val="Arial"/>
      <family val="2"/>
    </font>
    <font>
      <b/>
      <sz val="14"/>
      <name val="Arial"/>
      <family val="2"/>
    </font>
    <font>
      <b/>
      <u/>
      <sz val="14"/>
      <name val="Arial"/>
      <family val="2"/>
    </font>
    <font>
      <sz val="16"/>
      <name val="Arial"/>
      <family val="2"/>
    </font>
    <font>
      <b/>
      <sz val="16"/>
      <name val="Arial"/>
      <family val="2"/>
    </font>
    <font>
      <b/>
      <u/>
      <sz val="12"/>
      <name val="Arial"/>
      <family val="2"/>
    </font>
    <font>
      <b/>
      <sz val="12"/>
      <color rgb="FFFF0000"/>
      <name val="Arial"/>
      <family val="2"/>
    </font>
    <font>
      <b/>
      <sz val="12"/>
      <color rgb="FF0070C0"/>
      <name val="Arial"/>
      <family val="2"/>
    </font>
    <font>
      <b/>
      <sz val="12"/>
      <color theme="9" tint="-0.499984740745262"/>
      <name val="Arial"/>
      <family val="2"/>
    </font>
    <font>
      <sz val="12"/>
      <color rgb="FF0070C0"/>
      <name val="Arial"/>
      <family val="2"/>
    </font>
    <font>
      <i/>
      <sz val="12"/>
      <name val="Arial"/>
      <family val="2"/>
    </font>
    <font>
      <sz val="8"/>
      <name val="Arial"/>
      <family val="2"/>
    </font>
    <font>
      <b/>
      <sz val="14"/>
      <color rgb="FFFF0000"/>
      <name val="Arial"/>
      <family val="2"/>
    </font>
    <font>
      <i/>
      <u/>
      <sz val="14"/>
      <name val="Arial"/>
      <family val="2"/>
    </font>
    <font>
      <i/>
      <sz val="14"/>
      <name val="Arial"/>
      <family val="2"/>
    </font>
    <font>
      <b/>
      <sz val="13"/>
      <name val="Arial"/>
      <family val="2"/>
    </font>
    <font>
      <sz val="13"/>
      <name val="Arial"/>
      <family val="2"/>
    </font>
    <font>
      <u/>
      <sz val="12"/>
      <color theme="10"/>
      <name val="VNtimes new roman"/>
    </font>
    <font>
      <sz val="11"/>
      <color theme="1"/>
      <name val="Arial"/>
      <family val="2"/>
      <charset val="163"/>
      <scheme val="minor"/>
    </font>
    <font>
      <u/>
      <sz val="11"/>
      <color theme="10"/>
      <name val="Arial"/>
      <family val="2"/>
      <scheme val="minor"/>
    </font>
    <font>
      <u/>
      <sz val="12"/>
      <color theme="10"/>
      <name val="Times New Roman"/>
      <family val="1"/>
    </font>
    <font>
      <b/>
      <u/>
      <sz val="10"/>
      <color theme="10"/>
      <name val="Arial"/>
      <family val="2"/>
    </font>
    <font>
      <b/>
      <u/>
      <sz val="14"/>
      <name val="Times New Roman"/>
      <family val="1"/>
    </font>
    <font>
      <sz val="12"/>
      <color theme="1"/>
      <name val="Times New Roman"/>
      <family val="1"/>
    </font>
    <font>
      <sz val="12"/>
      <name val="新細明體"/>
      <family val="1"/>
      <charset val="136"/>
    </font>
    <font>
      <sz val="12"/>
      <name val="宋体"/>
      <charset val="134"/>
    </font>
    <font>
      <sz val="10"/>
      <name val="VNI-Times"/>
    </font>
    <font>
      <u/>
      <sz val="12"/>
      <color indexed="12"/>
      <name val=".VnTime"/>
      <family val="2"/>
    </font>
    <font>
      <sz val="13"/>
      <color theme="1"/>
      <name val="Times New Roman"/>
      <family val="1"/>
    </font>
    <font>
      <b/>
      <sz val="9"/>
      <color indexed="81"/>
      <name val="Tahoma"/>
      <family val="2"/>
    </font>
    <font>
      <sz val="9"/>
      <color indexed="81"/>
      <name val="Tahoma"/>
      <family val="2"/>
    </font>
    <font>
      <b/>
      <i/>
      <sz val="18"/>
      <name val="Arial"/>
      <family val="2"/>
    </font>
    <font>
      <b/>
      <i/>
      <sz val="16"/>
      <color theme="1"/>
      <name val="Arial"/>
      <family val="2"/>
    </font>
    <font>
      <b/>
      <i/>
      <sz val="12"/>
      <color theme="1"/>
      <name val="Arial"/>
      <family val="2"/>
    </font>
    <font>
      <sz val="12"/>
      <color theme="1"/>
      <name val="Arial"/>
      <family val="2"/>
    </font>
    <font>
      <b/>
      <sz val="14"/>
      <color theme="1"/>
      <name val="Arial"/>
      <family val="2"/>
    </font>
    <font>
      <sz val="14"/>
      <color theme="1"/>
      <name val="Arial"/>
      <family val="2"/>
    </font>
    <font>
      <b/>
      <sz val="20"/>
      <color theme="1"/>
      <name val="Arial"/>
      <family val="2"/>
    </font>
    <font>
      <b/>
      <u/>
      <sz val="14"/>
      <color theme="1"/>
      <name val="Arial"/>
      <family val="2"/>
    </font>
    <font>
      <b/>
      <i/>
      <sz val="18"/>
      <color rgb="FFFF0000"/>
      <name val="Arial"/>
      <family val="2"/>
    </font>
    <font>
      <b/>
      <sz val="16"/>
      <color rgb="FFFF0000"/>
      <name val="Arial"/>
      <family val="2"/>
    </font>
    <font>
      <b/>
      <sz val="18"/>
      <color rgb="FFFF0000"/>
      <name val="Arial"/>
      <family val="2"/>
    </font>
    <font>
      <b/>
      <sz val="10"/>
      <color rgb="FFFF0000"/>
      <name val="Arial"/>
      <family val="2"/>
    </font>
    <font>
      <sz val="12"/>
      <color rgb="FFFF0000"/>
      <name val="Times New Roman"/>
      <family val="1"/>
    </font>
    <font>
      <b/>
      <sz val="12"/>
      <color theme="1"/>
      <name val="Arial"/>
      <family val="2"/>
    </font>
    <font>
      <b/>
      <i/>
      <sz val="14"/>
      <name val="Arial"/>
      <family val="2"/>
    </font>
    <font>
      <b/>
      <sz val="15"/>
      <color theme="1"/>
      <name val="Arial"/>
      <family val="2"/>
    </font>
    <font>
      <b/>
      <sz val="15"/>
      <name val="Arial"/>
      <family val="2"/>
    </font>
    <font>
      <sz val="9"/>
      <color indexed="60"/>
      <name val="Arial"/>
      <family val="2"/>
    </font>
    <font>
      <b/>
      <sz val="9"/>
      <color indexed="60"/>
      <name val="Arial"/>
      <family val="2"/>
    </font>
  </fonts>
  <fills count="2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1"/>
        <bgColor indexed="64"/>
      </patternFill>
    </fill>
    <fill>
      <patternFill patternType="solid">
        <fgColor theme="6" tint="0.39997558519241921"/>
        <bgColor indexed="64"/>
      </patternFill>
    </fill>
    <fill>
      <patternFill patternType="solid">
        <fgColor rgb="FFFFFF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2" tint="-9.9978637043366805E-2"/>
        <bgColor indexed="64"/>
      </patternFill>
    </fill>
  </fills>
  <borders count="10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hair">
        <color indexed="64"/>
      </top>
      <bottom style="hair">
        <color indexed="64"/>
      </bottom>
      <diagonal/>
    </border>
    <border>
      <left style="thin">
        <color indexed="64"/>
      </left>
      <right/>
      <top style="hair">
        <color indexed="64"/>
      </top>
      <bottom/>
      <diagonal/>
    </border>
    <border>
      <left/>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top/>
      <bottom style="hair">
        <color indexed="64"/>
      </bottom>
      <diagonal/>
    </border>
    <border>
      <left style="thin">
        <color indexed="64"/>
      </left>
      <right/>
      <top style="medium">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medium">
        <color indexed="64"/>
      </right>
      <top style="thin">
        <color indexed="64"/>
      </top>
      <bottom/>
      <diagonal/>
    </border>
    <border>
      <left style="thin">
        <color indexed="64"/>
      </left>
      <right style="thin">
        <color indexed="64"/>
      </right>
      <top style="hair">
        <color indexed="64"/>
      </top>
      <bottom/>
      <diagonal/>
    </border>
    <border>
      <left style="medium">
        <color auto="1"/>
      </left>
      <right style="medium">
        <color auto="1"/>
      </right>
      <top style="medium">
        <color auto="1"/>
      </top>
      <bottom style="medium">
        <color auto="1"/>
      </bottom>
      <diagonal/>
    </border>
    <border>
      <left style="medium">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dotted">
        <color auto="1"/>
      </right>
      <top style="medium">
        <color auto="1"/>
      </top>
      <bottom style="dotted">
        <color auto="1"/>
      </bottom>
      <diagonal/>
    </border>
    <border>
      <left style="medium">
        <color auto="1"/>
      </left>
      <right style="dotted">
        <color auto="1"/>
      </right>
      <top style="medium">
        <color auto="1"/>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dotted">
        <color auto="1"/>
      </right>
      <top style="medium">
        <color auto="1"/>
      </top>
      <bottom style="dotted">
        <color auto="1"/>
      </bottom>
      <diagonal/>
    </border>
    <border>
      <left/>
      <right style="dotted">
        <color auto="1"/>
      </right>
      <top style="dotted">
        <color auto="1"/>
      </top>
      <bottom style="dotted">
        <color auto="1"/>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diagonal/>
    </border>
    <border>
      <left style="medium">
        <color indexed="64"/>
      </left>
      <right style="thin">
        <color indexed="64"/>
      </right>
      <top style="medium">
        <color indexed="64"/>
      </top>
      <bottom style="thin">
        <color indexed="64"/>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top style="thin">
        <color indexed="64"/>
      </top>
      <bottom style="dotted">
        <color indexed="64"/>
      </bottom>
      <diagonal/>
    </border>
    <border>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hair">
        <color indexed="64"/>
      </top>
      <bottom style="medium">
        <color indexed="64"/>
      </bottom>
      <diagonal/>
    </border>
    <border>
      <left/>
      <right style="thin">
        <color indexed="64"/>
      </right>
      <top style="hair">
        <color indexed="64"/>
      </top>
      <bottom/>
      <diagonal/>
    </border>
    <border>
      <left/>
      <right style="medium">
        <color indexed="64"/>
      </right>
      <top style="thin">
        <color indexed="64"/>
      </top>
      <bottom style="medium">
        <color indexed="64"/>
      </bottom>
      <diagonal/>
    </border>
    <border>
      <left style="thin">
        <color indexed="64"/>
      </left>
      <right style="thin">
        <color indexed="64"/>
      </right>
      <top/>
      <bottom style="dotted">
        <color indexed="64"/>
      </bottom>
      <diagonal/>
    </border>
    <border>
      <left style="thin">
        <color indexed="64"/>
      </left>
      <right style="dotted">
        <color indexed="64"/>
      </right>
      <top style="dotted">
        <color indexed="64"/>
      </top>
      <bottom style="dotted">
        <color indexed="64"/>
      </bottom>
      <diagonal/>
    </border>
    <border>
      <left style="thin">
        <color indexed="64"/>
      </left>
      <right style="dotted">
        <color indexed="64"/>
      </right>
      <top/>
      <bottom style="dotted">
        <color indexed="64"/>
      </bottom>
      <diagonal/>
    </border>
    <border>
      <left/>
      <right/>
      <top/>
      <bottom style="dotted">
        <color auto="1"/>
      </bottom>
      <diagonal/>
    </border>
    <border>
      <left/>
      <right style="thin">
        <color indexed="64"/>
      </right>
      <top style="thin">
        <color indexed="64"/>
      </top>
      <bottom style="dotted">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diagonal/>
    </border>
    <border diagonalUp="1">
      <left style="thin">
        <color indexed="64"/>
      </left>
      <right style="thin">
        <color indexed="64"/>
      </right>
      <top style="thin">
        <color indexed="64"/>
      </top>
      <bottom style="thin">
        <color indexed="64"/>
      </bottom>
      <diagonal style="thin">
        <color indexed="64"/>
      </diagonal>
    </border>
  </borders>
  <cellStyleXfs count="75">
    <xf numFmtId="0" fontId="0" fillId="0" borderId="0"/>
    <xf numFmtId="165" fontId="37" fillId="0" borderId="0" applyFont="0" applyFill="0" applyBorder="0" applyAlignment="0" applyProtection="0"/>
    <xf numFmtId="0" fontId="7" fillId="0" borderId="1" applyNumberFormat="0" applyAlignment="0" applyProtection="0">
      <alignment horizontal="left" vertical="center"/>
    </xf>
    <xf numFmtId="0" fontId="7" fillId="0" borderId="2">
      <alignment horizontal="left" vertical="center"/>
    </xf>
    <xf numFmtId="0" fontId="8" fillId="0" borderId="0" applyNumberFormat="0" applyFont="0" applyFill="0" applyAlignment="0"/>
    <xf numFmtId="0" fontId="19" fillId="0" borderId="0"/>
    <xf numFmtId="0" fontId="6" fillId="0" borderId="0"/>
    <xf numFmtId="0" fontId="18" fillId="0" borderId="0" applyFont="0" applyFill="0" applyBorder="0" applyAlignment="0" applyProtection="0"/>
    <xf numFmtId="0" fontId="18" fillId="0" borderId="0" applyFont="0" applyFill="0" applyBorder="0" applyAlignment="0" applyProtection="0"/>
    <xf numFmtId="0" fontId="19" fillId="0" borderId="0">
      <alignment vertical="center"/>
    </xf>
    <xf numFmtId="40" fontId="9" fillId="0" borderId="0" applyFont="0" applyFill="0" applyBorder="0" applyAlignment="0" applyProtection="0"/>
    <xf numFmtId="38"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9" fontId="10" fillId="0" borderId="0" applyFont="0" applyFill="0" applyBorder="0" applyAlignment="0" applyProtection="0"/>
    <xf numFmtId="0" fontId="11" fillId="0" borderId="0"/>
    <xf numFmtId="177" fontId="15" fillId="0" borderId="0" applyFont="0" applyFill="0" applyBorder="0" applyAlignment="0" applyProtection="0"/>
    <xf numFmtId="174" fontId="15" fillId="0" borderId="0" applyFont="0" applyFill="0" applyBorder="0" applyAlignment="0" applyProtection="0"/>
    <xf numFmtId="176" fontId="15" fillId="0" borderId="0" applyFont="0" applyFill="0" applyBorder="0" applyAlignment="0" applyProtection="0"/>
    <xf numFmtId="175" fontId="15" fillId="0" borderId="0" applyFont="0" applyFill="0" applyBorder="0" applyAlignment="0" applyProtection="0"/>
    <xf numFmtId="0" fontId="16" fillId="0" borderId="0"/>
    <xf numFmtId="0" fontId="17" fillId="0" borderId="0"/>
    <xf numFmtId="0" fontId="12" fillId="0" borderId="0" applyProtection="0"/>
    <xf numFmtId="41" fontId="13" fillId="0" borderId="0" applyFont="0" applyFill="0" applyBorder="0" applyAlignment="0" applyProtection="0"/>
    <xf numFmtId="40" fontId="14" fillId="0" borderId="0" applyFont="0" applyFill="0" applyBorder="0" applyAlignment="0" applyProtection="0"/>
    <xf numFmtId="172" fontId="13" fillId="0" borderId="0" applyFont="0" applyFill="0" applyBorder="0" applyAlignment="0" applyProtection="0"/>
    <xf numFmtId="171" fontId="14" fillId="0" borderId="0" applyFont="0" applyFill="0" applyBorder="0" applyAlignment="0" applyProtection="0"/>
    <xf numFmtId="173" fontId="13" fillId="0" borderId="0" applyFont="0" applyFill="0" applyBorder="0" applyAlignment="0" applyProtection="0"/>
    <xf numFmtId="0" fontId="6" fillId="0" borderId="0"/>
    <xf numFmtId="186" fontId="47" fillId="0" borderId="0" applyNumberFormat="0" applyFill="0" applyBorder="0" applyAlignment="0" applyProtection="0"/>
    <xf numFmtId="0" fontId="6" fillId="0" borderId="0"/>
    <xf numFmtId="166" fontId="6" fillId="0" borderId="0" applyFont="0" applyFill="0" applyBorder="0" applyAlignment="0" applyProtection="0"/>
    <xf numFmtId="0" fontId="5" fillId="0" borderId="0"/>
    <xf numFmtId="186" fontId="17" fillId="0" borderId="0" applyFont="0" applyFill="0" applyBorder="0" applyAlignment="0" applyProtection="0"/>
    <xf numFmtId="166" fontId="6" fillId="0" borderId="0" applyFont="0" applyFill="0" applyBorder="0" applyAlignment="0" applyProtection="0"/>
    <xf numFmtId="165" fontId="6" fillId="0" borderId="0" applyFont="0" applyFill="0" applyBorder="0" applyAlignment="0" applyProtection="0"/>
    <xf numFmtId="0" fontId="4" fillId="0" borderId="0"/>
    <xf numFmtId="0" fontId="51" fillId="0" borderId="0"/>
    <xf numFmtId="0" fontId="74" fillId="0" borderId="0" applyNumberFormat="0" applyFill="0" applyBorder="0" applyAlignment="0" applyProtection="0"/>
    <xf numFmtId="0" fontId="75" fillId="0" borderId="0"/>
    <xf numFmtId="0" fontId="75" fillId="0" borderId="0"/>
    <xf numFmtId="0" fontId="3" fillId="0" borderId="0"/>
    <xf numFmtId="0" fontId="76" fillId="0" borderId="0" applyNumberFormat="0" applyFill="0" applyBorder="0" applyAlignment="0" applyProtection="0"/>
    <xf numFmtId="186" fontId="47" fillId="0" borderId="0" applyNumberFormat="0" applyFill="0" applyBorder="0" applyAlignment="0" applyProtection="0"/>
    <xf numFmtId="0" fontId="81" fillId="0" borderId="0"/>
    <xf numFmtId="164" fontId="17" fillId="0" borderId="0" applyFont="0" applyFill="0" applyBorder="0" applyAlignment="0" applyProtection="0"/>
    <xf numFmtId="165" fontId="17" fillId="0" borderId="0" applyFont="0" applyFill="0" applyBorder="0" applyAlignment="0" applyProtection="0"/>
    <xf numFmtId="0" fontId="6" fillId="0" borderId="0"/>
    <xf numFmtId="0" fontId="82" fillId="0" borderId="0"/>
    <xf numFmtId="186" fontId="17" fillId="0" borderId="0" applyFont="0" applyFill="0" applyBorder="0" applyAlignment="0" applyProtection="0"/>
    <xf numFmtId="0" fontId="2" fillId="0" borderId="0"/>
    <xf numFmtId="165" fontId="2" fillId="0" borderId="0" applyFont="0" applyFill="0" applyBorder="0" applyAlignment="0" applyProtection="0"/>
    <xf numFmtId="0" fontId="6" fillId="0" borderId="0"/>
    <xf numFmtId="167" fontId="17" fillId="0" borderId="0" applyFont="0" applyFill="0" applyBorder="0" applyAlignment="0" applyProtection="0"/>
    <xf numFmtId="166" fontId="6" fillId="0" borderId="0" applyFont="0" applyFill="0" applyBorder="0" applyAlignment="0" applyProtection="0"/>
    <xf numFmtId="165" fontId="6" fillId="0" borderId="0" applyFont="0" applyFill="0" applyBorder="0" applyAlignment="0" applyProtection="0"/>
    <xf numFmtId="0" fontId="6" fillId="0" borderId="0"/>
    <xf numFmtId="0" fontId="2" fillId="0" borderId="0"/>
    <xf numFmtId="186" fontId="17" fillId="0" borderId="0" applyFont="0" applyFill="0" applyBorder="0" applyAlignment="0" applyProtection="0"/>
    <xf numFmtId="0" fontId="6" fillId="0" borderId="0"/>
    <xf numFmtId="0" fontId="1" fillId="0" borderId="0"/>
    <xf numFmtId="0" fontId="6" fillId="0" borderId="0"/>
    <xf numFmtId="43" fontId="37" fillId="0" borderId="0" applyFont="0" applyFill="0" applyBorder="0" applyAlignment="0" applyProtection="0"/>
    <xf numFmtId="43" fontId="6" fillId="0" borderId="0" applyFont="0" applyFill="0" applyBorder="0" applyAlignment="0" applyProtection="0"/>
    <xf numFmtId="0" fontId="2" fillId="0" borderId="0"/>
    <xf numFmtId="0" fontId="2" fillId="0" borderId="0"/>
    <xf numFmtId="43" fontId="17" fillId="0" borderId="0" applyFont="0" applyFill="0" applyBorder="0" applyAlignment="0" applyProtection="0"/>
    <xf numFmtId="43" fontId="2" fillId="0" borderId="0" applyFont="0" applyFill="0" applyBorder="0" applyAlignment="0" applyProtection="0"/>
    <xf numFmtId="43" fontId="6" fillId="0" borderId="0" applyFont="0" applyFill="0" applyBorder="0" applyAlignment="0" applyProtection="0"/>
    <xf numFmtId="0" fontId="17" fillId="0" borderId="0"/>
    <xf numFmtId="0" fontId="84" fillId="0" borderId="0" applyNumberFormat="0" applyFill="0" applyBorder="0" applyAlignment="0" applyProtection="0">
      <alignment vertical="top"/>
      <protection locked="0"/>
    </xf>
    <xf numFmtId="0" fontId="83" fillId="0" borderId="0"/>
    <xf numFmtId="0" fontId="2" fillId="0" borderId="0"/>
    <xf numFmtId="166" fontId="6" fillId="0" borderId="0" applyFont="0" applyFill="0" applyBorder="0" applyAlignment="0" applyProtection="0"/>
    <xf numFmtId="165" fontId="6" fillId="0" borderId="0" applyFont="0" applyFill="0" applyBorder="0" applyAlignment="0" applyProtection="0"/>
  </cellStyleXfs>
  <cellXfs count="918">
    <xf numFmtId="0" fontId="0" fillId="0" borderId="0" xfId="0"/>
    <xf numFmtId="0" fontId="17" fillId="0" borderId="0" xfId="21"/>
    <xf numFmtId="0" fontId="0" fillId="0" borderId="0" xfId="0" applyProtection="1">
      <protection locked="0"/>
    </xf>
    <xf numFmtId="0" fontId="17" fillId="0" borderId="0" xfId="6" applyFont="1" applyAlignment="1">
      <alignment horizontal="center"/>
    </xf>
    <xf numFmtId="0" fontId="17" fillId="0" borderId="0" xfId="6" applyFont="1"/>
    <xf numFmtId="0" fontId="8" fillId="0" borderId="0" xfId="6" applyFont="1"/>
    <xf numFmtId="0" fontId="17" fillId="0" borderId="0" xfId="6" applyFont="1" applyAlignment="1">
      <alignment horizontal="left"/>
    </xf>
    <xf numFmtId="0" fontId="20" fillId="0" borderId="0" xfId="6" applyFont="1"/>
    <xf numFmtId="0" fontId="21" fillId="0" borderId="0" xfId="6" applyFont="1"/>
    <xf numFmtId="0" fontId="22" fillId="0" borderId="0" xfId="6" applyFont="1" applyAlignment="1">
      <alignment horizontal="center"/>
    </xf>
    <xf numFmtId="0" fontId="20" fillId="0" borderId="0" xfId="6" applyFont="1" applyAlignment="1">
      <alignment horizontal="center"/>
    </xf>
    <xf numFmtId="0" fontId="20" fillId="0" borderId="0" xfId="6" applyFont="1" applyAlignment="1">
      <alignment horizontal="left"/>
    </xf>
    <xf numFmtId="0" fontId="22" fillId="0" borderId="0" xfId="6" applyFont="1"/>
    <xf numFmtId="0" fontId="17" fillId="0" borderId="0" xfId="6" applyFont="1" applyAlignment="1">
      <alignment vertical="center"/>
    </xf>
    <xf numFmtId="0" fontId="17" fillId="0" borderId="2" xfId="6" applyFont="1" applyBorder="1"/>
    <xf numFmtId="0" fontId="17" fillId="0" borderId="5" xfId="6" applyFont="1" applyBorder="1"/>
    <xf numFmtId="0" fontId="17" fillId="0" borderId="6" xfId="6" applyFont="1" applyBorder="1" applyAlignment="1">
      <alignment horizontal="center"/>
    </xf>
    <xf numFmtId="0" fontId="17" fillId="0" borderId="9" xfId="6" applyFont="1" applyBorder="1" applyAlignment="1">
      <alignment horizontal="center" vertical="center" wrapText="1"/>
    </xf>
    <xf numFmtId="0" fontId="17" fillId="0" borderId="11" xfId="6" applyFont="1" applyBorder="1" applyAlignment="1">
      <alignment horizontal="center"/>
    </xf>
    <xf numFmtId="0" fontId="8" fillId="0" borderId="0" xfId="6" applyFont="1" applyAlignment="1">
      <alignment horizontal="center" vertical="center"/>
    </xf>
    <xf numFmtId="0" fontId="23" fillId="0" borderId="0" xfId="6" applyFont="1"/>
    <xf numFmtId="0" fontId="23" fillId="0" borderId="0" xfId="6" applyFont="1" applyAlignment="1">
      <alignment horizontal="center"/>
    </xf>
    <xf numFmtId="0" fontId="23" fillId="0" borderId="0" xfId="6" applyFont="1" applyAlignment="1">
      <alignment horizontal="left" vertical="center"/>
    </xf>
    <xf numFmtId="0" fontId="23" fillId="0" borderId="0" xfId="6" applyFont="1" applyAlignment="1">
      <alignment horizontal="center" vertical="center" wrapText="1"/>
    </xf>
    <xf numFmtId="0" fontId="17" fillId="0" borderId="12" xfId="6" applyFont="1" applyBorder="1" applyAlignment="1">
      <alignment horizontal="center"/>
    </xf>
    <xf numFmtId="0" fontId="22" fillId="2" borderId="13" xfId="6" applyFont="1" applyFill="1" applyBorder="1" applyAlignment="1">
      <alignment horizontal="center"/>
    </xf>
    <xf numFmtId="0" fontId="17" fillId="3" borderId="0" xfId="6" applyFont="1" applyFill="1" applyAlignment="1">
      <alignment horizontal="left" vertical="center"/>
    </xf>
    <xf numFmtId="0" fontId="29" fillId="0" borderId="14" xfId="6" applyFont="1" applyBorder="1" applyAlignment="1">
      <alignment horizontal="left"/>
    </xf>
    <xf numFmtId="0" fontId="29" fillId="0" borderId="15" xfId="6" applyFont="1" applyBorder="1" applyAlignment="1">
      <alignment horizontal="right"/>
    </xf>
    <xf numFmtId="0" fontId="29" fillId="0" borderId="0" xfId="6" applyFont="1" applyAlignment="1">
      <alignment horizontal="right"/>
    </xf>
    <xf numFmtId="0" fontId="29" fillId="0" borderId="17" xfId="6" applyFont="1" applyBorder="1" applyAlignment="1">
      <alignment horizontal="left"/>
    </xf>
    <xf numFmtId="0" fontId="29" fillId="0" borderId="12" xfId="6" applyFont="1" applyBorder="1" applyAlignment="1">
      <alignment horizontal="right"/>
    </xf>
    <xf numFmtId="0" fontId="29" fillId="0" borderId="18" xfId="6" applyFont="1" applyBorder="1" applyAlignment="1">
      <alignment horizontal="left"/>
    </xf>
    <xf numFmtId="0" fontId="29" fillId="0" borderId="2" xfId="6" applyFont="1" applyBorder="1" applyAlignment="1">
      <alignment horizontal="center"/>
    </xf>
    <xf numFmtId="0" fontId="29" fillId="0" borderId="18" xfId="6" applyFont="1" applyBorder="1" applyAlignment="1">
      <alignment horizontal="left" vertical="center"/>
    </xf>
    <xf numFmtId="0" fontId="29" fillId="0" borderId="19" xfId="6" applyFont="1" applyBorder="1" applyAlignment="1">
      <alignment horizontal="left"/>
    </xf>
    <xf numFmtId="0" fontId="29" fillId="0" borderId="20" xfId="6" applyFont="1" applyBorder="1" applyAlignment="1">
      <alignment horizontal="left"/>
    </xf>
    <xf numFmtId="0" fontId="29" fillId="0" borderId="0" xfId="6" applyFont="1" applyAlignment="1">
      <alignment horizontal="center"/>
    </xf>
    <xf numFmtId="0" fontId="17" fillId="3" borderId="23" xfId="6" applyFont="1" applyFill="1" applyBorder="1" applyAlignment="1">
      <alignment horizontal="center"/>
    </xf>
    <xf numFmtId="2" fontId="22" fillId="2" borderId="28" xfId="6" applyNumberFormat="1" applyFont="1" applyFill="1" applyBorder="1" applyAlignment="1">
      <alignment horizontal="center"/>
    </xf>
    <xf numFmtId="1" fontId="22" fillId="2" borderId="29" xfId="6" applyNumberFormat="1" applyFont="1" applyFill="1" applyBorder="1" applyAlignment="1">
      <alignment horizontal="center"/>
    </xf>
    <xf numFmtId="1" fontId="22" fillId="2" borderId="30" xfId="6" applyNumberFormat="1" applyFont="1" applyFill="1" applyBorder="1" applyAlignment="1">
      <alignment horizontal="center"/>
    </xf>
    <xf numFmtId="1" fontId="22" fillId="2" borderId="12" xfId="6" applyNumberFormat="1" applyFont="1" applyFill="1" applyBorder="1" applyAlignment="1">
      <alignment horizontal="center"/>
    </xf>
    <xf numFmtId="0" fontId="17" fillId="0" borderId="3" xfId="6" applyFont="1" applyBorder="1" applyAlignment="1">
      <alignment horizontal="center" vertical="center" wrapText="1"/>
    </xf>
    <xf numFmtId="0" fontId="12" fillId="0" borderId="27" xfId="6" applyFont="1" applyBorder="1" applyAlignment="1">
      <alignment horizontal="center" vertical="center"/>
    </xf>
    <xf numFmtId="0" fontId="12" fillId="0" borderId="27" xfId="6" applyFont="1" applyBorder="1" applyAlignment="1">
      <alignment horizontal="center" vertical="center" wrapText="1"/>
    </xf>
    <xf numFmtId="0" fontId="27" fillId="2" borderId="30" xfId="6" applyFont="1" applyFill="1" applyBorder="1" applyAlignment="1">
      <alignment horizontal="center"/>
    </xf>
    <xf numFmtId="0" fontId="17" fillId="4" borderId="0" xfId="6" applyFont="1" applyFill="1"/>
    <xf numFmtId="0" fontId="17" fillId="4" borderId="0" xfId="6" applyFont="1" applyFill="1" applyAlignment="1">
      <alignment horizontal="center"/>
    </xf>
    <xf numFmtId="0" fontId="30" fillId="0" borderId="0" xfId="6" applyFont="1"/>
    <xf numFmtId="0" fontId="31" fillId="0" borderId="0" xfId="6" applyFont="1" applyAlignment="1">
      <alignment horizontal="center" vertical="center"/>
    </xf>
    <xf numFmtId="0" fontId="33" fillId="0" borderId="0" xfId="6" applyFont="1" applyAlignment="1">
      <alignment horizontal="center"/>
    </xf>
    <xf numFmtId="0" fontId="32" fillId="0" borderId="0" xfId="6" applyFont="1" applyAlignment="1">
      <alignment horizontal="center"/>
    </xf>
    <xf numFmtId="0" fontId="22" fillId="0" borderId="15" xfId="6" applyFont="1" applyBorder="1" applyAlignment="1">
      <alignment horizontal="center" vertical="center" textRotation="90" wrapText="1"/>
    </xf>
    <xf numFmtId="0" fontId="22" fillId="0" borderId="15" xfId="6" applyFont="1" applyBorder="1" applyAlignment="1">
      <alignment horizontal="left" vertical="center" wrapText="1"/>
    </xf>
    <xf numFmtId="178" fontId="22" fillId="0" borderId="15" xfId="6" applyNumberFormat="1" applyFont="1" applyBorder="1" applyAlignment="1">
      <alignment horizontal="center" vertical="center"/>
    </xf>
    <xf numFmtId="0" fontId="29" fillId="0" borderId="2" xfId="6" applyFont="1" applyBorder="1"/>
    <xf numFmtId="0" fontId="27" fillId="2" borderId="22" xfId="6" applyFont="1" applyFill="1" applyBorder="1"/>
    <xf numFmtId="0" fontId="43" fillId="5" borderId="22" xfId="6" applyFont="1" applyFill="1" applyBorder="1" applyAlignment="1">
      <alignment horizontal="center" vertical="center" wrapText="1"/>
    </xf>
    <xf numFmtId="0" fontId="44" fillId="5" borderId="22" xfId="6" applyFont="1" applyFill="1" applyBorder="1" applyAlignment="1">
      <alignment horizontal="center" vertical="center"/>
    </xf>
    <xf numFmtId="0" fontId="17" fillId="5" borderId="22" xfId="6" applyFont="1" applyFill="1" applyBorder="1" applyAlignment="1">
      <alignment vertical="center" wrapText="1"/>
    </xf>
    <xf numFmtId="1" fontId="24" fillId="5" borderId="22" xfId="6" applyNumberFormat="1" applyFont="1" applyFill="1" applyBorder="1" applyAlignment="1">
      <alignment horizontal="right" vertical="center"/>
    </xf>
    <xf numFmtId="0" fontId="45" fillId="5" borderId="22" xfId="6" applyFont="1" applyFill="1" applyBorder="1" applyAlignment="1">
      <alignment horizontal="center" vertical="center" wrapText="1"/>
    </xf>
    <xf numFmtId="182" fontId="17" fillId="0" borderId="3" xfId="6" applyNumberFormat="1" applyFont="1" applyBorder="1" applyAlignment="1">
      <alignment horizontal="center" vertical="center" wrapText="1"/>
    </xf>
    <xf numFmtId="0" fontId="22" fillId="2" borderId="15" xfId="6" applyFont="1" applyFill="1" applyBorder="1"/>
    <xf numFmtId="0" fontId="22" fillId="2" borderId="0" xfId="6" applyFont="1" applyFill="1"/>
    <xf numFmtId="0" fontId="22" fillId="2" borderId="12" xfId="6" applyFont="1" applyFill="1" applyBorder="1"/>
    <xf numFmtId="0" fontId="29" fillId="0" borderId="5" xfId="6" applyFont="1" applyBorder="1"/>
    <xf numFmtId="0" fontId="22" fillId="2" borderId="22" xfId="6" applyFont="1" applyFill="1" applyBorder="1"/>
    <xf numFmtId="0" fontId="22" fillId="0" borderId="0" xfId="6" applyFont="1" applyAlignment="1">
      <alignment horizontal="center" vertical="center" textRotation="90" wrapText="1"/>
    </xf>
    <xf numFmtId="0" fontId="22" fillId="0" borderId="0" xfId="6" applyFont="1" applyAlignment="1">
      <alignment horizontal="left" vertical="center" wrapText="1"/>
    </xf>
    <xf numFmtId="178" fontId="22" fillId="0" borderId="0" xfId="6" applyNumberFormat="1" applyFont="1" applyAlignment="1">
      <alignment horizontal="center" vertical="center"/>
    </xf>
    <xf numFmtId="168" fontId="17" fillId="0" borderId="31" xfId="6" applyNumberFormat="1" applyFont="1" applyBorder="1"/>
    <xf numFmtId="169" fontId="17" fillId="3" borderId="21" xfId="6" applyNumberFormat="1" applyFont="1" applyFill="1" applyBorder="1"/>
    <xf numFmtId="0" fontId="22" fillId="0" borderId="27" xfId="6" applyFont="1" applyBorder="1" applyAlignment="1">
      <alignment horizontal="left" vertical="center" wrapText="1"/>
    </xf>
    <xf numFmtId="0" fontId="22" fillId="0" borderId="21" xfId="6" applyFont="1" applyBorder="1" applyAlignment="1">
      <alignment horizontal="left" vertical="center" wrapText="1"/>
    </xf>
    <xf numFmtId="0" fontId="26" fillId="0" borderId="0" xfId="6" applyFont="1"/>
    <xf numFmtId="2" fontId="12" fillId="2" borderId="22" xfId="6" applyNumberFormat="1" applyFont="1" applyFill="1" applyBorder="1" applyAlignment="1">
      <alignment horizontal="center"/>
    </xf>
    <xf numFmtId="167" fontId="22" fillId="2" borderId="11" xfId="6" applyNumberFormat="1" applyFont="1" applyFill="1" applyBorder="1"/>
    <xf numFmtId="0" fontId="19" fillId="0" borderId="0" xfId="6" applyFont="1"/>
    <xf numFmtId="0" fontId="22" fillId="2" borderId="27" xfId="6" applyFont="1" applyFill="1" applyBorder="1"/>
    <xf numFmtId="0" fontId="22" fillId="2" borderId="46" xfId="6" applyFont="1" applyFill="1" applyBorder="1"/>
    <xf numFmtId="2" fontId="12" fillId="2" borderId="23" xfId="6" applyNumberFormat="1" applyFont="1" applyFill="1" applyBorder="1" applyAlignment="1">
      <alignment horizontal="center"/>
    </xf>
    <xf numFmtId="0" fontId="27" fillId="2" borderId="23" xfId="6" applyFont="1" applyFill="1" applyBorder="1"/>
    <xf numFmtId="1" fontId="22" fillId="2" borderId="22" xfId="6" applyNumberFormat="1" applyFont="1" applyFill="1" applyBorder="1" applyAlignment="1">
      <alignment horizontal="center"/>
    </xf>
    <xf numFmtId="168" fontId="17" fillId="0" borderId="53" xfId="6" applyNumberFormat="1" applyFont="1" applyBorder="1" applyAlignment="1">
      <alignment horizontal="center"/>
    </xf>
    <xf numFmtId="0" fontId="22" fillId="2" borderId="44" xfId="6" applyFont="1" applyFill="1" applyBorder="1" applyAlignment="1">
      <alignment horizontal="center"/>
    </xf>
    <xf numFmtId="0" fontId="29" fillId="0" borderId="41" xfId="6" applyFont="1" applyBorder="1"/>
    <xf numFmtId="0" fontId="8" fillId="0" borderId="31" xfId="6" applyFont="1" applyBorder="1"/>
    <xf numFmtId="169" fontId="17" fillId="0" borderId="3" xfId="6" applyNumberFormat="1" applyFont="1" applyBorder="1" applyAlignment="1">
      <alignment horizontal="center" vertical="center"/>
    </xf>
    <xf numFmtId="167" fontId="17" fillId="0" borderId="3" xfId="6" applyNumberFormat="1" applyFont="1" applyBorder="1" applyAlignment="1">
      <alignment horizontal="center" vertical="center"/>
    </xf>
    <xf numFmtId="167" fontId="7" fillId="6" borderId="22" xfId="6" applyNumberFormat="1" applyFont="1" applyFill="1" applyBorder="1" applyAlignment="1">
      <alignment horizontal="center" vertical="center"/>
    </xf>
    <xf numFmtId="170" fontId="22" fillId="0" borderId="8" xfId="6" applyNumberFormat="1" applyFont="1" applyBorder="1" applyAlignment="1">
      <alignment horizontal="center" vertical="center"/>
    </xf>
    <xf numFmtId="168" fontId="17" fillId="0" borderId="3" xfId="6" applyNumberFormat="1" applyFont="1" applyBorder="1" applyAlignment="1">
      <alignment horizontal="center"/>
    </xf>
    <xf numFmtId="0" fontId="22" fillId="9" borderId="22" xfId="6" applyFont="1" applyFill="1" applyBorder="1" applyAlignment="1">
      <alignment horizontal="center" vertical="center" wrapText="1"/>
    </xf>
    <xf numFmtId="0" fontId="40" fillId="0" borderId="3" xfId="30" applyFont="1" applyBorder="1" applyAlignment="1">
      <alignment horizontal="center" vertical="center"/>
    </xf>
    <xf numFmtId="167" fontId="40" fillId="0" borderId="3" xfId="30" applyNumberFormat="1" applyFont="1" applyBorder="1" applyAlignment="1">
      <alignment horizontal="center" vertical="center"/>
    </xf>
    <xf numFmtId="0" fontId="19" fillId="0" borderId="53" xfId="30" applyFont="1" applyBorder="1" applyAlignment="1">
      <alignment horizontal="left" vertical="center"/>
    </xf>
    <xf numFmtId="0" fontId="19" fillId="0" borderId="3" xfId="30" applyFont="1" applyBorder="1" applyAlignment="1">
      <alignment horizontal="center" vertical="center"/>
    </xf>
    <xf numFmtId="0" fontId="19" fillId="0" borderId="4" xfId="30" applyFont="1" applyBorder="1" applyAlignment="1">
      <alignment horizontal="center" vertical="center"/>
    </xf>
    <xf numFmtId="0" fontId="19" fillId="0" borderId="34" xfId="30" applyFont="1" applyBorder="1" applyAlignment="1">
      <alignment horizontal="center" vertical="center"/>
    </xf>
    <xf numFmtId="0" fontId="48" fillId="10" borderId="22" xfId="33" applyNumberFormat="1" applyFont="1" applyFill="1" applyBorder="1" applyAlignment="1">
      <alignment horizontal="center" vertical="center"/>
    </xf>
    <xf numFmtId="0" fontId="19" fillId="0" borderId="0" xfId="6" applyFont="1" applyProtection="1">
      <protection locked="0"/>
    </xf>
    <xf numFmtId="0" fontId="7" fillId="0" borderId="48" xfId="6" applyFont="1" applyBorder="1" applyAlignment="1">
      <alignment horizontal="center" vertical="center" wrapText="1"/>
    </xf>
    <xf numFmtId="1" fontId="40" fillId="0" borderId="3" xfId="30" applyNumberFormat="1" applyFont="1" applyBorder="1" applyAlignment="1">
      <alignment horizontal="center" vertical="center"/>
    </xf>
    <xf numFmtId="0" fontId="29" fillId="0" borderId="0" xfId="6" applyFont="1"/>
    <xf numFmtId="168" fontId="40" fillId="0" borderId="3" xfId="30" applyNumberFormat="1" applyFont="1" applyBorder="1" applyAlignment="1">
      <alignment horizontal="center" vertical="center"/>
    </xf>
    <xf numFmtId="0" fontId="19" fillId="0" borderId="0" xfId="0" applyFont="1"/>
    <xf numFmtId="0" fontId="50" fillId="0" borderId="0" xfId="0" applyFont="1"/>
    <xf numFmtId="0" fontId="19" fillId="0" borderId="61" xfId="0" applyFont="1" applyBorder="1"/>
    <xf numFmtId="0" fontId="19" fillId="0" borderId="0" xfId="0" applyFont="1" applyAlignment="1">
      <alignment vertical="center"/>
    </xf>
    <xf numFmtId="0" fontId="19" fillId="0" borderId="62" xfId="0" applyFont="1" applyBorder="1"/>
    <xf numFmtId="0" fontId="19" fillId="11" borderId="59" xfId="0" applyFont="1" applyFill="1" applyBorder="1" applyAlignment="1">
      <alignment horizontal="left" vertical="top" wrapText="1"/>
    </xf>
    <xf numFmtId="0" fontId="19" fillId="0" borderId="0" xfId="0" applyFont="1" applyAlignment="1">
      <alignment horizontal="left" vertical="top" wrapText="1"/>
    </xf>
    <xf numFmtId="0" fontId="19" fillId="0" borderId="66" xfId="0" applyFont="1" applyBorder="1"/>
    <xf numFmtId="0" fontId="19" fillId="0" borderId="67" xfId="0" applyFont="1" applyBorder="1"/>
    <xf numFmtId="0" fontId="19" fillId="0" borderId="63" xfId="0" applyFont="1" applyBorder="1" applyAlignment="1">
      <alignment horizontal="center" vertical="center"/>
    </xf>
    <xf numFmtId="0" fontId="19" fillId="0" borderId="60" xfId="0" applyFont="1" applyBorder="1" applyAlignment="1">
      <alignment horizontal="center" vertical="center"/>
    </xf>
    <xf numFmtId="1" fontId="17" fillId="0" borderId="31" xfId="6" applyNumberFormat="1" applyFont="1" applyBorder="1" applyAlignment="1">
      <alignment horizontal="center"/>
    </xf>
    <xf numFmtId="0" fontId="8" fillId="0" borderId="33" xfId="6" applyFont="1" applyBorder="1"/>
    <xf numFmtId="1" fontId="17" fillId="0" borderId="42" xfId="6" applyNumberFormat="1" applyFont="1" applyBorder="1" applyAlignment="1">
      <alignment horizontal="center"/>
    </xf>
    <xf numFmtId="167" fontId="17" fillId="0" borderId="34" xfId="6" applyNumberFormat="1" applyFont="1" applyBorder="1" applyAlignment="1">
      <alignment horizontal="center"/>
    </xf>
    <xf numFmtId="0" fontId="25" fillId="2" borderId="52" xfId="6" applyFont="1" applyFill="1" applyBorder="1" applyAlignment="1">
      <alignment horizontal="center"/>
    </xf>
    <xf numFmtId="167" fontId="7" fillId="6" borderId="30" xfId="6" applyNumberFormat="1" applyFont="1" applyFill="1" applyBorder="1" applyAlignment="1">
      <alignment horizontal="center" vertical="center"/>
    </xf>
    <xf numFmtId="0" fontId="40" fillId="0" borderId="42" xfId="30" applyFont="1" applyBorder="1" applyAlignment="1">
      <alignment horizontal="center" vertical="center"/>
    </xf>
    <xf numFmtId="0" fontId="40" fillId="0" borderId="31" xfId="30" applyFont="1" applyBorder="1" applyAlignment="1">
      <alignment horizontal="center" vertical="center"/>
    </xf>
    <xf numFmtId="9" fontId="40" fillId="0" borderId="31" xfId="30" applyNumberFormat="1" applyFont="1" applyBorder="1" applyAlignment="1">
      <alignment horizontal="center" vertical="center"/>
    </xf>
    <xf numFmtId="0" fontId="40" fillId="0" borderId="68" xfId="30" applyFont="1" applyBorder="1" applyAlignment="1">
      <alignment horizontal="center" vertical="center"/>
    </xf>
    <xf numFmtId="9" fontId="40" fillId="0" borderId="3" xfId="30" applyNumberFormat="1" applyFont="1" applyBorder="1" applyAlignment="1">
      <alignment horizontal="center" vertical="center"/>
    </xf>
    <xf numFmtId="0" fontId="19" fillId="12" borderId="34" xfId="33" applyNumberFormat="1" applyFont="1" applyFill="1" applyBorder="1" applyAlignment="1">
      <alignment horizontal="center" vertical="center"/>
    </xf>
    <xf numFmtId="0" fontId="8" fillId="0" borderId="22" xfId="6" applyFont="1" applyBorder="1"/>
    <xf numFmtId="0" fontId="8" fillId="0" borderId="0" xfId="37" applyFont="1"/>
    <xf numFmtId="0" fontId="52" fillId="0" borderId="0" xfId="37" applyFont="1" applyAlignment="1">
      <alignment horizontal="right"/>
    </xf>
    <xf numFmtId="0" fontId="17" fillId="0" borderId="0" xfId="37" applyFont="1"/>
    <xf numFmtId="0" fontId="53" fillId="0" borderId="0" xfId="37" applyFont="1"/>
    <xf numFmtId="0" fontId="55" fillId="0" borderId="0" xfId="37" applyFont="1" applyAlignment="1">
      <alignment horizontal="center"/>
    </xf>
    <xf numFmtId="0" fontId="56" fillId="0" borderId="0" xfId="37" applyFont="1" applyAlignment="1">
      <alignment horizontal="right"/>
    </xf>
    <xf numFmtId="0" fontId="57" fillId="0" borderId="0" xfId="37" applyFont="1" applyAlignment="1">
      <alignment vertical="center"/>
    </xf>
    <xf numFmtId="0" fontId="58" fillId="0" borderId="24" xfId="37" applyFont="1" applyBorder="1" applyAlignment="1">
      <alignment vertical="center"/>
    </xf>
    <xf numFmtId="0" fontId="58" fillId="0" borderId="41" xfId="37" applyFont="1" applyBorder="1" applyAlignment="1">
      <alignment vertical="center"/>
    </xf>
    <xf numFmtId="0" fontId="57" fillId="0" borderId="41" xfId="37" applyFont="1" applyBorder="1" applyAlignment="1">
      <alignment vertical="center"/>
    </xf>
    <xf numFmtId="0" fontId="57" fillId="6" borderId="45" xfId="37" applyFont="1" applyFill="1" applyBorder="1" applyAlignment="1">
      <alignment vertical="center"/>
    </xf>
    <xf numFmtId="0" fontId="58" fillId="0" borderId="23" xfId="37" applyFont="1" applyBorder="1" applyAlignment="1">
      <alignment vertical="center"/>
    </xf>
    <xf numFmtId="0" fontId="58" fillId="0" borderId="2" xfId="37" applyFont="1" applyBorder="1" applyAlignment="1">
      <alignment vertical="center"/>
    </xf>
    <xf numFmtId="0" fontId="57" fillId="0" borderId="2" xfId="37" applyFont="1" applyBorder="1" applyAlignment="1">
      <alignment vertical="center"/>
    </xf>
    <xf numFmtId="0" fontId="57" fillId="0" borderId="30" xfId="37" applyFont="1" applyBorder="1" applyAlignment="1">
      <alignment vertical="center"/>
    </xf>
    <xf numFmtId="0" fontId="7" fillId="0" borderId="23" xfId="37" applyFont="1" applyBorder="1" applyAlignment="1">
      <alignment horizontal="center" vertical="center" wrapText="1"/>
    </xf>
    <xf numFmtId="0" fontId="7" fillId="0" borderId="0" xfId="37" applyFont="1"/>
    <xf numFmtId="0" fontId="8" fillId="0" borderId="75" xfId="37" applyFont="1" applyBorder="1" applyAlignment="1">
      <alignment horizontal="center"/>
    </xf>
    <xf numFmtId="0" fontId="60" fillId="0" borderId="0" xfId="37" applyFont="1" applyAlignment="1">
      <alignment horizontal="center" vertical="center"/>
    </xf>
    <xf numFmtId="0" fontId="61" fillId="0" borderId="22" xfId="37" applyFont="1" applyBorder="1" applyAlignment="1">
      <alignment horizontal="center" vertical="center"/>
    </xf>
    <xf numFmtId="3" fontId="61" fillId="0" borderId="22" xfId="37" applyNumberFormat="1" applyFont="1" applyBorder="1" applyAlignment="1">
      <alignment horizontal="center" vertical="center"/>
    </xf>
    <xf numFmtId="4" fontId="61" fillId="0" borderId="22" xfId="37" applyNumberFormat="1" applyFont="1" applyBorder="1" applyAlignment="1">
      <alignment horizontal="center" vertical="center"/>
    </xf>
    <xf numFmtId="4" fontId="60" fillId="0" borderId="22" xfId="37" applyNumberFormat="1" applyFont="1" applyBorder="1" applyAlignment="1">
      <alignment horizontal="center" vertical="center"/>
    </xf>
    <xf numFmtId="178" fontId="61" fillId="0" borderId="22" xfId="37" applyNumberFormat="1" applyFont="1" applyBorder="1" applyAlignment="1">
      <alignment horizontal="center" vertical="center"/>
    </xf>
    <xf numFmtId="0" fontId="58" fillId="0" borderId="0" xfId="37" applyFont="1"/>
    <xf numFmtId="0" fontId="62" fillId="0" borderId="0" xfId="37" applyFont="1"/>
    <xf numFmtId="0" fontId="8" fillId="0" borderId="0" xfId="37" applyFont="1" applyAlignment="1">
      <alignment vertical="center"/>
    </xf>
    <xf numFmtId="0" fontId="7" fillId="0" borderId="22" xfId="37" applyFont="1" applyBorder="1" applyAlignment="1">
      <alignment horizontal="center" vertical="center"/>
    </xf>
    <xf numFmtId="0" fontId="7" fillId="0" borderId="2" xfId="37" quotePrefix="1" applyFont="1" applyBorder="1" applyAlignment="1">
      <alignment horizontal="center" vertical="center" wrapText="1"/>
    </xf>
    <xf numFmtId="178" fontId="8" fillId="0" borderId="76" xfId="37" applyNumberFormat="1" applyFont="1" applyBorder="1" applyAlignment="1">
      <alignment horizontal="center"/>
    </xf>
    <xf numFmtId="2" fontId="65" fillId="0" borderId="75" xfId="37" applyNumberFormat="1" applyFont="1" applyBorder="1" applyAlignment="1">
      <alignment horizontal="center"/>
    </xf>
    <xf numFmtId="178" fontId="8" fillId="0" borderId="76" xfId="37" applyNumberFormat="1" applyFont="1" applyBorder="1" applyAlignment="1">
      <alignment horizontal="left"/>
    </xf>
    <xf numFmtId="178" fontId="8" fillId="0" borderId="77" xfId="37" applyNumberFormat="1" applyFont="1" applyBorder="1" applyAlignment="1">
      <alignment horizontal="left"/>
    </xf>
    <xf numFmtId="178" fontId="8" fillId="0" borderId="78" xfId="37" applyNumberFormat="1" applyFont="1" applyBorder="1" applyAlignment="1">
      <alignment horizontal="left"/>
    </xf>
    <xf numFmtId="2" fontId="66" fillId="0" borderId="75" xfId="37" applyNumberFormat="1" applyFont="1" applyBorder="1" applyAlignment="1">
      <alignment horizontal="center"/>
    </xf>
    <xf numFmtId="178" fontId="65" fillId="0" borderId="79" xfId="37" applyNumberFormat="1" applyFont="1" applyBorder="1" applyAlignment="1">
      <alignment horizontal="left"/>
    </xf>
    <xf numFmtId="2" fontId="8" fillId="0" borderId="75" xfId="37" applyNumberFormat="1" applyFont="1" applyBorder="1" applyAlignment="1">
      <alignment horizontal="center"/>
    </xf>
    <xf numFmtId="178" fontId="8" fillId="0" borderId="79" xfId="37" applyNumberFormat="1" applyFont="1" applyBorder="1" applyAlignment="1">
      <alignment horizontal="left"/>
    </xf>
    <xf numFmtId="178" fontId="7" fillId="0" borderId="30" xfId="37" applyNumberFormat="1" applyFont="1" applyBorder="1" applyAlignment="1">
      <alignment horizontal="center" vertical="center"/>
    </xf>
    <xf numFmtId="0" fontId="58" fillId="0" borderId="0" xfId="37" quotePrefix="1" applyFont="1"/>
    <xf numFmtId="0" fontId="7" fillId="0" borderId="0" xfId="37" applyFont="1" applyAlignment="1">
      <alignment horizontal="center"/>
    </xf>
    <xf numFmtId="0" fontId="55" fillId="0" borderId="0" xfId="37" applyFont="1"/>
    <xf numFmtId="0" fontId="67" fillId="0" borderId="0" xfId="37" applyFont="1"/>
    <xf numFmtId="0" fontId="55" fillId="0" borderId="0" xfId="37" quotePrefix="1" applyFont="1"/>
    <xf numFmtId="0" fontId="68" fillId="0" borderId="0" xfId="37" applyFont="1"/>
    <xf numFmtId="169" fontId="8" fillId="0" borderId="0" xfId="37" applyNumberFormat="1" applyFont="1"/>
    <xf numFmtId="0" fontId="8" fillId="0" borderId="0" xfId="37" applyFont="1" applyAlignment="1">
      <alignment horizontal="center"/>
    </xf>
    <xf numFmtId="0" fontId="58" fillId="0" borderId="0" xfId="37" applyFont="1" applyAlignment="1">
      <alignment horizontal="center"/>
    </xf>
    <xf numFmtId="0" fontId="61" fillId="0" borderId="0" xfId="37" applyFont="1"/>
    <xf numFmtId="0" fontId="58" fillId="0" borderId="0" xfId="37" applyFont="1" applyAlignment="1">
      <alignment horizontal="center" vertical="center"/>
    </xf>
    <xf numFmtId="0" fontId="57" fillId="0" borderId="24" xfId="37" applyFont="1" applyBorder="1" applyAlignment="1">
      <alignment vertical="center"/>
    </xf>
    <xf numFmtId="0" fontId="58" fillId="0" borderId="41" xfId="37" applyFont="1" applyBorder="1" applyAlignment="1">
      <alignment horizontal="left" vertical="center"/>
    </xf>
    <xf numFmtId="0" fontId="57" fillId="0" borderId="30" xfId="37" applyFont="1" applyBorder="1" applyAlignment="1">
      <alignment horizontal="center" vertical="center"/>
    </xf>
    <xf numFmtId="0" fontId="57" fillId="0" borderId="45" xfId="37" applyFont="1" applyBorder="1" applyAlignment="1">
      <alignment vertical="center"/>
    </xf>
    <xf numFmtId="0" fontId="57" fillId="0" borderId="41" xfId="37" applyFont="1" applyBorder="1" applyAlignment="1">
      <alignment horizontal="center" vertical="center"/>
    </xf>
    <xf numFmtId="0" fontId="58" fillId="0" borderId="22" xfId="37" applyFont="1" applyBorder="1" applyAlignment="1">
      <alignment horizontal="center" vertical="center"/>
    </xf>
    <xf numFmtId="0" fontId="58" fillId="0" borderId="22" xfId="37" applyFont="1" applyBorder="1" applyAlignment="1">
      <alignment horizontal="center" vertical="center" wrapText="1"/>
    </xf>
    <xf numFmtId="2" fontId="58" fillId="13" borderId="22" xfId="37" applyNumberFormat="1" applyFont="1" applyFill="1" applyBorder="1" applyAlignment="1">
      <alignment horizontal="center" vertical="center" wrapText="1"/>
    </xf>
    <xf numFmtId="2" fontId="69" fillId="0" borderId="22" xfId="37" applyNumberFormat="1" applyFont="1" applyBorder="1" applyAlignment="1">
      <alignment horizontal="center" vertical="center" wrapText="1"/>
    </xf>
    <xf numFmtId="0" fontId="57" fillId="0" borderId="22" xfId="37" applyFont="1" applyBorder="1" applyAlignment="1">
      <alignment horizontal="center" vertical="center"/>
    </xf>
    <xf numFmtId="178" fontId="57" fillId="0" borderId="22" xfId="37" applyNumberFormat="1" applyFont="1" applyBorder="1" applyAlignment="1">
      <alignment horizontal="center" vertical="center"/>
    </xf>
    <xf numFmtId="2" fontId="57" fillId="0" borderId="22" xfId="37" applyNumberFormat="1" applyFont="1" applyBorder="1" applyAlignment="1">
      <alignment horizontal="center" vertical="center"/>
    </xf>
    <xf numFmtId="178" fontId="57" fillId="0" borderId="22" xfId="37" applyNumberFormat="1" applyFont="1" applyBorder="1" applyAlignment="1">
      <alignment vertical="center"/>
    </xf>
    <xf numFmtId="0" fontId="57" fillId="0" borderId="22" xfId="37" applyFont="1" applyBorder="1" applyAlignment="1">
      <alignment vertical="center"/>
    </xf>
    <xf numFmtId="178" fontId="58" fillId="0" borderId="22" xfId="37" applyNumberFormat="1" applyFont="1" applyBorder="1" applyAlignment="1">
      <alignment horizontal="center" vertical="center"/>
    </xf>
    <xf numFmtId="0" fontId="70" fillId="0" borderId="0" xfId="37" applyFont="1"/>
    <xf numFmtId="0" fontId="17" fillId="0" borderId="0" xfId="37" applyFont="1" applyAlignment="1">
      <alignment horizontal="center"/>
    </xf>
    <xf numFmtId="0" fontId="57" fillId="0" borderId="0" xfId="37" applyFont="1"/>
    <xf numFmtId="0" fontId="71" fillId="0" borderId="0" xfId="37" quotePrefix="1" applyFont="1" applyAlignment="1">
      <alignment horizontal="left"/>
    </xf>
    <xf numFmtId="0" fontId="7" fillId="0" borderId="0" xfId="37" applyFont="1" applyAlignment="1">
      <alignment horizontal="right"/>
    </xf>
    <xf numFmtId="0" fontId="72" fillId="6" borderId="0" xfId="37" applyFont="1" applyFill="1"/>
    <xf numFmtId="0" fontId="73" fillId="6" borderId="0" xfId="37" applyFont="1" applyFill="1"/>
    <xf numFmtId="0" fontId="48" fillId="0" borderId="73" xfId="37" applyFont="1" applyBorder="1" applyAlignment="1">
      <alignment horizontal="center" vertical="center" wrapText="1"/>
    </xf>
    <xf numFmtId="0" fontId="42" fillId="0" borderId="73" xfId="37" applyFont="1" applyBorder="1" applyAlignment="1">
      <alignment horizontal="center" vertical="center" wrapText="1"/>
    </xf>
    <xf numFmtId="1" fontId="48" fillId="0" borderId="74" xfId="37" applyNumberFormat="1" applyFont="1" applyBorder="1" applyAlignment="1">
      <alignment horizontal="center"/>
    </xf>
    <xf numFmtId="1" fontId="48" fillId="0" borderId="75" xfId="37" applyNumberFormat="1" applyFont="1" applyBorder="1" applyAlignment="1">
      <alignment horizontal="center"/>
    </xf>
    <xf numFmtId="0" fontId="73" fillId="0" borderId="0" xfId="37" applyFont="1"/>
    <xf numFmtId="0" fontId="48" fillId="0" borderId="75" xfId="37" applyFont="1" applyBorder="1" applyAlignment="1">
      <alignment horizontal="center" vertical="center"/>
    </xf>
    <xf numFmtId="167" fontId="48" fillId="0" borderId="75" xfId="37" applyNumberFormat="1" applyFont="1" applyBorder="1" applyAlignment="1">
      <alignment horizontal="center" vertical="center"/>
    </xf>
    <xf numFmtId="178" fontId="48" fillId="0" borderId="75" xfId="37" applyNumberFormat="1" applyFont="1" applyBorder="1" applyAlignment="1">
      <alignment horizontal="center" vertical="center"/>
    </xf>
    <xf numFmtId="0" fontId="72" fillId="0" borderId="0" xfId="37" applyFont="1"/>
    <xf numFmtId="178" fontId="48" fillId="0" borderId="75" xfId="37" applyNumberFormat="1" applyFont="1" applyBorder="1" applyAlignment="1">
      <alignment horizontal="center"/>
    </xf>
    <xf numFmtId="2" fontId="7" fillId="0" borderId="22" xfId="37" applyNumberFormat="1" applyFont="1" applyBorder="1" applyAlignment="1">
      <alignment horizontal="center" vertical="center"/>
    </xf>
    <xf numFmtId="0" fontId="7" fillId="0" borderId="0" xfId="37" applyFont="1" applyAlignment="1">
      <alignment horizontal="left"/>
    </xf>
    <xf numFmtId="0" fontId="58" fillId="0" borderId="24" xfId="37" applyFont="1" applyBorder="1" applyAlignment="1">
      <alignment horizontal="right" vertical="center"/>
    </xf>
    <xf numFmtId="0" fontId="58" fillId="0" borderId="23" xfId="37" applyFont="1" applyBorder="1" applyAlignment="1">
      <alignment horizontal="right" vertical="center"/>
    </xf>
    <xf numFmtId="0" fontId="58" fillId="0" borderId="0" xfId="37" applyFont="1" applyAlignment="1">
      <alignment horizontal="left"/>
    </xf>
    <xf numFmtId="0" fontId="40" fillId="0" borderId="42" xfId="30" applyFont="1" applyBorder="1" applyAlignment="1">
      <alignment horizontal="left" vertical="center"/>
    </xf>
    <xf numFmtId="0" fontId="41" fillId="0" borderId="0" xfId="6" applyFont="1"/>
    <xf numFmtId="0" fontId="48" fillId="0" borderId="0" xfId="6" applyFont="1"/>
    <xf numFmtId="0" fontId="77" fillId="6" borderId="22" xfId="38" applyFont="1" applyFill="1" applyBorder="1"/>
    <xf numFmtId="0" fontId="77" fillId="6" borderId="22" xfId="38" applyFont="1" applyFill="1" applyBorder="1" applyAlignment="1">
      <alignment horizontal="center" vertical="center"/>
    </xf>
    <xf numFmtId="178" fontId="63" fillId="0" borderId="73" xfId="37" applyNumberFormat="1" applyFont="1" applyBorder="1" applyAlignment="1">
      <alignment horizontal="center"/>
    </xf>
    <xf numFmtId="178" fontId="63" fillId="0" borderId="75" xfId="37" applyNumberFormat="1" applyFont="1" applyBorder="1" applyAlignment="1">
      <alignment horizontal="center"/>
    </xf>
    <xf numFmtId="178" fontId="7" fillId="0" borderId="22" xfId="37" applyNumberFormat="1" applyFont="1" applyBorder="1" applyAlignment="1">
      <alignment horizontal="center" vertical="center"/>
    </xf>
    <xf numFmtId="179" fontId="61" fillId="0" borderId="22" xfId="37" applyNumberFormat="1" applyFont="1" applyBorder="1" applyAlignment="1">
      <alignment horizontal="center" vertical="center"/>
    </xf>
    <xf numFmtId="1" fontId="42" fillId="0" borderId="73" xfId="37" applyNumberFormat="1" applyFont="1" applyBorder="1" applyAlignment="1">
      <alignment horizontal="center" vertical="center" wrapText="1"/>
    </xf>
    <xf numFmtId="1" fontId="42" fillId="0" borderId="75" xfId="37" applyNumberFormat="1" applyFont="1" applyBorder="1" applyAlignment="1">
      <alignment horizontal="center"/>
    </xf>
    <xf numFmtId="0" fontId="73" fillId="0" borderId="73" xfId="37" applyFont="1" applyBorder="1" applyAlignment="1">
      <alignment horizontal="center" vertical="center" wrapText="1"/>
    </xf>
    <xf numFmtId="0" fontId="73" fillId="0" borderId="75" xfId="37" applyFont="1" applyBorder="1" applyAlignment="1">
      <alignment horizontal="center" vertical="center"/>
    </xf>
    <xf numFmtId="0" fontId="41" fillId="0" borderId="75" xfId="37" applyFont="1" applyBorder="1" applyAlignment="1">
      <alignment horizontal="center" vertical="center"/>
    </xf>
    <xf numFmtId="0" fontId="41" fillId="0" borderId="75" xfId="37" applyFont="1" applyBorder="1" applyAlignment="1">
      <alignment horizontal="left" vertical="center"/>
    </xf>
    <xf numFmtId="1" fontId="42" fillId="0" borderId="75" xfId="37" applyNumberFormat="1" applyFont="1" applyBorder="1" applyAlignment="1">
      <alignment horizontal="center" vertical="center"/>
    </xf>
    <xf numFmtId="0" fontId="17" fillId="2" borderId="39" xfId="6" applyFont="1" applyFill="1" applyBorder="1" applyAlignment="1">
      <alignment horizontal="center"/>
    </xf>
    <xf numFmtId="0" fontId="59" fillId="0" borderId="2" xfId="37" applyFont="1" applyBorder="1" applyAlignment="1">
      <alignment vertical="center"/>
    </xf>
    <xf numFmtId="0" fontId="61" fillId="0" borderId="2" xfId="37" applyFont="1" applyBorder="1" applyAlignment="1">
      <alignment vertical="center"/>
    </xf>
    <xf numFmtId="0" fontId="58" fillId="0" borderId="2" xfId="37" applyFont="1" applyBorder="1" applyAlignment="1">
      <alignment horizontal="left" vertical="center"/>
    </xf>
    <xf numFmtId="0" fontId="79" fillId="0" borderId="2" xfId="37" applyFont="1" applyBorder="1" applyAlignment="1">
      <alignment horizontal="right" vertical="center"/>
    </xf>
    <xf numFmtId="0" fontId="78" fillId="6" borderId="22" xfId="43" applyNumberFormat="1" applyFont="1" applyFill="1" applyBorder="1" applyAlignment="1" applyProtection="1"/>
    <xf numFmtId="0" fontId="22" fillId="10" borderId="2" xfId="6" applyFont="1" applyFill="1" applyBorder="1" applyAlignment="1">
      <alignment horizontal="center"/>
    </xf>
    <xf numFmtId="0" fontId="22" fillId="3" borderId="41" xfId="6" applyFont="1" applyFill="1" applyBorder="1" applyAlignment="1">
      <alignment horizontal="center"/>
    </xf>
    <xf numFmtId="0" fontId="17" fillId="2" borderId="55" xfId="6" applyFont="1" applyFill="1" applyBorder="1"/>
    <xf numFmtId="0" fontId="17" fillId="2" borderId="56" xfId="6" applyFont="1" applyFill="1" applyBorder="1"/>
    <xf numFmtId="0" fontId="17" fillId="2" borderId="39" xfId="6" applyFont="1" applyFill="1" applyBorder="1"/>
    <xf numFmtId="0" fontId="17" fillId="2" borderId="81" xfId="6" applyFont="1" applyFill="1" applyBorder="1"/>
    <xf numFmtId="0" fontId="22" fillId="0" borderId="22" xfId="6" applyFont="1" applyBorder="1" applyAlignment="1">
      <alignment horizontal="left" vertical="center" wrapText="1"/>
    </xf>
    <xf numFmtId="170" fontId="22" fillId="0" borderId="10" xfId="6" applyNumberFormat="1" applyFont="1" applyBorder="1" applyAlignment="1">
      <alignment horizontal="center" vertical="center"/>
    </xf>
    <xf numFmtId="0" fontId="19" fillId="11" borderId="59" xfId="0" applyFont="1" applyFill="1" applyBorder="1" applyAlignment="1">
      <alignment horizontal="center" vertical="center" wrapText="1"/>
    </xf>
    <xf numFmtId="0" fontId="22" fillId="6" borderId="22" xfId="6" applyFont="1" applyFill="1" applyBorder="1" applyAlignment="1">
      <alignment vertical="center" wrapText="1"/>
    </xf>
    <xf numFmtId="0" fontId="22" fillId="0" borderId="31" xfId="6" applyFont="1" applyBorder="1" applyAlignment="1">
      <alignment horizontal="center" vertical="center" wrapText="1"/>
    </xf>
    <xf numFmtId="179" fontId="8" fillId="0" borderId="0" xfId="6" applyNumberFormat="1" applyFont="1"/>
    <xf numFmtId="0" fontId="7" fillId="0" borderId="22" xfId="6" applyFont="1" applyBorder="1"/>
    <xf numFmtId="0" fontId="7" fillId="0" borderId="22" xfId="6" applyFont="1" applyBorder="1" applyAlignment="1">
      <alignment vertical="center" wrapText="1"/>
    </xf>
    <xf numFmtId="179" fontId="63" fillId="9" borderId="22" xfId="6" applyNumberFormat="1" applyFont="1" applyFill="1" applyBorder="1" applyAlignment="1">
      <alignment vertical="center" wrapText="1"/>
    </xf>
    <xf numFmtId="0" fontId="7" fillId="14" borderId="22" xfId="6" applyFont="1" applyFill="1" applyBorder="1" applyAlignment="1">
      <alignment vertical="center" wrapText="1"/>
    </xf>
    <xf numFmtId="0" fontId="7" fillId="15" borderId="22" xfId="6" applyFont="1" applyFill="1" applyBorder="1" applyAlignment="1">
      <alignment vertical="center" wrapText="1"/>
    </xf>
    <xf numFmtId="179" fontId="8" fillId="0" borderId="22" xfId="6" applyNumberFormat="1" applyFont="1" applyBorder="1"/>
    <xf numFmtId="3" fontId="8" fillId="14" borderId="22" xfId="6" applyNumberFormat="1" applyFont="1" applyFill="1" applyBorder="1"/>
    <xf numFmtId="0" fontId="42" fillId="0" borderId="75" xfId="37" applyFont="1" applyBorder="1" applyAlignment="1">
      <alignment horizontal="center" vertical="center" wrapText="1"/>
    </xf>
    <xf numFmtId="1" fontId="19" fillId="0" borderId="61" xfId="0" applyNumberFormat="1" applyFont="1" applyBorder="1"/>
    <xf numFmtId="0" fontId="80" fillId="0" borderId="62" xfId="0" applyFont="1" applyBorder="1"/>
    <xf numFmtId="0" fontId="80" fillId="0" borderId="61" xfId="0" applyFont="1" applyBorder="1"/>
    <xf numFmtId="168" fontId="8" fillId="0" borderId="0" xfId="6" applyNumberFormat="1" applyFont="1"/>
    <xf numFmtId="0" fontId="8" fillId="16" borderId="22" xfId="6" applyFont="1" applyFill="1" applyBorder="1"/>
    <xf numFmtId="179" fontId="8" fillId="16" borderId="22" xfId="6" applyNumberFormat="1" applyFont="1" applyFill="1" applyBorder="1"/>
    <xf numFmtId="0" fontId="8" fillId="16" borderId="22" xfId="6" applyFont="1" applyFill="1" applyBorder="1" applyAlignment="1">
      <alignment horizontal="center" vertical="center"/>
    </xf>
    <xf numFmtId="3" fontId="8" fillId="15" borderId="22" xfId="6" applyNumberFormat="1" applyFont="1" applyFill="1" applyBorder="1"/>
    <xf numFmtId="0" fontId="57" fillId="0" borderId="73" xfId="37" applyFont="1" applyBorder="1" applyAlignment="1">
      <alignment horizontal="center" vertical="center" wrapText="1"/>
    </xf>
    <xf numFmtId="0" fontId="41" fillId="0" borderId="73" xfId="37" applyFont="1" applyBorder="1" applyAlignment="1">
      <alignment horizontal="center" vertical="center" wrapText="1"/>
    </xf>
    <xf numFmtId="0" fontId="38" fillId="0" borderId="73" xfId="37" applyFont="1" applyBorder="1" applyAlignment="1">
      <alignment horizontal="center" vertical="center" wrapText="1"/>
    </xf>
    <xf numFmtId="168" fontId="41" fillId="0" borderId="73" xfId="37" applyNumberFormat="1" applyFont="1" applyBorder="1" applyAlignment="1">
      <alignment horizontal="center" vertical="center" wrapText="1"/>
    </xf>
    <xf numFmtId="0" fontId="57" fillId="0" borderId="75" xfId="37" applyFont="1" applyBorder="1" applyAlignment="1">
      <alignment horizontal="center" vertical="center"/>
    </xf>
    <xf numFmtId="0" fontId="38" fillId="0" borderId="75" xfId="37" applyFont="1" applyBorder="1" applyAlignment="1">
      <alignment horizontal="center" vertical="center" wrapText="1"/>
    </xf>
    <xf numFmtId="168" fontId="41" fillId="0" borderId="75" xfId="37" applyNumberFormat="1" applyFont="1" applyBorder="1" applyAlignment="1">
      <alignment horizontal="center" vertical="center" wrapText="1"/>
    </xf>
    <xf numFmtId="1" fontId="7" fillId="0" borderId="75" xfId="37" applyNumberFormat="1" applyFont="1" applyBorder="1" applyAlignment="1">
      <alignment horizontal="center"/>
    </xf>
    <xf numFmtId="0" fontId="41" fillId="0" borderId="75" xfId="37" applyFont="1" applyBorder="1" applyAlignment="1">
      <alignment horizontal="left"/>
    </xf>
    <xf numFmtId="178" fontId="41" fillId="0" borderId="76" xfId="37" applyNumberFormat="1" applyFont="1" applyBorder="1" applyAlignment="1">
      <alignment horizontal="center"/>
    </xf>
    <xf numFmtId="1" fontId="58" fillId="0" borderId="75" xfId="37" applyNumberFormat="1" applyFont="1" applyBorder="1" applyAlignment="1">
      <alignment horizontal="center"/>
    </xf>
    <xf numFmtId="0" fontId="0" fillId="17" borderId="22" xfId="0" applyFill="1" applyBorder="1"/>
    <xf numFmtId="0" fontId="17" fillId="0" borderId="0" xfId="49" applyNumberFormat="1" applyFont="1"/>
    <xf numFmtId="0" fontId="61" fillId="0" borderId="0" xfId="49" applyNumberFormat="1" applyFont="1"/>
    <xf numFmtId="0" fontId="58" fillId="0" borderId="0" xfId="48" applyFont="1" applyAlignment="1">
      <alignment horizontal="center" vertical="center"/>
    </xf>
    <xf numFmtId="0" fontId="25" fillId="0" borderId="22" xfId="48" applyFont="1" applyBorder="1" applyAlignment="1">
      <alignment horizontal="center" vertical="center"/>
    </xf>
    <xf numFmtId="0" fontId="23" fillId="0" borderId="0" xfId="48" applyFont="1" applyAlignment="1">
      <alignment vertical="center"/>
    </xf>
    <xf numFmtId="0" fontId="57" fillId="0" borderId="84" xfId="48" applyFont="1" applyBorder="1" applyAlignment="1">
      <alignment horizontal="center" vertical="center"/>
    </xf>
    <xf numFmtId="0" fontId="57" fillId="0" borderId="84" xfId="48" applyFont="1" applyBorder="1" applyAlignment="1">
      <alignment vertical="center"/>
    </xf>
    <xf numFmtId="3" fontId="57" fillId="0" borderId="84" xfId="48" applyNumberFormat="1" applyFont="1" applyBorder="1" applyAlignment="1">
      <alignment horizontal="right" vertical="center"/>
    </xf>
    <xf numFmtId="0" fontId="57" fillId="0" borderId="0" xfId="48" applyFont="1" applyAlignment="1">
      <alignment vertical="center"/>
    </xf>
    <xf numFmtId="0" fontId="23" fillId="0" borderId="0" xfId="48" applyFont="1"/>
    <xf numFmtId="0" fontId="57" fillId="0" borderId="0" xfId="49" applyNumberFormat="1" applyFont="1"/>
    <xf numFmtId="188" fontId="80" fillId="0" borderId="0" xfId="51" applyNumberFormat="1" applyFont="1" applyFill="1" applyAlignment="1">
      <alignment horizontal="center" vertical="center"/>
    </xf>
    <xf numFmtId="0" fontId="17" fillId="0" borderId="0" xfId="49" applyNumberFormat="1"/>
    <xf numFmtId="0" fontId="57" fillId="0" borderId="75" xfId="48" applyFont="1" applyBorder="1" applyAlignment="1">
      <alignment horizontal="center" vertical="center"/>
    </xf>
    <xf numFmtId="0" fontId="23" fillId="0" borderId="75" xfId="48" applyFont="1" applyBorder="1" applyAlignment="1">
      <alignment horizontal="center" vertical="center"/>
    </xf>
    <xf numFmtId="0" fontId="17" fillId="0" borderId="75" xfId="49" applyNumberFormat="1" applyFont="1" applyBorder="1"/>
    <xf numFmtId="0" fontId="57" fillId="0" borderId="75" xfId="49" applyNumberFormat="1" applyFont="1" applyBorder="1"/>
    <xf numFmtId="188" fontId="80" fillId="0" borderId="75" xfId="51" applyNumberFormat="1" applyFont="1" applyFill="1" applyBorder="1" applyAlignment="1">
      <alignment horizontal="center" vertical="center"/>
    </xf>
    <xf numFmtId="0" fontId="17" fillId="0" borderId="75" xfId="49" applyNumberFormat="1" applyBorder="1"/>
    <xf numFmtId="0" fontId="72" fillId="0" borderId="0" xfId="49" applyNumberFormat="1" applyFont="1" applyAlignment="1">
      <alignment horizontal="right"/>
    </xf>
    <xf numFmtId="0" fontId="22" fillId="0" borderId="0" xfId="49" applyNumberFormat="1" applyFont="1" applyAlignment="1">
      <alignment horizontal="left"/>
    </xf>
    <xf numFmtId="0" fontId="19" fillId="0" borderId="0" xfId="47" applyFont="1"/>
    <xf numFmtId="0" fontId="8" fillId="0" borderId="0" xfId="37" applyFont="1" applyAlignment="1">
      <alignment horizontal="center" vertical="center"/>
    </xf>
    <xf numFmtId="0" fontId="57" fillId="0" borderId="0" xfId="37" applyFont="1" applyAlignment="1">
      <alignment horizontal="center" vertical="center"/>
    </xf>
    <xf numFmtId="0" fontId="72" fillId="0" borderId="86" xfId="37" applyFont="1" applyBorder="1" applyAlignment="1">
      <alignment horizontal="center" vertical="center"/>
    </xf>
    <xf numFmtId="0" fontId="73" fillId="0" borderId="85" xfId="37" applyFont="1" applyBorder="1" applyAlignment="1">
      <alignment horizontal="center" vertical="center"/>
    </xf>
    <xf numFmtId="0" fontId="41" fillId="18" borderId="75" xfId="37" applyFont="1" applyFill="1" applyBorder="1" applyAlignment="1">
      <alignment horizontal="left" vertical="center"/>
    </xf>
    <xf numFmtId="0" fontId="41" fillId="18" borderId="75" xfId="37" applyFont="1" applyFill="1" applyBorder="1" applyAlignment="1">
      <alignment horizontal="left"/>
    </xf>
    <xf numFmtId="0" fontId="41" fillId="0" borderId="80" xfId="37" applyFont="1" applyBorder="1" applyAlignment="1">
      <alignment horizontal="left"/>
    </xf>
    <xf numFmtId="0" fontId="41" fillId="10" borderId="27" xfId="52" applyFont="1" applyFill="1" applyBorder="1" applyAlignment="1">
      <alignment horizontal="center" vertical="center"/>
    </xf>
    <xf numFmtId="0" fontId="41" fillId="10" borderId="27" xfId="52" applyFont="1" applyFill="1" applyBorder="1" applyAlignment="1">
      <alignment horizontal="center" vertical="center" wrapText="1"/>
    </xf>
    <xf numFmtId="0" fontId="41" fillId="0" borderId="73" xfId="0" applyFont="1" applyBorder="1" applyAlignment="1">
      <alignment horizontal="center" vertical="center"/>
    </xf>
    <xf numFmtId="167" fontId="41" fillId="0" borderId="73" xfId="30" applyNumberFormat="1" applyFont="1" applyBorder="1" applyAlignment="1">
      <alignment horizontal="center" vertical="center"/>
    </xf>
    <xf numFmtId="1" fontId="41" fillId="0" borderId="73" xfId="30" applyNumberFormat="1" applyFont="1" applyBorder="1" applyAlignment="1">
      <alignment horizontal="center" vertical="center"/>
    </xf>
    <xf numFmtId="167" fontId="41" fillId="0" borderId="75" xfId="30" applyNumberFormat="1" applyFont="1" applyBorder="1" applyAlignment="1">
      <alignment horizontal="center" vertical="center"/>
    </xf>
    <xf numFmtId="1" fontId="41" fillId="0" borderId="75" xfId="30" applyNumberFormat="1" applyFont="1" applyBorder="1" applyAlignment="1">
      <alignment horizontal="center" vertical="center"/>
    </xf>
    <xf numFmtId="0" fontId="57" fillId="0" borderId="80" xfId="37" applyFont="1" applyBorder="1" applyAlignment="1">
      <alignment horizontal="center" vertical="center"/>
    </xf>
    <xf numFmtId="167" fontId="41" fillId="0" borderId="80" xfId="30" applyNumberFormat="1" applyFont="1" applyBorder="1" applyAlignment="1">
      <alignment horizontal="center" vertical="center"/>
    </xf>
    <xf numFmtId="1" fontId="41" fillId="0" borderId="80" xfId="30" applyNumberFormat="1" applyFont="1" applyBorder="1" applyAlignment="1">
      <alignment horizontal="center" vertical="center"/>
    </xf>
    <xf numFmtId="0" fontId="72" fillId="0" borderId="23" xfId="37" applyFont="1" applyBorder="1" applyAlignment="1">
      <alignment horizontal="center" vertical="center" wrapText="1"/>
    </xf>
    <xf numFmtId="178" fontId="64" fillId="0" borderId="75" xfId="37" applyNumberFormat="1" applyFont="1" applyBorder="1" applyAlignment="1">
      <alignment horizontal="center"/>
    </xf>
    <xf numFmtId="0" fontId="7" fillId="0" borderId="2" xfId="37" applyFont="1" applyBorder="1" applyAlignment="1">
      <alignment vertical="center"/>
    </xf>
    <xf numFmtId="0" fontId="7" fillId="0" borderId="30" xfId="37" applyFont="1" applyBorder="1" applyAlignment="1">
      <alignment vertical="center"/>
    </xf>
    <xf numFmtId="0" fontId="22" fillId="10" borderId="5" xfId="6" applyFont="1" applyFill="1" applyBorder="1" applyAlignment="1">
      <alignment horizontal="center"/>
    </xf>
    <xf numFmtId="0" fontId="19" fillId="2" borderId="4" xfId="6" applyFont="1" applyFill="1" applyBorder="1" applyAlignment="1">
      <alignment vertical="center"/>
    </xf>
    <xf numFmtId="0" fontId="8" fillId="2" borderId="4" xfId="6" applyFont="1" applyFill="1" applyBorder="1" applyAlignment="1">
      <alignment horizontal="center" vertical="center" wrapText="1"/>
    </xf>
    <xf numFmtId="0" fontId="8" fillId="2" borderId="3" xfId="6" applyFont="1" applyFill="1" applyBorder="1" applyAlignment="1">
      <alignment horizontal="center" vertical="center" wrapText="1"/>
    </xf>
    <xf numFmtId="166" fontId="25" fillId="0" borderId="6" xfId="54" applyFont="1" applyFill="1" applyBorder="1" applyAlignment="1">
      <alignment horizontal="center" vertical="center" wrapText="1"/>
    </xf>
    <xf numFmtId="187" fontId="40" fillId="0" borderId="52" xfId="55" applyNumberFormat="1" applyFont="1" applyFill="1" applyBorder="1" applyAlignment="1">
      <alignment horizontal="center" vertical="center"/>
    </xf>
    <xf numFmtId="0" fontId="17" fillId="5" borderId="23" xfId="6" applyFont="1" applyFill="1" applyBorder="1" applyAlignment="1">
      <alignment vertical="center"/>
    </xf>
    <xf numFmtId="0" fontId="17" fillId="5" borderId="2" xfId="6" applyFont="1" applyFill="1" applyBorder="1" applyAlignment="1">
      <alignment vertical="center"/>
    </xf>
    <xf numFmtId="0" fontId="17" fillId="5" borderId="30" xfId="6" applyFont="1" applyFill="1" applyBorder="1" applyAlignment="1">
      <alignment vertical="center"/>
    </xf>
    <xf numFmtId="0" fontId="0" fillId="0" borderId="73" xfId="0" applyBorder="1"/>
    <xf numFmtId="0" fontId="0" fillId="0" borderId="75" xfId="0" applyBorder="1"/>
    <xf numFmtId="0" fontId="57" fillId="0" borderId="84" xfId="48" applyFont="1" applyBorder="1" applyAlignment="1">
      <alignment horizontal="left" vertical="center"/>
    </xf>
    <xf numFmtId="0" fontId="0" fillId="0" borderId="44" xfId="0" applyBorder="1"/>
    <xf numFmtId="0" fontId="0" fillId="0" borderId="74" xfId="0" applyBorder="1"/>
    <xf numFmtId="0" fontId="19" fillId="2" borderId="53" xfId="6" applyFont="1" applyFill="1" applyBorder="1" applyAlignment="1">
      <alignment vertical="center"/>
    </xf>
    <xf numFmtId="0" fontId="8" fillId="2" borderId="42" xfId="6" applyFont="1" applyFill="1" applyBorder="1" applyAlignment="1">
      <alignment horizontal="center" vertical="center" wrapText="1"/>
    </xf>
    <xf numFmtId="184" fontId="12" fillId="2" borderId="22" xfId="6" applyNumberFormat="1" applyFont="1" applyFill="1" applyBorder="1" applyAlignment="1">
      <alignment horizontal="center" vertical="center"/>
    </xf>
    <xf numFmtId="183" fontId="12" fillId="2" borderId="22" xfId="6" applyNumberFormat="1" applyFont="1" applyFill="1" applyBorder="1" applyAlignment="1">
      <alignment horizontal="center" vertical="center"/>
    </xf>
    <xf numFmtId="182" fontId="12" fillId="2" borderId="22" xfId="6" applyNumberFormat="1" applyFont="1" applyFill="1" applyBorder="1" applyAlignment="1">
      <alignment horizontal="center" vertical="center"/>
    </xf>
    <xf numFmtId="0" fontId="56" fillId="10" borderId="0" xfId="37" applyFont="1" applyFill="1" applyAlignment="1">
      <alignment horizontal="right"/>
    </xf>
    <xf numFmtId="0" fontId="55" fillId="10" borderId="0" xfId="37" applyFont="1" applyFill="1" applyAlignment="1">
      <alignment horizontal="center"/>
    </xf>
    <xf numFmtId="0" fontId="8" fillId="10" borderId="0" xfId="37" applyFont="1" applyFill="1"/>
    <xf numFmtId="0" fontId="57" fillId="10" borderId="41" xfId="37" applyFont="1" applyFill="1" applyBorder="1" applyAlignment="1">
      <alignment vertical="center"/>
    </xf>
    <xf numFmtId="0" fontId="57" fillId="10" borderId="2" xfId="37" applyFont="1" applyFill="1" applyBorder="1" applyAlignment="1">
      <alignment vertical="center"/>
    </xf>
    <xf numFmtId="0" fontId="7" fillId="10" borderId="23" xfId="37" applyFont="1" applyFill="1" applyBorder="1" applyAlignment="1">
      <alignment horizontal="center" vertical="center" wrapText="1"/>
    </xf>
    <xf numFmtId="0" fontId="0" fillId="0" borderId="80" xfId="0" applyBorder="1"/>
    <xf numFmtId="0" fontId="48" fillId="0" borderId="0" xfId="0" applyFont="1"/>
    <xf numFmtId="0" fontId="85" fillId="0" borderId="75" xfId="60" applyFont="1" applyBorder="1" applyAlignment="1">
      <alignment vertical="center" wrapText="1"/>
    </xf>
    <xf numFmtId="0" fontId="85" fillId="0" borderId="75" xfId="57" applyFont="1" applyBorder="1"/>
    <xf numFmtId="0" fontId="48" fillId="0" borderId="75" xfId="0" applyFont="1" applyBorder="1"/>
    <xf numFmtId="0" fontId="85" fillId="0" borderId="75" xfId="60" applyFont="1" applyBorder="1" applyAlignment="1">
      <alignment vertical="center"/>
    </xf>
    <xf numFmtId="0" fontId="85" fillId="0" borderId="80" xfId="60" applyFont="1" applyBorder="1" applyAlignment="1">
      <alignment vertical="center"/>
    </xf>
    <xf numFmtId="0" fontId="85" fillId="0" borderId="80" xfId="57" applyFont="1" applyBorder="1"/>
    <xf numFmtId="0" fontId="48" fillId="0" borderId="80" xfId="0" applyFont="1" applyBorder="1"/>
    <xf numFmtId="0" fontId="85" fillId="0" borderId="75" xfId="57" applyFont="1" applyBorder="1" applyAlignment="1">
      <alignment horizontal="center" vertical="center"/>
    </xf>
    <xf numFmtId="0" fontId="48" fillId="0" borderId="75" xfId="0" applyFont="1" applyBorder="1" applyAlignment="1">
      <alignment horizontal="center" vertical="center"/>
    </xf>
    <xf numFmtId="0" fontId="48" fillId="0" borderId="80" xfId="0" applyFont="1" applyBorder="1" applyAlignment="1">
      <alignment horizontal="center" vertical="center"/>
    </xf>
    <xf numFmtId="0" fontId="85" fillId="0" borderId="44" xfId="60" applyFont="1" applyBorder="1" applyAlignment="1">
      <alignment horizontal="center" vertical="center" wrapText="1"/>
    </xf>
    <xf numFmtId="0" fontId="85" fillId="0" borderId="73" xfId="60" applyFont="1" applyBorder="1" applyAlignment="1">
      <alignment vertical="center" wrapText="1"/>
    </xf>
    <xf numFmtId="0" fontId="85" fillId="0" borderId="73" xfId="57" applyFont="1" applyBorder="1"/>
    <xf numFmtId="0" fontId="85" fillId="0" borderId="73" xfId="57" applyFont="1" applyBorder="1" applyAlignment="1">
      <alignment horizontal="center" vertical="center"/>
    </xf>
    <xf numFmtId="0" fontId="48" fillId="0" borderId="73" xfId="0" applyFont="1" applyBorder="1" applyAlignment="1">
      <alignment horizontal="center" vertical="center"/>
    </xf>
    <xf numFmtId="0" fontId="85" fillId="0" borderId="80" xfId="60" applyFont="1" applyBorder="1" applyAlignment="1">
      <alignment vertical="center" wrapText="1"/>
    </xf>
    <xf numFmtId="0" fontId="85" fillId="0" borderId="80" xfId="57" applyFont="1" applyBorder="1" applyAlignment="1">
      <alignment horizontal="center" vertical="center"/>
    </xf>
    <xf numFmtId="0" fontId="85" fillId="0" borderId="73" xfId="60" applyFont="1" applyBorder="1" applyAlignment="1">
      <alignment vertical="center"/>
    </xf>
    <xf numFmtId="0" fontId="48" fillId="0" borderId="73" xfId="0" applyFont="1" applyBorder="1"/>
    <xf numFmtId="0" fontId="73" fillId="0" borderId="0" xfId="49" applyNumberFormat="1" applyFont="1" applyAlignment="1">
      <alignment horizontal="left"/>
    </xf>
    <xf numFmtId="0" fontId="48" fillId="0" borderId="22" xfId="0" applyFont="1" applyBorder="1" applyAlignment="1">
      <alignment horizontal="center" vertical="center"/>
    </xf>
    <xf numFmtId="0" fontId="73" fillId="0" borderId="80" xfId="37" applyFont="1" applyBorder="1" applyAlignment="1">
      <alignment horizontal="center" vertical="center"/>
    </xf>
    <xf numFmtId="1" fontId="42" fillId="0" borderId="80" xfId="37" applyNumberFormat="1" applyFont="1" applyBorder="1" applyAlignment="1">
      <alignment horizontal="center"/>
    </xf>
    <xf numFmtId="1" fontId="48" fillId="0" borderId="80" xfId="37" applyNumberFormat="1" applyFont="1" applyBorder="1" applyAlignment="1">
      <alignment horizontal="center"/>
    </xf>
    <xf numFmtId="0" fontId="19" fillId="0" borderId="87" xfId="0" applyFont="1" applyBorder="1"/>
    <xf numFmtId="0" fontId="19" fillId="10" borderId="60" xfId="0" applyFont="1" applyFill="1" applyBorder="1" applyAlignment="1">
      <alignment horizontal="center" vertical="center"/>
    </xf>
    <xf numFmtId="0" fontId="19" fillId="10" borderId="67" xfId="0" applyFont="1" applyFill="1" applyBorder="1"/>
    <xf numFmtId="0" fontId="19" fillId="10" borderId="61" xfId="0" applyFont="1" applyFill="1" applyBorder="1"/>
    <xf numFmtId="1" fontId="19" fillId="10" borderId="61" xfId="0" applyNumberFormat="1" applyFont="1" applyFill="1" applyBorder="1"/>
    <xf numFmtId="0" fontId="80" fillId="10" borderId="61" xfId="0" applyFont="1" applyFill="1" applyBorder="1"/>
    <xf numFmtId="0" fontId="19" fillId="10" borderId="79" xfId="0" applyFont="1" applyFill="1" applyBorder="1"/>
    <xf numFmtId="0" fontId="8" fillId="2" borderId="39" xfId="6" applyFont="1" applyFill="1" applyBorder="1"/>
    <xf numFmtId="167" fontId="40" fillId="0" borderId="3" xfId="64" applyNumberFormat="1" applyFont="1" applyBorder="1" applyAlignment="1">
      <alignment horizontal="center" vertical="center"/>
    </xf>
    <xf numFmtId="0" fontId="35" fillId="0" borderId="0" xfId="52" applyFont="1"/>
    <xf numFmtId="0" fontId="29" fillId="0" borderId="16" xfId="52" applyFont="1" applyBorder="1" applyAlignment="1">
      <alignment horizontal="left"/>
    </xf>
    <xf numFmtId="0" fontId="25" fillId="0" borderId="10" xfId="52" applyFont="1" applyBorder="1" applyAlignment="1">
      <alignment horizontal="center"/>
    </xf>
    <xf numFmtId="0" fontId="25" fillId="0" borderId="10" xfId="52" applyFont="1" applyBorder="1"/>
    <xf numFmtId="0" fontId="12" fillId="0" borderId="24" xfId="52" applyFont="1" applyBorder="1" applyAlignment="1">
      <alignment horizontal="center"/>
    </xf>
    <xf numFmtId="0" fontId="12" fillId="0" borderId="22" xfId="52" applyFont="1" applyBorder="1" applyAlignment="1">
      <alignment horizontal="center"/>
    </xf>
    <xf numFmtId="0" fontId="23" fillId="0" borderId="57" xfId="52" applyFont="1" applyBorder="1"/>
    <xf numFmtId="0" fontId="25" fillId="2" borderId="68" xfId="52" applyFont="1" applyFill="1" applyBorder="1" applyAlignment="1">
      <alignment horizontal="center"/>
    </xf>
    <xf numFmtId="0" fontId="19" fillId="0" borderId="0" xfId="52" applyFont="1"/>
    <xf numFmtId="179" fontId="12" fillId="0" borderId="22" xfId="52" applyNumberFormat="1" applyFont="1" applyBorder="1" applyAlignment="1">
      <alignment horizontal="center" vertical="center"/>
    </xf>
    <xf numFmtId="179" fontId="12" fillId="6" borderId="22" xfId="52" applyNumberFormat="1" applyFont="1" applyFill="1" applyBorder="1" applyAlignment="1">
      <alignment horizontal="center" vertical="center"/>
    </xf>
    <xf numFmtId="179" fontId="12" fillId="0" borderId="21" xfId="52" applyNumberFormat="1" applyFont="1" applyBorder="1" applyAlignment="1">
      <alignment horizontal="center" vertical="center"/>
    </xf>
    <xf numFmtId="179" fontId="12" fillId="6" borderId="21" xfId="52" applyNumberFormat="1" applyFont="1" applyFill="1" applyBorder="1" applyAlignment="1">
      <alignment horizontal="center" vertical="center"/>
    </xf>
    <xf numFmtId="179" fontId="12" fillId="0" borderId="15" xfId="52" applyNumberFormat="1" applyFont="1" applyBorder="1" applyAlignment="1">
      <alignment horizontal="center" vertical="center"/>
    </xf>
    <xf numFmtId="179" fontId="12" fillId="0" borderId="0" xfId="52" applyNumberFormat="1" applyFont="1" applyAlignment="1">
      <alignment horizontal="center" vertical="center"/>
    </xf>
    <xf numFmtId="0" fontId="38" fillId="6" borderId="22" xfId="52" applyFont="1" applyFill="1" applyBorder="1" applyAlignment="1">
      <alignment horizontal="center" vertical="center"/>
    </xf>
    <xf numFmtId="0" fontId="41" fillId="0" borderId="0" xfId="52" applyFont="1" applyAlignment="1">
      <alignment horizontal="center" vertical="center"/>
    </xf>
    <xf numFmtId="179" fontId="12" fillId="6" borderId="0" xfId="52" applyNumberFormat="1" applyFont="1" applyFill="1" applyAlignment="1">
      <alignment horizontal="center" vertical="center"/>
    </xf>
    <xf numFmtId="168" fontId="39" fillId="0" borderId="0" xfId="52" applyNumberFormat="1" applyFont="1" applyAlignment="1">
      <alignment horizontal="left" vertical="center"/>
    </xf>
    <xf numFmtId="168" fontId="38" fillId="0" borderId="0" xfId="52" applyNumberFormat="1" applyFont="1" applyAlignment="1">
      <alignment horizontal="center"/>
    </xf>
    <xf numFmtId="0" fontId="40" fillId="0" borderId="32" xfId="52" applyFont="1" applyBorder="1" applyAlignment="1">
      <alignment horizontal="center" vertical="center"/>
    </xf>
    <xf numFmtId="0" fontId="49" fillId="8" borderId="22" xfId="52" applyFont="1" applyFill="1" applyBorder="1" applyAlignment="1">
      <alignment horizontal="center" vertical="center"/>
    </xf>
    <xf numFmtId="0" fontId="40" fillId="8" borderId="44" xfId="52" applyFont="1" applyFill="1" applyBorder="1" applyAlignment="1">
      <alignment horizontal="center" vertical="center"/>
    </xf>
    <xf numFmtId="0" fontId="40" fillId="0" borderId="9" xfId="52" applyFont="1" applyBorder="1" applyAlignment="1">
      <alignment horizontal="center" vertical="center"/>
    </xf>
    <xf numFmtId="0" fontId="40" fillId="0" borderId="42" xfId="52" applyFont="1" applyBorder="1" applyAlignment="1">
      <alignment horizontal="left" vertical="center"/>
    </xf>
    <xf numFmtId="0" fontId="40" fillId="0" borderId="3" xfId="52" applyFont="1" applyBorder="1" applyAlignment="1">
      <alignment horizontal="center" vertical="center"/>
    </xf>
    <xf numFmtId="0" fontId="40" fillId="10" borderId="3" xfId="52" applyFont="1" applyFill="1" applyBorder="1" applyAlignment="1">
      <alignment horizontal="center" vertical="center"/>
    </xf>
    <xf numFmtId="0" fontId="40" fillId="0" borderId="0" xfId="52" applyFont="1" applyAlignment="1">
      <alignment horizontal="center" vertical="center"/>
    </xf>
    <xf numFmtId="168" fontId="39" fillId="0" borderId="0" xfId="52" applyNumberFormat="1" applyFont="1" applyAlignment="1">
      <alignment horizontal="center"/>
    </xf>
    <xf numFmtId="0" fontId="19" fillId="0" borderId="3" xfId="52" applyFont="1" applyBorder="1" applyAlignment="1">
      <alignment horizontal="center" vertical="center"/>
    </xf>
    <xf numFmtId="0" fontId="40" fillId="8" borderId="43" xfId="52" applyFont="1" applyFill="1" applyBorder="1" applyAlignment="1">
      <alignment horizontal="center" vertical="center"/>
    </xf>
    <xf numFmtId="168" fontId="40" fillId="8" borderId="43" xfId="52" applyNumberFormat="1" applyFont="1" applyFill="1" applyBorder="1" applyAlignment="1">
      <alignment horizontal="center" vertical="center"/>
    </xf>
    <xf numFmtId="0" fontId="19" fillId="0" borderId="53" xfId="52" applyFont="1" applyBorder="1" applyAlignment="1">
      <alignment horizontal="left" vertical="center"/>
    </xf>
    <xf numFmtId="0" fontId="19" fillId="0" borderId="4" xfId="52" applyFont="1" applyBorder="1" applyAlignment="1">
      <alignment horizontal="center" vertical="center"/>
    </xf>
    <xf numFmtId="0" fontId="19" fillId="0" borderId="34" xfId="52" applyFont="1" applyBorder="1" applyAlignment="1">
      <alignment horizontal="center" vertical="center"/>
    </xf>
    <xf numFmtId="167" fontId="19" fillId="0" borderId="3" xfId="52" applyNumberFormat="1" applyFont="1" applyBorder="1" applyAlignment="1">
      <alignment horizontal="center" vertical="center"/>
    </xf>
    <xf numFmtId="167" fontId="19" fillId="0" borderId="4" xfId="52" applyNumberFormat="1" applyFont="1" applyBorder="1" applyAlignment="1">
      <alignment horizontal="center" vertical="center"/>
    </xf>
    <xf numFmtId="167" fontId="19" fillId="0" borderId="52" xfId="52" applyNumberFormat="1" applyFont="1" applyBorder="1" applyAlignment="1">
      <alignment horizontal="center" vertical="center"/>
    </xf>
    <xf numFmtId="0" fontId="40" fillId="8" borderId="22" xfId="52" applyFont="1" applyFill="1" applyBorder="1" applyAlignment="1">
      <alignment horizontal="center" vertical="center"/>
    </xf>
    <xf numFmtId="0" fontId="40" fillId="0" borderId="4" xfId="52" applyFont="1" applyBorder="1" applyAlignment="1">
      <alignment horizontal="center" vertical="center"/>
    </xf>
    <xf numFmtId="167" fontId="40" fillId="0" borderId="3" xfId="52" applyNumberFormat="1" applyFont="1" applyBorder="1" applyAlignment="1">
      <alignment horizontal="center" vertical="center"/>
    </xf>
    <xf numFmtId="167" fontId="40" fillId="0" borderId="4" xfId="52" applyNumberFormat="1" applyFont="1" applyBorder="1" applyAlignment="1">
      <alignment horizontal="center" vertical="center"/>
    </xf>
    <xf numFmtId="167" fontId="40" fillId="0" borderId="52" xfId="52" applyNumberFormat="1" applyFont="1" applyBorder="1" applyAlignment="1">
      <alignment horizontal="center" vertical="center"/>
    </xf>
    <xf numFmtId="0" fontId="40" fillId="0" borderId="0" xfId="52" applyFont="1" applyAlignment="1">
      <alignment horizontal="center"/>
    </xf>
    <xf numFmtId="168" fontId="39" fillId="0" borderId="0" xfId="52" applyNumberFormat="1" applyFont="1" applyAlignment="1">
      <alignment horizontal="left"/>
    </xf>
    <xf numFmtId="167" fontId="40" fillId="0" borderId="58" xfId="52" applyNumberFormat="1" applyFont="1" applyBorder="1" applyAlignment="1">
      <alignment horizontal="center" vertical="center"/>
    </xf>
    <xf numFmtId="167" fontId="40" fillId="0" borderId="40" xfId="52" applyNumberFormat="1" applyFont="1" applyBorder="1" applyAlignment="1">
      <alignment horizontal="center" vertical="center"/>
    </xf>
    <xf numFmtId="167" fontId="40" fillId="0" borderId="69" xfId="52" applyNumberFormat="1" applyFont="1" applyBorder="1" applyAlignment="1">
      <alignment horizontal="center" vertical="center"/>
    </xf>
    <xf numFmtId="0" fontId="41" fillId="0" borderId="35" xfId="52" applyFont="1" applyBorder="1" applyAlignment="1">
      <alignment horizontal="center" vertical="center"/>
    </xf>
    <xf numFmtId="0" fontId="38" fillId="0" borderId="11" xfId="52" applyFont="1" applyBorder="1" applyAlignment="1">
      <alignment horizontal="center" vertical="center"/>
    </xf>
    <xf numFmtId="0" fontId="41" fillId="0" borderId="11" xfId="52" applyFont="1" applyBorder="1" applyAlignment="1">
      <alignment horizontal="center" vertical="center"/>
    </xf>
    <xf numFmtId="0" fontId="41" fillId="0" borderId="13" xfId="52" applyFont="1" applyBorder="1" applyAlignment="1">
      <alignment horizontal="center" vertical="center"/>
    </xf>
    <xf numFmtId="168" fontId="38" fillId="0" borderId="13" xfId="52" applyNumberFormat="1" applyFont="1" applyBorder="1" applyAlignment="1">
      <alignment horizontal="center"/>
    </xf>
    <xf numFmtId="168" fontId="38" fillId="0" borderId="28" xfId="52" applyNumberFormat="1" applyFont="1" applyBorder="1" applyAlignment="1">
      <alignment horizontal="center"/>
    </xf>
    <xf numFmtId="168" fontId="38" fillId="0" borderId="21" xfId="52" applyNumberFormat="1" applyFont="1" applyBorder="1" applyAlignment="1">
      <alignment horizontal="center"/>
    </xf>
    <xf numFmtId="167" fontId="38" fillId="0" borderId="11" xfId="52" applyNumberFormat="1" applyFont="1" applyBorder="1"/>
    <xf numFmtId="167" fontId="38" fillId="0" borderId="13" xfId="52" applyNumberFormat="1" applyFont="1" applyBorder="1"/>
    <xf numFmtId="167" fontId="38" fillId="0" borderId="83" xfId="52" applyNumberFormat="1" applyFont="1" applyBorder="1"/>
    <xf numFmtId="0" fontId="38" fillId="0" borderId="24" xfId="52" applyFont="1" applyBorder="1" applyAlignment="1">
      <alignment horizontal="center" vertical="center"/>
    </xf>
    <xf numFmtId="167" fontId="38" fillId="0" borderId="0" xfId="52" applyNumberFormat="1" applyFont="1" applyAlignment="1">
      <alignment horizontal="center"/>
    </xf>
    <xf numFmtId="0" fontId="39" fillId="0" borderId="22" xfId="52" applyFont="1" applyBorder="1" applyAlignment="1">
      <alignment horizontal="center" vertical="center" wrapText="1"/>
    </xf>
    <xf numFmtId="0" fontId="39" fillId="14" borderId="22" xfId="52" applyFont="1" applyFill="1" applyBorder="1" applyAlignment="1">
      <alignment horizontal="center" vertical="center" wrapText="1"/>
    </xf>
    <xf numFmtId="179" fontId="12" fillId="15" borderId="22" xfId="52" applyNumberFormat="1" applyFont="1" applyFill="1" applyBorder="1" applyAlignment="1">
      <alignment horizontal="center" vertical="center" wrapText="1"/>
    </xf>
    <xf numFmtId="179" fontId="12" fillId="16" borderId="22" xfId="52" applyNumberFormat="1" applyFont="1" applyFill="1" applyBorder="1" applyAlignment="1">
      <alignment horizontal="center" vertical="center" wrapText="1"/>
    </xf>
    <xf numFmtId="0" fontId="19" fillId="0" borderId="22" xfId="52" applyFont="1" applyBorder="1" applyAlignment="1">
      <alignment horizontal="center" vertical="center"/>
    </xf>
    <xf numFmtId="3" fontId="8" fillId="0" borderId="22" xfId="52" applyNumberFormat="1" applyFont="1" applyBorder="1" applyAlignment="1">
      <alignment horizontal="center" vertical="center"/>
    </xf>
    <xf numFmtId="179" fontId="7" fillId="0" borderId="22" xfId="52" applyNumberFormat="1" applyFont="1" applyBorder="1" applyAlignment="1">
      <alignment horizontal="center" vertical="center"/>
    </xf>
    <xf numFmtId="179" fontId="12" fillId="14" borderId="22" xfId="52" applyNumberFormat="1" applyFont="1" applyFill="1" applyBorder="1" applyAlignment="1">
      <alignment horizontal="center" vertical="center"/>
    </xf>
    <xf numFmtId="3" fontId="12" fillId="15" borderId="22" xfId="52" applyNumberFormat="1" applyFont="1" applyFill="1" applyBorder="1" applyAlignment="1">
      <alignment horizontal="center" vertical="center"/>
    </xf>
    <xf numFmtId="3" fontId="12" fillId="16" borderId="22" xfId="52" applyNumberFormat="1" applyFont="1" applyFill="1" applyBorder="1" applyAlignment="1">
      <alignment horizontal="center" vertical="center"/>
    </xf>
    <xf numFmtId="0" fontId="41" fillId="0" borderId="75" xfId="37" applyFont="1" applyBorder="1" applyAlignment="1">
      <alignment horizontal="center" vertical="center" wrapText="1"/>
    </xf>
    <xf numFmtId="1" fontId="42" fillId="0" borderId="74" xfId="37" applyNumberFormat="1" applyFont="1" applyBorder="1" applyAlignment="1">
      <alignment horizontal="center" vertical="center"/>
    </xf>
    <xf numFmtId="1" fontId="42" fillId="0" borderId="74" xfId="37" applyNumberFormat="1" applyFont="1" applyBorder="1" applyAlignment="1">
      <alignment horizontal="center"/>
    </xf>
    <xf numFmtId="1" fontId="48" fillId="0" borderId="75" xfId="37" applyNumberFormat="1" applyFont="1" applyBorder="1" applyAlignment="1">
      <alignment horizontal="center" vertical="center" wrapText="1"/>
    </xf>
    <xf numFmtId="0" fontId="58" fillId="10" borderId="41" xfId="37" applyFont="1" applyFill="1" applyBorder="1" applyAlignment="1">
      <alignment vertical="center"/>
    </xf>
    <xf numFmtId="0" fontId="0" fillId="17" borderId="22" xfId="0" applyFill="1" applyBorder="1" applyAlignment="1">
      <alignment wrapText="1"/>
    </xf>
    <xf numFmtId="0" fontId="73" fillId="0" borderId="0" xfId="37" applyFont="1" applyAlignment="1">
      <alignment vertical="center"/>
    </xf>
    <xf numFmtId="0" fontId="0" fillId="17" borderId="22" xfId="0" applyFill="1" applyBorder="1" applyAlignment="1">
      <alignment vertical="center" wrapText="1"/>
    </xf>
    <xf numFmtId="0" fontId="0" fillId="17" borderId="22" xfId="0" applyFill="1" applyBorder="1" applyAlignment="1">
      <alignment vertical="center"/>
    </xf>
    <xf numFmtId="0" fontId="25" fillId="0" borderId="22" xfId="48" applyFont="1" applyBorder="1" applyAlignment="1">
      <alignment vertical="center"/>
    </xf>
    <xf numFmtId="2" fontId="0" fillId="17" borderId="22" xfId="0" applyNumberFormat="1" applyFill="1" applyBorder="1" applyAlignment="1">
      <alignment vertical="center"/>
    </xf>
    <xf numFmtId="0" fontId="25" fillId="0" borderId="23" xfId="48" applyFont="1" applyBorder="1" applyAlignment="1">
      <alignment vertical="center" wrapText="1"/>
    </xf>
    <xf numFmtId="0" fontId="25" fillId="0" borderId="2" xfId="48" applyFont="1" applyBorder="1" applyAlignment="1">
      <alignment vertical="center" wrapText="1"/>
    </xf>
    <xf numFmtId="0" fontId="25" fillId="0" borderId="30" xfId="48" applyFont="1" applyBorder="1" applyAlignment="1">
      <alignment vertical="center" wrapText="1"/>
    </xf>
    <xf numFmtId="2" fontId="0" fillId="17" borderId="22" xfId="0" applyNumberFormat="1" applyFill="1" applyBorder="1" applyAlignment="1">
      <alignment vertical="center" wrapText="1"/>
    </xf>
    <xf numFmtId="0" fontId="23" fillId="0" borderId="0" xfId="48" applyFont="1" applyAlignment="1">
      <alignment vertical="center" wrapText="1"/>
    </xf>
    <xf numFmtId="0" fontId="54" fillId="10" borderId="2" xfId="37" applyFont="1" applyFill="1" applyBorder="1" applyAlignment="1">
      <alignment vertical="center"/>
    </xf>
    <xf numFmtId="0" fontId="58" fillId="10" borderId="23" xfId="37" applyFont="1" applyFill="1" applyBorder="1" applyAlignment="1">
      <alignment horizontal="left" vertical="center"/>
    </xf>
    <xf numFmtId="0" fontId="58" fillId="10" borderId="24" xfId="37" applyFont="1" applyFill="1" applyBorder="1" applyAlignment="1">
      <alignment horizontal="left" vertical="center"/>
    </xf>
    <xf numFmtId="0" fontId="58" fillId="0" borderId="30" xfId="37" applyFont="1" applyBorder="1" applyAlignment="1">
      <alignment vertical="center"/>
    </xf>
    <xf numFmtId="0" fontId="85" fillId="0" borderId="22" xfId="60" applyFont="1" applyBorder="1" applyAlignment="1">
      <alignment horizontal="center" vertical="center" wrapText="1"/>
    </xf>
    <xf numFmtId="0" fontId="0" fillId="0" borderId="22" xfId="0" applyBorder="1"/>
    <xf numFmtId="0" fontId="0" fillId="17" borderId="22" xfId="0" applyFill="1" applyBorder="1" applyAlignment="1">
      <alignment horizontal="center" vertical="center"/>
    </xf>
    <xf numFmtId="0" fontId="58" fillId="10" borderId="2" xfId="37" applyFont="1" applyFill="1" applyBorder="1" applyAlignment="1">
      <alignment horizontal="right" vertical="center"/>
    </xf>
    <xf numFmtId="0" fontId="69" fillId="10" borderId="0" xfId="37" applyFont="1" applyFill="1" applyAlignment="1">
      <alignment horizontal="left"/>
    </xf>
    <xf numFmtId="0" fontId="41" fillId="0" borderId="75" xfId="37" applyFont="1" applyBorder="1" applyAlignment="1">
      <alignment horizontal="left" vertical="center" wrapText="1"/>
    </xf>
    <xf numFmtId="0" fontId="88" fillId="10" borderId="0" xfId="37" applyFont="1" applyFill="1" applyAlignment="1">
      <alignment horizontal="left"/>
    </xf>
    <xf numFmtId="0" fontId="57" fillId="10" borderId="0" xfId="37" applyFont="1" applyFill="1" applyAlignment="1">
      <alignment horizontal="left"/>
    </xf>
    <xf numFmtId="0" fontId="58" fillId="10" borderId="2" xfId="37" applyFont="1" applyFill="1" applyBorder="1" applyAlignment="1">
      <alignment vertical="center"/>
    </xf>
    <xf numFmtId="0" fontId="59" fillId="10" borderId="2" xfId="37" applyFont="1" applyFill="1" applyBorder="1"/>
    <xf numFmtId="0" fontId="89" fillId="10" borderId="0" xfId="37" applyFont="1" applyFill="1" applyAlignment="1">
      <alignment horizontal="right"/>
    </xf>
    <xf numFmtId="0" fontId="90" fillId="10" borderId="0" xfId="37" applyFont="1" applyFill="1" applyAlignment="1">
      <alignment horizontal="center"/>
    </xf>
    <xf numFmtId="0" fontId="91" fillId="0" borderId="0" xfId="37" applyFont="1"/>
    <xf numFmtId="0" fontId="91" fillId="10" borderId="0" xfId="37" applyFont="1" applyFill="1"/>
    <xf numFmtId="0" fontId="93" fillId="10" borderId="41" xfId="37" applyFont="1" applyFill="1" applyBorder="1" applyAlignment="1">
      <alignment vertical="center"/>
    </xf>
    <xf numFmtId="0" fontId="92" fillId="10" borderId="2" xfId="37" applyFont="1" applyFill="1" applyBorder="1" applyAlignment="1">
      <alignment horizontal="right" vertical="center"/>
    </xf>
    <xf numFmtId="0" fontId="92" fillId="0" borderId="2" xfId="37" applyFont="1" applyBorder="1" applyAlignment="1">
      <alignment vertical="center"/>
    </xf>
    <xf numFmtId="0" fontId="94" fillId="10" borderId="2" xfId="37" applyFont="1" applyFill="1" applyBorder="1" applyAlignment="1">
      <alignment vertical="center"/>
    </xf>
    <xf numFmtId="0" fontId="93" fillId="10" borderId="2" xfId="37" applyFont="1" applyFill="1" applyBorder="1" applyAlignment="1">
      <alignment vertical="center"/>
    </xf>
    <xf numFmtId="0" fontId="95" fillId="10" borderId="0" xfId="37" applyFont="1" applyFill="1" applyAlignment="1">
      <alignment horizontal="right" vertical="center"/>
    </xf>
    <xf numFmtId="0" fontId="92" fillId="10" borderId="0" xfId="37" applyFont="1" applyFill="1"/>
    <xf numFmtId="0" fontId="96" fillId="10" borderId="0" xfId="37" applyFont="1" applyFill="1" applyAlignment="1">
      <alignment horizontal="left"/>
    </xf>
    <xf numFmtId="0" fontId="98" fillId="10" borderId="0" xfId="37" applyFont="1" applyFill="1" applyAlignment="1">
      <alignment vertical="center"/>
    </xf>
    <xf numFmtId="0" fontId="69" fillId="0" borderId="2" xfId="37" applyFont="1" applyBorder="1" applyAlignment="1">
      <alignment vertical="center"/>
    </xf>
    <xf numFmtId="0" fontId="8" fillId="2" borderId="4" xfId="6" applyFont="1" applyFill="1" applyBorder="1"/>
    <xf numFmtId="0" fontId="8" fillId="2" borderId="39" xfId="6" applyFont="1" applyFill="1" applyBorder="1" applyAlignment="1">
      <alignment horizontal="center"/>
    </xf>
    <xf numFmtId="14" fontId="99" fillId="10" borderId="22" xfId="37" quotePrefix="1" applyNumberFormat="1" applyFont="1" applyFill="1" applyBorder="1" applyAlignment="1">
      <alignment horizontal="center" vertical="center" wrapText="1"/>
    </xf>
    <xf numFmtId="1" fontId="48" fillId="0" borderId="75" xfId="37" applyNumberFormat="1" applyFont="1" applyBorder="1" applyAlignment="1">
      <alignment horizontal="center" wrapText="1"/>
    </xf>
    <xf numFmtId="0" fontId="41" fillId="0" borderId="73" xfId="37" applyFont="1" applyBorder="1" applyAlignment="1">
      <alignment horizontal="left" vertical="center" wrapText="1"/>
    </xf>
    <xf numFmtId="0" fontId="57" fillId="0" borderId="75" xfId="37" applyFont="1" applyBorder="1" applyAlignment="1">
      <alignment horizontal="center" vertical="center" wrapText="1"/>
    </xf>
    <xf numFmtId="0" fontId="7" fillId="0" borderId="0" xfId="37" applyFont="1" applyAlignment="1">
      <alignment horizontal="center" vertical="center"/>
    </xf>
    <xf numFmtId="178" fontId="7" fillId="0" borderId="0" xfId="37" applyNumberFormat="1" applyFont="1" applyAlignment="1">
      <alignment horizontal="center" vertical="center"/>
    </xf>
    <xf numFmtId="0" fontId="7" fillId="0" borderId="73" xfId="37" applyFont="1" applyBorder="1" applyAlignment="1">
      <alignment horizontal="center" vertical="center"/>
    </xf>
    <xf numFmtId="178" fontId="7" fillId="0" borderId="73" xfId="37" applyNumberFormat="1" applyFont="1" applyBorder="1" applyAlignment="1">
      <alignment horizontal="center" vertical="center"/>
    </xf>
    <xf numFmtId="0" fontId="7" fillId="0" borderId="75" xfId="37" applyFont="1" applyBorder="1" applyAlignment="1">
      <alignment horizontal="center" vertical="center"/>
    </xf>
    <xf numFmtId="178" fontId="7" fillId="0" borderId="75" xfId="37" applyNumberFormat="1" applyFont="1" applyBorder="1" applyAlignment="1">
      <alignment horizontal="center" vertical="center"/>
    </xf>
    <xf numFmtId="0" fontId="7" fillId="0" borderId="80" xfId="37" applyFont="1" applyBorder="1" applyAlignment="1">
      <alignment horizontal="center" vertical="center"/>
    </xf>
    <xf numFmtId="178" fontId="7" fillId="0" borderId="80" xfId="37" applyNumberFormat="1" applyFont="1" applyBorder="1" applyAlignment="1">
      <alignment horizontal="center" vertical="center"/>
    </xf>
    <xf numFmtId="167" fontId="79" fillId="0" borderId="2" xfId="30" applyNumberFormat="1" applyFont="1" applyBorder="1" applyAlignment="1">
      <alignment horizontal="left" vertical="center"/>
    </xf>
    <xf numFmtId="0" fontId="22" fillId="2" borderId="22" xfId="6" applyFont="1" applyFill="1" applyBorder="1" applyAlignment="1">
      <alignment horizontal="center" vertical="center"/>
    </xf>
    <xf numFmtId="0" fontId="22" fillId="2" borderId="23" xfId="6" applyFont="1" applyFill="1" applyBorder="1" applyAlignment="1">
      <alignment horizontal="center" vertical="center"/>
    </xf>
    <xf numFmtId="185" fontId="12" fillId="2" borderId="22" xfId="6" applyNumberFormat="1" applyFont="1" applyFill="1" applyBorder="1" applyAlignment="1">
      <alignment horizontal="center" vertical="center"/>
    </xf>
    <xf numFmtId="168" fontId="22" fillId="19" borderId="22" xfId="6" applyNumberFormat="1" applyFont="1" applyFill="1" applyBorder="1" applyAlignment="1">
      <alignment horizontal="center"/>
    </xf>
    <xf numFmtId="0" fontId="17" fillId="19" borderId="22" xfId="6" applyFont="1" applyFill="1" applyBorder="1" applyAlignment="1">
      <alignment horizontal="center"/>
    </xf>
    <xf numFmtId="0" fontId="22" fillId="19" borderId="22" xfId="6" applyFont="1" applyFill="1" applyBorder="1" applyAlignment="1">
      <alignment horizontal="center"/>
    </xf>
    <xf numFmtId="180" fontId="8" fillId="2" borderId="3" xfId="52" applyNumberFormat="1" applyFont="1" applyFill="1" applyBorder="1" applyAlignment="1">
      <alignment horizontal="center"/>
    </xf>
    <xf numFmtId="0" fontId="8" fillId="2" borderId="3" xfId="52" applyFont="1" applyFill="1" applyBorder="1" applyAlignment="1" applyProtection="1">
      <alignment horizontal="center" vertical="center"/>
      <protection locked="0"/>
    </xf>
    <xf numFmtId="0" fontId="39" fillId="8" borderId="70" xfId="52" applyFont="1" applyFill="1" applyBorder="1" applyAlignment="1">
      <alignment horizontal="center" vertical="center"/>
    </xf>
    <xf numFmtId="0" fontId="39" fillId="8" borderId="27" xfId="52" applyFont="1" applyFill="1" applyBorder="1" applyAlignment="1">
      <alignment horizontal="center" vertical="center"/>
    </xf>
    <xf numFmtId="0" fontId="40" fillId="8" borderId="27" xfId="52" applyFont="1" applyFill="1" applyBorder="1" applyAlignment="1">
      <alignment horizontal="center" vertical="center"/>
    </xf>
    <xf numFmtId="0" fontId="40" fillId="8" borderId="27" xfId="52" applyFont="1" applyFill="1" applyBorder="1" applyAlignment="1">
      <alignment vertical="center" wrapText="1"/>
    </xf>
    <xf numFmtId="0" fontId="40" fillId="8" borderId="27" xfId="52" applyFont="1" applyFill="1" applyBorder="1" applyAlignment="1">
      <alignment horizontal="center" vertical="center" wrapText="1"/>
    </xf>
    <xf numFmtId="0" fontId="40" fillId="8" borderId="6" xfId="52" applyFont="1" applyFill="1" applyBorder="1" applyAlignment="1">
      <alignment horizontal="center" vertical="center" wrapText="1"/>
    </xf>
    <xf numFmtId="0" fontId="8" fillId="6" borderId="22" xfId="6" applyFont="1" applyFill="1" applyBorder="1"/>
    <xf numFmtId="0" fontId="19" fillId="12" borderId="0" xfId="6" applyFont="1" applyFill="1" applyProtection="1">
      <protection locked="0"/>
    </xf>
    <xf numFmtId="0" fontId="19" fillId="12" borderId="0" xfId="52" applyFont="1" applyFill="1"/>
    <xf numFmtId="0" fontId="100" fillId="0" borderId="0" xfId="52" applyFont="1"/>
    <xf numFmtId="0" fontId="19" fillId="12" borderId="0" xfId="47" applyFont="1" applyFill="1"/>
    <xf numFmtId="0" fontId="19" fillId="12" borderId="0" xfId="6" applyFont="1" applyFill="1"/>
    <xf numFmtId="2" fontId="101" fillId="0" borderId="73" xfId="37" applyNumberFormat="1" applyFont="1" applyBorder="1" applyAlignment="1">
      <alignment horizontal="center"/>
    </xf>
    <xf numFmtId="2" fontId="101" fillId="0" borderId="75" xfId="37" applyNumberFormat="1" applyFont="1" applyBorder="1" applyAlignment="1">
      <alignment horizontal="center"/>
    </xf>
    <xf numFmtId="0" fontId="102" fillId="0" borderId="0" xfId="37" quotePrefix="1" applyFont="1"/>
    <xf numFmtId="0" fontId="103" fillId="0" borderId="0" xfId="37" quotePrefix="1" applyFont="1" applyAlignment="1">
      <alignment vertical="center"/>
    </xf>
    <xf numFmtId="0" fontId="104" fillId="0" borderId="0" xfId="37" applyFont="1" applyAlignment="1">
      <alignment vertical="center"/>
    </xf>
    <xf numFmtId="0" fontId="34" fillId="0" borderId="0" xfId="37" applyFont="1" applyAlignment="1">
      <alignment vertical="center"/>
    </xf>
    <xf numFmtId="0" fontId="104" fillId="0" borderId="0" xfId="37" applyFont="1" applyAlignment="1">
      <alignment horizontal="center" vertical="center"/>
    </xf>
    <xf numFmtId="0" fontId="17" fillId="6" borderId="0" xfId="6" applyFont="1" applyFill="1"/>
    <xf numFmtId="0" fontId="35" fillId="6" borderId="0" xfId="52" applyFont="1" applyFill="1"/>
    <xf numFmtId="0" fontId="31" fillId="6" borderId="0" xfId="6" applyFont="1" applyFill="1" applyAlignment="1">
      <alignment horizontal="center" vertical="center"/>
    </xf>
    <xf numFmtId="0" fontId="8" fillId="2" borderId="4" xfId="6" applyFont="1" applyFill="1" applyBorder="1" applyAlignment="1">
      <alignment horizontal="center"/>
    </xf>
    <xf numFmtId="0" fontId="19" fillId="2" borderId="40" xfId="6" applyFont="1" applyFill="1" applyBorder="1" applyAlignment="1">
      <alignment vertical="center"/>
    </xf>
    <xf numFmtId="0" fontId="19" fillId="0" borderId="42" xfId="52" applyFont="1" applyBorder="1" applyAlignment="1">
      <alignment horizontal="left" vertical="center" wrapText="1"/>
    </xf>
    <xf numFmtId="0" fontId="19" fillId="0" borderId="42" xfId="52" applyFont="1" applyBorder="1" applyAlignment="1">
      <alignment horizontal="left" vertical="center"/>
    </xf>
    <xf numFmtId="0" fontId="40" fillId="0" borderId="58" xfId="30" applyFont="1" applyBorder="1" applyAlignment="1">
      <alignment horizontal="center" vertical="center"/>
    </xf>
    <xf numFmtId="1" fontId="40" fillId="0" borderId="58" xfId="30" applyNumberFormat="1" applyFont="1" applyBorder="1" applyAlignment="1">
      <alignment horizontal="center" vertical="center"/>
    </xf>
    <xf numFmtId="168" fontId="40" fillId="0" borderId="58" xfId="30" applyNumberFormat="1" applyFont="1" applyBorder="1" applyAlignment="1">
      <alignment horizontal="center" vertical="center"/>
    </xf>
    <xf numFmtId="9" fontId="40" fillId="0" borderId="58" xfId="30" applyNumberFormat="1" applyFont="1" applyBorder="1" applyAlignment="1">
      <alignment horizontal="center" vertical="center"/>
    </xf>
    <xf numFmtId="187" fontId="40" fillId="0" borderId="69" xfId="55" applyNumberFormat="1" applyFont="1" applyFill="1" applyBorder="1" applyAlignment="1">
      <alignment horizontal="center" vertical="center"/>
    </xf>
    <xf numFmtId="0" fontId="40" fillId="0" borderId="52" xfId="30" applyFont="1" applyBorder="1" applyAlignment="1">
      <alignment horizontal="center" vertical="center"/>
    </xf>
    <xf numFmtId="0" fontId="40" fillId="0" borderId="22" xfId="52" applyFont="1" applyBorder="1" applyAlignment="1">
      <alignment horizontal="left" vertical="center"/>
    </xf>
    <xf numFmtId="0" fontId="19" fillId="12" borderId="0" xfId="52" applyFont="1" applyFill="1" applyAlignment="1">
      <alignment horizontal="left" vertical="center"/>
    </xf>
    <xf numFmtId="1" fontId="42" fillId="0" borderId="75" xfId="37" applyNumberFormat="1" applyFont="1" applyBorder="1" applyAlignment="1">
      <alignment vertical="center"/>
    </xf>
    <xf numFmtId="0" fontId="40" fillId="10" borderId="42" xfId="30" applyFont="1" applyFill="1" applyBorder="1" applyAlignment="1">
      <alignment horizontal="left" vertical="center"/>
    </xf>
    <xf numFmtId="189" fontId="63" fillId="10" borderId="22" xfId="37" quotePrefix="1" applyNumberFormat="1" applyFont="1" applyFill="1" applyBorder="1" applyAlignment="1">
      <alignment horizontal="center" vertical="center" wrapText="1"/>
    </xf>
    <xf numFmtId="2" fontId="41" fillId="0" borderId="73" xfId="37" applyNumberFormat="1" applyFont="1" applyBorder="1" applyAlignment="1">
      <alignment horizontal="center" vertical="center" wrapText="1"/>
    </xf>
    <xf numFmtId="2" fontId="41" fillId="0" borderId="75" xfId="37" applyNumberFormat="1" applyFont="1" applyBorder="1" applyAlignment="1">
      <alignment horizontal="center" vertical="center" wrapText="1"/>
    </xf>
    <xf numFmtId="2" fontId="58" fillId="0" borderId="22" xfId="37" applyNumberFormat="1" applyFont="1" applyBorder="1" applyAlignment="1">
      <alignment horizontal="center" vertical="center"/>
    </xf>
    <xf numFmtId="0" fontId="40" fillId="10" borderId="42" xfId="30" applyFont="1" applyFill="1" applyBorder="1" applyAlignment="1">
      <alignment horizontal="center" vertical="center"/>
    </xf>
    <xf numFmtId="0" fontId="19" fillId="10" borderId="42" xfId="52" applyFont="1" applyFill="1" applyBorder="1" applyAlignment="1">
      <alignment horizontal="left" vertical="center" wrapText="1"/>
    </xf>
    <xf numFmtId="0" fontId="19" fillId="10" borderId="42" xfId="52" applyFont="1" applyFill="1" applyBorder="1" applyAlignment="1">
      <alignment horizontal="left" vertical="center"/>
    </xf>
    <xf numFmtId="0" fontId="41" fillId="0" borderId="0" xfId="6" applyFont="1" applyAlignment="1">
      <alignment horizontal="center"/>
    </xf>
    <xf numFmtId="0" fontId="19" fillId="5" borderId="23" xfId="6" applyFont="1" applyFill="1" applyBorder="1" applyAlignment="1">
      <alignment horizontal="left" vertical="center"/>
    </xf>
    <xf numFmtId="0" fontId="19" fillId="5" borderId="30" xfId="6" applyFont="1" applyFill="1" applyBorder="1" applyAlignment="1">
      <alignment horizontal="left" vertical="center"/>
    </xf>
    <xf numFmtId="0" fontId="22" fillId="0" borderId="43" xfId="6" applyFont="1" applyBorder="1" applyAlignment="1">
      <alignment horizontal="center" vertical="center" wrapText="1"/>
    </xf>
    <xf numFmtId="0" fontId="19" fillId="10" borderId="4" xfId="33" applyNumberFormat="1" applyFont="1" applyFill="1" applyBorder="1" applyAlignment="1">
      <alignment horizontal="left" vertical="center"/>
    </xf>
    <xf numFmtId="0" fontId="19" fillId="10" borderId="34" xfId="33" applyNumberFormat="1" applyFont="1" applyFill="1" applyBorder="1" applyAlignment="1">
      <alignment horizontal="left" vertical="center"/>
    </xf>
    <xf numFmtId="0" fontId="22" fillId="3" borderId="23" xfId="6" applyFont="1" applyFill="1" applyBorder="1" applyAlignment="1">
      <alignment horizontal="center"/>
    </xf>
    <xf numFmtId="0" fontId="22" fillId="3" borderId="30" xfId="6" applyFont="1" applyFill="1" applyBorder="1" applyAlignment="1">
      <alignment horizontal="center"/>
    </xf>
    <xf numFmtId="0" fontId="22" fillId="0" borderId="46" xfId="6" applyFont="1" applyBorder="1" applyAlignment="1">
      <alignment horizontal="center" vertical="center"/>
    </xf>
    <xf numFmtId="0" fontId="22" fillId="0" borderId="5" xfId="6" applyFont="1" applyBorder="1" applyAlignment="1">
      <alignment horizontal="center" vertical="center"/>
    </xf>
    <xf numFmtId="0" fontId="40" fillId="0" borderId="43" xfId="52" applyFont="1" applyBorder="1" applyAlignment="1">
      <alignment horizontal="center" vertical="center"/>
    </xf>
    <xf numFmtId="0" fontId="48" fillId="0" borderId="0" xfId="6" applyFont="1" applyAlignment="1">
      <alignment horizontal="center"/>
    </xf>
    <xf numFmtId="0" fontId="17" fillId="5" borderId="22" xfId="6" applyFont="1" applyFill="1" applyBorder="1" applyAlignment="1">
      <alignment horizontal="center" vertical="center" wrapText="1"/>
    </xf>
    <xf numFmtId="0" fontId="36" fillId="5" borderId="22" xfId="6" applyFont="1" applyFill="1" applyBorder="1" applyAlignment="1">
      <alignment horizontal="center" vertical="center" wrapText="1"/>
    </xf>
    <xf numFmtId="0" fontId="29" fillId="19" borderId="22" xfId="6" applyFont="1" applyFill="1" applyBorder="1" applyAlignment="1">
      <alignment horizontal="left"/>
    </xf>
    <xf numFmtId="179" fontId="12" fillId="15" borderId="22" xfId="52" applyNumberFormat="1" applyFont="1" applyFill="1" applyBorder="1" applyAlignment="1">
      <alignment horizontal="center" vertical="center"/>
    </xf>
    <xf numFmtId="0" fontId="40" fillId="0" borderId="22" xfId="52" applyFont="1" applyBorder="1" applyAlignment="1">
      <alignment horizontal="center" vertical="center"/>
    </xf>
    <xf numFmtId="0" fontId="40" fillId="0" borderId="4" xfId="30" applyFont="1" applyBorder="1" applyAlignment="1">
      <alignment horizontal="center" vertical="center"/>
    </xf>
    <xf numFmtId="0" fontId="40" fillId="0" borderId="34" xfId="30" applyFont="1" applyBorder="1" applyAlignment="1">
      <alignment horizontal="center" vertical="center"/>
    </xf>
    <xf numFmtId="0" fontId="19" fillId="10" borderId="40" xfId="33" applyNumberFormat="1" applyFont="1" applyFill="1" applyBorder="1" applyAlignment="1">
      <alignment horizontal="left" vertical="center"/>
    </xf>
    <xf numFmtId="0" fontId="19" fillId="10" borderId="82" xfId="33" applyNumberFormat="1" applyFont="1" applyFill="1" applyBorder="1" applyAlignment="1">
      <alignment horizontal="left" vertical="center"/>
    </xf>
    <xf numFmtId="0" fontId="92" fillId="0" borderId="0" xfId="37" quotePrefix="1" applyFont="1" applyAlignment="1">
      <alignment horizontal="center"/>
    </xf>
    <xf numFmtId="0" fontId="22" fillId="2" borderId="23" xfId="6" applyFont="1" applyFill="1" applyBorder="1"/>
    <xf numFmtId="184" fontId="12" fillId="2" borderId="22" xfId="6" applyNumberFormat="1" applyFont="1" applyFill="1" applyBorder="1"/>
    <xf numFmtId="185" fontId="12" fillId="2" borderId="22" xfId="6" applyNumberFormat="1" applyFont="1" applyFill="1" applyBorder="1" applyAlignment="1">
      <alignment horizontal="center"/>
    </xf>
    <xf numFmtId="183" fontId="12" fillId="2" borderId="22" xfId="6" applyNumberFormat="1" applyFont="1" applyFill="1" applyBorder="1" applyAlignment="1">
      <alignment horizontal="center"/>
    </xf>
    <xf numFmtId="182" fontId="12" fillId="2" borderId="22" xfId="6" applyNumberFormat="1" applyFont="1" applyFill="1" applyBorder="1" applyAlignment="1">
      <alignment horizontal="left"/>
    </xf>
    <xf numFmtId="185" fontId="12" fillId="2" borderId="22" xfId="6" applyNumberFormat="1" applyFont="1" applyFill="1" applyBorder="1" applyAlignment="1">
      <alignment horizontal="left"/>
    </xf>
    <xf numFmtId="0" fontId="8" fillId="2" borderId="4" xfId="6" applyFont="1" applyFill="1" applyBorder="1" applyAlignment="1">
      <alignment horizontal="left"/>
    </xf>
    <xf numFmtId="0" fontId="19" fillId="2" borderId="4" xfId="6" applyFont="1" applyFill="1" applyBorder="1" applyAlignment="1">
      <alignment horizontal="center" vertical="center"/>
    </xf>
    <xf numFmtId="169" fontId="17" fillId="6" borderId="3" xfId="6" applyNumberFormat="1" applyFont="1" applyFill="1" applyBorder="1" applyAlignment="1">
      <alignment horizontal="center" vertical="center"/>
    </xf>
    <xf numFmtId="0" fontId="8" fillId="2" borderId="101" xfId="6" applyFont="1" applyFill="1" applyBorder="1"/>
    <xf numFmtId="0" fontId="17" fillId="2" borderId="101" xfId="6" applyFont="1" applyFill="1" applyBorder="1" applyAlignment="1">
      <alignment horizontal="center"/>
    </xf>
    <xf numFmtId="0" fontId="17" fillId="2" borderId="101" xfId="6" applyFont="1" applyFill="1" applyBorder="1"/>
    <xf numFmtId="190" fontId="8" fillId="2" borderId="3" xfId="52" applyNumberFormat="1" applyFont="1" applyFill="1" applyBorder="1" applyAlignment="1">
      <alignment horizontal="center"/>
    </xf>
    <xf numFmtId="0" fontId="8" fillId="2" borderId="4" xfId="6" applyFont="1" applyFill="1" applyBorder="1" applyAlignment="1">
      <alignment vertical="center"/>
    </xf>
    <xf numFmtId="0" fontId="17" fillId="6" borderId="3" xfId="6" applyFont="1" applyFill="1" applyBorder="1" applyAlignment="1">
      <alignment horizontal="center" vertical="center" wrapText="1"/>
    </xf>
    <xf numFmtId="0" fontId="8" fillId="6" borderId="3" xfId="6" applyFont="1" applyFill="1" applyBorder="1" applyAlignment="1">
      <alignment horizontal="center" vertical="center" wrapText="1"/>
    </xf>
    <xf numFmtId="0" fontId="8" fillId="6" borderId="3" xfId="0" applyFont="1" applyFill="1" applyBorder="1" applyAlignment="1" applyProtection="1">
      <alignment horizontal="center" vertical="center"/>
      <protection locked="0"/>
    </xf>
    <xf numFmtId="190" fontId="8" fillId="6" borderId="3" xfId="0" applyNumberFormat="1" applyFont="1" applyFill="1" applyBorder="1" applyAlignment="1">
      <alignment horizontal="center" vertical="center"/>
    </xf>
    <xf numFmtId="1" fontId="17" fillId="0" borderId="42" xfId="6" applyNumberFormat="1" applyFont="1" applyBorder="1" applyAlignment="1">
      <alignment horizontal="center" vertical="center"/>
    </xf>
    <xf numFmtId="0" fontId="19" fillId="6" borderId="42" xfId="30" applyFont="1" applyFill="1" applyBorder="1" applyAlignment="1">
      <alignment horizontal="left" vertical="center"/>
    </xf>
    <xf numFmtId="0" fontId="19" fillId="0" borderId="42" xfId="0" applyFont="1" applyBorder="1" applyAlignment="1">
      <alignment horizontal="left" vertical="center"/>
    </xf>
    <xf numFmtId="0" fontId="40" fillId="0" borderId="3" xfId="0" applyFont="1" applyBorder="1" applyAlignment="1">
      <alignment horizontal="center" vertical="center"/>
    </xf>
    <xf numFmtId="0" fontId="40" fillId="10" borderId="3" xfId="0" applyFont="1" applyFill="1" applyBorder="1" applyAlignment="1">
      <alignment horizontal="center" vertical="center"/>
    </xf>
    <xf numFmtId="0" fontId="40" fillId="6" borderId="3" xfId="0" applyFont="1" applyFill="1" applyBorder="1" applyAlignment="1">
      <alignment horizontal="center" vertical="center"/>
    </xf>
    <xf numFmtId="0" fontId="19" fillId="0" borderId="42" xfId="0" applyFont="1" applyBorder="1" applyAlignment="1">
      <alignment horizontal="left" vertical="center" wrapText="1"/>
    </xf>
    <xf numFmtId="0" fontId="40" fillId="0" borderId="53" xfId="52" applyFont="1" applyBorder="1" applyAlignment="1">
      <alignment horizontal="left" vertical="center"/>
    </xf>
    <xf numFmtId="0" fontId="61" fillId="0" borderId="0" xfId="6" applyFont="1"/>
    <xf numFmtId="0" fontId="43" fillId="20" borderId="22" xfId="6" applyFont="1" applyFill="1" applyBorder="1" applyAlignment="1">
      <alignment horizontal="center" vertical="center" wrapText="1"/>
    </xf>
    <xf numFmtId="0" fontId="44" fillId="20" borderId="22" xfId="6" applyFont="1" applyFill="1" applyBorder="1" applyAlignment="1">
      <alignment horizontal="center" vertical="center"/>
    </xf>
    <xf numFmtId="0" fontId="17" fillId="20" borderId="22" xfId="6" applyFont="1" applyFill="1" applyBorder="1" applyAlignment="1">
      <alignment horizontal="center" vertical="center" wrapText="1"/>
    </xf>
    <xf numFmtId="0" fontId="48" fillId="20" borderId="23" xfId="6" applyFont="1" applyFill="1" applyBorder="1" applyAlignment="1">
      <alignment horizontal="left" vertical="center"/>
    </xf>
    <xf numFmtId="0" fontId="48" fillId="20" borderId="30" xfId="6" applyFont="1" applyFill="1" applyBorder="1" applyAlignment="1">
      <alignment horizontal="left" vertical="center"/>
    </xf>
    <xf numFmtId="0" fontId="73" fillId="20" borderId="22" xfId="6" applyFont="1" applyFill="1" applyBorder="1" applyAlignment="1">
      <alignment vertical="center" wrapText="1"/>
    </xf>
    <xf numFmtId="1" fontId="24" fillId="20" borderId="22" xfId="6" applyNumberFormat="1" applyFont="1" applyFill="1" applyBorder="1" applyAlignment="1">
      <alignment horizontal="right" vertical="center"/>
    </xf>
    <xf numFmtId="0" fontId="45" fillId="20" borderId="22" xfId="6" applyFont="1" applyFill="1" applyBorder="1" applyAlignment="1">
      <alignment horizontal="center" vertical="center" wrapText="1"/>
    </xf>
    <xf numFmtId="0" fontId="17" fillId="20" borderId="23" xfId="6" applyFont="1" applyFill="1" applyBorder="1" applyAlignment="1">
      <alignment vertical="center"/>
    </xf>
    <xf numFmtId="0" fontId="17" fillId="20" borderId="2" xfId="6" applyFont="1" applyFill="1" applyBorder="1" applyAlignment="1">
      <alignment vertical="center"/>
    </xf>
    <xf numFmtId="0" fontId="17" fillId="20" borderId="30" xfId="6" applyFont="1" applyFill="1" applyBorder="1" applyAlignment="1">
      <alignment vertical="center"/>
    </xf>
    <xf numFmtId="0" fontId="61" fillId="6" borderId="22" xfId="6" applyFont="1" applyFill="1" applyBorder="1"/>
    <xf numFmtId="0" fontId="19" fillId="20" borderId="23" xfId="6" applyFont="1" applyFill="1" applyBorder="1" applyAlignment="1">
      <alignment horizontal="left" vertical="center"/>
    </xf>
    <xf numFmtId="0" fontId="40" fillId="20" borderId="30" xfId="6" applyFont="1" applyFill="1" applyBorder="1" applyAlignment="1">
      <alignment horizontal="left"/>
    </xf>
    <xf numFmtId="0" fontId="48" fillId="20" borderId="23" xfId="6" applyFont="1" applyFill="1" applyBorder="1" applyAlignment="1">
      <alignment vertical="center"/>
    </xf>
    <xf numFmtId="0" fontId="73" fillId="6" borderId="22" xfId="6" applyFont="1" applyFill="1" applyBorder="1" applyAlignment="1">
      <alignment vertical="center" wrapText="1"/>
    </xf>
    <xf numFmtId="0" fontId="48" fillId="20" borderId="30" xfId="6" applyFont="1" applyFill="1" applyBorder="1" applyAlignment="1">
      <alignment vertical="center"/>
    </xf>
    <xf numFmtId="0" fontId="17" fillId="20" borderId="22" xfId="6" applyFont="1" applyFill="1" applyBorder="1" applyAlignment="1">
      <alignment vertical="center" wrapText="1"/>
    </xf>
    <xf numFmtId="0" fontId="36" fillId="20" borderId="22" xfId="6" applyFont="1" applyFill="1" applyBorder="1" applyAlignment="1">
      <alignment horizontal="center" vertical="center" wrapText="1"/>
    </xf>
    <xf numFmtId="0" fontId="60" fillId="0" borderId="0" xfId="6" applyFont="1" applyAlignment="1">
      <alignment horizontal="left"/>
    </xf>
    <xf numFmtId="0" fontId="19" fillId="10" borderId="0" xfId="52" applyFont="1" applyFill="1"/>
    <xf numFmtId="0" fontId="19" fillId="10" borderId="0" xfId="6" applyFont="1" applyFill="1" applyProtection="1">
      <protection locked="0"/>
    </xf>
    <xf numFmtId="0" fontId="102" fillId="0" borderId="0" xfId="37" quotePrefix="1" applyFont="1" applyAlignment="1">
      <alignment horizontal="right" vertical="center"/>
    </xf>
    <xf numFmtId="1" fontId="42" fillId="0" borderId="75" xfId="37" applyNumberFormat="1" applyFont="1" applyBorder="1" applyAlignment="1">
      <alignment horizontal="center" vertical="center" wrapText="1"/>
    </xf>
    <xf numFmtId="0" fontId="8" fillId="0" borderId="75" xfId="37" applyFont="1" applyBorder="1" applyAlignment="1">
      <alignment horizontal="center" vertical="center"/>
    </xf>
    <xf numFmtId="178" fontId="41" fillId="0" borderId="76" xfId="37" applyNumberFormat="1" applyFont="1" applyBorder="1" applyAlignment="1">
      <alignment horizontal="center" vertical="center"/>
    </xf>
    <xf numFmtId="1" fontId="58" fillId="0" borderId="75" xfId="37" applyNumberFormat="1" applyFont="1" applyBorder="1" applyAlignment="1">
      <alignment horizontal="center" vertical="center"/>
    </xf>
    <xf numFmtId="178" fontId="64" fillId="0" borderId="73" xfId="37" applyNumberFormat="1" applyFont="1" applyBorder="1" applyAlignment="1">
      <alignment horizontal="center" vertical="center"/>
    </xf>
    <xf numFmtId="2" fontId="65" fillId="0" borderId="75" xfId="37" applyNumberFormat="1" applyFont="1" applyBorder="1" applyAlignment="1">
      <alignment horizontal="center" vertical="center"/>
    </xf>
    <xf numFmtId="178" fontId="64" fillId="0" borderId="75" xfId="37" applyNumberFormat="1" applyFont="1" applyBorder="1" applyAlignment="1">
      <alignment horizontal="center" vertical="center"/>
    </xf>
    <xf numFmtId="0" fontId="69" fillId="10" borderId="0" xfId="37" quotePrefix="1" applyFont="1" applyFill="1" applyAlignment="1">
      <alignment horizontal="left"/>
    </xf>
    <xf numFmtId="0" fontId="7" fillId="0" borderId="44" xfId="37" applyFont="1" applyBorder="1" applyAlignment="1">
      <alignment horizontal="center" vertical="center" wrapText="1"/>
    </xf>
    <xf numFmtId="0" fontId="7" fillId="0" borderId="49" xfId="37" applyFont="1" applyBorder="1" applyAlignment="1">
      <alignment horizontal="center" vertical="center" wrapText="1"/>
    </xf>
    <xf numFmtId="0" fontId="8" fillId="0" borderId="0" xfId="37" applyFont="1" applyAlignment="1">
      <alignment horizontal="center"/>
    </xf>
    <xf numFmtId="0" fontId="53" fillId="0" borderId="0" xfId="37" applyFont="1" applyAlignment="1">
      <alignment horizontal="center"/>
    </xf>
    <xf numFmtId="0" fontId="54" fillId="0" borderId="0" xfId="37" applyFont="1" applyAlignment="1">
      <alignment horizontal="center"/>
    </xf>
    <xf numFmtId="0" fontId="7" fillId="10" borderId="44" xfId="37" applyFont="1" applyFill="1" applyBorder="1" applyAlignment="1">
      <alignment horizontal="center" vertical="center" wrapText="1"/>
    </xf>
    <xf numFmtId="0" fontId="7" fillId="10" borderId="49" xfId="37" applyFont="1" applyFill="1" applyBorder="1" applyAlignment="1">
      <alignment horizontal="center" vertical="center" wrapText="1"/>
    </xf>
    <xf numFmtId="14" fontId="61" fillId="10" borderId="2" xfId="37" applyNumberFormat="1" applyFont="1" applyFill="1" applyBorder="1" applyAlignment="1">
      <alignment horizontal="left" vertical="center"/>
    </xf>
    <xf numFmtId="0" fontId="7" fillId="0" borderId="23" xfId="37" applyFont="1" applyBorder="1" applyAlignment="1">
      <alignment horizontal="center" vertical="center"/>
    </xf>
    <xf numFmtId="0" fontId="7" fillId="0" borderId="2" xfId="37" applyFont="1" applyBorder="1" applyAlignment="1">
      <alignment horizontal="center" vertical="center"/>
    </xf>
    <xf numFmtId="0" fontId="7" fillId="0" borderId="30" xfId="37" applyFont="1" applyBorder="1" applyAlignment="1">
      <alignment horizontal="center" vertical="center"/>
    </xf>
    <xf numFmtId="0" fontId="7" fillId="0" borderId="0" xfId="37" applyFont="1" applyAlignment="1">
      <alignment horizontal="center"/>
    </xf>
    <xf numFmtId="0" fontId="61" fillId="0" borderId="23" xfId="37" applyFont="1" applyBorder="1" applyAlignment="1">
      <alignment horizontal="center" vertical="center"/>
    </xf>
    <xf numFmtId="0" fontId="61" fillId="0" borderId="2" xfId="37" applyFont="1" applyBorder="1" applyAlignment="1">
      <alignment horizontal="center" vertical="center"/>
    </xf>
    <xf numFmtId="0" fontId="61" fillId="0" borderId="30" xfId="37" applyFont="1" applyBorder="1" applyAlignment="1">
      <alignment horizontal="center" vertical="center"/>
    </xf>
    <xf numFmtId="4" fontId="61" fillId="0" borderId="23" xfId="37" applyNumberFormat="1" applyFont="1" applyBorder="1" applyAlignment="1">
      <alignment horizontal="center" vertical="center"/>
    </xf>
    <xf numFmtId="4" fontId="61" fillId="0" borderId="30" xfId="37" applyNumberFormat="1" applyFont="1" applyBorder="1" applyAlignment="1">
      <alignment horizontal="center" vertical="center"/>
    </xf>
    <xf numFmtId="0" fontId="7" fillId="10" borderId="23" xfId="37" applyFont="1" applyFill="1" applyBorder="1" applyAlignment="1">
      <alignment horizontal="center" vertical="center" wrapText="1"/>
    </xf>
    <xf numFmtId="0" fontId="7" fillId="10" borderId="30" xfId="37" applyFont="1" applyFill="1" applyBorder="1" applyAlignment="1">
      <alignment horizontal="center" vertical="center" wrapText="1"/>
    </xf>
    <xf numFmtId="14" fontId="97" fillId="10" borderId="23" xfId="37" quotePrefix="1" applyNumberFormat="1" applyFont="1" applyFill="1" applyBorder="1" applyAlignment="1">
      <alignment horizontal="center" vertical="center" wrapText="1"/>
    </xf>
    <xf numFmtId="14" fontId="97" fillId="10" borderId="30" xfId="37" quotePrefix="1" applyNumberFormat="1" applyFont="1" applyFill="1" applyBorder="1" applyAlignment="1">
      <alignment horizontal="center" vertical="center" wrapText="1"/>
    </xf>
    <xf numFmtId="1" fontId="42" fillId="0" borderId="77" xfId="37" applyNumberFormat="1" applyFont="1" applyBorder="1" applyAlignment="1">
      <alignment horizontal="center" vertical="center"/>
    </xf>
    <xf numFmtId="1" fontId="42" fillId="0" borderId="88" xfId="37" applyNumberFormat="1" applyFont="1" applyBorder="1" applyAlignment="1">
      <alignment horizontal="center" vertical="center"/>
    </xf>
    <xf numFmtId="1" fontId="42" fillId="0" borderId="76" xfId="37" applyNumberFormat="1" applyFont="1" applyBorder="1" applyAlignment="1">
      <alignment horizontal="center" vertical="center"/>
    </xf>
    <xf numFmtId="1" fontId="42" fillId="0" borderId="78" xfId="37" applyNumberFormat="1" applyFont="1" applyBorder="1" applyAlignment="1">
      <alignment horizontal="center" vertical="center"/>
    </xf>
    <xf numFmtId="0" fontId="25" fillId="0" borderId="23" xfId="48" applyFont="1" applyBorder="1" applyAlignment="1">
      <alignment horizontal="center" vertical="center"/>
    </xf>
    <xf numFmtId="0" fontId="25" fillId="0" borderId="2" xfId="48" applyFont="1" applyBorder="1" applyAlignment="1">
      <alignment horizontal="center" vertical="center"/>
    </xf>
    <xf numFmtId="0" fontId="25" fillId="0" borderId="30" xfId="48" applyFont="1" applyBorder="1" applyAlignment="1">
      <alignment horizontal="center" vertical="center"/>
    </xf>
    <xf numFmtId="0" fontId="58" fillId="0" borderId="0" xfId="48" applyFont="1" applyAlignment="1">
      <alignment horizontal="center" vertical="center"/>
    </xf>
    <xf numFmtId="0" fontId="85" fillId="0" borderId="44" xfId="60" applyFont="1" applyBorder="1" applyAlignment="1">
      <alignment horizontal="center" vertical="center" wrapText="1"/>
    </xf>
    <xf numFmtId="0" fontId="85" fillId="0" borderId="49" xfId="60" applyFont="1" applyBorder="1" applyAlignment="1">
      <alignment horizontal="center" vertical="center" wrapText="1"/>
    </xf>
    <xf numFmtId="0" fontId="85" fillId="0" borderId="73" xfId="60" applyFont="1" applyBorder="1" applyAlignment="1">
      <alignment horizontal="center" vertical="center" wrapText="1"/>
    </xf>
    <xf numFmtId="0" fontId="85" fillId="0" borderId="75" xfId="60" applyFont="1" applyBorder="1" applyAlignment="1">
      <alignment horizontal="center" vertical="center" wrapText="1"/>
    </xf>
    <xf numFmtId="0" fontId="85" fillId="0" borderId="80" xfId="60" applyFont="1" applyBorder="1" applyAlignment="1">
      <alignment horizontal="center" vertical="center" wrapText="1"/>
    </xf>
    <xf numFmtId="0" fontId="48" fillId="0" borderId="22" xfId="0" applyFont="1" applyBorder="1" applyAlignment="1">
      <alignment horizontal="center" vertical="center"/>
    </xf>
    <xf numFmtId="0" fontId="85" fillId="0" borderId="73" xfId="60" applyFont="1" applyBorder="1" applyAlignment="1">
      <alignment horizontal="center" vertical="center"/>
    </xf>
    <xf numFmtId="0" fontId="85" fillId="0" borderId="75" xfId="60" applyFont="1" applyBorder="1" applyAlignment="1">
      <alignment horizontal="center" vertical="center"/>
    </xf>
    <xf numFmtId="0" fontId="85" fillId="0" borderId="80" xfId="60" applyFont="1" applyBorder="1" applyAlignment="1">
      <alignment horizontal="center" vertical="center"/>
    </xf>
    <xf numFmtId="0" fontId="48" fillId="0" borderId="73" xfId="0" applyFont="1" applyBorder="1" applyAlignment="1">
      <alignment horizontal="center" vertical="center"/>
    </xf>
    <xf numFmtId="0" fontId="48" fillId="0" borderId="75" xfId="0" applyFont="1" applyBorder="1" applyAlignment="1">
      <alignment horizontal="center" vertical="center"/>
    </xf>
    <xf numFmtId="0" fontId="48" fillId="0" borderId="80" xfId="0" applyFont="1" applyBorder="1" applyAlignment="1">
      <alignment horizontal="center" vertical="center"/>
    </xf>
    <xf numFmtId="0" fontId="8" fillId="0" borderId="22" xfId="37" applyFont="1" applyBorder="1" applyAlignment="1">
      <alignment horizontal="center" vertical="center"/>
    </xf>
    <xf numFmtId="14" fontId="97" fillId="10" borderId="2" xfId="37" applyNumberFormat="1" applyFont="1" applyFill="1" applyBorder="1" applyAlignment="1">
      <alignment horizontal="left" vertical="center" wrapText="1"/>
    </xf>
    <xf numFmtId="4" fontId="60" fillId="0" borderId="23" xfId="37" applyNumberFormat="1" applyFont="1" applyBorder="1" applyAlignment="1">
      <alignment horizontal="center" vertical="center"/>
    </xf>
    <xf numFmtId="4" fontId="60" fillId="0" borderId="30" xfId="37" applyNumberFormat="1" applyFont="1" applyBorder="1" applyAlignment="1">
      <alignment horizontal="center" vertical="center"/>
    </xf>
    <xf numFmtId="0" fontId="7" fillId="0" borderId="22" xfId="37" applyFont="1" applyBorder="1" applyAlignment="1">
      <alignment horizontal="center" vertical="center"/>
    </xf>
    <xf numFmtId="0" fontId="7" fillId="0" borderId="24" xfId="37" applyFont="1" applyBorder="1" applyAlignment="1">
      <alignment horizontal="center" vertical="center"/>
    </xf>
    <xf numFmtId="0" fontId="7" fillId="0" borderId="41" xfId="37" applyFont="1" applyBorder="1" applyAlignment="1">
      <alignment horizontal="center" vertical="center"/>
    </xf>
    <xf numFmtId="0" fontId="7" fillId="0" borderId="45" xfId="37" applyFont="1" applyBorder="1" applyAlignment="1">
      <alignment horizontal="center" vertical="center"/>
    </xf>
    <xf numFmtId="0" fontId="7" fillId="0" borderId="25" xfId="37" applyFont="1" applyBorder="1" applyAlignment="1">
      <alignment horizontal="center" vertical="center"/>
    </xf>
    <xf numFmtId="0" fontId="7" fillId="0" borderId="12" xfId="37" applyFont="1" applyBorder="1" applyAlignment="1">
      <alignment horizontal="center" vertical="center"/>
    </xf>
    <xf numFmtId="0" fontId="7" fillId="0" borderId="29" xfId="37" applyFont="1" applyBorder="1" applyAlignment="1">
      <alignment horizontal="center" vertical="center"/>
    </xf>
    <xf numFmtId="0" fontId="61" fillId="0" borderId="12" xfId="37" applyFont="1" applyBorder="1" applyAlignment="1">
      <alignment horizontal="center" vertical="center"/>
    </xf>
    <xf numFmtId="178" fontId="7" fillId="0" borderId="22" xfId="37" applyNumberFormat="1" applyFont="1" applyBorder="1" applyAlignment="1">
      <alignment horizontal="center" vertical="center"/>
    </xf>
    <xf numFmtId="0" fontId="7" fillId="0" borderId="22" xfId="37" applyFont="1" applyBorder="1" applyAlignment="1">
      <alignment horizontal="center" vertical="center" wrapText="1"/>
    </xf>
    <xf numFmtId="0" fontId="58" fillId="0" borderId="23" xfId="37" applyFont="1" applyBorder="1" applyAlignment="1">
      <alignment horizontal="center" vertical="center"/>
    </xf>
    <xf numFmtId="0" fontId="58" fillId="0" borderId="2" xfId="37" applyFont="1" applyBorder="1" applyAlignment="1">
      <alignment horizontal="center" vertical="center"/>
    </xf>
    <xf numFmtId="0" fontId="58" fillId="0" borderId="30" xfId="37" applyFont="1" applyBorder="1" applyAlignment="1">
      <alignment horizontal="center" vertical="center"/>
    </xf>
    <xf numFmtId="0" fontId="54" fillId="0" borderId="0" xfId="37" applyFont="1" applyAlignment="1">
      <alignment horizontal="center" vertical="center"/>
    </xf>
    <xf numFmtId="0" fontId="58" fillId="0" borderId="44" xfId="37" applyFont="1" applyBorder="1" applyAlignment="1">
      <alignment horizontal="center" vertical="center"/>
    </xf>
    <xf numFmtId="0" fontId="58" fillId="0" borderId="49" xfId="37" applyFont="1" applyBorder="1" applyAlignment="1">
      <alignment horizontal="center" vertical="center"/>
    </xf>
    <xf numFmtId="0" fontId="58" fillId="0" borderId="44" xfId="37" applyFont="1" applyBorder="1" applyAlignment="1">
      <alignment horizontal="center" vertical="center" wrapText="1"/>
    </xf>
    <xf numFmtId="0" fontId="58" fillId="0" borderId="49" xfId="37" applyFont="1" applyBorder="1" applyAlignment="1">
      <alignment horizontal="center" vertical="center" wrapText="1"/>
    </xf>
    <xf numFmtId="0" fontId="19" fillId="11" borderId="64" xfId="0" applyFont="1" applyFill="1" applyBorder="1" applyAlignment="1">
      <alignment horizontal="center" vertical="center"/>
    </xf>
    <xf numFmtId="0" fontId="19" fillId="11" borderId="65" xfId="0" applyFont="1" applyFill="1" applyBorder="1" applyAlignment="1">
      <alignment horizontal="center" vertical="center"/>
    </xf>
    <xf numFmtId="0" fontId="19" fillId="11" borderId="59" xfId="0" applyFont="1" applyFill="1" applyBorder="1" applyAlignment="1">
      <alignment horizontal="left"/>
    </xf>
    <xf numFmtId="0" fontId="19" fillId="6" borderId="59" xfId="0" applyFont="1" applyFill="1" applyBorder="1" applyAlignment="1">
      <alignment horizontal="left"/>
    </xf>
    <xf numFmtId="0" fontId="19" fillId="6" borderId="71" xfId="0" applyFont="1" applyFill="1" applyBorder="1" applyAlignment="1">
      <alignment horizontal="left"/>
    </xf>
    <xf numFmtId="0" fontId="19" fillId="6" borderId="1" xfId="0" applyFont="1" applyFill="1" applyBorder="1" applyAlignment="1">
      <alignment horizontal="left"/>
    </xf>
    <xf numFmtId="0" fontId="19" fillId="6" borderId="72" xfId="0" applyFont="1" applyFill="1" applyBorder="1" applyAlignment="1">
      <alignment horizontal="left"/>
    </xf>
    <xf numFmtId="0" fontId="19" fillId="11" borderId="71" xfId="0" applyFont="1" applyFill="1" applyBorder="1" applyAlignment="1">
      <alignment horizontal="left"/>
    </xf>
    <xf numFmtId="0" fontId="19" fillId="11" borderId="1" xfId="0" applyFont="1" applyFill="1" applyBorder="1" applyAlignment="1">
      <alignment horizontal="left"/>
    </xf>
    <xf numFmtId="0" fontId="19" fillId="6" borderId="1" xfId="0" applyFont="1" applyFill="1" applyBorder="1" applyAlignment="1">
      <alignment horizontal="center"/>
    </xf>
    <xf numFmtId="0" fontId="19" fillId="11" borderId="72" xfId="0" applyFont="1" applyFill="1" applyBorder="1" applyAlignment="1">
      <alignment horizontal="left"/>
    </xf>
    <xf numFmtId="0" fontId="41" fillId="20" borderId="23" xfId="6" applyFont="1" applyFill="1" applyBorder="1" applyAlignment="1">
      <alignment horizontal="left" vertical="center"/>
    </xf>
    <xf numFmtId="0" fontId="41" fillId="20" borderId="30" xfId="6" applyFont="1" applyFill="1" applyBorder="1" applyAlignment="1">
      <alignment horizontal="left" vertical="center"/>
    </xf>
    <xf numFmtId="0" fontId="41" fillId="5" borderId="23" xfId="6" applyFont="1" applyFill="1" applyBorder="1" applyAlignment="1">
      <alignment horizontal="left" vertical="center"/>
    </xf>
    <xf numFmtId="0" fontId="41" fillId="5" borderId="30" xfId="6" applyFont="1" applyFill="1" applyBorder="1" applyAlignment="1">
      <alignment horizontal="left" vertical="center"/>
    </xf>
    <xf numFmtId="0" fontId="41" fillId="0" borderId="0" xfId="6" applyFont="1" applyAlignment="1">
      <alignment horizontal="center"/>
    </xf>
    <xf numFmtId="0" fontId="17" fillId="5" borderId="2" xfId="6" applyFont="1" applyFill="1" applyBorder="1" applyAlignment="1">
      <alignment horizontal="center" vertical="center"/>
    </xf>
    <xf numFmtId="0" fontId="36" fillId="5" borderId="22" xfId="6" applyFont="1" applyFill="1" applyBorder="1" applyAlignment="1">
      <alignment horizontal="center" vertical="center" wrapText="1"/>
    </xf>
    <xf numFmtId="0" fontId="19" fillId="10" borderId="4" xfId="33" applyNumberFormat="1" applyFont="1" applyFill="1" applyBorder="1" applyAlignment="1">
      <alignment horizontal="left" vertical="center"/>
    </xf>
    <xf numFmtId="0" fontId="19" fillId="10" borderId="34" xfId="33" applyNumberFormat="1" applyFont="1" applyFill="1" applyBorder="1" applyAlignment="1">
      <alignment horizontal="left" vertical="center"/>
    </xf>
    <xf numFmtId="0" fontId="48" fillId="20" borderId="23" xfId="6" applyFont="1" applyFill="1" applyBorder="1" applyAlignment="1">
      <alignment horizontal="left" vertical="center"/>
    </xf>
    <xf numFmtId="0" fontId="48" fillId="20" borderId="30" xfId="6" applyFont="1" applyFill="1" applyBorder="1" applyAlignment="1">
      <alignment horizontal="left" vertical="center"/>
    </xf>
    <xf numFmtId="0" fontId="7" fillId="0" borderId="6" xfId="6" applyFont="1" applyBorder="1" applyAlignment="1">
      <alignment horizontal="center" vertical="center" wrapText="1"/>
    </xf>
    <xf numFmtId="0" fontId="7" fillId="0" borderId="10" xfId="6" applyFont="1" applyBorder="1" applyAlignment="1">
      <alignment horizontal="center" vertical="center" wrapText="1"/>
    </xf>
    <xf numFmtId="0" fontId="22" fillId="0" borderId="27" xfId="6" applyFont="1" applyBorder="1" applyAlignment="1">
      <alignment horizontal="center" vertical="center" wrapText="1"/>
    </xf>
    <xf numFmtId="0" fontId="22" fillId="0" borderId="22" xfId="6" applyFont="1" applyBorder="1" applyAlignment="1">
      <alignment horizontal="center" vertical="center" wrapText="1"/>
    </xf>
    <xf numFmtId="0" fontId="22" fillId="0" borderId="54" xfId="6" applyFont="1" applyBorder="1" applyAlignment="1">
      <alignment horizontal="center" vertical="center" wrapText="1"/>
    </xf>
    <xf numFmtId="0" fontId="22" fillId="0" borderId="15" xfId="6" applyFont="1" applyBorder="1" applyAlignment="1">
      <alignment horizontal="center" vertical="center" wrapText="1"/>
    </xf>
    <xf numFmtId="0" fontId="22" fillId="0" borderId="48" xfId="6" applyFont="1" applyBorder="1" applyAlignment="1">
      <alignment horizontal="center" vertical="center" wrapText="1"/>
    </xf>
    <xf numFmtId="0" fontId="22" fillId="0" borderId="0" xfId="6" applyFont="1" applyAlignment="1">
      <alignment horizontal="center" vertical="center" wrapText="1"/>
    </xf>
    <xf numFmtId="0" fontId="22" fillId="0" borderId="25" xfId="6" applyFont="1" applyBorder="1" applyAlignment="1">
      <alignment horizontal="center" vertical="center" wrapText="1"/>
    </xf>
    <xf numFmtId="0" fontId="22" fillId="0" borderId="12" xfId="6" applyFont="1" applyBorder="1" applyAlignment="1">
      <alignment horizontal="center" vertical="center" wrapText="1"/>
    </xf>
    <xf numFmtId="0" fontId="26" fillId="0" borderId="0" xfId="6" applyFont="1" applyAlignment="1">
      <alignment horizontal="center"/>
    </xf>
    <xf numFmtId="0" fontId="22" fillId="2" borderId="46" xfId="6" applyFont="1" applyFill="1" applyBorder="1" applyAlignment="1">
      <alignment horizontal="center"/>
    </xf>
    <xf numFmtId="0" fontId="22" fillId="2" borderId="47" xfId="6" applyFont="1" applyFill="1" applyBorder="1" applyAlignment="1">
      <alignment horizontal="center"/>
    </xf>
    <xf numFmtId="0" fontId="22" fillId="2" borderId="23" xfId="6" applyFont="1" applyFill="1" applyBorder="1" applyAlignment="1">
      <alignment horizontal="center"/>
    </xf>
    <xf numFmtId="0" fontId="22" fillId="2" borderId="30" xfId="6" applyFont="1" applyFill="1" applyBorder="1" applyAlignment="1">
      <alignment horizontal="center"/>
    </xf>
    <xf numFmtId="0" fontId="22" fillId="3" borderId="23" xfId="6" applyFont="1" applyFill="1" applyBorder="1" applyAlignment="1">
      <alignment horizontal="center"/>
    </xf>
    <xf numFmtId="0" fontId="22" fillId="3" borderId="30" xfId="6" applyFont="1" applyFill="1" applyBorder="1" applyAlignment="1">
      <alignment horizontal="center"/>
    </xf>
    <xf numFmtId="1" fontId="28" fillId="3" borderId="2" xfId="6" applyNumberFormat="1" applyFont="1" applyFill="1" applyBorder="1" applyAlignment="1">
      <alignment horizontal="center"/>
    </xf>
    <xf numFmtId="0" fontId="34" fillId="0" borderId="14" xfId="6" applyFont="1" applyBorder="1" applyAlignment="1">
      <alignment horizontal="center"/>
    </xf>
    <xf numFmtId="0" fontId="34" fillId="0" borderId="15" xfId="6" applyFont="1" applyBorder="1" applyAlignment="1">
      <alignment horizontal="center"/>
    </xf>
    <xf numFmtId="0" fontId="34" fillId="0" borderId="36" xfId="6" applyFont="1" applyBorder="1" applyAlignment="1">
      <alignment horizontal="center"/>
    </xf>
    <xf numFmtId="0" fontId="34" fillId="0" borderId="16" xfId="6" applyFont="1" applyBorder="1" applyAlignment="1">
      <alignment horizontal="center"/>
    </xf>
    <xf numFmtId="0" fontId="34" fillId="0" borderId="0" xfId="6" applyFont="1" applyAlignment="1">
      <alignment horizontal="center"/>
    </xf>
    <xf numFmtId="0" fontId="34" fillId="0" borderId="50" xfId="6" applyFont="1" applyBorder="1" applyAlignment="1">
      <alignment horizontal="center"/>
    </xf>
    <xf numFmtId="0" fontId="34" fillId="0" borderId="37" xfId="6" applyFont="1" applyBorder="1" applyAlignment="1">
      <alignment horizontal="center"/>
    </xf>
    <xf numFmtId="0" fontId="34" fillId="0" borderId="7" xfId="6" applyFont="1" applyBorder="1" applyAlignment="1">
      <alignment horizontal="center"/>
    </xf>
    <xf numFmtId="0" fontId="34" fillId="0" borderId="38" xfId="6" applyFont="1" applyBorder="1" applyAlignment="1">
      <alignment horizontal="center"/>
    </xf>
    <xf numFmtId="0" fontId="12" fillId="0" borderId="2" xfId="52" applyFont="1" applyBorder="1" applyAlignment="1">
      <alignment horizontal="left"/>
    </xf>
    <xf numFmtId="181" fontId="12" fillId="3" borderId="2" xfId="6" applyNumberFormat="1" applyFont="1" applyFill="1" applyBorder="1" applyAlignment="1">
      <alignment horizontal="left"/>
    </xf>
    <xf numFmtId="0" fontId="22" fillId="3" borderId="24" xfId="6" applyFont="1" applyFill="1" applyBorder="1" applyAlignment="1">
      <alignment horizontal="center"/>
    </xf>
    <xf numFmtId="0" fontId="22" fillId="3" borderId="45" xfId="6" applyFont="1" applyFill="1" applyBorder="1" applyAlignment="1">
      <alignment horizontal="center"/>
    </xf>
    <xf numFmtId="0" fontId="29" fillId="0" borderId="26" xfId="6" applyFont="1" applyBorder="1" applyAlignment="1">
      <alignment horizontal="left" vertical="center"/>
    </xf>
    <xf numFmtId="0" fontId="29" fillId="0" borderId="13" xfId="6" applyFont="1" applyBorder="1" applyAlignment="1">
      <alignment horizontal="left" vertical="center"/>
    </xf>
    <xf numFmtId="0" fontId="22" fillId="0" borderId="14" xfId="6" applyFont="1" applyBorder="1" applyAlignment="1">
      <alignment horizontal="center" vertical="center" textRotation="90" wrapText="1"/>
    </xf>
    <xf numFmtId="0" fontId="22" fillId="0" borderId="16" xfId="6" applyFont="1" applyBorder="1" applyAlignment="1">
      <alignment horizontal="center" vertical="center" textRotation="90" wrapText="1"/>
    </xf>
    <xf numFmtId="0" fontId="22" fillId="0" borderId="37" xfId="6" applyFont="1" applyBorder="1" applyAlignment="1">
      <alignment horizontal="center" vertical="center" textRotation="90" wrapText="1"/>
    </xf>
    <xf numFmtId="0" fontId="40" fillId="8" borderId="46" xfId="52" applyFont="1" applyFill="1" applyBorder="1" applyAlignment="1">
      <alignment horizontal="center" vertical="center" wrapText="1"/>
    </xf>
    <xf numFmtId="0" fontId="40" fillId="8" borderId="47" xfId="52" applyFont="1" applyFill="1" applyBorder="1" applyAlignment="1">
      <alignment horizontal="center" vertical="center" wrapText="1"/>
    </xf>
    <xf numFmtId="0" fontId="40" fillId="0" borderId="55" xfId="30" applyFont="1" applyBorder="1" applyAlignment="1">
      <alignment horizontal="center" vertical="center"/>
    </xf>
    <xf numFmtId="0" fontId="40" fillId="0" borderId="33" xfId="30" applyFont="1" applyBorder="1" applyAlignment="1">
      <alignment horizontal="center" vertical="center"/>
    </xf>
    <xf numFmtId="0" fontId="22" fillId="0" borderId="51" xfId="6" applyFont="1" applyBorder="1" applyAlignment="1">
      <alignment horizontal="center" vertical="center" wrapText="1"/>
    </xf>
    <xf numFmtId="0" fontId="22" fillId="0" borderId="19" xfId="6" applyFont="1" applyBorder="1" applyAlignment="1">
      <alignment horizontal="center" vertical="center" wrapText="1"/>
    </xf>
    <xf numFmtId="0" fontId="22" fillId="0" borderId="49" xfId="6" applyFont="1" applyBorder="1" applyAlignment="1">
      <alignment horizontal="center" vertical="center" wrapText="1"/>
    </xf>
    <xf numFmtId="0" fontId="22" fillId="0" borderId="25" xfId="6" applyFont="1" applyBorder="1" applyAlignment="1">
      <alignment horizontal="center" vertical="center"/>
    </xf>
    <xf numFmtId="0" fontId="22" fillId="0" borderId="12" xfId="6" applyFont="1" applyBorder="1" applyAlignment="1">
      <alignment horizontal="center" vertical="center"/>
    </xf>
    <xf numFmtId="0" fontId="22" fillId="0" borderId="29" xfId="6" applyFont="1" applyBorder="1" applyAlignment="1">
      <alignment horizontal="center" vertical="center" wrapText="1"/>
    </xf>
    <xf numFmtId="0" fontId="42" fillId="7" borderId="22" xfId="52" applyFont="1" applyFill="1" applyBorder="1" applyAlignment="1">
      <alignment horizontal="center" vertical="center"/>
    </xf>
    <xf numFmtId="0" fontId="40" fillId="0" borderId="22" xfId="52" applyFont="1" applyBorder="1" applyAlignment="1">
      <alignment horizontal="center" vertical="center"/>
    </xf>
    <xf numFmtId="0" fontId="40" fillId="0" borderId="102" xfId="52" applyFont="1" applyBorder="1" applyAlignment="1">
      <alignment horizontal="center" vertical="center" wrapText="1"/>
    </xf>
    <xf numFmtId="0" fontId="19" fillId="0" borderId="22" xfId="6" applyFont="1" applyBorder="1" applyAlignment="1">
      <alignment horizontal="center" wrapText="1"/>
    </xf>
    <xf numFmtId="0" fontId="17" fillId="20" borderId="2" xfId="6" applyFont="1" applyFill="1" applyBorder="1" applyAlignment="1">
      <alignment horizontal="center" vertical="center"/>
    </xf>
    <xf numFmtId="0" fontId="17" fillId="20" borderId="22" xfId="6" applyFont="1" applyFill="1" applyBorder="1" applyAlignment="1">
      <alignment horizontal="center" vertical="center" wrapText="1"/>
    </xf>
    <xf numFmtId="0" fontId="46" fillId="20" borderId="44" xfId="6" applyFont="1" applyFill="1" applyBorder="1" applyAlignment="1">
      <alignment horizontal="center" vertical="center" wrapText="1"/>
    </xf>
    <xf numFmtId="0" fontId="46" fillId="20" borderId="49" xfId="6" applyFont="1" applyFill="1" applyBorder="1" applyAlignment="1">
      <alignment horizontal="center" vertical="center" wrapText="1"/>
    </xf>
    <xf numFmtId="0" fontId="46" fillId="20" borderId="24" xfId="6" applyFont="1" applyFill="1" applyBorder="1" applyAlignment="1">
      <alignment horizontal="center" vertical="center" wrapText="1"/>
    </xf>
    <xf numFmtId="0" fontId="46" fillId="20" borderId="45" xfId="6" applyFont="1" applyFill="1" applyBorder="1" applyAlignment="1">
      <alignment horizontal="center" vertical="center" wrapText="1"/>
    </xf>
    <xf numFmtId="0" fontId="46" fillId="20" borderId="25" xfId="6" applyFont="1" applyFill="1" applyBorder="1" applyAlignment="1">
      <alignment horizontal="center" vertical="center" wrapText="1"/>
    </xf>
    <xf numFmtId="0" fontId="46" fillId="20" borderId="29" xfId="6" applyFont="1" applyFill="1" applyBorder="1" applyAlignment="1">
      <alignment horizontal="center" vertical="center" wrapText="1"/>
    </xf>
    <xf numFmtId="0" fontId="46" fillId="20" borderId="23" xfId="6" applyFont="1" applyFill="1" applyBorder="1" applyAlignment="1">
      <alignment horizontal="center" vertical="center"/>
    </xf>
    <xf numFmtId="0" fontId="46" fillId="20" borderId="2" xfId="6" applyFont="1" applyFill="1" applyBorder="1" applyAlignment="1">
      <alignment horizontal="center" vertical="center"/>
    </xf>
    <xf numFmtId="0" fontId="46" fillId="20" borderId="30" xfId="6" applyFont="1" applyFill="1" applyBorder="1" applyAlignment="1">
      <alignment horizontal="center" vertical="center"/>
    </xf>
    <xf numFmtId="0" fontId="43" fillId="20" borderId="44" xfId="6" applyFont="1" applyFill="1" applyBorder="1" applyAlignment="1">
      <alignment horizontal="center" vertical="center" wrapText="1"/>
    </xf>
    <xf numFmtId="0" fontId="43" fillId="20" borderId="49" xfId="6" applyFont="1" applyFill="1" applyBorder="1" applyAlignment="1">
      <alignment horizontal="center" vertical="center" wrapText="1"/>
    </xf>
    <xf numFmtId="0" fontId="46" fillId="20" borderId="24" xfId="6" applyFont="1" applyFill="1" applyBorder="1" applyAlignment="1">
      <alignment horizontal="center" vertical="center"/>
    </xf>
    <xf numFmtId="0" fontId="46" fillId="20" borderId="45" xfId="6" applyFont="1" applyFill="1" applyBorder="1" applyAlignment="1">
      <alignment horizontal="center" vertical="center"/>
    </xf>
    <xf numFmtId="0" fontId="46" fillId="20" borderId="25" xfId="6" applyFont="1" applyFill="1" applyBorder="1" applyAlignment="1">
      <alignment horizontal="center" vertical="center"/>
    </xf>
    <xf numFmtId="0" fontId="46" fillId="20" borderId="29" xfId="6" applyFont="1" applyFill="1" applyBorder="1" applyAlignment="1">
      <alignment horizontal="center" vertical="center"/>
    </xf>
    <xf numFmtId="0" fontId="46" fillId="20" borderId="22" xfId="6" applyFont="1" applyFill="1" applyBorder="1" applyAlignment="1">
      <alignment horizontal="center" vertical="center"/>
    </xf>
    <xf numFmtId="0" fontId="46" fillId="20" borderId="41" xfId="6" applyFont="1" applyFill="1" applyBorder="1" applyAlignment="1">
      <alignment horizontal="center" vertical="center" wrapText="1"/>
    </xf>
    <xf numFmtId="0" fontId="46" fillId="20" borderId="12" xfId="6" applyFont="1" applyFill="1" applyBorder="1" applyAlignment="1">
      <alignment horizontal="center" vertical="center" wrapText="1"/>
    </xf>
    <xf numFmtId="0" fontId="17" fillId="20" borderId="23" xfId="6" applyFont="1" applyFill="1" applyBorder="1" applyAlignment="1">
      <alignment horizontal="center" vertical="center" wrapText="1"/>
    </xf>
    <xf numFmtId="0" fontId="17" fillId="20" borderId="30" xfId="6" applyFont="1" applyFill="1" applyBorder="1" applyAlignment="1">
      <alignment horizontal="center" vertical="center" wrapText="1"/>
    </xf>
    <xf numFmtId="0" fontId="7" fillId="0" borderId="22" xfId="6" applyFont="1" applyBorder="1" applyAlignment="1">
      <alignment horizontal="center"/>
    </xf>
    <xf numFmtId="0" fontId="48" fillId="0" borderId="0" xfId="6" applyFont="1" applyAlignment="1">
      <alignment horizontal="center"/>
    </xf>
    <xf numFmtId="0" fontId="17" fillId="5" borderId="23" xfId="6" applyFont="1" applyFill="1" applyBorder="1" applyAlignment="1">
      <alignment horizontal="center" vertical="center" wrapText="1"/>
    </xf>
    <xf numFmtId="0" fontId="17" fillId="5" borderId="30" xfId="6" applyFont="1" applyFill="1" applyBorder="1" applyAlignment="1">
      <alignment horizontal="center" vertical="center" wrapText="1"/>
    </xf>
    <xf numFmtId="0" fontId="17" fillId="5" borderId="22" xfId="6" applyFont="1" applyFill="1" applyBorder="1" applyAlignment="1">
      <alignment horizontal="center" vertical="center" wrapText="1"/>
    </xf>
    <xf numFmtId="0" fontId="36" fillId="20" borderId="22" xfId="6" applyFont="1" applyFill="1" applyBorder="1" applyAlignment="1">
      <alignment horizontal="center" vertical="center" wrapText="1"/>
    </xf>
    <xf numFmtId="0" fontId="22" fillId="0" borderId="47" xfId="6" applyFont="1" applyBorder="1" applyAlignment="1">
      <alignment horizontal="center" vertical="center" wrapText="1"/>
    </xf>
    <xf numFmtId="0" fontId="22" fillId="0" borderId="30" xfId="6" applyFont="1" applyBorder="1" applyAlignment="1">
      <alignment horizontal="center" vertical="center" wrapText="1"/>
    </xf>
    <xf numFmtId="0" fontId="39" fillId="14" borderId="23" xfId="52" applyFont="1" applyFill="1" applyBorder="1" applyAlignment="1">
      <alignment horizontal="center" vertical="center"/>
    </xf>
    <xf numFmtId="0" fontId="39" fillId="14" borderId="2" xfId="52" applyFont="1" applyFill="1" applyBorder="1" applyAlignment="1">
      <alignment horizontal="center" vertical="center"/>
    </xf>
    <xf numFmtId="0" fontId="39" fillId="14" borderId="30" xfId="52" applyFont="1" applyFill="1" applyBorder="1" applyAlignment="1">
      <alignment horizontal="center" vertical="center"/>
    </xf>
    <xf numFmtId="179" fontId="12" fillId="15" borderId="22" xfId="52" applyNumberFormat="1" applyFont="1" applyFill="1" applyBorder="1" applyAlignment="1">
      <alignment horizontal="center" vertical="center"/>
    </xf>
    <xf numFmtId="179" fontId="12" fillId="16" borderId="22" xfId="52" applyNumberFormat="1" applyFont="1" applyFill="1" applyBorder="1" applyAlignment="1">
      <alignment horizontal="center" vertical="center"/>
    </xf>
    <xf numFmtId="0" fontId="8" fillId="2" borderId="24" xfId="6" applyFont="1" applyFill="1" applyBorder="1" applyAlignment="1">
      <alignment horizontal="center" vertical="center"/>
    </xf>
    <xf numFmtId="0" fontId="8" fillId="2" borderId="41" xfId="6" applyFont="1" applyFill="1" applyBorder="1" applyAlignment="1">
      <alignment horizontal="center" vertical="center"/>
    </xf>
    <xf numFmtId="0" fontId="8" fillId="2" borderId="45" xfId="6" applyFont="1" applyFill="1" applyBorder="1" applyAlignment="1">
      <alignment horizontal="center" vertical="center"/>
    </xf>
    <xf numFmtId="0" fontId="8" fillId="2" borderId="25" xfId="6" applyFont="1" applyFill="1" applyBorder="1" applyAlignment="1">
      <alignment horizontal="center" vertical="center"/>
    </xf>
    <xf numFmtId="0" fontId="8" fillId="2" borderId="12" xfId="6" applyFont="1" applyFill="1" applyBorder="1" applyAlignment="1">
      <alignment horizontal="center" vertical="center"/>
    </xf>
    <xf numFmtId="0" fontId="8" fillId="2" borderId="29" xfId="6" applyFont="1" applyFill="1" applyBorder="1" applyAlignment="1">
      <alignment horizontal="center" vertical="center"/>
    </xf>
    <xf numFmtId="0" fontId="17" fillId="5" borderId="23" xfId="6" applyFont="1" applyFill="1" applyBorder="1" applyAlignment="1">
      <alignment horizontal="center" vertical="center"/>
    </xf>
    <xf numFmtId="0" fontId="36" fillId="5" borderId="23" xfId="6" applyFont="1" applyFill="1" applyBorder="1" applyAlignment="1">
      <alignment horizontal="center" vertical="center" wrapText="1"/>
    </xf>
    <xf numFmtId="0" fontId="36" fillId="5" borderId="30" xfId="6" applyFont="1" applyFill="1" applyBorder="1" applyAlignment="1">
      <alignment horizontal="center" vertical="center" wrapText="1"/>
    </xf>
    <xf numFmtId="0" fontId="19" fillId="5" borderId="23" xfId="6" applyFont="1" applyFill="1" applyBorder="1" applyAlignment="1">
      <alignment horizontal="left" vertical="center"/>
    </xf>
    <xf numFmtId="0" fontId="19" fillId="5" borderId="30" xfId="6" applyFont="1" applyFill="1" applyBorder="1" applyAlignment="1">
      <alignment horizontal="left" vertical="center"/>
    </xf>
    <xf numFmtId="0" fontId="17" fillId="0" borderId="0" xfId="6" applyFont="1" applyAlignment="1">
      <alignment horizontal="left" vertical="center" wrapText="1"/>
    </xf>
    <xf numFmtId="0" fontId="29" fillId="19" borderId="23" xfId="6" applyFont="1" applyFill="1" applyBorder="1" applyAlignment="1">
      <alignment horizontal="left"/>
    </xf>
    <xf numFmtId="0" fontId="29" fillId="19" borderId="30" xfId="6" applyFont="1" applyFill="1" applyBorder="1" applyAlignment="1">
      <alignment horizontal="left"/>
    </xf>
    <xf numFmtId="0" fontId="19" fillId="10" borderId="4" xfId="33" applyNumberFormat="1" applyFont="1" applyFill="1" applyBorder="1" applyAlignment="1">
      <alignment horizontal="center" vertical="center"/>
    </xf>
    <xf numFmtId="0" fontId="19" fillId="10" borderId="34" xfId="33" applyNumberFormat="1" applyFont="1" applyFill="1" applyBorder="1" applyAlignment="1">
      <alignment horizontal="center" vertical="center"/>
    </xf>
    <xf numFmtId="0" fontId="40" fillId="6" borderId="23" xfId="47" applyFont="1" applyFill="1" applyBorder="1" applyAlignment="1">
      <alignment horizontal="center" vertical="center"/>
    </xf>
    <xf numFmtId="0" fontId="40" fillId="6" borderId="2" xfId="47" applyFont="1" applyFill="1" applyBorder="1" applyAlignment="1">
      <alignment horizontal="center" vertical="center"/>
    </xf>
    <xf numFmtId="0" fontId="40" fillId="6" borderId="30" xfId="47" applyFont="1" applyFill="1" applyBorder="1" applyAlignment="1">
      <alignment horizontal="center" vertical="center"/>
    </xf>
    <xf numFmtId="0" fontId="19" fillId="5" borderId="23" xfId="6" applyFont="1" applyFill="1" applyBorder="1" applyAlignment="1">
      <alignment horizontal="left" vertical="center" wrapText="1"/>
    </xf>
    <xf numFmtId="0" fontId="19" fillId="5" borderId="30" xfId="6" applyFont="1" applyFill="1" applyBorder="1" applyAlignment="1">
      <alignment horizontal="left" vertical="center" wrapText="1"/>
    </xf>
    <xf numFmtId="0" fontId="22" fillId="0" borderId="90" xfId="6" applyFont="1" applyBorder="1" applyAlignment="1">
      <alignment horizontal="center" vertical="center" wrapText="1"/>
    </xf>
    <xf numFmtId="0" fontId="22" fillId="0" borderId="43" xfId="6" applyFont="1" applyBorder="1" applyAlignment="1">
      <alignment horizontal="center" vertical="center" wrapText="1"/>
    </xf>
    <xf numFmtId="1" fontId="28" fillId="3" borderId="23" xfId="6" applyNumberFormat="1" applyFont="1" applyFill="1" applyBorder="1" applyAlignment="1">
      <alignment horizontal="center"/>
    </xf>
    <xf numFmtId="1" fontId="28" fillId="3" borderId="30" xfId="6" applyNumberFormat="1" applyFont="1" applyFill="1" applyBorder="1" applyAlignment="1">
      <alignment horizontal="center"/>
    </xf>
    <xf numFmtId="0" fontId="22" fillId="3" borderId="11" xfId="6" applyFont="1" applyFill="1" applyBorder="1" applyAlignment="1">
      <alignment horizontal="center"/>
    </xf>
    <xf numFmtId="0" fontId="22" fillId="3" borderId="28" xfId="6" applyFont="1" applyFill="1" applyBorder="1" applyAlignment="1">
      <alignment horizontal="center"/>
    </xf>
    <xf numFmtId="0" fontId="12" fillId="0" borderId="23" xfId="52" applyFont="1" applyBorder="1" applyAlignment="1">
      <alignment horizontal="left"/>
    </xf>
    <xf numFmtId="0" fontId="12" fillId="0" borderId="30" xfId="52" applyFont="1" applyBorder="1" applyAlignment="1">
      <alignment horizontal="left"/>
    </xf>
    <xf numFmtId="181" fontId="12" fillId="3" borderId="23" xfId="6" applyNumberFormat="1" applyFont="1" applyFill="1" applyBorder="1" applyAlignment="1">
      <alignment horizontal="left"/>
    </xf>
    <xf numFmtId="181" fontId="12" fillId="3" borderId="30" xfId="6" applyNumberFormat="1" applyFont="1" applyFill="1" applyBorder="1" applyAlignment="1">
      <alignment horizontal="left"/>
    </xf>
    <xf numFmtId="0" fontId="22" fillId="0" borderId="89" xfId="6" applyFont="1" applyBorder="1" applyAlignment="1">
      <alignment horizontal="center" vertical="center" textRotation="90" wrapText="1"/>
    </xf>
    <xf numFmtId="0" fontId="22" fillId="0" borderId="20" xfId="6" applyFont="1" applyBorder="1" applyAlignment="1">
      <alignment horizontal="center" vertical="center" textRotation="90" wrapText="1"/>
    </xf>
    <xf numFmtId="0" fontId="22" fillId="0" borderId="96" xfId="6" applyFont="1" applyBorder="1" applyAlignment="1">
      <alignment horizontal="center" vertical="center" textRotation="90" wrapText="1"/>
    </xf>
    <xf numFmtId="0" fontId="22" fillId="0" borderId="89" xfId="6" applyFont="1" applyBorder="1" applyAlignment="1">
      <alignment horizontal="center" vertical="center" wrapText="1"/>
    </xf>
    <xf numFmtId="0" fontId="22" fillId="0" borderId="20" xfId="6" applyFont="1" applyBorder="1" applyAlignment="1">
      <alignment horizontal="center" vertical="center" wrapText="1"/>
    </xf>
    <xf numFmtId="0" fontId="22" fillId="0" borderId="44" xfId="6" applyFont="1" applyBorder="1" applyAlignment="1">
      <alignment horizontal="center" vertical="center" wrapText="1"/>
    </xf>
    <xf numFmtId="0" fontId="7" fillId="0" borderId="92" xfId="6" applyFont="1" applyBorder="1" applyAlignment="1">
      <alignment horizontal="center" vertical="center" wrapText="1"/>
    </xf>
    <xf numFmtId="0" fontId="7" fillId="0" borderId="94" xfId="6" applyFont="1" applyBorder="1" applyAlignment="1">
      <alignment horizontal="center" vertical="center" wrapText="1"/>
    </xf>
    <xf numFmtId="0" fontId="7" fillId="0" borderId="95" xfId="6" applyFont="1" applyBorder="1" applyAlignment="1">
      <alignment horizontal="center" vertical="center" wrapText="1"/>
    </xf>
    <xf numFmtId="0" fontId="22" fillId="0" borderId="91" xfId="6" applyFont="1" applyBorder="1" applyAlignment="1">
      <alignment horizontal="center" vertical="center" wrapText="1"/>
    </xf>
    <xf numFmtId="0" fontId="22" fillId="0" borderId="93" xfId="6" applyFont="1" applyBorder="1" applyAlignment="1">
      <alignment horizontal="center" vertical="center" wrapText="1"/>
    </xf>
    <xf numFmtId="0" fontId="22" fillId="0" borderId="46" xfId="6" applyFont="1" applyBorder="1" applyAlignment="1">
      <alignment horizontal="center" vertical="center"/>
    </xf>
    <xf numFmtId="0" fontId="22" fillId="0" borderId="5" xfId="6" applyFont="1" applyBorder="1" applyAlignment="1">
      <alignment horizontal="center" vertical="center"/>
    </xf>
    <xf numFmtId="0" fontId="22" fillId="0" borderId="47" xfId="6" applyFont="1" applyBorder="1" applyAlignment="1">
      <alignment horizontal="center" vertical="center"/>
    </xf>
    <xf numFmtId="0" fontId="22" fillId="0" borderId="46" xfId="6" applyFont="1" applyBorder="1" applyAlignment="1">
      <alignment horizontal="center" vertical="center" wrapText="1"/>
    </xf>
    <xf numFmtId="0" fontId="22" fillId="0" borderId="5" xfId="6" applyFont="1" applyBorder="1" applyAlignment="1">
      <alignment horizontal="center" vertical="center" wrapText="1"/>
    </xf>
    <xf numFmtId="0" fontId="40" fillId="0" borderId="44" xfId="52" applyFont="1" applyBorder="1" applyAlignment="1">
      <alignment horizontal="center" vertical="center"/>
    </xf>
    <xf numFmtId="0" fontId="40" fillId="0" borderId="43" xfId="52" applyFont="1" applyBorder="1" applyAlignment="1">
      <alignment horizontal="center" vertical="center"/>
    </xf>
    <xf numFmtId="0" fontId="40" fillId="0" borderId="49" xfId="52" applyFont="1" applyBorder="1" applyAlignment="1">
      <alignment horizontal="center" vertical="center"/>
    </xf>
    <xf numFmtId="0" fontId="19" fillId="10" borderId="99" xfId="33" applyNumberFormat="1" applyFont="1" applyFill="1" applyBorder="1" applyAlignment="1">
      <alignment horizontal="center" vertical="center"/>
    </xf>
    <xf numFmtId="0" fontId="19" fillId="10" borderId="100" xfId="33" applyNumberFormat="1" applyFont="1" applyFill="1" applyBorder="1" applyAlignment="1">
      <alignment horizontal="center" vertical="center"/>
    </xf>
    <xf numFmtId="0" fontId="42" fillId="7" borderId="44" xfId="52" applyFont="1" applyFill="1" applyBorder="1" applyAlignment="1">
      <alignment horizontal="center" vertical="center"/>
    </xf>
    <xf numFmtId="0" fontId="42" fillId="7" borderId="49" xfId="52" applyFont="1" applyFill="1" applyBorder="1" applyAlignment="1">
      <alignment horizontal="center" vertical="center"/>
    </xf>
    <xf numFmtId="0" fontId="40" fillId="0" borderId="97" xfId="52" applyFont="1" applyBorder="1" applyAlignment="1">
      <alignment horizontal="center" vertical="center" wrapText="1"/>
    </xf>
    <xf numFmtId="0" fontId="40" fillId="0" borderId="98" xfId="52" applyFont="1" applyBorder="1" applyAlignment="1">
      <alignment horizontal="center" vertical="center" wrapText="1"/>
    </xf>
    <xf numFmtId="0" fontId="19" fillId="0" borderId="44" xfId="6" applyFont="1" applyBorder="1" applyAlignment="1">
      <alignment horizontal="center" wrapText="1"/>
    </xf>
    <xf numFmtId="0" fontId="19" fillId="0" borderId="49" xfId="6" applyFont="1" applyBorder="1" applyAlignment="1">
      <alignment horizontal="center" wrapText="1"/>
    </xf>
    <xf numFmtId="0" fontId="7" fillId="0" borderId="23" xfId="6" applyFont="1" applyBorder="1" applyAlignment="1">
      <alignment horizontal="center"/>
    </xf>
    <xf numFmtId="0" fontId="7" fillId="0" borderId="2" xfId="6" applyFont="1" applyBorder="1" applyAlignment="1">
      <alignment horizontal="center"/>
    </xf>
    <xf numFmtId="0" fontId="7" fillId="0" borderId="30" xfId="6" applyFont="1" applyBorder="1" applyAlignment="1">
      <alignment horizontal="center"/>
    </xf>
    <xf numFmtId="179" fontId="12" fillId="15" borderId="23" xfId="52" applyNumberFormat="1" applyFont="1" applyFill="1" applyBorder="1" applyAlignment="1">
      <alignment horizontal="center" vertical="center"/>
    </xf>
    <xf numFmtId="179" fontId="12" fillId="15" borderId="2" xfId="52" applyNumberFormat="1" applyFont="1" applyFill="1" applyBorder="1" applyAlignment="1">
      <alignment horizontal="center" vertical="center"/>
    </xf>
    <xf numFmtId="179" fontId="12" fillId="15" borderId="30" xfId="52" applyNumberFormat="1" applyFont="1" applyFill="1" applyBorder="1" applyAlignment="1">
      <alignment horizontal="center" vertical="center"/>
    </xf>
    <xf numFmtId="179" fontId="12" fillId="16" borderId="23" xfId="52" applyNumberFormat="1" applyFont="1" applyFill="1" applyBorder="1" applyAlignment="1">
      <alignment horizontal="center" vertical="center"/>
    </xf>
    <xf numFmtId="179" fontId="12" fillId="16" borderId="2" xfId="52" applyNumberFormat="1" applyFont="1" applyFill="1" applyBorder="1" applyAlignment="1">
      <alignment horizontal="center" vertical="center"/>
    </xf>
    <xf numFmtId="179" fontId="12" fillId="16" borderId="30" xfId="52" applyNumberFormat="1" applyFont="1" applyFill="1" applyBorder="1" applyAlignment="1">
      <alignment horizontal="center" vertical="center"/>
    </xf>
    <xf numFmtId="0" fontId="46" fillId="5" borderId="44" xfId="6" applyFont="1" applyFill="1" applyBorder="1" applyAlignment="1">
      <alignment horizontal="center" vertical="center" wrapText="1"/>
    </xf>
    <xf numFmtId="0" fontId="46" fillId="5" borderId="49" xfId="6" applyFont="1" applyFill="1" applyBorder="1" applyAlignment="1">
      <alignment horizontal="center" vertical="center" wrapText="1"/>
    </xf>
    <xf numFmtId="0" fontId="46" fillId="5" borderId="24" xfId="6" applyFont="1" applyFill="1" applyBorder="1" applyAlignment="1">
      <alignment horizontal="center" vertical="center" wrapText="1"/>
    </xf>
    <xf numFmtId="0" fontId="46" fillId="5" borderId="45" xfId="6" applyFont="1" applyFill="1" applyBorder="1" applyAlignment="1">
      <alignment horizontal="center" vertical="center" wrapText="1"/>
    </xf>
    <xf numFmtId="0" fontId="46" fillId="5" borderId="25" xfId="6" applyFont="1" applyFill="1" applyBorder="1" applyAlignment="1">
      <alignment horizontal="center" vertical="center" wrapText="1"/>
    </xf>
    <xf numFmtId="0" fontId="46" fillId="5" borderId="29" xfId="6" applyFont="1" applyFill="1" applyBorder="1" applyAlignment="1">
      <alignment horizontal="center" vertical="center" wrapText="1"/>
    </xf>
    <xf numFmtId="0" fontId="46" fillId="5" borderId="23" xfId="6" applyFont="1" applyFill="1" applyBorder="1" applyAlignment="1">
      <alignment horizontal="center" vertical="center"/>
    </xf>
    <xf numFmtId="0" fontId="46" fillId="5" borderId="2" xfId="6" applyFont="1" applyFill="1" applyBorder="1" applyAlignment="1">
      <alignment horizontal="center" vertical="center"/>
    </xf>
    <xf numFmtId="0" fontId="46" fillId="5" borderId="30" xfId="6" applyFont="1" applyFill="1" applyBorder="1" applyAlignment="1">
      <alignment horizontal="center" vertical="center"/>
    </xf>
    <xf numFmtId="0" fontId="43" fillId="5" borderId="44" xfId="6" applyFont="1" applyFill="1" applyBorder="1" applyAlignment="1">
      <alignment horizontal="center" vertical="center" wrapText="1"/>
    </xf>
    <xf numFmtId="0" fontId="43" fillId="5" borderId="49" xfId="6" applyFont="1" applyFill="1" applyBorder="1" applyAlignment="1">
      <alignment horizontal="center" vertical="center" wrapText="1"/>
    </xf>
    <xf numFmtId="0" fontId="46" fillId="5" borderId="24" xfId="6" applyFont="1" applyFill="1" applyBorder="1" applyAlignment="1">
      <alignment horizontal="center" vertical="center"/>
    </xf>
    <xf numFmtId="0" fontId="46" fillId="5" borderId="45" xfId="6" applyFont="1" applyFill="1" applyBorder="1" applyAlignment="1">
      <alignment horizontal="center" vertical="center"/>
    </xf>
    <xf numFmtId="0" fontId="46" fillId="5" borderId="25" xfId="6" applyFont="1" applyFill="1" applyBorder="1" applyAlignment="1">
      <alignment horizontal="center" vertical="center"/>
    </xf>
    <xf numFmtId="0" fontId="46" fillId="5" borderId="29" xfId="6" applyFont="1" applyFill="1" applyBorder="1" applyAlignment="1">
      <alignment horizontal="center" vertical="center"/>
    </xf>
    <xf numFmtId="0" fontId="46" fillId="5" borderId="41" xfId="6" applyFont="1" applyFill="1" applyBorder="1" applyAlignment="1">
      <alignment horizontal="center" vertical="center"/>
    </xf>
    <xf numFmtId="0" fontId="46" fillId="5" borderId="12" xfId="6" applyFont="1" applyFill="1" applyBorder="1" applyAlignment="1">
      <alignment horizontal="center" vertical="center"/>
    </xf>
    <xf numFmtId="0" fontId="46" fillId="5" borderId="41" xfId="6" applyFont="1" applyFill="1" applyBorder="1" applyAlignment="1">
      <alignment horizontal="center" vertical="center" wrapText="1"/>
    </xf>
    <xf numFmtId="0" fontId="46" fillId="5" borderId="12" xfId="6" applyFont="1" applyFill="1" applyBorder="1" applyAlignment="1">
      <alignment horizontal="center" vertical="center" wrapText="1"/>
    </xf>
    <xf numFmtId="0" fontId="17" fillId="0" borderId="0" xfId="6" applyFont="1" applyBorder="1" applyAlignment="1">
      <alignment horizontal="center"/>
    </xf>
    <xf numFmtId="0" fontId="25" fillId="0" borderId="0" xfId="52" applyFont="1" applyBorder="1" applyAlignment="1">
      <alignment horizontal="center"/>
    </xf>
    <xf numFmtId="0" fontId="25" fillId="0" borderId="0" xfId="52" applyFont="1" applyBorder="1"/>
    <xf numFmtId="0" fontId="23" fillId="0" borderId="0" xfId="52" applyFont="1" applyBorder="1"/>
    <xf numFmtId="0" fontId="25" fillId="2" borderId="56" xfId="52" applyFont="1" applyFill="1" applyBorder="1" applyAlignment="1">
      <alignment horizontal="center"/>
    </xf>
    <xf numFmtId="0" fontId="25" fillId="2" borderId="39" xfId="6" applyFont="1" applyFill="1" applyBorder="1" applyAlignment="1">
      <alignment horizontal="center"/>
    </xf>
    <xf numFmtId="166" fontId="25" fillId="0" borderId="12" xfId="54" applyFont="1" applyFill="1" applyBorder="1" applyAlignment="1">
      <alignment horizontal="center" vertical="center" wrapText="1"/>
    </xf>
    <xf numFmtId="170" fontId="22" fillId="0" borderId="0" xfId="6" applyNumberFormat="1" applyFont="1" applyBorder="1" applyAlignment="1">
      <alignment horizontal="center" vertical="center"/>
    </xf>
    <xf numFmtId="178" fontId="22" fillId="0" borderId="0" xfId="6" applyNumberFormat="1" applyFont="1" applyBorder="1" applyAlignment="1">
      <alignment horizontal="center" vertical="center"/>
    </xf>
    <xf numFmtId="0" fontId="40" fillId="8" borderId="0" xfId="52" applyFont="1" applyFill="1" applyBorder="1" applyAlignment="1">
      <alignment horizontal="center" vertical="center" wrapText="1"/>
    </xf>
    <xf numFmtId="0" fontId="40" fillId="0" borderId="0" xfId="30" applyFont="1" applyBorder="1" applyAlignment="1">
      <alignment horizontal="center" vertical="center"/>
    </xf>
    <xf numFmtId="187" fontId="40" fillId="0" borderId="39" xfId="55" applyNumberFormat="1" applyFont="1" applyFill="1" applyBorder="1" applyAlignment="1">
      <alignment horizontal="center" vertical="center"/>
    </xf>
    <xf numFmtId="167" fontId="38" fillId="0" borderId="0" xfId="52" applyNumberFormat="1" applyFont="1" applyBorder="1"/>
    <xf numFmtId="0" fontId="46" fillId="20" borderId="0" xfId="6" applyFont="1" applyFill="1" applyBorder="1" applyAlignment="1">
      <alignment horizontal="center" vertical="center" wrapText="1"/>
    </xf>
    <xf numFmtId="0" fontId="17" fillId="20" borderId="0" xfId="6" applyFont="1" applyFill="1" applyBorder="1" applyAlignment="1">
      <alignment horizontal="center" vertical="center"/>
    </xf>
    <xf numFmtId="0" fontId="17" fillId="5" borderId="0" xfId="6" applyFont="1" applyFill="1" applyBorder="1" applyAlignment="1">
      <alignment horizontal="center" vertical="center"/>
    </xf>
    <xf numFmtId="0" fontId="7" fillId="0" borderId="14" xfId="6" applyFont="1" applyBorder="1" applyAlignment="1">
      <alignment horizontal="center" vertical="center" wrapText="1"/>
    </xf>
    <xf numFmtId="0" fontId="7" fillId="0" borderId="16" xfId="6" applyFont="1" applyBorder="1" applyAlignment="1">
      <alignment horizontal="center" vertical="center" wrapText="1"/>
    </xf>
    <xf numFmtId="0" fontId="7" fillId="0" borderId="17" xfId="6" applyFont="1" applyBorder="1" applyAlignment="1">
      <alignment horizontal="center" vertical="center" wrapText="1"/>
    </xf>
  </cellXfs>
  <cellStyles count="75">
    <cellStyle name="Comma 2" xfId="1" xr:uid="{00000000-0005-0000-0000-000000000000}"/>
    <cellStyle name="Comma 2 2" xfId="62" xr:uid="{00000000-0005-0000-0000-000001000000}"/>
    <cellStyle name="Comma 4" xfId="46" xr:uid="{00000000-0005-0000-0000-000002000000}"/>
    <cellStyle name="Comma 4 2" xfId="66" xr:uid="{00000000-0005-0000-0000-000003000000}"/>
    <cellStyle name="Comma 5" xfId="51" xr:uid="{00000000-0005-0000-0000-000004000000}"/>
    <cellStyle name="Comma 5 2" xfId="67" xr:uid="{00000000-0005-0000-0000-000005000000}"/>
    <cellStyle name="Comma 9" xfId="35" xr:uid="{00000000-0005-0000-0000-000006000000}"/>
    <cellStyle name="Comma 9 2" xfId="55" xr:uid="{00000000-0005-0000-0000-000007000000}"/>
    <cellStyle name="Comma 9 2 2" xfId="68" xr:uid="{00000000-0005-0000-0000-000008000000}"/>
    <cellStyle name="Comma 9 2 2 3" xfId="74" xr:uid="{00000000-0005-0000-0000-000009000000}"/>
    <cellStyle name="Comma 9 3" xfId="63" xr:uid="{00000000-0005-0000-0000-00000A000000}"/>
    <cellStyle name="Currency 2 6" xfId="34" xr:uid="{00000000-0005-0000-0000-00000B000000}"/>
    <cellStyle name="Currency 2 6 2" xfId="54" xr:uid="{00000000-0005-0000-0000-00000C000000}"/>
    <cellStyle name="Currency 2 6 2 2 2" xfId="73" xr:uid="{00000000-0005-0000-0000-00000D000000}"/>
    <cellStyle name="Currency 3" xfId="45" xr:uid="{00000000-0005-0000-0000-00000E000000}"/>
    <cellStyle name="Currency 5" xfId="31" xr:uid="{00000000-0005-0000-0000-00000F000000}"/>
    <cellStyle name="Header1" xfId="2" xr:uid="{00000000-0005-0000-0000-000010000000}"/>
    <cellStyle name="Header2" xfId="3" xr:uid="{00000000-0005-0000-0000-000011000000}"/>
    <cellStyle name="Hyperlink" xfId="38" builtinId="8"/>
    <cellStyle name="Hyperlink 2" xfId="29" xr:uid="{00000000-0005-0000-0000-000013000000}"/>
    <cellStyle name="Hyperlink 2 6 5" xfId="43" xr:uid="{00000000-0005-0000-0000-000014000000}"/>
    <cellStyle name="Hyperlink 3" xfId="70" xr:uid="{00000000-0005-0000-0000-000015000000}"/>
    <cellStyle name="Hyperlink 4" xfId="42" xr:uid="{00000000-0005-0000-0000-000016000000}"/>
    <cellStyle name="n" xfId="4" xr:uid="{00000000-0005-0000-0000-000017000000}"/>
    <cellStyle name="Normal" xfId="0" builtinId="0"/>
    <cellStyle name="Normal 10" xfId="49" xr:uid="{00000000-0005-0000-0000-000019000000}"/>
    <cellStyle name="Normal 11" xfId="60" xr:uid="{00000000-0005-0000-0000-00001A000000}"/>
    <cellStyle name="Normal 2" xfId="37" xr:uid="{00000000-0005-0000-0000-00001B000000}"/>
    <cellStyle name="Normal 2 19" xfId="48" xr:uid="{00000000-0005-0000-0000-00001C000000}"/>
    <cellStyle name="Normal 2 2" xfId="69" xr:uid="{00000000-0005-0000-0000-00001D000000}"/>
    <cellStyle name="Normal 2 2 2 3" xfId="52" xr:uid="{00000000-0005-0000-0000-00001E000000}"/>
    <cellStyle name="Normal 2 68" xfId="32" xr:uid="{00000000-0005-0000-0000-00001F000000}"/>
    <cellStyle name="Normal 2 68 2" xfId="36" xr:uid="{00000000-0005-0000-0000-000020000000}"/>
    <cellStyle name="Normal 2 68 2 2" xfId="64" xr:uid="{00000000-0005-0000-0000-000021000000}"/>
    <cellStyle name="Normal 2 68 3" xfId="57" xr:uid="{00000000-0005-0000-0000-000022000000}"/>
    <cellStyle name="Normal 2 72" xfId="58" xr:uid="{00000000-0005-0000-0000-000023000000}"/>
    <cellStyle name="Normal 2 73" xfId="56" xr:uid="{00000000-0005-0000-0000-000024000000}"/>
    <cellStyle name="Normal 24 2" xfId="53" xr:uid="{00000000-0005-0000-0000-000025000000}"/>
    <cellStyle name="Normal 3" xfId="5" xr:uid="{00000000-0005-0000-0000-000026000000}"/>
    <cellStyle name="Normal 4" xfId="50" xr:uid="{00000000-0005-0000-0000-000027000000}"/>
    <cellStyle name="Normal 4 2" xfId="71" xr:uid="{00000000-0005-0000-0000-000028000000}"/>
    <cellStyle name="Normal 4 72" xfId="47" xr:uid="{00000000-0005-0000-0000-000029000000}"/>
    <cellStyle name="Normal 44" xfId="40" xr:uid="{00000000-0005-0000-0000-00002A000000}"/>
    <cellStyle name="Normal 49 2" xfId="72" xr:uid="{00000000-0005-0000-0000-00002B000000}"/>
    <cellStyle name="Normal 5" xfId="28" xr:uid="{00000000-0005-0000-0000-00002C000000}"/>
    <cellStyle name="Normal 5 2" xfId="30" xr:uid="{00000000-0005-0000-0000-00002D000000}"/>
    <cellStyle name="Normal 6" xfId="61" xr:uid="{00000000-0005-0000-0000-00002E000000}"/>
    <cellStyle name="Normal 7" xfId="33" xr:uid="{00000000-0005-0000-0000-00002F000000}"/>
    <cellStyle name="Normal 8" xfId="39" xr:uid="{00000000-0005-0000-0000-000030000000}"/>
    <cellStyle name="Normal 8 2" xfId="59" xr:uid="{00000000-0005-0000-0000-000031000000}"/>
    <cellStyle name="Normal 9" xfId="41" xr:uid="{00000000-0005-0000-0000-000032000000}"/>
    <cellStyle name="Normal 9 2" xfId="65" xr:uid="{00000000-0005-0000-0000-000033000000}"/>
    <cellStyle name="Normal_TECNHICAL DESCRIPTION FORM 2003-2004 - BALAU" xfId="6" xr:uid="{00000000-0005-0000-0000-000034000000}"/>
    <cellStyle name=" [0.00]_ Att. 1- Cover" xfId="7" xr:uid="{00000000-0005-0000-0000-000035000000}"/>
    <cellStyle name="_ Att. 1- Cover" xfId="8" xr:uid="{00000000-0005-0000-0000-000036000000}"/>
    <cellStyle name="?_ Att. 1- Cover" xfId="9" xr:uid="{00000000-0005-0000-0000-000037000000}"/>
    <cellStyle name="똿뗦먛귟 [0.00]_PRODUCT DETAIL Q1" xfId="10" xr:uid="{00000000-0005-0000-0000-000038000000}"/>
    <cellStyle name="똿뗦먛귟_PRODUCT DETAIL Q1" xfId="11" xr:uid="{00000000-0005-0000-0000-000039000000}"/>
    <cellStyle name="믅됞 [0.00]_PRODUCT DETAIL Q1" xfId="12" xr:uid="{00000000-0005-0000-0000-00003A000000}"/>
    <cellStyle name="믅됞_PRODUCT DETAIL Q1" xfId="13" xr:uid="{00000000-0005-0000-0000-00003B000000}"/>
    <cellStyle name="백분율_95" xfId="14" xr:uid="{00000000-0005-0000-0000-00003C000000}"/>
    <cellStyle name="뷭?_BOOKSHIP" xfId="15" xr:uid="{00000000-0005-0000-0000-00003D000000}"/>
    <cellStyle name="콤마 [0]_1202" xfId="16" xr:uid="{00000000-0005-0000-0000-00003E000000}"/>
    <cellStyle name="콤마_1202" xfId="17" xr:uid="{00000000-0005-0000-0000-00003F000000}"/>
    <cellStyle name="통화 [0]_1202" xfId="18" xr:uid="{00000000-0005-0000-0000-000040000000}"/>
    <cellStyle name="통화_1202" xfId="19" xr:uid="{00000000-0005-0000-0000-000041000000}"/>
    <cellStyle name="표준_(정보부문)월별인원계획" xfId="20" xr:uid="{00000000-0005-0000-0000-000042000000}"/>
    <cellStyle name="표준_kc-elec system check list" xfId="21" xr:uid="{00000000-0005-0000-0000-000043000000}"/>
    <cellStyle name="一般_99Q3647-ALL-CAS2" xfId="22" xr:uid="{00000000-0005-0000-0000-000044000000}"/>
    <cellStyle name="千分位[0]_Book1" xfId="23" xr:uid="{00000000-0005-0000-0000-000045000000}"/>
    <cellStyle name="千分位_99Q3647-ALL-CAS2" xfId="24" xr:uid="{00000000-0005-0000-0000-000046000000}"/>
    <cellStyle name="常规_SC 102.012-020revised#1" xfId="44" xr:uid="{00000000-0005-0000-0000-000047000000}"/>
    <cellStyle name="貨幣 [0]_Book1" xfId="25" xr:uid="{00000000-0005-0000-0000-000048000000}"/>
    <cellStyle name="貨幣[0]_BRE" xfId="26" xr:uid="{00000000-0005-0000-0000-000049000000}"/>
    <cellStyle name="貨幣_Book1" xfId="27" xr:uid="{00000000-0005-0000-0000-00004A000000}"/>
  </cellStyles>
  <dxfs count="35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4.xml"/><Relationship Id="rId47" Type="http://schemas.openxmlformats.org/officeDocument/2006/relationships/externalLink" Target="externalLinks/externalLink9.xml"/><Relationship Id="rId63" Type="http://schemas.openxmlformats.org/officeDocument/2006/relationships/externalLink" Target="externalLinks/externalLink25.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externalLink" Target="externalLinks/externalLink7.xml"/><Relationship Id="rId53" Type="http://schemas.openxmlformats.org/officeDocument/2006/relationships/externalLink" Target="externalLinks/externalLink15.xml"/><Relationship Id="rId58" Type="http://schemas.openxmlformats.org/officeDocument/2006/relationships/externalLink" Target="externalLinks/externalLink20.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externalLink" Target="externalLinks/externalLink2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5.xml"/><Relationship Id="rId48" Type="http://schemas.openxmlformats.org/officeDocument/2006/relationships/externalLink" Target="externalLinks/externalLink10.xml"/><Relationship Id="rId56" Type="http://schemas.openxmlformats.org/officeDocument/2006/relationships/externalLink" Target="externalLinks/externalLink18.xml"/><Relationship Id="rId64" Type="http://schemas.openxmlformats.org/officeDocument/2006/relationships/externalLink" Target="externalLinks/externalLink26.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8.xml"/><Relationship Id="rId59" Type="http://schemas.openxmlformats.org/officeDocument/2006/relationships/externalLink" Target="externalLinks/externalLink21.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3.xml"/><Relationship Id="rId54" Type="http://schemas.openxmlformats.org/officeDocument/2006/relationships/externalLink" Target="externalLinks/externalLink16.xml"/><Relationship Id="rId62" Type="http://schemas.openxmlformats.org/officeDocument/2006/relationships/externalLink" Target="externalLinks/externalLink24.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1.xml"/><Relationship Id="rId57" Type="http://schemas.openxmlformats.org/officeDocument/2006/relationships/externalLink" Target="externalLinks/externalLink1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6.xml"/><Relationship Id="rId52" Type="http://schemas.openxmlformats.org/officeDocument/2006/relationships/externalLink" Target="externalLinks/externalLink14.xml"/><Relationship Id="rId60" Type="http://schemas.openxmlformats.org/officeDocument/2006/relationships/externalLink" Target="externalLinks/externalLink22.xml"/><Relationship Id="rId65" Type="http://schemas.openxmlformats.org/officeDocument/2006/relationships/externalLink" Target="externalLinks/externalLink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xml"/><Relationship Id="rId34" Type="http://schemas.openxmlformats.org/officeDocument/2006/relationships/worksheet" Target="worksheets/sheet34.xml"/><Relationship Id="rId50" Type="http://schemas.openxmlformats.org/officeDocument/2006/relationships/externalLink" Target="externalLinks/externalLink12.xml"/><Relationship Id="rId55" Type="http://schemas.openxmlformats.org/officeDocument/2006/relationships/externalLink" Target="externalLinks/externalLink1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542925</xdr:colOff>
      <xdr:row>3</xdr:row>
      <xdr:rowOff>128403</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14525" cy="804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114300</xdr:colOff>
      <xdr:row>3</xdr:row>
      <xdr:rowOff>128403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14525" cy="804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38101</xdr:colOff>
      <xdr:row>0</xdr:row>
      <xdr:rowOff>41275</xdr:rowOff>
    </xdr:from>
    <xdr:to>
      <xdr:col>2</xdr:col>
      <xdr:colOff>114301</xdr:colOff>
      <xdr:row>2</xdr:row>
      <xdr:rowOff>206038</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1" y="41275"/>
          <a:ext cx="1270000" cy="6092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xdr:col>
      <xdr:colOff>1152525</xdr:colOff>
      <xdr:row>3</xdr:row>
      <xdr:rowOff>156978</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1914525" cy="804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47625</xdr:colOff>
      <xdr:row>5</xdr:row>
      <xdr:rowOff>47625</xdr:rowOff>
    </xdr:from>
    <xdr:to>
      <xdr:col>4</xdr:col>
      <xdr:colOff>781050</xdr:colOff>
      <xdr:row>7</xdr:row>
      <xdr:rowOff>85725</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47625"/>
          <a:ext cx="13906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450606</xdr:colOff>
      <xdr:row>5</xdr:row>
      <xdr:rowOff>96471</xdr:rowOff>
    </xdr:from>
    <xdr:to>
      <xdr:col>4</xdr:col>
      <xdr:colOff>1184031</xdr:colOff>
      <xdr:row>7</xdr:row>
      <xdr:rowOff>134571</xdr:rowOff>
    </xdr:to>
    <xdr:pic>
      <xdr:nvPicPr>
        <xdr:cNvPr id="3" name="Picture 1">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0606" y="96471"/>
          <a:ext cx="1392848" cy="758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959402</xdr:colOff>
      <xdr:row>10</xdr:row>
      <xdr:rowOff>100879</xdr:rowOff>
    </xdr:from>
    <xdr:to>
      <xdr:col>4</xdr:col>
      <xdr:colOff>1283252</xdr:colOff>
      <xdr:row>10</xdr:row>
      <xdr:rowOff>329479</xdr:rowOff>
    </xdr:to>
    <xdr:sp macro="" textlink="">
      <xdr:nvSpPr>
        <xdr:cNvPr id="5" name="Text Box 1">
          <a:extLst>
            <a:ext uri="{FF2B5EF4-FFF2-40B4-BE49-F238E27FC236}">
              <a16:creationId xmlns:a16="http://schemas.microsoft.com/office/drawing/2014/main" id="{00000000-0008-0000-0600-000005000000}"/>
            </a:ext>
          </a:extLst>
        </xdr:cNvPr>
        <xdr:cNvSpPr txBox="1">
          <a:spLocks noChangeArrowheads="1"/>
        </xdr:cNvSpPr>
      </xdr:nvSpPr>
      <xdr:spPr bwMode="auto">
        <a:xfrm>
          <a:off x="1622011" y="1757401"/>
          <a:ext cx="323850" cy="228600"/>
        </a:xfrm>
        <a:prstGeom prst="rect">
          <a:avLst/>
        </a:prstGeom>
        <a:solidFill>
          <a:srgbClr val="FFFFFF"/>
        </a:solidFill>
        <a:ln w="9525">
          <a:solidFill>
            <a:srgbClr val="000000"/>
          </a:solidFill>
          <a:miter lim="800000"/>
          <a:headEnd/>
          <a:tailEnd/>
        </a:ln>
      </xdr:spPr>
    </xdr:sp>
    <xdr:clientData/>
  </xdr:twoCellAnchor>
  <xdr:twoCellAnchor>
    <xdr:from>
      <xdr:col>5</xdr:col>
      <xdr:colOff>1687072</xdr:colOff>
      <xdr:row>10</xdr:row>
      <xdr:rowOff>88079</xdr:rowOff>
    </xdr:from>
    <xdr:to>
      <xdr:col>5</xdr:col>
      <xdr:colOff>2010922</xdr:colOff>
      <xdr:row>10</xdr:row>
      <xdr:rowOff>316679</xdr:rowOff>
    </xdr:to>
    <xdr:sp macro="" textlink="">
      <xdr:nvSpPr>
        <xdr:cNvPr id="8" name="Text Box 1">
          <a:extLst>
            <a:ext uri="{FF2B5EF4-FFF2-40B4-BE49-F238E27FC236}">
              <a16:creationId xmlns:a16="http://schemas.microsoft.com/office/drawing/2014/main" id="{00000000-0008-0000-0600-000008000000}"/>
            </a:ext>
          </a:extLst>
        </xdr:cNvPr>
        <xdr:cNvSpPr txBox="1">
          <a:spLocks noChangeArrowheads="1"/>
        </xdr:cNvSpPr>
      </xdr:nvSpPr>
      <xdr:spPr bwMode="auto">
        <a:xfrm>
          <a:off x="3771529" y="1744601"/>
          <a:ext cx="323850" cy="22860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5</xdr:row>
      <xdr:rowOff>66675</xdr:rowOff>
    </xdr:from>
    <xdr:to>
      <xdr:col>1</xdr:col>
      <xdr:colOff>142875</xdr:colOff>
      <xdr:row>6</xdr:row>
      <xdr:rowOff>43543</xdr:rowOff>
    </xdr:to>
    <xdr:pic>
      <xdr:nvPicPr>
        <xdr:cNvPr id="3" name="Picture 1">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66675"/>
          <a:ext cx="1219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302078</xdr:colOff>
      <xdr:row>10</xdr:row>
      <xdr:rowOff>54429</xdr:rowOff>
    </xdr:from>
    <xdr:to>
      <xdr:col>3</xdr:col>
      <xdr:colOff>693964</xdr:colOff>
      <xdr:row>10</xdr:row>
      <xdr:rowOff>325211</xdr:rowOff>
    </xdr:to>
    <xdr:sp macro="" textlink="">
      <xdr:nvSpPr>
        <xdr:cNvPr id="4" name="Text Box 2">
          <a:extLst>
            <a:ext uri="{FF2B5EF4-FFF2-40B4-BE49-F238E27FC236}">
              <a16:creationId xmlns:a16="http://schemas.microsoft.com/office/drawing/2014/main" id="{00000000-0008-0000-0700-000004000000}"/>
            </a:ext>
          </a:extLst>
        </xdr:cNvPr>
        <xdr:cNvSpPr txBox="1">
          <a:spLocks noChangeArrowheads="1"/>
        </xdr:cNvSpPr>
      </xdr:nvSpPr>
      <xdr:spPr bwMode="auto">
        <a:xfrm>
          <a:off x="3690257" y="2245179"/>
          <a:ext cx="391886" cy="270782"/>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114300</xdr:colOff>
      <xdr:row>5</xdr:row>
      <xdr:rowOff>66675</xdr:rowOff>
    </xdr:from>
    <xdr:to>
      <xdr:col>1</xdr:col>
      <xdr:colOff>142875</xdr:colOff>
      <xdr:row>6</xdr:row>
      <xdr:rowOff>43543</xdr:rowOff>
    </xdr:to>
    <xdr:pic>
      <xdr:nvPicPr>
        <xdr:cNvPr id="5" name="Picture 1">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66675"/>
          <a:ext cx="1219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299357</xdr:colOff>
      <xdr:row>10</xdr:row>
      <xdr:rowOff>68035</xdr:rowOff>
    </xdr:from>
    <xdr:to>
      <xdr:col>1</xdr:col>
      <xdr:colOff>691243</xdr:colOff>
      <xdr:row>10</xdr:row>
      <xdr:rowOff>338817</xdr:rowOff>
    </xdr:to>
    <xdr:sp macro="" textlink="">
      <xdr:nvSpPr>
        <xdr:cNvPr id="6" name="Text Box 2">
          <a:extLst>
            <a:ext uri="{FF2B5EF4-FFF2-40B4-BE49-F238E27FC236}">
              <a16:creationId xmlns:a16="http://schemas.microsoft.com/office/drawing/2014/main" id="{00000000-0008-0000-0700-000006000000}"/>
            </a:ext>
          </a:extLst>
        </xdr:cNvPr>
        <xdr:cNvSpPr txBox="1">
          <a:spLocks noChangeArrowheads="1"/>
        </xdr:cNvSpPr>
      </xdr:nvSpPr>
      <xdr:spPr bwMode="auto">
        <a:xfrm>
          <a:off x="1496786" y="2258785"/>
          <a:ext cx="391886" cy="270782"/>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338</xdr:col>
          <xdr:colOff>0</xdr:colOff>
          <xdr:row>1</xdr:row>
          <xdr:rowOff>152400</xdr:rowOff>
        </xdr:from>
        <xdr:to>
          <xdr:col>339</xdr:col>
          <xdr:colOff>487680</xdr:colOff>
          <xdr:row>1</xdr:row>
          <xdr:rowOff>403860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338</xdr:col>
          <xdr:colOff>0</xdr:colOff>
          <xdr:row>2</xdr:row>
          <xdr:rowOff>121920</xdr:rowOff>
        </xdr:from>
        <xdr:to>
          <xdr:col>339</xdr:col>
          <xdr:colOff>487680</xdr:colOff>
          <xdr:row>2</xdr:row>
          <xdr:rowOff>373380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819710</xdr:colOff>
      <xdr:row>2</xdr:row>
      <xdr:rowOff>171450</xdr:rowOff>
    </xdr:to>
    <xdr:pic>
      <xdr:nvPicPr>
        <xdr:cNvPr id="2" name="Picture 1">
          <a:extLst>
            <a:ext uri="{FF2B5EF4-FFF2-40B4-BE49-F238E27FC236}">
              <a16:creationId xmlns:a16="http://schemas.microsoft.com/office/drawing/2014/main" id="{7258358A-260F-4FC8-9F35-C444077F3C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501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0</xdr:col>
      <xdr:colOff>0</xdr:colOff>
      <xdr:row>0</xdr:row>
      <xdr:rowOff>0</xdr:rowOff>
    </xdr:from>
    <xdr:ext cx="1307166" cy="619685"/>
    <xdr:pic>
      <xdr:nvPicPr>
        <xdr:cNvPr id="3" name="Picture 2">
          <a:extLst>
            <a:ext uri="{FF2B5EF4-FFF2-40B4-BE49-F238E27FC236}">
              <a16:creationId xmlns:a16="http://schemas.microsoft.com/office/drawing/2014/main" id="{30F9E6F4-91A9-4800-966D-3FB5747D5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07166" cy="6196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14</xdr:col>
      <xdr:colOff>485775</xdr:colOff>
      <xdr:row>193</xdr:row>
      <xdr:rowOff>28575</xdr:rowOff>
    </xdr:from>
    <xdr:to>
      <xdr:col>17</xdr:col>
      <xdr:colOff>3637</xdr:colOff>
      <xdr:row>196</xdr:row>
      <xdr:rowOff>89057</xdr:rowOff>
    </xdr:to>
    <xdr:pic>
      <xdr:nvPicPr>
        <xdr:cNvPr id="4" name="Picture 3">
          <a:extLst>
            <a:ext uri="{FF2B5EF4-FFF2-40B4-BE49-F238E27FC236}">
              <a16:creationId xmlns:a16="http://schemas.microsoft.com/office/drawing/2014/main" id="{28A7E09B-86AD-47E3-BED6-4BCA037FF44F}"/>
            </a:ext>
          </a:extLst>
        </xdr:cNvPr>
        <xdr:cNvPicPr>
          <a:picLocks noChangeAspect="1"/>
        </xdr:cNvPicPr>
      </xdr:nvPicPr>
      <xdr:blipFill>
        <a:blip xmlns:r="http://schemas.openxmlformats.org/officeDocument/2006/relationships" r:embed="rId2"/>
        <a:stretch>
          <a:fillRect/>
        </a:stretch>
      </xdr:blipFill>
      <xdr:spPr>
        <a:xfrm>
          <a:off x="10563225" y="14087475"/>
          <a:ext cx="1104900" cy="1032032"/>
        </a:xfrm>
        <a:prstGeom prst="rect">
          <a:avLst/>
        </a:prstGeom>
      </xdr:spPr>
    </xdr:pic>
    <xdr:clientData/>
  </xdr:twoCellAnchor>
  <xdr:twoCellAnchor editAs="oneCell">
    <xdr:from>
      <xdr:col>13</xdr:col>
      <xdr:colOff>247650</xdr:colOff>
      <xdr:row>193</xdr:row>
      <xdr:rowOff>38100</xdr:rowOff>
    </xdr:from>
    <xdr:to>
      <xdr:col>14</xdr:col>
      <xdr:colOff>371950</xdr:colOff>
      <xdr:row>196</xdr:row>
      <xdr:rowOff>84651</xdr:rowOff>
    </xdr:to>
    <xdr:pic>
      <xdr:nvPicPr>
        <xdr:cNvPr id="5" name="Picture 4">
          <a:extLst>
            <a:ext uri="{FF2B5EF4-FFF2-40B4-BE49-F238E27FC236}">
              <a16:creationId xmlns:a16="http://schemas.microsoft.com/office/drawing/2014/main" id="{9715973F-2FB4-437D-8121-311D3A91C578}"/>
            </a:ext>
          </a:extLst>
        </xdr:cNvPr>
        <xdr:cNvPicPr>
          <a:picLocks noChangeAspect="1"/>
        </xdr:cNvPicPr>
      </xdr:nvPicPr>
      <xdr:blipFill>
        <a:blip xmlns:r="http://schemas.openxmlformats.org/officeDocument/2006/relationships" r:embed="rId3"/>
        <a:stretch>
          <a:fillRect/>
        </a:stretch>
      </xdr:blipFill>
      <xdr:spPr>
        <a:xfrm>
          <a:off x="9486900" y="14097000"/>
          <a:ext cx="962500" cy="1018101"/>
        </a:xfrm>
        <a:prstGeom prst="rect">
          <a:avLst/>
        </a:prstGeom>
      </xdr:spPr>
    </xdr:pic>
    <xdr:clientData/>
  </xdr:twoCellAnchor>
  <xdr:twoCellAnchor editAs="oneCell">
    <xdr:from>
      <xdr:col>13</xdr:col>
      <xdr:colOff>284631</xdr:colOff>
      <xdr:row>199</xdr:row>
      <xdr:rowOff>8105</xdr:rowOff>
    </xdr:from>
    <xdr:to>
      <xdr:col>17</xdr:col>
      <xdr:colOff>22973</xdr:colOff>
      <xdr:row>202</xdr:row>
      <xdr:rowOff>116065</xdr:rowOff>
    </xdr:to>
    <xdr:pic>
      <xdr:nvPicPr>
        <xdr:cNvPr id="6" name="Picture 5">
          <a:extLst>
            <a:ext uri="{FF2B5EF4-FFF2-40B4-BE49-F238E27FC236}">
              <a16:creationId xmlns:a16="http://schemas.microsoft.com/office/drawing/2014/main" id="{519A9EB4-FD3E-46D7-9B9A-FD5545AB4B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9523881" y="15667205"/>
          <a:ext cx="2176742" cy="1079509"/>
        </a:xfrm>
        <a:prstGeom prst="rect">
          <a:avLst/>
        </a:prstGeom>
      </xdr:spPr>
    </xdr:pic>
    <xdr:clientData/>
  </xdr:twoCellAnchor>
  <xdr:twoCellAnchor editAs="oneCell">
    <xdr:from>
      <xdr:col>0</xdr:col>
      <xdr:colOff>257736</xdr:colOff>
      <xdr:row>5</xdr:row>
      <xdr:rowOff>168088</xdr:rowOff>
    </xdr:from>
    <xdr:to>
      <xdr:col>3</xdr:col>
      <xdr:colOff>358936</xdr:colOff>
      <xdr:row>14</xdr:row>
      <xdr:rowOff>56028</xdr:rowOff>
    </xdr:to>
    <xdr:pic>
      <xdr:nvPicPr>
        <xdr:cNvPr id="7" name="Picture 6">
          <a:extLst>
            <a:ext uri="{FF2B5EF4-FFF2-40B4-BE49-F238E27FC236}">
              <a16:creationId xmlns:a16="http://schemas.microsoft.com/office/drawing/2014/main" id="{635D8328-935C-4ED3-87AA-FEC47549C8C4}"/>
            </a:ext>
          </a:extLst>
        </xdr:cNvPr>
        <xdr:cNvPicPr>
          <a:picLocks noChangeAspect="1"/>
        </xdr:cNvPicPr>
      </xdr:nvPicPr>
      <xdr:blipFill>
        <a:blip xmlns:r="http://schemas.openxmlformats.org/officeDocument/2006/relationships" r:embed="rId5"/>
        <a:stretch>
          <a:fillRect/>
        </a:stretch>
      </xdr:blipFill>
      <xdr:spPr>
        <a:xfrm>
          <a:off x="257736" y="1206313"/>
          <a:ext cx="3149200" cy="1688165"/>
        </a:xfrm>
        <a:prstGeom prst="rect">
          <a:avLst/>
        </a:prstGeom>
      </xdr:spPr>
    </xdr:pic>
    <xdr:clientData/>
  </xdr:twoCellAnchor>
  <xdr:twoCellAnchor editAs="oneCell">
    <xdr:from>
      <xdr:col>10</xdr:col>
      <xdr:colOff>280147</xdr:colOff>
      <xdr:row>199</xdr:row>
      <xdr:rowOff>22413</xdr:rowOff>
    </xdr:from>
    <xdr:to>
      <xdr:col>13</xdr:col>
      <xdr:colOff>248669</xdr:colOff>
      <xdr:row>202</xdr:row>
      <xdr:rowOff>140074</xdr:rowOff>
    </xdr:to>
    <xdr:pic>
      <xdr:nvPicPr>
        <xdr:cNvPr id="8" name="Picture 7">
          <a:extLst>
            <a:ext uri="{FF2B5EF4-FFF2-40B4-BE49-F238E27FC236}">
              <a16:creationId xmlns:a16="http://schemas.microsoft.com/office/drawing/2014/main" id="{F4116843-A033-4A3D-B66F-2400F37ACF83}"/>
            </a:ext>
          </a:extLst>
        </xdr:cNvPr>
        <xdr:cNvPicPr>
          <a:picLocks noChangeAspect="1"/>
        </xdr:cNvPicPr>
      </xdr:nvPicPr>
      <xdr:blipFill>
        <a:blip xmlns:r="http://schemas.openxmlformats.org/officeDocument/2006/relationships" r:embed="rId5"/>
        <a:stretch>
          <a:fillRect/>
        </a:stretch>
      </xdr:blipFill>
      <xdr:spPr>
        <a:xfrm>
          <a:off x="7461997" y="15681513"/>
          <a:ext cx="2025922" cy="1089210"/>
        </a:xfrm>
        <a:prstGeom prst="rect">
          <a:avLst/>
        </a:prstGeom>
      </xdr:spPr>
    </xdr:pic>
    <xdr:clientData/>
  </xdr:twoCellAnchor>
  <xdr:twoCellAnchor editAs="oneCell">
    <xdr:from>
      <xdr:col>24</xdr:col>
      <xdr:colOff>56031</xdr:colOff>
      <xdr:row>15</xdr:row>
      <xdr:rowOff>22412</xdr:rowOff>
    </xdr:from>
    <xdr:to>
      <xdr:col>25</xdr:col>
      <xdr:colOff>486985</xdr:colOff>
      <xdr:row>19</xdr:row>
      <xdr:rowOff>22412</xdr:rowOff>
    </xdr:to>
    <xdr:pic>
      <xdr:nvPicPr>
        <xdr:cNvPr id="9" name="Picture 8">
          <a:extLst>
            <a:ext uri="{FF2B5EF4-FFF2-40B4-BE49-F238E27FC236}">
              <a16:creationId xmlns:a16="http://schemas.microsoft.com/office/drawing/2014/main" id="{46089022-1B11-42BB-B0DE-3FC9F1D325DC}"/>
            </a:ext>
          </a:extLst>
        </xdr:cNvPr>
        <xdr:cNvPicPr>
          <a:picLocks noChangeAspect="1"/>
        </xdr:cNvPicPr>
      </xdr:nvPicPr>
      <xdr:blipFill>
        <a:blip xmlns:r="http://schemas.openxmlformats.org/officeDocument/2006/relationships" r:embed="rId5"/>
        <a:stretch>
          <a:fillRect/>
        </a:stretch>
      </xdr:blipFill>
      <xdr:spPr>
        <a:xfrm>
          <a:off x="16162806" y="3060887"/>
          <a:ext cx="1716829" cy="933450"/>
        </a:xfrm>
        <a:prstGeom prst="rect">
          <a:avLst/>
        </a:prstGeom>
      </xdr:spPr>
    </xdr:pic>
    <xdr:clientData/>
  </xdr:twoCellAnchor>
  <xdr:oneCellAnchor>
    <xdr:from>
      <xdr:col>17</xdr:col>
      <xdr:colOff>95250</xdr:colOff>
      <xdr:row>23</xdr:row>
      <xdr:rowOff>108858</xdr:rowOff>
    </xdr:from>
    <xdr:ext cx="802822" cy="775500"/>
    <xdr:pic>
      <xdr:nvPicPr>
        <xdr:cNvPr id="10" name="Picture 9">
          <a:extLst>
            <a:ext uri="{FF2B5EF4-FFF2-40B4-BE49-F238E27FC236}">
              <a16:creationId xmlns:a16="http://schemas.microsoft.com/office/drawing/2014/main" id="{89FB4A5C-9F7D-4DED-934B-45EB9D185B5B}"/>
            </a:ext>
          </a:extLst>
        </xdr:cNvPr>
        <xdr:cNvPicPr>
          <a:picLocks noChangeAspect="1"/>
        </xdr:cNvPicPr>
      </xdr:nvPicPr>
      <xdr:blipFill>
        <a:blip xmlns:r="http://schemas.openxmlformats.org/officeDocument/2006/relationships" r:embed="rId6"/>
        <a:stretch>
          <a:fillRect/>
        </a:stretch>
      </xdr:blipFill>
      <xdr:spPr>
        <a:xfrm>
          <a:off x="11772900" y="5452383"/>
          <a:ext cx="802822" cy="775500"/>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1047750</xdr:colOff>
      <xdr:row>4</xdr:row>
      <xdr:rowOff>0</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3" name="Picture 2">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4" name="Picture 3">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1123950</xdr:colOff>
      <xdr:row>4</xdr:row>
      <xdr:rowOff>2057</xdr:rowOff>
    </xdr:to>
    <xdr:pic>
      <xdr:nvPicPr>
        <xdr:cNvPr id="5" name="Picture 3">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1390650" cy="592607"/>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1047750</xdr:colOff>
      <xdr:row>4</xdr:row>
      <xdr:rowOff>0</xdr:rowOff>
    </xdr:to>
    <xdr:pic>
      <xdr:nvPicPr>
        <xdr:cNvPr id="2" name="Picture 1">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3" name="Picture 2">
          <a:extLst>
            <a:ext uri="{FF2B5EF4-FFF2-40B4-BE49-F238E27FC236}">
              <a16:creationId xmlns:a16="http://schemas.microsoft.com/office/drawing/2014/main" id="{00000000-0008-0000-2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4" name="Picture 3">
          <a:extLst>
            <a:ext uri="{FF2B5EF4-FFF2-40B4-BE49-F238E27FC236}">
              <a16:creationId xmlns:a16="http://schemas.microsoft.com/office/drawing/2014/main" id="{00000000-0008-0000-2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1123950</xdr:colOff>
      <xdr:row>4</xdr:row>
      <xdr:rowOff>2057</xdr:rowOff>
    </xdr:to>
    <xdr:pic>
      <xdr:nvPicPr>
        <xdr:cNvPr id="5" name="Picture 3">
          <a:extLst>
            <a:ext uri="{FF2B5EF4-FFF2-40B4-BE49-F238E27FC236}">
              <a16:creationId xmlns:a16="http://schemas.microsoft.com/office/drawing/2014/main" id="{00000000-0008-0000-25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1390650" cy="592607"/>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1047750</xdr:colOff>
      <xdr:row>4</xdr:row>
      <xdr:rowOff>0</xdr:rowOff>
    </xdr:to>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3" name="Picture 2">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1047750</xdr:colOff>
      <xdr:row>4</xdr:row>
      <xdr:rowOff>0</xdr:rowOff>
    </xdr:to>
    <xdr:pic>
      <xdr:nvPicPr>
        <xdr:cNvPr id="4" name="Picture 3">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44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1123950</xdr:colOff>
      <xdr:row>4</xdr:row>
      <xdr:rowOff>2057</xdr:rowOff>
    </xdr:to>
    <xdr:pic>
      <xdr:nvPicPr>
        <xdr:cNvPr id="5" name="Picture 3">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1390650" cy="592607"/>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ungquat\goi3\Form%20nop%20thau\PNT-P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RVER\PROJECT\PROP\DA0630\INQ'Y\STEEL\DA0463BQ.XLW"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ung%20Quat\Nhom%20GC\New%20Folder\My%20Documents\3533\99Q\99Q3657\99Q3299(REV.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uyetnga\bb%20ban%20giao\Phong%20Kinh%20Te\LUC\EXCEL\Th&#199;u\Du%20thau%20Y&#170;n%20Minh%20-%20H&#181;%20Gian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uyetnga\bb%20ban%20giao\LVTD\MSOffice\EXCEL\LUC\DT%20DZ%2022+TBA%2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Tuyetnga\bb%20ban%20giao\LVTD\MSOffice\EXCEL\LUC\HY3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E:\DOCUMENT\DAUTHAU\Dungquat\GOI3\DUNGQUAT-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B:\ZEHI\NHANCONG."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ung%20Quat\Nhom%20GC\New%20Folder\My%20Documents\3533\99Q\99Q3657\99Q3299(REV.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Kim%20Chi\KC1\CHAI.XLS\QUANG\CAITAO\DUTOAN\WB\TONGHOP.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Kim%20Chi\KC1\My%20document\EXCEL\DT-DIEN\My%20Documents\EXCEL\DT-DIEN\DTD-99.XLS\DUTOAN\KSON.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Kim%20Chi\KC1\CHAI.XLS\TRUNG\DUTOAN\NHATRANG\DZ.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D:\Kim%20Chi\KC1\CHAI.XLS\QUANG\QTSHSH\qt.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N:\MGT-DRT\MGT-IMPR\MGT-SC@\DA0463\QTN-INSN\WILLICH\INSUL.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MGT-DRT\MGT-IMPR\MGT-SC@\BA0397\INSULT'N\INS\ASK\PIPE-03E.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G:\Dung%20Quat\Nhom%20GC\New%20Folder\My%20Documents\3533\96Q\96q2588\PANEL.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D:\Kim%20Chi\KC1\TAILIEU\TL-EXCEL\DTD\DUTOAN\KSON.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D:\Kim%20Chi\KC1\CHAI.XLS\QUANG\HUE_WB\THANHT~2.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D:\Kim%20Chi\KC1\TK_DIEN\NHAN\DTX-NGG.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D:\Kim%20Chi\KC1\My%20Documents\EXCEL\TK_DIEN\NHAN\DTX-NGG.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SERVER\PROJECT\WINDOWS\TEMP\IBASE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E:\CS3408\Standard\RPT.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D:\Kim%20Chi\KC1\CHAI.XLS\PDQT.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D:\1%20TUYEN\2%20TONG%20HOP%20MA%20HANG\2%20TONG%20HOP%20BOM\Kingston%20THMH%2012%20(451-500).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D:\1%20TUYEN\2%20TONG%20HOP%20MA%20HANG\2%20TONG%20HOP%20BOM\Kingston%20THMH%2011%20(400-45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D:\1%20TUYEN\2%20TONG%20HOP%20MA%20HANG\2%20TONG%20HOP%20BOM\Kingston%20THMH%2013%20(501-550).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Tuyetnga\bb%20ban%20giao\Thang%20KT%202001\Ho%20so%20thau\Du%20thau%20Huu%20Lung%20-%20Lang%20S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NT-QUOT-#3"/>
      <sheetName val="COAT&amp;WRAP-QIOT-#3"/>
      <sheetName val="XL4Poppy"/>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Q FORM FOR INQUIRY"/>
      <sheetName val="FORM OF PROPOSAL RFP-003"/>
      <sheetName val="??-BLDG"/>
      <sheetName val="???????-BLDG"/>
      <sheetName val="Apr1"/>
      <sheetName val="Apr2"/>
      <sheetName val="Apr3"/>
      <sheetName val="Apr4"/>
      <sheetName val="Apr5"/>
      <sheetName val="Apr7"/>
      <sheetName val="Apr8"/>
      <sheetName val="Apr9"/>
      <sheetName val="Sheet1"/>
      <sheetName val="XL4Poppy"/>
      <sheetName val="Dec31"/>
      <sheetName val="Jan2"/>
      <sheetName val="Jan3"/>
      <sheetName val="Jan4"/>
      <sheetName val="Jan6"/>
      <sheetName val="Jan7"/>
      <sheetName val="Jan8"/>
      <sheetName val="Jan9"/>
      <sheetName val="Jan10"/>
      <sheetName val="Outlets"/>
      <sheetName val="PGs"/>
      <sheetName val="Jan11"/>
      <sheetName val="Jan13"/>
      <sheetName val="Jan14"/>
      <sheetName val="Jan15"/>
      <sheetName val="Jan16"/>
      <sheetName val="Jan17"/>
      <sheetName val="Jan18"/>
      <sheetName val="Jan20"/>
      <sheetName val="Jan21"/>
      <sheetName val="2001"/>
      <sheetName val="2002"/>
      <sheetName val="Tong hop"/>
      <sheetName val="________BLDG"/>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CT cong"/>
      <sheetName val="dg cong"/>
      <sheetName val="00000000"/>
      <sheetName val="BCDPS"/>
      <sheetName val="NKC "/>
      <sheetName val="TM1"/>
      <sheetName val="SC 111"/>
      <sheetName val="NH"/>
      <sheetName val="SC 131"/>
      <sheetName val="SC 133"/>
      <sheetName val="SC 141"/>
      <sheetName val="SC 152"/>
      <sheetName val="SC154"/>
      <sheetName val="SC 331"/>
      <sheetName val="SC333"/>
      <sheetName val="Sc 334"/>
      <sheetName val="SC 411"/>
      <sheetName val="SC 511"/>
      <sheetName val="SC 642 loan"/>
      <sheetName val="SCT642"/>
      <sheetName val="Sheet3"/>
      <sheetName val="211A"/>
      <sheetName val="211B"/>
      <sheetName val="SCT511"/>
      <sheetName val="SCT627"/>
      <sheetName val="SCT154"/>
      <sheetName val="Sheet5"/>
      <sheetName val="Hoi phu nu"/>
      <sheetName val="4p1"/>
      <sheetName val="4P"/>
      <sheetName val="Schneider"/>
      <sheetName val="THANG1"/>
      <sheetName val="THANG2"/>
      <sheetName val="THANG3"/>
      <sheetName val="THANG4"/>
      <sheetName val="THANG5"/>
      <sheetName val="THANG6"/>
      <sheetName val="THANG7"/>
      <sheetName val="THANG 8"/>
      <sheetName val="Sheet9"/>
      <sheetName val="Sheet8"/>
      <sheetName val="Sheet7"/>
      <sheetName val="Sheet6"/>
      <sheetName val="Sheet4"/>
      <sheetName val="Sheet2"/>
      <sheetName val="Tdoi t.truong"/>
      <sheetName val="BC DBKH T5"/>
      <sheetName val="BC DBKH T6"/>
      <sheetName val="BC DBKH T7"/>
      <sheetName val="XL4Test5"/>
      <sheetName val="Du toan"/>
      <sheetName val="Phan tich vat tu"/>
      <sheetName val="Tong hop vat tu"/>
      <sheetName val="Gia tri vat tu"/>
      <sheetName val="Chenh lech vat tu"/>
      <sheetName val="Chi phi van chuyen"/>
      <sheetName val="Don gia chi tiet"/>
      <sheetName val="Du thau"/>
      <sheetName val="Tong hop kinh phi"/>
      <sheetName val="Tu van Thiet ke"/>
      <sheetName val="Tien do thi cong"/>
      <sheetName val="Bia du toan"/>
      <sheetName val="Tro giup"/>
      <sheetName val="Config"/>
      <sheetName val="HUNG"/>
      <sheetName val="THO"/>
      <sheetName val="HOA"/>
      <sheetName val="TINH"/>
      <sheetName val="THONG"/>
      <sheetName val="XXXXXXXX"/>
      <sheetName val="XXXXXXX0"/>
      <sheetName val="XXXXXXX1"/>
      <sheetName val="Bia "/>
      <sheetName val="Muc luc"/>
      <sheetName val="Thuyet minh PA1"/>
      <sheetName val="kl xaychan khay"/>
      <sheetName val="?¬’P‰¿ì¬?-BLDG"/>
      <sheetName val="?¬P¿ì¬?-BLDG"/>
      <sheetName val="?쒕?-BLDG"/>
      <sheetName val="GVL"/>
      <sheetName val="tam"/>
      <sheetName val="PTDG"/>
      <sheetName val="DTCT"/>
      <sheetName val="DGBQ"/>
      <sheetName val="DGDT"/>
      <sheetName val="Gia trung thau"/>
      <sheetName val="Thanh toan dot 1"/>
      <sheetName val="DTXL"/>
      <sheetName val="THXL"/>
      <sheetName val="dieuphoida"/>
      <sheetName val="dieuphoidat"/>
      <sheetName val="10000000"/>
      <sheetName val="Q1-02"/>
      <sheetName val="Q2-02"/>
      <sheetName val="Q3-02"/>
      <sheetName val="Phan tich VT"/>
      <sheetName val="TKe VT"/>
      <sheetName val="Du tru Vat tu"/>
      <sheetName val="QUY TM 2004 (3)"/>
      <sheetName val="QUY TM 2004 (2)"/>
      <sheetName val="SO CAI 2004 TK 111 (2)"/>
      <sheetName val="CTGS N111 (2)"/>
      <sheetName val="Can doi TK (2)"/>
      <sheetName val="CTGS Co 111"/>
      <sheetName val="Bang "/>
      <sheetName val="So TGNH  (2)"/>
      <sheetName val="N 111"/>
      <sheetName val="Sheet1 (3)"/>
      <sheetName val="C 111"/>
      <sheetName val="Sheet10"/>
      <sheetName val="KD Theo YTo"/>
      <sheetName val="Tang giam TSCD"/>
      <sheetName val="TK Ngoai bang"/>
      <sheetName val="TMinh BC TC"/>
      <sheetName val="Can doi TK"/>
      <sheetName val="BCD KToan"/>
      <sheetName val="So TGNH "/>
      <sheetName val="SO CAI TK 112"/>
      <sheetName val="SO CAI 2004 TK 111"/>
      <sheetName val="Tien Vay 311"/>
      <sheetName val="DTCTiet"/>
      <sheetName val="DT BH"/>
      <sheetName val="So QTM 2005"/>
      <sheetName val="QUY TM 2004"/>
      <sheetName val="Tong hopQ48-1"/>
      <sheetName val="Tong hop QL48 - 2"/>
      <sheetName val="Tong hop QL47"/>
      <sheetName val="Tong hop QL48 - 3"/>
      <sheetName val="Chi tiet don gia khoi phuc"/>
      <sheetName val="Du toan chi tiet coc nuoc"/>
      <sheetName val="Du toan chi tiet coc"/>
      <sheetName val="Phan tich don gia chi tiet"/>
      <sheetName val="Nhap don gia VL dia phuong"/>
      <sheetName val="Luong mot ngay cong xay lap"/>
      <sheetName val="Luong mot ngay cong khao sat"/>
      <sheetName val="????-BLDG"/>
      <sheetName val="BOQ FORM FOR INQÕIRY"/>
      <sheetName val="thietbi"/>
      <sheetName val="?+Invoice!$DF$57?-BLDG"/>
      <sheetName val="De nghi thue TNDN2004"/>
      <sheetName val="to trinh dieu chinh thue"/>
      <sheetName val="Bang ke xin thanh toan nam 2005"/>
      <sheetName val="Bang ke xin thanh toan "/>
      <sheetName val="MAu so 11 nam 2003"/>
      <sheetName val="dang ky tam tru can bo di CT"/>
      <sheetName val="Phieu xuat Vtu "/>
      <sheetName val="Phieu nhap Vtu "/>
      <sheetName val="Vat tu lan trai "/>
      <sheetName val="Vat T u can lam phieu T11+ 12"/>
      <sheetName val="Vat tu hung long "/>
      <sheetName val="Vat Tu Can Dung 2004"/>
      <sheetName val="xd. D.M tieu haoNL"/>
      <sheetName val="Du kien nop NS 2004 CV463"/>
      <sheetName val="mau 02ATNDN"/>
      <sheetName val="Nop tien vao NS"/>
      <sheetName val="QTSDhoa don M01"/>
      <sheetName val="BCSD Hdon Mau 26"/>
      <sheetName val="MAU SO 05"/>
      <sheetName val="MAU SO 04"/>
      <sheetName val="TH Mau 03"/>
      <sheetName val="MAU SO 03"/>
      <sheetName val="MAU SO 02"/>
      <sheetName val="Mau So 01"/>
      <sheetName val="Chi tiet SD may CT 2004"/>
      <sheetName val="Bang ke hoa don xin vay NH"/>
      <sheetName val="TK821"/>
      <sheetName val="TK 721"/>
      <sheetName val=" TK 711"/>
      <sheetName val="  TK 642"/>
      <sheetName val=" TK 627"/>
      <sheetName val="Su dung may "/>
      <sheetName val="TK 623"/>
      <sheetName val="Chi tiet ca may "/>
      <sheetName val="Chi tiet NC tung CT 04"/>
      <sheetName val=" TK 622"/>
      <sheetName val="TK 621"/>
      <sheetName val="TK 154 D,Dang sang 2005"/>
      <sheetName val="DT da bao cao thue "/>
      <sheetName val="Doanh thu 2004"/>
      <sheetName val="Chi tiet DT dieu chinh thue "/>
      <sheetName val="bang ke chi tiet CT"/>
      <sheetName val="Chi phi do dang"/>
      <sheetName val="Can doi chi phi CT"/>
      <sheetName val="Chi tiet 511"/>
      <sheetName val=" TK 511"/>
      <sheetName val="TK 411"/>
      <sheetName val="TK 421"/>
      <sheetName val="TK 342"/>
      <sheetName val="TK 338"/>
      <sheetName val=" TK 334"/>
      <sheetName val="TK 333"/>
      <sheetName val="Chi tiet 331"/>
      <sheetName val="TK 331"/>
      <sheetName val=" TK 311"/>
      <sheetName val=" TK 241"/>
      <sheetName val=" TK 214"/>
      <sheetName val="Thue Tai Chinh may suc "/>
      <sheetName val=" TK 211"/>
      <sheetName val="TK 212( May suc )"/>
      <sheetName val="TK 632"/>
      <sheetName val="TK 155"/>
      <sheetName val="TK 154"/>
      <sheetName val=" TK 911"/>
      <sheetName val=" TK 153"/>
      <sheetName val="Chi tiet 152 "/>
      <sheetName val="  TK 152"/>
      <sheetName val="TK 142"/>
      <sheetName val=" TK 141"/>
      <sheetName val=" TK 133"/>
      <sheetName val="Chi tiet 131"/>
      <sheetName val=" TK 131"/>
      <sheetName val="chung tu ghi so "/>
      <sheetName val=" TK 112"/>
      <sheetName val="Can doi TK 2"/>
      <sheetName val="phieu chi 2"/>
      <sheetName val="Phieu chi"/>
      <sheetName val="Phieu thu"/>
      <sheetName val="TK 111"/>
      <sheetName val="dang ky khau hao 2004"/>
      <sheetName val="d ky chi tiet khau hao "/>
      <sheetName val="Phan bo khau hao TSCD"/>
      <sheetName val="Dang ky quy luong "/>
      <sheetName val="bang thanh toan luong 2004"/>
      <sheetName val="Phan bo tien luong BHXH"/>
      <sheetName val="phan bo NVL, CCu "/>
      <sheetName val="N@"/>
      <sheetName val="Don gaa chi tiet"/>
      <sheetName val="XL4Poppq"/>
      <sheetName val="FH"/>
      <sheetName val="LUONG CHO HUU"/>
      <sheetName val="thu BHXH,YT"/>
      <sheetName val="Phan bo"/>
      <sheetName val="Luong T5-04"/>
      <sheetName val="THLK2"/>
      <sheetName val="Mau 1"/>
      <sheetName val="Mau so 2"/>
      <sheetName val="Mau so 3"/>
      <sheetName val="Mau so 7"/>
      <sheetName val="Mau so 8"/>
      <sheetName val="Mau so 9 da tru 45;54"/>
      <sheetName val="Mau so 9 45;54"/>
      <sheetName val="Mau 9 "/>
      <sheetName val="Mau 9 goc"/>
      <sheetName val="Mau 10"/>
      <sheetName val="Mau so 11"/>
      <sheetName val=""/>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Ga"/>
      <sheetName val="Ca"/>
      <sheetName val="rau"/>
      <sheetName val="Thit"/>
      <sheetName val="Gia vi"/>
      <sheetName val="Gao"/>
      <sheetName val="Quyet toan1"/>
      <sheetName val="Quyet Toan2"/>
      <sheetName val="TH"/>
      <sheetName val="T.hopCPXD04"/>
      <sheetName val="T.hopCPXD04 (2)"/>
      <sheetName val="T.hopCPXDhoanthanh"/>
      <sheetName val="T.hopCPXDhoanthanh (2)"/>
      <sheetName val="HTcpXDQ1"/>
      <sheetName val="T.hop CPXDQ2"/>
      <sheetName val="CpQI"/>
      <sheetName val="CpT4"/>
      <sheetName val="CpT5"/>
      <sheetName val="CpT6"/>
      <sheetName val="CpT7"/>
      <sheetName val="CpT8"/>
      <sheetName val="Cpdc8t (2)"/>
      <sheetName val="Cpdc8t"/>
      <sheetName val="Cpdc8t (3)"/>
      <sheetName val="CpT9"/>
      <sheetName val="CpT10"/>
      <sheetName val="CpT11"/>
      <sheetName val="LK cp xdcb"/>
      <sheetName val="XDCB hoanthanh"/>
      <sheetName val="Sheet2 (3)"/>
      <sheetName val="Sheet3 (3)"/>
      <sheetName val="Sheet2 (4)"/>
      <sheetName val="Sheet3 (4)"/>
      <sheetName val="Chart1"/>
      <sheetName val="10_x0000__x0000__x0000__x0000__x0000__x0000_"/>
      <sheetName val="Disch"/>
      <sheetName val="Pack"/>
      <sheetName val="Delivery"/>
      <sheetName val="M50"/>
      <sheetName val="M48"/>
      <sheetName val="M45"/>
      <sheetName val="M38"/>
      <sheetName val="D.Order"/>
      <sheetName val="Report"/>
      <sheetName val="Report.Delivery"/>
      <sheetName val="Monthly"/>
      <sheetName val="CQ"/>
      <sheetName val="YV"/>
      <sheetName val="Tong 2 Dvi"/>
      <sheetName val="Hnoi"/>
      <sheetName val="Gbat"/>
      <sheetName val="HP"/>
      <sheetName val="Lcai"/>
      <sheetName val="BSon"/>
      <sheetName val="NDan"/>
      <sheetName val="NHa"/>
      <sheetName val="Lson"/>
      <sheetName val="SGon"/>
      <sheetName val="VPhu"/>
      <sheetName val="Thop 1"/>
      <sheetName val="Thop 2"/>
      <sheetName val="Bao cao"/>
      <sheetName val="PTDGDT"/>
      <sheetName val="SC 231"/>
      <sheetName val="SC 410"/>
      <sheetName val="Bang ngang"/>
      <sheetName val="Bang doc"/>
      <sheetName val="B cham cong"/>
      <sheetName val="Btt luong"/>
      <sheetName val="Overhead &amp; Profit B-1"/>
      <sheetName val="Chi tiet don gia khgi phuc"/>
      <sheetName val="DA0463BQ"/>
      <sheetName val="BCDP_x0005_"/>
      <sheetName val="NKC _x0003__x0000__x0000_TM1_x0006__x0000__x0000_SC 111_x0002__x0000__x0000_NH_x0006__x0000__x0000_SC 1"/>
      <sheetName val="NKC _x0003__x0000_TM1_x0006__x0000_SC 111_x0002__x0000_NH_x0006__x0000_SC 131_x0006__x0000_"/>
      <sheetName val="??????-BLDG"/>
      <sheetName val="=??????-BLDG"/>
      <sheetName val="TIEUHAO"/>
      <sheetName val="DI-ESTI"/>
      <sheetName val="T.hopCPXDho_x0000_n_x0000_hanh (2)"/>
      <sheetName val="LK cp _x0000_dcb"/>
      <sheetName val="GDTH_x0000_5"/>
      <sheetName val="Ph_x0000_n_x0000__x0000_ich _x0000_a_x0000_ tu"/>
      <sheetName val="KhanhThuong"/>
      <sheetName val="PlotDat4"/>
      <sheetName val="Dec#1"/>
      <sheetName val="Hoi phe nu"/>
      <sheetName val="THANG#"/>
      <sheetName val="Sheet("/>
      <sheetName val="Sheed7"/>
      <sheetName val="A`r3"/>
      <sheetName val="Apb4"/>
      <sheetName val="NhapHD"/>
      <sheetName val="INHOADON"/>
      <sheetName val="DataSource"/>
      <sheetName val="Danhsach KH"/>
      <sheetName val="GIA VON"/>
      <sheetName val="DS 11"/>
      <sheetName val="Module2"/>
      <sheetName val="BC"/>
      <sheetName val="MTL$-INTER"/>
      <sheetName val="TSCD"/>
      <sheetName val="Chi tiet dmn gia khoi phuc"/>
      <sheetName val="??-BLD聇"/>
      <sheetName val="quy 1"/>
      <sheetName val="quy 2"/>
      <sheetName val="6 thang"/>
      <sheetName val="quy 3"/>
      <sheetName val="9 TH"/>
      <sheetName val="quy4"/>
      <sheetName val="nam"/>
      <sheetName val="Sheet11"/>
      <sheetName val="Sheet12"/>
      <sheetName val="_x0000_ý_x000a__x000a__x0002_E_x0010__x0000_ý_x000a__x000a__x0003_C_x0005__x0000_ɾ_x000a__x000a__x0004_F"/>
      <sheetName val="䌀Ԁ_x0000_縀ਂഀЀ䘀_x0000_풂ـḀഀԀ䈀_x0000__x0000__x0000_Ⰰ@ఀԀࣿ娀"/>
      <sheetName val="_x0005_B_x0000__x0000__x0000_䀬_x0000__x000c_％_x0008_ꁚഀ"/>
      <sheetName val="븒ᨀഀ؀䘀䘀䘀䘀䘀䘀䘀䘀"/>
      <sheetName val="FFFFFF"/>
      <sheetName val="䘀䘀ༀ؀ᬀഀ"/>
      <sheetName val="_x001b__x000a__x0010_C_x0000__x0000_"/>
      <sheetName val="_x0000__x0000_Ⰰࡀ฀က"/>
      <sheetName val="_x000e_０_x0005_؁က縀"/>
      <sheetName val="_x0010_ɾ_x000a__x000e__x0000_C"/>
      <sheetName val="䌀_x0000_᐀ŀ؂฀"/>
      <sheetName val="_x0006__x000e__x0001_Dý_x000a__x000e_"/>
      <sheetName val="_x000a__x000e__x0002_E_x0011__x0000_"/>
      <sheetName val="_x0000_ﴀ਀฀̀䌀"/>
      <sheetName val="_x0003_C_x0005__x0000_ɾ_x000a_"/>
      <sheetName val="ਂ฀Ѐ䘀_x0000_휾"/>
      <sheetName val="㸀䃗_x0006__x001e__x000e__x0005_"/>
      <sheetName val="Ԁ䈀_x0000__x0000__x0000_䦀"/>
      <sheetName val="耀䁉_x0000__x000a_％_x0008_"/>
      <sheetName val="ࣿ娀 _x000e_쀐븒"/>
      <sheetName val="ዀ¾_x001a__x000e__x0006_F"/>
      <sheetName val="䘀䘀䘀䘀䘀䘀䘀䘀"/>
      <sheetName val="FFFF"/>
      <sheetName val="䘀ༀ؀ᬀ"/>
      <sheetName val="_x001b__x000e__x0010_C"/>
      <sheetName val="_x0000__x0000__x0000_䦀"/>
      <sheetName val="䁉_x0008__x000f_％"/>
      <sheetName val="׿Ā_x0006__x0010_"/>
      <sheetName val="縀ਂༀ_x0000_"/>
      <sheetName val="_x0000_C_x0000_䀤"/>
      <sheetName val="﵀਀ༀĀ䐀"/>
      <sheetName val="䐀ሀ_x0000_ﴀ"/>
      <sheetName val="ý_x000a__x000f__x0002_"/>
      <sheetName val="䔀ጀ_x0000_ﴀ"/>
      <sheetName val="䌀᐀_x0000_縀"/>
      <sheetName val="ɾ_x000a__x000f__x0004_"/>
      <sheetName val="䘀_x0000_튎ـ"/>
      <sheetName val="_x0006__x001e__x000f__x0005_B"/>
      <sheetName val="_x0000_ _x000f_０_x0008_"/>
      <sheetName val="_x0008_ꑚༀကዀ"/>
      <sheetName val="ዀ¾_x001a__x000f__x0006_"/>
      <sheetName val="FFFFF"/>
      <sheetName val="FFF_x000f__x0006_"/>
      <sheetName val="_x0000_(_x0010_０_x0005_؁က"/>
      <sheetName val="؁က縀"/>
      <sheetName val="ਂက_x0000_䌀"/>
      <sheetName val="C_x0000_䀦ý"/>
      <sheetName val="਀ကĀ䐀ᔀ_x0000_ﴀ਀"/>
      <sheetName val="_x0000_ý_x000a__x0010__x0002_E_x0016__x0000_ý_x000a__x0010__x0003_"/>
      <sheetName val="_x0016_x_x0000__x0000__x0000__x0000__x0000__x0007_６_x0011_ࡄጀ䓀_x0008_쀄䐅_x0008_쀔縃ਂ"/>
      <sheetName val="쀓ࡄЀ׀ࡄ᐀πɾ_x000a_ _x0000_í_x0000_䀘ȁ_x0006_ _x0001_ȉɾ_x000a_ _x0002_î"/>
      <sheetName val="ŀ؂ऀĀऀ縂ਂऀȀ帀㹓"/>
      <sheetName val="_x000a_ _x0003_÷Ĉ_x0000_½_x0012_ _x0004_ð_x0000_"/>
      <sheetName val="ऀЀ_x0000_㠀"/>
      <sheetName val="䀸ñ鰀䂸_x0005_¾"/>
      <sheetName val="븀⠀ऀ؀"/>
      <sheetName val="òòòóôð"/>
      <sheetName val=""/>
      <sheetName val="ððððòò"/>
      <sheetName val="ꀀ砀ᘀ縀ਂ"/>
      <sheetName val="ɾ_x000a__x000a__x0000_í_x0000_䀜"/>
      <sheetName val="_x0000_䀜ȁ_x0006__x000a__x0001_"/>
      <sheetName val="Āऀ縂ਂ਀Ȁ"/>
      <sheetName val="_x000a__x0002_î䃸ý"/>
      <sheetName val="﵀਀਀̀ሀ"/>
      <sheetName val="÷Ē_x0000_½_x0012__x000a_"/>
      <sheetName val="䀸ñꠀ䂶_x0005_¾"/>
      <sheetName val="븀☀਀؀"/>
      <sheetName val=""/>
      <sheetName val="ðððò"/>
      <sheetName val="ꀀᔀ؀"/>
      <sheetName val="_x0006__x001b__x000a__x0016_"/>
      <sheetName val="砀_x0000__x0000__x0000_"/>
      <sheetName val="_x0000__x0000__x0008__x0008_"/>
      <sheetName val="ᘀ׿Ā_x000a_"/>
      <sheetName val="ᘀ밀ᬄ਀"/>
      <sheetName val="_x000a__x001b_ᘖᄀ"/>
      <sheetName val="ᄑ䰀_x0000_샽L"/>
      <sheetName val="L׀L"/>
      <sheetName val="_x0000_샾縃ਂ"/>
      <sheetName val="_x000a__x000b__x0000_í"/>
      <sheetName val="_x0000_ ŀ؂"/>
      <sheetName val="_x0006__x000b__x0001_ȉ"/>
      <sheetName val="縂ਂ଀Ȁ"/>
      <sheetName val="_x0002_î卖&gt;"/>
      <sheetName val="ጀ_x0001_봀ሀ"/>
      <sheetName val="ሀ଀Ѐ_x0000_"/>
      <sheetName val="_x0000_㠀_x0000_넰"/>
      <sheetName val="넰Հ븀☀଀"/>
      <sheetName val="଀؀"/>
      <sheetName val=""/>
      <sheetName val=""/>
      <sheetName val=""/>
      <sheetName val="_x0005_ਁᘀ縀"/>
      <sheetName val="ɾ_x000a__x000c__x0000_í_x0000_䀢ȁ"/>
      <sheetName val="∀ŀ؂ఀĀऀ縂ਂఀȀ저"/>
      <sheetName val="_x0000_ý_x000a__x000d__x0002_E_x0010__x0000_ý_x000a__x000d__x0003_C_x0005__x0000_ɾ_x000a__x000d__x0004_F"/>
      <sheetName val="_x001b__x000d__x0010_C_x0000__x0000_"/>
      <sheetName val="耀䁉_x0000__x000d_％_x0008_"/>
      <sheetName val="ý_x000a__x000f__x0003_"/>
      <sheetName val="B_x0000__x0000__x0000__x0000_"/>
      <sheetName val="_x0006_FFFF"/>
      <sheetName val="_x0006__x001b__x000f__x0010_C"/>
      <sheetName val="C_x0000__x0000__x0000__x0000_"/>
      <sheetName val="FORM OF PROPNSAL RFP-003"/>
      <sheetName val="쀓ࡄЀ׀ࡄ᐀πɾ_x000a__x0009__x0000_í_x0000_䀘ȁ_x0006__x0009__x0001_ȉɾ_x000a__x0009__x0002_î"/>
      <sheetName val="_x000a__x0009__x0003_÷Ĉ_x0000_½_x0012__x0009__x0004_ð_x0000_"/>
      <sheetName val="DG"/>
      <sheetName val="Sc #34"/>
      <sheetName val="?¬P¿?¬?-BLDG"/>
      <sheetName val="??+Invoice!$DF$57?????-BLDG"/>
      <sheetName val="V_x000c_(No V-c)"/>
      <sheetName val="_x0001_pr2"/>
      <sheetName val="Coc40x40c-"/>
      <sheetName val="Han13"/>
      <sheetName val="XL4Po_x0000_p_x0010_"/>
      <sheetName val="_x0010_HANG1"/>
      <sheetName val="FORM OF PROPOSAL RFP-00Ê"/>
      <sheetName val="IBASE"/>
      <sheetName val="PHANG5"/>
      <sheetName val="Chiet tinh dz22"/>
      <sheetName val="T.@_x000c__x0000__x0001__x0000__x0000__x0000__x0003_Ú_x0000__x0000_&lt;_x001f__x0000__x0000__x0000_"/>
      <sheetName val="CT 1md &amp; dau conM"/>
      <sheetName val="?¬P¿ì¬?"/>
      <sheetName val="Tro gaup"/>
      <sheetName val="?+Anvoice!$DF$57?-BLDG"/>
      <sheetName val="?þÎ£O??þÎ?-BLDG"/>
      <sheetName val="???¡¯P¡ë??¨¬???-BLDG"/>
      <sheetName val="?þÎ£O????-BLDG"/>
      <sheetName val="?þÎ+Invoice!$DF$57£O??þÎ?-BLDG"/>
      <sheetName val="???¡¦P???i???-BLDG"/>
      <sheetName val="?¬P¿ì??-BLDG"/>
      <sheetName val="?¬P??¬?-BLDG"/>
      <sheetName val="¬+Invoice!$DF$57P¿ì¬?-BLDG"/>
      <sheetName val="MAU QT 2005"/>
      <sheetName val="LUONG"/>
      <sheetName val="MAU 2A"/>
      <sheetName val="MAU 2B"/>
      <sheetName val="TH1"/>
      <sheetName val="TH2"/>
      <sheetName val="TH3"/>
      <sheetName val="TH4"/>
      <sheetName val="TH5"/>
      <sheetName val="TH6"/>
      <sheetName val="TH7"/>
      <sheetName val="TH8"/>
      <sheetName val="TH9"/>
      <sheetName val="TH10"/>
      <sheetName val="TH11"/>
      <sheetName val="TH12"/>
      <sheetName val="TONG 12t"/>
      <sheetName val="TONG 2005"/>
      <sheetName val="KIEMTRA"/>
      <sheetName val="Overhead &amp; "/>
      <sheetName val="Overhead &amp; Ԁ_x0000__x0000__x0000_"/>
      <sheetName val="Overhead &amp; Ԁ_x0000__x0000__x0000_Ȁ"/>
      <sheetName val="Overhead &amp; ?_x0000__x0000__x0000_?"/>
      <sheetName val="10??????"/>
      <sheetName val="10?"/>
      <sheetName val="T.@_x000c_?_x0001_???_x0003_Ú??&lt;_x001f_???"/>
      <sheetName val="T.@_x000c_?_x0001_?_x0003_Ú&lt;_x001f_?"/>
      <sheetName val="T.@_x000c_?_x0001_?_x0003_Ú?&lt;_x001f_?"/>
      <sheetName val="Overhead &amp; Ԁ???ﰀ"/>
      <sheetName val="Overhead &amp; Ԁ???"/>
      <sheetName val="Sheat4"/>
      <sheetName val="XL4Wÿÿÿÿ"/>
      <sheetName val="ऀЀ_x0000_㠀"/>
      <sheetName val="_x0000_"/>
      <sheetName val=""/>
      <sheetName val="__-BLDG"/>
      <sheetName val="_______-BLD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refreshError="1"/>
      <sheetData sheetId="188" refreshError="1"/>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refreshError="1"/>
      <sheetData sheetId="276"/>
      <sheetData sheetId="277"/>
      <sheetData sheetId="278" refreshError="1"/>
      <sheetData sheetId="279"/>
      <sheetData sheetId="280"/>
      <sheetData sheetId="281"/>
      <sheetData sheetId="282"/>
      <sheetData sheetId="283"/>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refreshError="1"/>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refreshError="1"/>
      <sheetData sheetId="387" refreshError="1"/>
      <sheetData sheetId="388" refreshError="1"/>
      <sheetData sheetId="389"/>
      <sheetData sheetId="390"/>
      <sheetData sheetId="391"/>
      <sheetData sheetId="392"/>
      <sheetData sheetId="393" refreshError="1"/>
      <sheetData sheetId="394"/>
      <sheetData sheetId="395"/>
      <sheetData sheetId="396" refreshError="1"/>
      <sheetData sheetId="397" refreshError="1"/>
      <sheetData sheetId="398" refreshError="1"/>
      <sheetData sheetId="399" refreshError="1"/>
      <sheetData sheetId="400"/>
      <sheetData sheetId="401" refreshError="1"/>
      <sheetData sheetId="402" refreshError="1"/>
      <sheetData sheetId="403" refreshError="1"/>
      <sheetData sheetId="404" refreshError="1"/>
      <sheetData sheetId="405"/>
      <sheetData sheetId="406"/>
      <sheetData sheetId="407" refreshError="1"/>
      <sheetData sheetId="408"/>
      <sheetData sheetId="409" refreshError="1"/>
      <sheetData sheetId="410"/>
      <sheetData sheetId="411"/>
      <sheetData sheetId="412"/>
      <sheetData sheetId="413"/>
      <sheetData sheetId="414"/>
      <sheetData sheetId="415"/>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sheetData sheetId="428"/>
      <sheetData sheetId="429"/>
      <sheetData sheetId="430"/>
      <sheetData sheetId="431"/>
      <sheetData sheetId="432"/>
      <sheetData sheetId="433"/>
      <sheetData sheetId="434"/>
      <sheetData sheetId="435"/>
      <sheetData sheetId="436"/>
      <sheetData sheetId="437" refreshError="1"/>
      <sheetData sheetId="438"/>
      <sheetData sheetId="439"/>
      <sheetData sheetId="440"/>
      <sheetData sheetId="441"/>
      <sheetData sheetId="442"/>
      <sheetData sheetId="443" refreshError="1"/>
      <sheetData sheetId="444"/>
      <sheetData sheetId="445"/>
      <sheetData sheetId="446"/>
      <sheetData sheetId="447"/>
      <sheetData sheetId="448"/>
      <sheetData sheetId="449"/>
      <sheetData sheetId="450"/>
      <sheetData sheetId="451"/>
      <sheetData sheetId="452"/>
      <sheetData sheetId="453"/>
      <sheetData sheetId="454"/>
      <sheetData sheetId="455" refreshError="1"/>
      <sheetData sheetId="456"/>
      <sheetData sheetId="457"/>
      <sheetData sheetId="458"/>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refreshError="1"/>
      <sheetData sheetId="491"/>
      <sheetData sheetId="492"/>
      <sheetData sheetId="493" refreshError="1"/>
      <sheetData sheetId="494"/>
      <sheetData sheetId="495"/>
      <sheetData sheetId="496"/>
      <sheetData sheetId="497"/>
      <sheetData sheetId="498"/>
      <sheetData sheetId="499"/>
      <sheetData sheetId="500"/>
      <sheetData sheetId="501" refreshError="1"/>
      <sheetData sheetId="502"/>
      <sheetData sheetId="503"/>
      <sheetData sheetId="504"/>
      <sheetData sheetId="505"/>
      <sheetData sheetId="506" refreshError="1"/>
      <sheetData sheetId="507" refreshError="1"/>
      <sheetData sheetId="508" refreshError="1"/>
      <sheetData sheetId="509"/>
      <sheetData sheetId="510"/>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refreshError="1"/>
      <sheetData sheetId="537" refreshError="1"/>
      <sheetData sheetId="538"/>
      <sheetData sheetId="539"/>
      <sheetData sheetId="540"/>
      <sheetData sheetId="541" refreshError="1"/>
      <sheetData sheetId="542"/>
      <sheetData sheetId="543"/>
      <sheetData sheetId="544"/>
      <sheetData sheetId="545"/>
      <sheetData sheetId="546" refreshError="1"/>
      <sheetData sheetId="547" refreshError="1"/>
      <sheetData sheetId="548"/>
      <sheetData sheetId="549"/>
      <sheetData sheetId="550"/>
      <sheetData sheetId="551"/>
      <sheetData sheetId="552"/>
      <sheetData sheetId="553"/>
      <sheetData sheetId="554"/>
      <sheetData sheetId="555" refreshError="1"/>
      <sheetData sheetId="556" refreshError="1"/>
      <sheetData sheetId="557" refreshError="1"/>
      <sheetData sheetId="558"/>
      <sheetData sheetId="559" refreshError="1"/>
      <sheetData sheetId="560"/>
      <sheetData sheetId="56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sheetData sheetId="605"/>
      <sheetData sheetId="606"/>
      <sheetData sheetId="60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O REV.1(ARMOR)"/>
      <sheetName val="SUM-BQ-REV.1"/>
      <sheetName val="VENDOR-QUOTES"/>
      <sheetName val="HV SWGR &amp; MCC"/>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 val="PBD"/>
      <sheetName val="MTO REV.0(NON-ARMOR)"/>
      <sheetName val="MTO REV.0(ARMOR ON SHORE)"/>
      <sheetName val="CABLE"/>
      <sheetName val="MTO REV.2(ARMOR)"/>
      <sheetName val="SUM-BQ-REV.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TBT"/>
      <sheetName val="D.lg Thang Mo"/>
      <sheetName val="CT Thang Mo"/>
      <sheetName val="D.lg Phu Lung"/>
      <sheetName val="CT  PL"/>
      <sheetName val="D.lg Lao &amp; chai"/>
      <sheetName val="CT  Lao &amp; chai"/>
      <sheetName val="Gia thau TM"/>
      <sheetName val="TH chao thau (2)"/>
      <sheetName val="KHTC "/>
      <sheetName val="Tien do"/>
      <sheetName val="Nguon goc VT"/>
      <sheetName val="TH chao thau"/>
      <sheetName val="Ten da dat"/>
      <sheetName val=""/>
      <sheetName val="Ten da dat_x0000__x0003_材本柀果栰栌梠桼検楠"/>
      <sheetName val="Ap Don"/>
      <sheetName val="Ap Gia Be"/>
      <sheetName val="Áp Xom Moi"/>
      <sheetName val="Ap Trang Lam"/>
      <sheetName val="Ap Trung Hoa"/>
      <sheetName val="Ap Lao Tao Trung"/>
      <sheetName val="XXXXXXXX"/>
      <sheetName val="XL4Poppy"/>
      <sheetName val="Sheet1"/>
      <sheetName val="Sheet6"/>
      <sheetName val="Sheet2"/>
      <sheetName val="Sheet7"/>
      <sheetName val="Sheet4"/>
      <sheetName val="Sheet5"/>
      <sheetName val="Sheet3"/>
      <sheetName val="(1)TK_ThueGTGT_Thang"/>
    </sheetNames>
    <sheetDataSet>
      <sheetData sheetId="0" refreshError="1"/>
      <sheetData sheetId="1" refreshError="1"/>
      <sheetData sheetId="2" refreshError="1">
        <row r="34">
          <cell r="B34" t="str">
            <v>CT</v>
          </cell>
          <cell r="C34" t="str">
            <v>VËn chuyÓn  bª t«ng M50</v>
          </cell>
          <cell r="D34" t="str">
            <v>m3</v>
          </cell>
          <cell r="E34">
            <v>0.216</v>
          </cell>
          <cell r="H34">
            <v>92717.262667499992</v>
          </cell>
        </row>
        <row r="35">
          <cell r="B35" t="str">
            <v>CT</v>
          </cell>
          <cell r="C35" t="str">
            <v>VËn chuyÓn  bª t«ng M150</v>
          </cell>
          <cell r="D35" t="str">
            <v>m3</v>
          </cell>
          <cell r="E35">
            <v>1.1000000000000001</v>
          </cell>
          <cell r="H35">
            <v>89605.428454999987</v>
          </cell>
        </row>
        <row r="36">
          <cell r="B36" t="str">
            <v>CT</v>
          </cell>
          <cell r="C36" t="str">
            <v>VËn chuyÓn  bª t«ng M200</v>
          </cell>
          <cell r="D36" t="str">
            <v>m3</v>
          </cell>
          <cell r="E36">
            <v>0.08</v>
          </cell>
          <cell r="H36">
            <v>67242.986511249997</v>
          </cell>
        </row>
        <row r="39">
          <cell r="B39" t="str">
            <v>03.2203</v>
          </cell>
          <cell r="C39" t="str">
            <v>LÊp + ®¾p ®Êt mãng</v>
          </cell>
          <cell r="D39" t="str">
            <v>m3</v>
          </cell>
          <cell r="E39">
            <v>6.6133333333333351</v>
          </cell>
          <cell r="H39">
            <v>10890</v>
          </cell>
        </row>
        <row r="93">
          <cell r="B93" t="str">
            <v>TT</v>
          </cell>
          <cell r="C93" t="str">
            <v>§Òn bï ®Êt m­în thi c«ng</v>
          </cell>
          <cell r="D93" t="str">
            <v>m2</v>
          </cell>
          <cell r="E93">
            <v>3.84</v>
          </cell>
          <cell r="F93">
            <v>1100</v>
          </cell>
        </row>
        <row r="161">
          <cell r="B161" t="str">
            <v>03.3103</v>
          </cell>
          <cell r="C161" t="str">
            <v>§µo ®Êt cÊp 3 r·nh tiÕp ®Þa</v>
          </cell>
          <cell r="D161" t="str">
            <v>m3</v>
          </cell>
          <cell r="E161">
            <v>4</v>
          </cell>
          <cell r="H161">
            <v>21926</v>
          </cell>
        </row>
        <row r="162">
          <cell r="B162" t="str">
            <v>03.3203</v>
          </cell>
          <cell r="C162" t="str">
            <v>LÊp ®Êt r·nh tiÕp ®Þa</v>
          </cell>
          <cell r="D162" t="str">
            <v>m3</v>
          </cell>
          <cell r="E162">
            <v>4</v>
          </cell>
          <cell r="H162">
            <v>10007</v>
          </cell>
        </row>
        <row r="182">
          <cell r="B182" t="str">
            <v>02.1443</v>
          </cell>
          <cell r="C182" t="str">
            <v>VËn chuyÓn d©y dÉn</v>
          </cell>
          <cell r="D182" t="str">
            <v>TÊn</v>
          </cell>
          <cell r="E182">
            <v>0.34369919999999998</v>
          </cell>
          <cell r="H182">
            <v>48749.399999999994</v>
          </cell>
        </row>
        <row r="189">
          <cell r="B189" t="str">
            <v>03.1113</v>
          </cell>
          <cell r="C189" t="str">
            <v>§µo ®Êt cÊp 3 ®é s©u &gt;1m; S &lt; 5m2</v>
          </cell>
          <cell r="D189" t="str">
            <v>m3</v>
          </cell>
          <cell r="E189">
            <v>3.3599999999999994</v>
          </cell>
          <cell r="H189">
            <v>24428</v>
          </cell>
        </row>
        <row r="220">
          <cell r="B220" t="str">
            <v>§g VC 36</v>
          </cell>
          <cell r="C220" t="str">
            <v>V/c Cét BT tõ NM BT chÌm lªn Ctr×nh</v>
          </cell>
          <cell r="D220" t="str">
            <v>TÊn</v>
          </cell>
          <cell r="E220">
            <v>0.22500000000000001</v>
          </cell>
          <cell r="H220">
            <v>7358</v>
          </cell>
          <cell r="I220">
            <v>239962.80000000002</v>
          </cell>
        </row>
        <row r="309">
          <cell r="B309" t="str">
            <v>02.2401</v>
          </cell>
          <cell r="C309" t="str">
            <v>Trung chuyÓn d©y, thÐp, PK...: 700 m</v>
          </cell>
          <cell r="D309" t="str">
            <v>TÊn</v>
          </cell>
          <cell r="E309">
            <v>3.2467334399999999</v>
          </cell>
          <cell r="H309">
            <v>15289.96</v>
          </cell>
          <cell r="I309">
            <v>84338.099999999991</v>
          </cell>
          <cell r="J309">
            <v>0</v>
          </cell>
          <cell r="K309">
            <v>0</v>
          </cell>
          <cell r="L309">
            <v>49642.424428262399</v>
          </cell>
          <cell r="M309">
            <v>273823.32953606395</v>
          </cell>
        </row>
        <row r="323">
          <cell r="B323" t="str">
            <v>03.3103</v>
          </cell>
          <cell r="C323" t="str">
            <v>§µo ®Êt cÊp 3 r·nh tiÕp ®Þa</v>
          </cell>
          <cell r="D323" t="str">
            <v>m3</v>
          </cell>
          <cell r="E323">
            <v>1.2000000000000002</v>
          </cell>
          <cell r="H323">
            <v>21296</v>
          </cell>
        </row>
        <row r="324">
          <cell r="B324" t="str">
            <v>03.3203</v>
          </cell>
          <cell r="C324" t="str">
            <v>LÊp ®Êt r·nh tiÕp ®Þa</v>
          </cell>
          <cell r="D324" t="str">
            <v>m3</v>
          </cell>
          <cell r="E324">
            <v>1.2000000000000002</v>
          </cell>
          <cell r="H324">
            <v>10007</v>
          </cell>
        </row>
        <row r="350">
          <cell r="B350" t="str">
            <v>04.9102</v>
          </cell>
          <cell r="C350" t="str">
            <v>L¾p ®Æt xµ trªn cét BTLT</v>
          </cell>
          <cell r="D350" t="str">
            <v>Kg</v>
          </cell>
          <cell r="E350">
            <v>68.53</v>
          </cell>
          <cell r="F350">
            <v>8500</v>
          </cell>
          <cell r="H350">
            <v>181.47</v>
          </cell>
        </row>
        <row r="370">
          <cell r="B370" t="str">
            <v>04.8102</v>
          </cell>
          <cell r="C370" t="str">
            <v>L¾p ®Æt gi¸ trªn cét BTLT</v>
          </cell>
          <cell r="D370" t="str">
            <v>Kg</v>
          </cell>
          <cell r="E370">
            <v>11.68</v>
          </cell>
          <cell r="F370">
            <v>8500</v>
          </cell>
          <cell r="H370">
            <v>155.58600000000001</v>
          </cell>
        </row>
        <row r="390">
          <cell r="B390" t="str">
            <v>04.8101</v>
          </cell>
          <cell r="C390" t="str">
            <v>L¾p ®Æt thang trªn cét BTLT</v>
          </cell>
          <cell r="D390" t="str">
            <v>Kg</v>
          </cell>
          <cell r="E390">
            <v>59.59</v>
          </cell>
          <cell r="F390">
            <v>8500</v>
          </cell>
          <cell r="H390">
            <v>171.14500000000001</v>
          </cell>
        </row>
        <row r="406">
          <cell r="B406" t="str">
            <v>§g VC 36</v>
          </cell>
          <cell r="C406" t="str">
            <v>V/c vËt t­ B mua tõ HN lªn Hµ Giang</v>
          </cell>
          <cell r="D406" t="str">
            <v>TÊn</v>
          </cell>
          <cell r="E406">
            <v>0.15108000000000002</v>
          </cell>
          <cell r="H406">
            <v>6033</v>
          </cell>
          <cell r="I406">
            <v>239962.80000000002</v>
          </cell>
        </row>
        <row r="431">
          <cell r="B431" t="str">
            <v>02.2601</v>
          </cell>
          <cell r="C431" t="str">
            <v>Trung chuyÓn ThiÕt bÞ: 1,5 Km</v>
          </cell>
          <cell r="D431" t="str">
            <v>TÊn</v>
          </cell>
          <cell r="E431">
            <v>4.0000000000000001E-3</v>
          </cell>
          <cell r="H431">
            <v>12546.659999999998</v>
          </cell>
          <cell r="I431">
            <v>84338.099999999991</v>
          </cell>
        </row>
        <row r="432">
          <cell r="B432" t="str">
            <v>§g VC 36</v>
          </cell>
          <cell r="C432" t="str">
            <v>VËn chuyÓn tõ kho ®Õn CTr×nh</v>
          </cell>
          <cell r="D432" t="str">
            <v>TÊn</v>
          </cell>
          <cell r="E432">
            <v>4.0000000000000001E-3</v>
          </cell>
          <cell r="H432">
            <v>11037</v>
          </cell>
          <cell r="I432">
            <v>40268.799999999996</v>
          </cell>
        </row>
      </sheetData>
      <sheetData sheetId="3" refreshError="1"/>
      <sheetData sheetId="4" refreshError="1">
        <row r="8">
          <cell r="B8" t="str">
            <v>02.1464</v>
          </cell>
          <cell r="C8" t="str">
            <v>V/c cét bª t«ng li t©m 12b</v>
          </cell>
          <cell r="D8" t="str">
            <v>TÊn</v>
          </cell>
          <cell r="E8">
            <v>1</v>
          </cell>
          <cell r="H8">
            <v>90972.200000000012</v>
          </cell>
        </row>
        <row r="25">
          <cell r="B25" t="str">
            <v>CT</v>
          </cell>
          <cell r="C25" t="str">
            <v>VËn chuyÓn  bª t«ng M50</v>
          </cell>
          <cell r="D25" t="str">
            <v>m3</v>
          </cell>
          <cell r="E25">
            <v>0.216</v>
          </cell>
          <cell r="H25">
            <v>92717.262667499992</v>
          </cell>
        </row>
        <row r="125">
          <cell r="B125" t="str">
            <v>CT</v>
          </cell>
          <cell r="C125" t="str">
            <v>VËn chuyÓn Bª t«ng M 100</v>
          </cell>
          <cell r="D125" t="str">
            <v>m3</v>
          </cell>
          <cell r="E125">
            <v>0.48</v>
          </cell>
          <cell r="H125">
            <v>92817.147648749989</v>
          </cell>
        </row>
        <row r="288">
          <cell r="B288" t="str">
            <v>02.1353</v>
          </cell>
          <cell r="C288" t="str">
            <v>VËn chuyÓn thÐp rêi 350 m; HS: 1,5</v>
          </cell>
          <cell r="D288" t="str">
            <v>TÊn</v>
          </cell>
          <cell r="E288">
            <v>6.8530000000000008E-2</v>
          </cell>
          <cell r="H288">
            <v>54311.774999999994</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a Dz22"/>
      <sheetName val="TH 22"/>
      <sheetName val="DT DZ 22 Kv"/>
      <sheetName val="DTchi tiet DZ 22 Kv"/>
      <sheetName val="Chiet tinh dz22"/>
      <sheetName val="Thi nghiem 22"/>
      <sheetName val="VC22"/>
      <sheetName val="DTtram "/>
      <sheetName val="DTTC tram "/>
      <sheetName val="Chiet tinh TB, VT"/>
      <sheetName val=" thi nghiemTBA"/>
      <sheetName val="VCVT"/>
      <sheetName val="bia"/>
      <sheetName val="trang bia"/>
      <sheetName val="TH tram"/>
      <sheetName val="Sheet1"/>
      <sheetName val="Sheet2"/>
      <sheetName val="Sheet3"/>
      <sheetName val="Sheet4"/>
      <sheetName val="Sheet5"/>
      <sheetName val="00000000"/>
      <sheetName val="Canuoc QH"/>
      <sheetName val="Canuoc "/>
      <sheetName val="MN&amp;TDsua QH"/>
      <sheetName val="MN&amp;TDsua"/>
      <sheetName val="DBBB sua QH"/>
      <sheetName val="DBBB sua"/>
      <sheetName val="BTBsua QH"/>
      <sheetName val="BTBsua"/>
      <sheetName val="DHNTBsua QH"/>
      <sheetName val="DHNTBsua"/>
      <sheetName val="TNsua QH"/>
      <sheetName val="TNsua"/>
      <sheetName val="DNBsua QH"/>
      <sheetName val="DNBsua"/>
      <sheetName val="DBSCLsua QH"/>
      <sheetName val="DBSCLsua"/>
      <sheetName val="XXXXXXXX"/>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T DZ35"/>
      <sheetName val="DT DZ 35 Kv"/>
      <sheetName val="Chiet tinh dz35"/>
      <sheetName val="TN"/>
      <sheetName val="VC"/>
      <sheetName val="Sheet1"/>
      <sheetName val="Sheet2"/>
      <sheetName val="Sheet3"/>
    </sheetNames>
    <sheetDataSet>
      <sheetData sheetId="0"/>
      <sheetData sheetId="1"/>
      <sheetData sheetId="2" refreshError="1">
        <row r="3">
          <cell r="H3">
            <v>17.099999999999998</v>
          </cell>
        </row>
        <row r="4">
          <cell r="H4">
            <v>2</v>
          </cell>
        </row>
      </sheetData>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L$-INTER"/>
      <sheetName val="MTL$-TRUNCK-AG"/>
      <sheetName val="MTL$-PRODTANK-UG"/>
      <sheetName val="MTL$-PRODTANK-AG"/>
      <sheetName val="MTL$-JETTY"/>
      <sheetName val="MTL$-TRUNCK-UG"/>
      <sheetName val="XL4Poppy"/>
    </sheetNames>
    <sheetDataSet>
      <sheetData sheetId="0"/>
      <sheetData sheetId="1"/>
      <sheetData sheetId="2"/>
      <sheetData sheetId="3"/>
      <sheetData sheetId="4"/>
      <sheetData sheetId="5"/>
      <sheetData sheetId="6"/>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GGIA"/>
    </sheetNames>
    <sheetDataSet>
      <sheetData sheetId="0" refreshError="1">
        <row r="4">
          <cell r="B4" t="str">
            <v>Xi màng PC30</v>
          </cell>
          <cell r="C4">
            <v>975</v>
          </cell>
        </row>
        <row r="5">
          <cell r="B5" t="str">
            <v>Xi màng PC40</v>
          </cell>
          <cell r="C5">
            <v>1100</v>
          </cell>
        </row>
        <row r="6">
          <cell r="B6" t="str">
            <v>Caït vaìng</v>
          </cell>
          <cell r="C6">
            <v>32000</v>
          </cell>
        </row>
        <row r="7">
          <cell r="B7" t="str">
            <v>Âaï dàm 0,5x1</v>
          </cell>
          <cell r="C7">
            <v>155000</v>
          </cell>
        </row>
        <row r="8">
          <cell r="B8" t="str">
            <v>Âaï dàm 1x2</v>
          </cell>
          <cell r="C8">
            <v>130000</v>
          </cell>
        </row>
        <row r="9">
          <cell r="B9" t="str">
            <v>Âaï dàm 2x4</v>
          </cell>
          <cell r="C9">
            <v>110000</v>
          </cell>
        </row>
        <row r="10">
          <cell r="B10" t="str">
            <v>Âaï dàm 4x6</v>
          </cell>
          <cell r="C10">
            <v>90000</v>
          </cell>
        </row>
        <row r="11">
          <cell r="B11" t="str">
            <v>Âaï dàm 6x8</v>
          </cell>
          <cell r="C11">
            <v>80000</v>
          </cell>
        </row>
        <row r="12">
          <cell r="B12" t="str">
            <v>Gäù vaïn</v>
          </cell>
          <cell r="C12">
            <v>1300000</v>
          </cell>
        </row>
        <row r="13">
          <cell r="B13" t="str">
            <v>Âinh</v>
          </cell>
          <cell r="C13">
            <v>6500</v>
          </cell>
        </row>
        <row r="14">
          <cell r="B14" t="str">
            <v>Âinh âéa</v>
          </cell>
          <cell r="C14">
            <v>400</v>
          </cell>
        </row>
        <row r="15">
          <cell r="B15" t="str">
            <v>Cáy chäúng</v>
          </cell>
          <cell r="C15">
            <v>5000</v>
          </cell>
        </row>
        <row r="16">
          <cell r="B16" t="str">
            <v>Dáy</v>
          </cell>
          <cell r="C16">
            <v>2000</v>
          </cell>
        </row>
        <row r="17">
          <cell r="B17" t="str">
            <v>Gaûch theí</v>
          </cell>
          <cell r="C17">
            <v>200</v>
          </cell>
        </row>
        <row r="18">
          <cell r="B18" t="str">
            <v>Theïp âãûm</v>
          </cell>
          <cell r="C18">
            <v>4800</v>
          </cell>
        </row>
        <row r="19">
          <cell r="B19" t="str">
            <v>Theïp troìn</v>
          </cell>
          <cell r="C19">
            <v>4800</v>
          </cell>
        </row>
        <row r="20">
          <cell r="B20" t="str">
            <v>Dáy theïp</v>
          </cell>
          <cell r="C20">
            <v>6500</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BLE"/>
      <sheetName val="MTO REV.0"/>
      <sheetName val="VENDOR-QUOTES"/>
      <sheetName val="SUM REV.0"/>
      <sheetName val="SUM-BQ"/>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s>
    <sheetDataSet>
      <sheetData sheetId="0" refreshError="1"/>
      <sheetData sheetId="1">
        <row r="1">
          <cell r="A1" t="str">
            <v>PRICE BREAKDOWN FOR ELECTRICAL INSTALLATION WORK</v>
          </cell>
          <cell r="G1" t="str">
            <v xml:space="preserve"> </v>
          </cell>
          <cell r="K1" t="str">
            <v xml:space="preserve"> </v>
          </cell>
        </row>
        <row r="2">
          <cell r="B2" t="str">
            <v>東鼎  LNG TERMINAL</v>
          </cell>
          <cell r="G2" t="str">
            <v xml:space="preserve"> </v>
          </cell>
          <cell r="I2" t="str">
            <v>CTCI Q. NO. : 99Q3299</v>
          </cell>
          <cell r="P2" t="str">
            <v>CTCI Q. NO. : 99Q3299</v>
          </cell>
        </row>
        <row r="3">
          <cell r="B3" t="str">
            <v>LOCATION: 桃園 觀塘工業區</v>
          </cell>
        </row>
        <row r="5">
          <cell r="E5" t="str">
            <v xml:space="preserve">                  TO SITE</v>
          </cell>
          <cell r="G5" t="str">
            <v xml:space="preserve">                  TO SITE</v>
          </cell>
          <cell r="K5" t="str">
            <v xml:space="preserve">                  TO SITE</v>
          </cell>
          <cell r="M5" t="str">
            <v xml:space="preserve">                  TO SITE</v>
          </cell>
        </row>
        <row r="6">
          <cell r="E6" t="str">
            <v xml:space="preserve"> ON SHORE MAT'L (NET) NT$</v>
          </cell>
          <cell r="G6" t="str">
            <v xml:space="preserve"> OFF SHORE MAT'L (NET) US$</v>
          </cell>
          <cell r="I6" t="str">
            <v xml:space="preserve">          LABOR MH (NET) </v>
          </cell>
          <cell r="K6" t="str">
            <v xml:space="preserve">     ON SHORE MAT'L NT$</v>
          </cell>
          <cell r="M6" t="str">
            <v xml:space="preserve">   OFF SHORE MAT'L US$</v>
          </cell>
          <cell r="O6" t="str">
            <v xml:space="preserve">        LABOR PRICE NT$</v>
          </cell>
          <cell r="Q6" t="str">
            <v>REMARK</v>
          </cell>
        </row>
        <row r="7">
          <cell r="A7" t="str">
            <v>NO.</v>
          </cell>
          <cell r="B7" t="str">
            <v>DESCRIPTION</v>
          </cell>
          <cell r="C7" t="str">
            <v>Q'TY</v>
          </cell>
          <cell r="D7" t="str">
            <v>UNIT</v>
          </cell>
          <cell r="E7" t="str">
            <v>U/P</v>
          </cell>
          <cell r="F7" t="str">
            <v>TOTAL</v>
          </cell>
          <cell r="G7" t="str">
            <v>U/P</v>
          </cell>
          <cell r="H7" t="str">
            <v>TOTAL</v>
          </cell>
          <cell r="I7" t="str">
            <v>U/P</v>
          </cell>
          <cell r="J7" t="str">
            <v>TOTAL</v>
          </cell>
          <cell r="K7" t="str">
            <v>U/P</v>
          </cell>
          <cell r="L7" t="str">
            <v>TOTAL</v>
          </cell>
          <cell r="M7" t="str">
            <v>U/P</v>
          </cell>
          <cell r="N7" t="str">
            <v>TOTAL</v>
          </cell>
          <cell r="O7" t="str">
            <v>U/P</v>
          </cell>
          <cell r="P7" t="str">
            <v>TOTAL</v>
          </cell>
        </row>
        <row r="9">
          <cell r="A9" t="str">
            <v>ALT-1</v>
          </cell>
          <cell r="B9" t="str">
            <v xml:space="preserve">         PRICE SUMMARY</v>
          </cell>
        </row>
        <row r="11">
          <cell r="A11" t="str">
            <v xml:space="preserve">  A.</v>
          </cell>
          <cell r="B11" t="str">
            <v xml:space="preserve"> POWER EQUIPMENT </v>
          </cell>
          <cell r="C11">
            <v>1</v>
          </cell>
          <cell r="D11" t="str">
            <v>LOT</v>
          </cell>
          <cell r="E11">
            <v>138612100</v>
          </cell>
          <cell r="F11">
            <v>138612100</v>
          </cell>
          <cell r="H11">
            <v>0</v>
          </cell>
          <cell r="I11">
            <v>13764</v>
          </cell>
          <cell r="J11">
            <v>13764</v>
          </cell>
          <cell r="K11">
            <v>138612100</v>
          </cell>
          <cell r="L11">
            <v>138612100</v>
          </cell>
          <cell r="M11">
            <v>0</v>
          </cell>
          <cell r="N11">
            <v>0</v>
          </cell>
          <cell r="O11">
            <v>6155030</v>
          </cell>
          <cell r="P11">
            <v>6155030</v>
          </cell>
        </row>
        <row r="12">
          <cell r="F12">
            <v>0</v>
          </cell>
          <cell r="J12">
            <v>0</v>
          </cell>
          <cell r="L12">
            <v>0</v>
          </cell>
          <cell r="P12">
            <v>0</v>
          </cell>
        </row>
        <row r="13">
          <cell r="A13" t="str">
            <v xml:space="preserve">  B.</v>
          </cell>
          <cell r="B13" t="str">
            <v xml:space="preserve"> POWER DISTRIBUTION SYSTEM</v>
          </cell>
          <cell r="C13">
            <v>130730</v>
          </cell>
          <cell r="D13" t="str">
            <v>M</v>
          </cell>
          <cell r="E13">
            <v>178.00177465004208</v>
          </cell>
          <cell r="F13">
            <v>23270172</v>
          </cell>
          <cell r="H13">
            <v>0</v>
          </cell>
          <cell r="I13">
            <v>0.25310181289681022</v>
          </cell>
          <cell r="J13">
            <v>33088</v>
          </cell>
          <cell r="K13">
            <v>178.00177465004208</v>
          </cell>
          <cell r="L13">
            <v>23270172</v>
          </cell>
          <cell r="M13">
            <v>0</v>
          </cell>
          <cell r="N13">
            <v>0</v>
          </cell>
          <cell r="O13">
            <v>70.851243019964812</v>
          </cell>
          <cell r="P13">
            <v>9262383</v>
          </cell>
        </row>
        <row r="14">
          <cell r="F14">
            <v>0</v>
          </cell>
          <cell r="H14">
            <v>0</v>
          </cell>
          <cell r="J14">
            <v>0</v>
          </cell>
          <cell r="K14">
            <v>0</v>
          </cell>
          <cell r="L14">
            <v>0</v>
          </cell>
          <cell r="M14">
            <v>0</v>
          </cell>
          <cell r="N14">
            <v>0</v>
          </cell>
          <cell r="O14">
            <v>0</v>
          </cell>
          <cell r="P14">
            <v>0</v>
          </cell>
        </row>
        <row r="15">
          <cell r="A15" t="str">
            <v xml:space="preserve">  C.</v>
          </cell>
          <cell r="B15" t="str">
            <v xml:space="preserve"> LIGHTING SYSTEM</v>
          </cell>
          <cell r="C15">
            <v>508</v>
          </cell>
          <cell r="D15" t="str">
            <v>SET</v>
          </cell>
          <cell r="E15">
            <v>18871.641732283464</v>
          </cell>
          <cell r="F15">
            <v>9586794</v>
          </cell>
          <cell r="H15">
            <v>0</v>
          </cell>
          <cell r="I15">
            <v>28.084645669291337</v>
          </cell>
          <cell r="J15">
            <v>14267</v>
          </cell>
          <cell r="K15">
            <v>18871.641732283464</v>
          </cell>
          <cell r="L15">
            <v>9586794</v>
          </cell>
          <cell r="M15">
            <v>0</v>
          </cell>
          <cell r="N15">
            <v>0</v>
          </cell>
          <cell r="O15">
            <v>8470.6830708661419</v>
          </cell>
          <cell r="P15">
            <v>4303107</v>
          </cell>
        </row>
        <row r="16">
          <cell r="F16">
            <v>0</v>
          </cell>
          <cell r="H16">
            <v>0</v>
          </cell>
          <cell r="J16">
            <v>0</v>
          </cell>
          <cell r="K16">
            <v>0</v>
          </cell>
          <cell r="L16">
            <v>0</v>
          </cell>
          <cell r="M16">
            <v>0</v>
          </cell>
          <cell r="N16">
            <v>0</v>
          </cell>
          <cell r="O16">
            <v>0</v>
          </cell>
          <cell r="P16">
            <v>0</v>
          </cell>
        </row>
        <row r="17">
          <cell r="A17" t="str">
            <v xml:space="preserve">  D.</v>
          </cell>
          <cell r="B17" t="str">
            <v xml:space="preserve"> GROUNDING &amp; LIGHTNING PROTECTION SYSTEM</v>
          </cell>
          <cell r="C17">
            <v>8620</v>
          </cell>
          <cell r="D17" t="str">
            <v>M</v>
          </cell>
          <cell r="E17">
            <v>104.6885150812065</v>
          </cell>
          <cell r="F17">
            <v>902415</v>
          </cell>
          <cell r="H17">
            <v>0</v>
          </cell>
          <cell r="I17">
            <v>0.40336426914153134</v>
          </cell>
          <cell r="J17">
            <v>3477</v>
          </cell>
          <cell r="K17">
            <v>104.6885150812065</v>
          </cell>
          <cell r="L17">
            <v>902415</v>
          </cell>
          <cell r="M17">
            <v>0</v>
          </cell>
          <cell r="N17">
            <v>0</v>
          </cell>
          <cell r="O17">
            <v>146.95568445475638</v>
          </cell>
          <cell r="P17">
            <v>1266758</v>
          </cell>
        </row>
        <row r="18">
          <cell r="F18">
            <v>0</v>
          </cell>
          <cell r="H18">
            <v>0</v>
          </cell>
          <cell r="J18">
            <v>0</v>
          </cell>
          <cell r="K18">
            <v>0</v>
          </cell>
          <cell r="L18">
            <v>0</v>
          </cell>
          <cell r="M18">
            <v>0</v>
          </cell>
          <cell r="N18">
            <v>0</v>
          </cell>
          <cell r="O18">
            <v>0</v>
          </cell>
          <cell r="P18">
            <v>0</v>
          </cell>
        </row>
        <row r="19">
          <cell r="A19" t="str">
            <v xml:space="preserve">  E.</v>
          </cell>
          <cell r="B19" t="str">
            <v xml:space="preserve"> TELEPHONE SYSTEM</v>
          </cell>
          <cell r="C19">
            <v>2250</v>
          </cell>
          <cell r="D19" t="str">
            <v>M</v>
          </cell>
          <cell r="E19">
            <v>219.19555555555556</v>
          </cell>
          <cell r="F19">
            <v>493190</v>
          </cell>
          <cell r="H19">
            <v>0</v>
          </cell>
          <cell r="I19">
            <v>0.20088888888888889</v>
          </cell>
          <cell r="J19">
            <v>452</v>
          </cell>
          <cell r="K19">
            <v>219.19555555555556</v>
          </cell>
          <cell r="L19">
            <v>493190</v>
          </cell>
          <cell r="M19">
            <v>0</v>
          </cell>
          <cell r="N19">
            <v>0</v>
          </cell>
          <cell r="O19">
            <v>56.222222222222221</v>
          </cell>
          <cell r="P19">
            <v>126500</v>
          </cell>
        </row>
        <row r="20">
          <cell r="F20">
            <v>0</v>
          </cell>
          <cell r="H20">
            <v>0</v>
          </cell>
          <cell r="J20">
            <v>0</v>
          </cell>
          <cell r="K20">
            <v>0</v>
          </cell>
          <cell r="L20">
            <v>0</v>
          </cell>
          <cell r="M20">
            <v>0</v>
          </cell>
          <cell r="N20">
            <v>0</v>
          </cell>
          <cell r="O20">
            <v>0</v>
          </cell>
          <cell r="P20">
            <v>0</v>
          </cell>
        </row>
        <row r="21">
          <cell r="A21" t="str">
            <v xml:space="preserve">  F.</v>
          </cell>
          <cell r="B21" t="str">
            <v xml:space="preserve"> PAGE/INTERCOMMUNICATION SYSTEM</v>
          </cell>
          <cell r="C21">
            <v>15</v>
          </cell>
          <cell r="D21" t="str">
            <v>SET</v>
          </cell>
          <cell r="E21">
            <v>67271.8</v>
          </cell>
          <cell r="F21">
            <v>1009077</v>
          </cell>
          <cell r="H21">
            <v>0</v>
          </cell>
          <cell r="I21">
            <v>87.266666666666666</v>
          </cell>
          <cell r="J21">
            <v>1309</v>
          </cell>
          <cell r="K21">
            <v>67271.8</v>
          </cell>
          <cell r="L21">
            <v>1009077</v>
          </cell>
          <cell r="M21">
            <v>0</v>
          </cell>
          <cell r="N21">
            <v>0</v>
          </cell>
          <cell r="O21">
            <v>24435.333333333332</v>
          </cell>
          <cell r="P21">
            <v>366530</v>
          </cell>
        </row>
        <row r="22">
          <cell r="F22">
            <v>0</v>
          </cell>
          <cell r="H22">
            <v>0</v>
          </cell>
          <cell r="J22">
            <v>0</v>
          </cell>
          <cell r="K22">
            <v>0</v>
          </cell>
          <cell r="L22">
            <v>0</v>
          </cell>
          <cell r="M22">
            <v>0</v>
          </cell>
          <cell r="N22">
            <v>0</v>
          </cell>
          <cell r="O22">
            <v>0</v>
          </cell>
          <cell r="P22">
            <v>0</v>
          </cell>
        </row>
        <row r="23">
          <cell r="A23" t="str">
            <v xml:space="preserve">  G.</v>
          </cell>
          <cell r="B23" t="str">
            <v xml:space="preserve"> CCTV SYSTEM</v>
          </cell>
          <cell r="C23">
            <v>6</v>
          </cell>
          <cell r="D23" t="str">
            <v>SET</v>
          </cell>
          <cell r="E23">
            <v>291143.16666666669</v>
          </cell>
          <cell r="F23">
            <v>1746859</v>
          </cell>
          <cell r="H23">
            <v>0</v>
          </cell>
          <cell r="I23">
            <v>221</v>
          </cell>
          <cell r="J23">
            <v>1326</v>
          </cell>
          <cell r="K23">
            <v>291143.16666666669</v>
          </cell>
          <cell r="L23">
            <v>1746859</v>
          </cell>
          <cell r="M23">
            <v>0</v>
          </cell>
          <cell r="N23">
            <v>0</v>
          </cell>
          <cell r="O23">
            <v>61933.5</v>
          </cell>
          <cell r="P23">
            <v>371601</v>
          </cell>
        </row>
        <row r="24">
          <cell r="F24">
            <v>0</v>
          </cell>
          <cell r="H24">
            <v>0</v>
          </cell>
          <cell r="J24">
            <v>0</v>
          </cell>
          <cell r="K24">
            <v>0</v>
          </cell>
          <cell r="L24">
            <v>0</v>
          </cell>
          <cell r="M24">
            <v>0</v>
          </cell>
          <cell r="N24">
            <v>0</v>
          </cell>
          <cell r="O24">
            <v>0</v>
          </cell>
          <cell r="P24">
            <v>0</v>
          </cell>
        </row>
        <row r="25">
          <cell r="A25" t="str">
            <v xml:space="preserve">  H.</v>
          </cell>
          <cell r="B25" t="str">
            <v xml:space="preserve"> CATHODIC PROTECTION SYSTEM</v>
          </cell>
          <cell r="C25">
            <v>60</v>
          </cell>
          <cell r="D25" t="str">
            <v>PC</v>
          </cell>
          <cell r="E25">
            <v>12445.316666666668</v>
          </cell>
          <cell r="F25">
            <v>746719</v>
          </cell>
          <cell r="H25">
            <v>0</v>
          </cell>
          <cell r="I25">
            <v>17.083333333333332</v>
          </cell>
          <cell r="J25">
            <v>1025</v>
          </cell>
          <cell r="K25">
            <v>12445.316666666668</v>
          </cell>
          <cell r="L25">
            <v>746719</v>
          </cell>
          <cell r="M25">
            <v>0</v>
          </cell>
          <cell r="N25">
            <v>0</v>
          </cell>
          <cell r="O25">
            <v>6387.1</v>
          </cell>
          <cell r="P25">
            <v>383226</v>
          </cell>
        </row>
        <row r="27">
          <cell r="A27" t="str">
            <v xml:space="preserve">  I.</v>
          </cell>
          <cell r="B27" t="str">
            <v>APS SYSTEM</v>
          </cell>
          <cell r="C27">
            <v>60</v>
          </cell>
          <cell r="D27" t="str">
            <v>SET</v>
          </cell>
          <cell r="E27">
            <v>260365.88333333333</v>
          </cell>
          <cell r="F27">
            <v>15621953</v>
          </cell>
          <cell r="H27">
            <v>0</v>
          </cell>
          <cell r="I27">
            <v>227.13333333333333</v>
          </cell>
          <cell r="J27">
            <v>13628</v>
          </cell>
          <cell r="K27">
            <v>260365.88333333333</v>
          </cell>
          <cell r="L27">
            <v>15621953</v>
          </cell>
          <cell r="M27">
            <v>0</v>
          </cell>
          <cell r="N27">
            <v>0</v>
          </cell>
          <cell r="O27">
            <v>63605.433333333334</v>
          </cell>
          <cell r="P27">
            <v>3816326</v>
          </cell>
        </row>
        <row r="29">
          <cell r="A29" t="str">
            <v xml:space="preserve">  J.</v>
          </cell>
          <cell r="B29" t="str">
            <v>U/G CONDUIT BANK</v>
          </cell>
          <cell r="C29">
            <v>2850</v>
          </cell>
          <cell r="D29" t="str">
            <v>M3</v>
          </cell>
          <cell r="E29">
            <v>2070.4561403508774</v>
          </cell>
          <cell r="F29">
            <v>5900800</v>
          </cell>
          <cell r="H29">
            <v>0</v>
          </cell>
          <cell r="I29">
            <v>9.5898245614035087</v>
          </cell>
          <cell r="J29">
            <v>27331</v>
          </cell>
          <cell r="K29">
            <v>2070.4561403508774</v>
          </cell>
          <cell r="L29">
            <v>5900800</v>
          </cell>
          <cell r="M29">
            <v>0</v>
          </cell>
          <cell r="N29">
            <v>0</v>
          </cell>
          <cell r="O29">
            <v>7703.0175438596489</v>
          </cell>
          <cell r="P29">
            <v>21953600</v>
          </cell>
        </row>
        <row r="32">
          <cell r="B32" t="str">
            <v>TOTAL (ALT-1)</v>
          </cell>
          <cell r="F32">
            <v>197890079</v>
          </cell>
          <cell r="H32">
            <v>0</v>
          </cell>
          <cell r="J32">
            <v>109667</v>
          </cell>
          <cell r="L32">
            <v>197890079</v>
          </cell>
          <cell r="N32">
            <v>0</v>
          </cell>
          <cell r="P32">
            <v>48005061</v>
          </cell>
          <cell r="Q32">
            <v>109667</v>
          </cell>
        </row>
        <row r="33">
          <cell r="Q33">
            <v>0</v>
          </cell>
        </row>
        <row r="34">
          <cell r="A34" t="str">
            <v>OTHER</v>
          </cell>
          <cell r="B34" t="str">
            <v xml:space="preserve"> CATHODIC PROTECTION SYSTEM  FOR TRUNK LINE</v>
          </cell>
          <cell r="C34">
            <v>1</v>
          </cell>
          <cell r="D34" t="str">
            <v>LOT</v>
          </cell>
          <cell r="F34">
            <v>4357694</v>
          </cell>
          <cell r="J34">
            <v>6089</v>
          </cell>
          <cell r="L34">
            <v>4357694</v>
          </cell>
          <cell r="P34">
            <v>2372268</v>
          </cell>
          <cell r="Q34">
            <v>6089</v>
          </cell>
        </row>
        <row r="36">
          <cell r="B36" t="str">
            <v xml:space="preserve">MATERIAL PRICE 造價分析 </v>
          </cell>
        </row>
        <row r="37">
          <cell r="B37" t="str">
            <v xml:space="preserve">CAPACITOR </v>
          </cell>
          <cell r="D37" t="str">
            <v>KVA</v>
          </cell>
        </row>
        <row r="38">
          <cell r="B38" t="str">
            <v>CABLE &amp; WIRE FOR POWER SYSTEM</v>
          </cell>
          <cell r="C38">
            <v>130730</v>
          </cell>
          <cell r="D38" t="str">
            <v>M</v>
          </cell>
        </row>
        <row r="39">
          <cell r="B39" t="str">
            <v>LIGHTING FIXTURE</v>
          </cell>
          <cell r="C39">
            <v>508</v>
          </cell>
          <cell r="D39" t="str">
            <v>SET</v>
          </cell>
        </row>
        <row r="41">
          <cell r="B41" t="str">
            <v>LABOR PRICE 造價分析</v>
          </cell>
        </row>
        <row r="42">
          <cell r="B42" t="str">
            <v xml:space="preserve">CAPACITOR </v>
          </cell>
          <cell r="C42">
            <v>0</v>
          </cell>
          <cell r="D42" t="str">
            <v>KVA</v>
          </cell>
        </row>
        <row r="43">
          <cell r="B43" t="str">
            <v>CABLE &amp; WIRE FOR POWER SYSTEM</v>
          </cell>
          <cell r="C43">
            <v>130730</v>
          </cell>
          <cell r="D43" t="str">
            <v>M</v>
          </cell>
          <cell r="I43">
            <v>0.73359596114128356</v>
          </cell>
          <cell r="J43">
            <v>95903</v>
          </cell>
        </row>
        <row r="44">
          <cell r="B44" t="str">
            <v>LIGHTING FIXTURE</v>
          </cell>
          <cell r="C44">
            <v>508</v>
          </cell>
          <cell r="D44" t="str">
            <v>SET</v>
          </cell>
        </row>
        <row r="46">
          <cell r="A46" t="str">
            <v>ALT-2</v>
          </cell>
          <cell r="C46" t="str">
            <v xml:space="preserve"> </v>
          </cell>
          <cell r="D46" t="str">
            <v xml:space="preserve"> </v>
          </cell>
          <cell r="F46">
            <v>0</v>
          </cell>
          <cell r="H46">
            <v>0</v>
          </cell>
          <cell r="J46">
            <v>0</v>
          </cell>
          <cell r="K46">
            <v>0</v>
          </cell>
          <cell r="L46">
            <v>0</v>
          </cell>
          <cell r="M46">
            <v>0</v>
          </cell>
          <cell r="N46">
            <v>0</v>
          </cell>
          <cell r="O46">
            <v>0</v>
          </cell>
          <cell r="P46">
            <v>0</v>
          </cell>
        </row>
        <row r="47">
          <cell r="A47">
            <v>1</v>
          </cell>
          <cell r="B47" t="str">
            <v xml:space="preserve">  6.9KV GCS ,  NEMA CLASS E2 , MCC PANEL</v>
          </cell>
          <cell r="C47">
            <v>-1</v>
          </cell>
          <cell r="D47" t="str">
            <v>PNL</v>
          </cell>
          <cell r="E47">
            <v>500000</v>
          </cell>
          <cell r="F47">
            <v>-500000</v>
          </cell>
          <cell r="H47">
            <v>0</v>
          </cell>
          <cell r="I47">
            <v>20</v>
          </cell>
          <cell r="J47">
            <v>-20</v>
          </cell>
          <cell r="K47">
            <v>500000</v>
          </cell>
          <cell r="L47">
            <v>-500000</v>
          </cell>
          <cell r="M47">
            <v>0</v>
          </cell>
          <cell r="N47">
            <v>0</v>
          </cell>
          <cell r="O47">
            <v>5600</v>
          </cell>
          <cell r="P47">
            <v>-5600</v>
          </cell>
          <cell r="Q47">
            <v>0</v>
          </cell>
        </row>
        <row r="48">
          <cell r="A48">
            <v>2</v>
          </cell>
          <cell r="B48" t="str">
            <v xml:space="preserve">  600V POWER CABLE 3/C 5.5 sq.mm  XLPE/PVC</v>
          </cell>
          <cell r="C48">
            <v>-195</v>
          </cell>
          <cell r="D48" t="str">
            <v>M</v>
          </cell>
          <cell r="E48">
            <v>20</v>
          </cell>
          <cell r="F48">
            <v>-3900</v>
          </cell>
          <cell r="H48">
            <v>0</v>
          </cell>
          <cell r="I48">
            <v>0.1</v>
          </cell>
          <cell r="J48">
            <v>-20</v>
          </cell>
          <cell r="K48">
            <v>20</v>
          </cell>
          <cell r="L48">
            <v>-3900</v>
          </cell>
          <cell r="M48">
            <v>0</v>
          </cell>
          <cell r="N48">
            <v>0</v>
          </cell>
          <cell r="O48">
            <v>28</v>
          </cell>
          <cell r="P48">
            <v>-5460</v>
          </cell>
          <cell r="Q48">
            <v>0</v>
          </cell>
        </row>
        <row r="49">
          <cell r="A49">
            <v>3</v>
          </cell>
          <cell r="B49" t="str">
            <v xml:space="preserve">  600V CONTROL CABLE 12/C 2.0 sq.mm  PVC/PVC</v>
          </cell>
          <cell r="C49">
            <v>-195</v>
          </cell>
          <cell r="D49" t="str">
            <v>M</v>
          </cell>
          <cell r="E49">
            <v>38</v>
          </cell>
          <cell r="F49">
            <v>-7410</v>
          </cell>
          <cell r="H49">
            <v>0</v>
          </cell>
          <cell r="I49">
            <v>0.13800000000000001</v>
          </cell>
          <cell r="J49">
            <v>-27</v>
          </cell>
          <cell r="K49">
            <v>38</v>
          </cell>
          <cell r="L49">
            <v>-7410</v>
          </cell>
          <cell r="M49">
            <v>0</v>
          </cell>
          <cell r="N49">
            <v>0</v>
          </cell>
          <cell r="O49">
            <v>39</v>
          </cell>
          <cell r="P49">
            <v>-7605</v>
          </cell>
          <cell r="Q49">
            <v>0</v>
          </cell>
        </row>
        <row r="50">
          <cell r="A50">
            <v>4</v>
          </cell>
          <cell r="B50" t="str">
            <v xml:space="preserve">  8KV POWER CABLE 3/C  38 sq.mm  XLPE/PVC</v>
          </cell>
          <cell r="C50">
            <v>-580</v>
          </cell>
          <cell r="D50" t="str">
            <v>M</v>
          </cell>
          <cell r="E50">
            <v>268</v>
          </cell>
          <cell r="F50">
            <v>-155440</v>
          </cell>
          <cell r="H50">
            <v>0</v>
          </cell>
          <cell r="I50">
            <v>0.32100000000000001</v>
          </cell>
          <cell r="J50">
            <v>-186</v>
          </cell>
          <cell r="K50">
            <v>268</v>
          </cell>
          <cell r="L50">
            <v>-155440</v>
          </cell>
          <cell r="M50">
            <v>0</v>
          </cell>
          <cell r="N50">
            <v>0</v>
          </cell>
          <cell r="O50">
            <v>90</v>
          </cell>
          <cell r="P50">
            <v>-52200</v>
          </cell>
          <cell r="Q50">
            <v>0</v>
          </cell>
        </row>
        <row r="51">
          <cell r="A51">
            <v>5</v>
          </cell>
          <cell r="B51" t="str">
            <v xml:space="preserve">  8KV POWER CABLE 3/C  60 sq.mm  XLPE/PVC</v>
          </cell>
          <cell r="C51">
            <v>390</v>
          </cell>
          <cell r="D51" t="str">
            <v>M</v>
          </cell>
          <cell r="E51">
            <v>367</v>
          </cell>
          <cell r="F51">
            <v>143130</v>
          </cell>
          <cell r="H51">
            <v>0</v>
          </cell>
          <cell r="I51">
            <v>0.38800000000000001</v>
          </cell>
          <cell r="J51">
            <v>151</v>
          </cell>
          <cell r="K51">
            <v>367</v>
          </cell>
          <cell r="L51">
            <v>143130</v>
          </cell>
          <cell r="M51">
            <v>0</v>
          </cell>
          <cell r="N51">
            <v>0</v>
          </cell>
          <cell r="O51">
            <v>109</v>
          </cell>
          <cell r="P51">
            <v>42510</v>
          </cell>
          <cell r="Q51">
            <v>0</v>
          </cell>
        </row>
        <row r="52">
          <cell r="A52">
            <v>6</v>
          </cell>
          <cell r="B52" t="str">
            <v xml:space="preserve"> PVC CONDUIT, THICK WALL, CNS1302 SCH. B , 2"</v>
          </cell>
          <cell r="C52">
            <v>-390</v>
          </cell>
          <cell r="D52" t="str">
            <v>M</v>
          </cell>
          <cell r="E52">
            <v>38</v>
          </cell>
          <cell r="F52">
            <v>-14820</v>
          </cell>
          <cell r="H52">
            <v>0</v>
          </cell>
          <cell r="I52">
            <v>0.3</v>
          </cell>
          <cell r="J52">
            <v>-117</v>
          </cell>
          <cell r="K52">
            <v>38</v>
          </cell>
          <cell r="L52">
            <v>-14820</v>
          </cell>
          <cell r="M52">
            <v>0</v>
          </cell>
          <cell r="N52">
            <v>0</v>
          </cell>
          <cell r="O52">
            <v>84</v>
          </cell>
          <cell r="P52">
            <v>-32760</v>
          </cell>
          <cell r="Q52">
            <v>0</v>
          </cell>
        </row>
        <row r="53">
          <cell r="A53">
            <v>7</v>
          </cell>
          <cell r="B53" t="str">
            <v xml:space="preserve"> MISCELLANEOUS </v>
          </cell>
          <cell r="C53">
            <v>1</v>
          </cell>
          <cell r="D53" t="str">
            <v>LOT</v>
          </cell>
          <cell r="E53">
            <v>-708.6</v>
          </cell>
          <cell r="F53">
            <v>-709</v>
          </cell>
          <cell r="I53">
            <v>-2.46</v>
          </cell>
          <cell r="J53">
            <v>-2</v>
          </cell>
          <cell r="K53">
            <v>-709</v>
          </cell>
          <cell r="L53">
            <v>-709</v>
          </cell>
          <cell r="M53">
            <v>0</v>
          </cell>
          <cell r="N53">
            <v>0</v>
          </cell>
          <cell r="O53">
            <v>-689</v>
          </cell>
          <cell r="P53">
            <v>-689</v>
          </cell>
        </row>
        <row r="54">
          <cell r="B54" t="str">
            <v>SUB-TOTAL : (ALT-1)</v>
          </cell>
          <cell r="F54">
            <v>-539149</v>
          </cell>
          <cell r="H54">
            <v>0</v>
          </cell>
          <cell r="J54">
            <v>-221</v>
          </cell>
          <cell r="K54">
            <v>0</v>
          </cell>
          <cell r="L54">
            <v>-539149</v>
          </cell>
          <cell r="M54">
            <v>0</v>
          </cell>
          <cell r="N54">
            <v>0</v>
          </cell>
          <cell r="O54">
            <v>0</v>
          </cell>
          <cell r="P54">
            <v>-61804</v>
          </cell>
          <cell r="Q54">
            <v>-221</v>
          </cell>
        </row>
        <row r="56">
          <cell r="A56" t="str">
            <v>ALT-3</v>
          </cell>
        </row>
        <row r="57">
          <cell r="A57">
            <v>1</v>
          </cell>
          <cell r="B57" t="str">
            <v xml:space="preserve"> AUTO-TRANSFORMER FOR 6.9KV 8500KW MOTOR STARTER , </v>
          </cell>
          <cell r="C57">
            <v>1</v>
          </cell>
          <cell r="D57" t="str">
            <v>SET</v>
          </cell>
          <cell r="E57">
            <v>484000</v>
          </cell>
          <cell r="F57">
            <v>484000</v>
          </cell>
          <cell r="H57">
            <v>0</v>
          </cell>
          <cell r="I57">
            <v>20</v>
          </cell>
          <cell r="J57">
            <v>20</v>
          </cell>
          <cell r="K57">
            <v>484000</v>
          </cell>
          <cell r="L57">
            <v>484000</v>
          </cell>
          <cell r="M57">
            <v>0</v>
          </cell>
          <cell r="N57">
            <v>0</v>
          </cell>
          <cell r="O57">
            <v>5600</v>
          </cell>
          <cell r="P57">
            <v>5600</v>
          </cell>
        </row>
        <row r="58">
          <cell r="B58" t="str">
            <v xml:space="preserve"> TAP 80% , STARTING TIME 60 Sec. (MOTOR PF=0.7 , EFF=0.9)</v>
          </cell>
          <cell r="F58">
            <v>0</v>
          </cell>
          <cell r="H58">
            <v>0</v>
          </cell>
          <cell r="J58">
            <v>0</v>
          </cell>
          <cell r="K58">
            <v>0</v>
          </cell>
          <cell r="L58">
            <v>0</v>
          </cell>
          <cell r="M58">
            <v>0</v>
          </cell>
          <cell r="N58">
            <v>0</v>
          </cell>
          <cell r="O58">
            <v>0</v>
          </cell>
          <cell r="P58">
            <v>0</v>
          </cell>
        </row>
        <row r="59">
          <cell r="A59">
            <v>2</v>
          </cell>
          <cell r="B59" t="str">
            <v xml:space="preserve">  6.9KV VCB 1250A 40KA</v>
          </cell>
          <cell r="C59">
            <v>3</v>
          </cell>
          <cell r="D59" t="str">
            <v>PNL</v>
          </cell>
          <cell r="E59">
            <v>800000</v>
          </cell>
          <cell r="F59">
            <v>2400000</v>
          </cell>
          <cell r="H59">
            <v>0</v>
          </cell>
          <cell r="I59">
            <v>20</v>
          </cell>
          <cell r="J59">
            <v>60</v>
          </cell>
          <cell r="K59">
            <v>800000</v>
          </cell>
          <cell r="L59">
            <v>2400000</v>
          </cell>
          <cell r="M59">
            <v>0</v>
          </cell>
          <cell r="N59">
            <v>0</v>
          </cell>
          <cell r="O59">
            <v>5600</v>
          </cell>
          <cell r="P59">
            <v>16800</v>
          </cell>
          <cell r="Q59">
            <v>0</v>
          </cell>
        </row>
        <row r="60">
          <cell r="A60">
            <v>3</v>
          </cell>
          <cell r="B60" t="str">
            <v xml:space="preserve">  6.9KV 2000KVA , W/GCS , CAPACIATOR PANEL</v>
          </cell>
          <cell r="C60">
            <v>2</v>
          </cell>
          <cell r="D60" t="str">
            <v>PNL</v>
          </cell>
          <cell r="E60">
            <v>1500000</v>
          </cell>
          <cell r="F60">
            <v>3000000</v>
          </cell>
          <cell r="H60">
            <v>0</v>
          </cell>
          <cell r="I60">
            <v>30</v>
          </cell>
          <cell r="J60">
            <v>60</v>
          </cell>
          <cell r="K60">
            <v>1500000</v>
          </cell>
          <cell r="L60">
            <v>3000000</v>
          </cell>
          <cell r="M60">
            <v>0</v>
          </cell>
          <cell r="N60">
            <v>0</v>
          </cell>
          <cell r="O60">
            <v>8400</v>
          </cell>
          <cell r="P60">
            <v>16800</v>
          </cell>
        </row>
        <row r="61">
          <cell r="A61">
            <v>4</v>
          </cell>
          <cell r="B61" t="str">
            <v xml:space="preserve">  600V POWER CABLE 3/C 5.5 sq.mm  XLPE/PVC</v>
          </cell>
          <cell r="C61">
            <v>200</v>
          </cell>
          <cell r="D61" t="str">
            <v>M</v>
          </cell>
          <cell r="E61">
            <v>20</v>
          </cell>
          <cell r="F61">
            <v>4000</v>
          </cell>
          <cell r="H61">
            <v>0</v>
          </cell>
          <cell r="I61">
            <v>0.1</v>
          </cell>
          <cell r="J61">
            <v>20</v>
          </cell>
          <cell r="K61">
            <v>20</v>
          </cell>
          <cell r="L61">
            <v>4000</v>
          </cell>
          <cell r="M61">
            <v>0</v>
          </cell>
          <cell r="N61">
            <v>0</v>
          </cell>
          <cell r="O61">
            <v>28</v>
          </cell>
          <cell r="P61">
            <v>5600</v>
          </cell>
          <cell r="Q61">
            <v>0</v>
          </cell>
        </row>
        <row r="62">
          <cell r="A62">
            <v>5</v>
          </cell>
          <cell r="B62" t="str">
            <v xml:space="preserve">  600V POWER CABLE 3/C 22sq.mm  XLPE/PVC</v>
          </cell>
          <cell r="C62">
            <v>600</v>
          </cell>
          <cell r="D62" t="str">
            <v>M</v>
          </cell>
          <cell r="E62">
            <v>70</v>
          </cell>
          <cell r="F62">
            <v>42000</v>
          </cell>
          <cell r="H62">
            <v>0</v>
          </cell>
          <cell r="I62">
            <v>0.18099999999999999</v>
          </cell>
          <cell r="J62">
            <v>109</v>
          </cell>
          <cell r="K62">
            <v>70</v>
          </cell>
          <cell r="L62">
            <v>42000</v>
          </cell>
          <cell r="M62">
            <v>0</v>
          </cell>
          <cell r="N62">
            <v>0</v>
          </cell>
          <cell r="O62">
            <v>51</v>
          </cell>
          <cell r="P62">
            <v>30600</v>
          </cell>
          <cell r="Q62">
            <v>0</v>
          </cell>
        </row>
        <row r="63">
          <cell r="A63">
            <v>6</v>
          </cell>
          <cell r="B63" t="str">
            <v xml:space="preserve">  600V CONTROL CABLE 7/C 2.1 sq.mm  PVC/PVC</v>
          </cell>
          <cell r="C63">
            <v>600</v>
          </cell>
          <cell r="D63" t="str">
            <v>M</v>
          </cell>
          <cell r="E63">
            <v>24</v>
          </cell>
          <cell r="F63">
            <v>14400</v>
          </cell>
          <cell r="H63">
            <v>0</v>
          </cell>
          <cell r="I63">
            <v>0.105</v>
          </cell>
          <cell r="J63">
            <v>63</v>
          </cell>
          <cell r="K63">
            <v>24</v>
          </cell>
          <cell r="L63">
            <v>14400</v>
          </cell>
          <cell r="M63">
            <v>0</v>
          </cell>
          <cell r="N63">
            <v>0</v>
          </cell>
          <cell r="O63">
            <v>29</v>
          </cell>
          <cell r="P63">
            <v>17400</v>
          </cell>
          <cell r="Q63">
            <v>0</v>
          </cell>
        </row>
        <row r="64">
          <cell r="A64">
            <v>7</v>
          </cell>
          <cell r="B64" t="str">
            <v xml:space="preserve">  600V CONTROL CABLE 12/C 2.0 sq.mm  PVC/PVC</v>
          </cell>
          <cell r="C64">
            <v>200</v>
          </cell>
          <cell r="D64" t="str">
            <v>M</v>
          </cell>
          <cell r="E64">
            <v>38</v>
          </cell>
          <cell r="F64">
            <v>7600</v>
          </cell>
          <cell r="H64">
            <v>0</v>
          </cell>
          <cell r="I64">
            <v>0.13800000000000001</v>
          </cell>
          <cell r="J64">
            <v>28</v>
          </cell>
          <cell r="K64">
            <v>38</v>
          </cell>
          <cell r="L64">
            <v>7600</v>
          </cell>
          <cell r="M64">
            <v>0</v>
          </cell>
          <cell r="N64">
            <v>0</v>
          </cell>
          <cell r="O64">
            <v>39</v>
          </cell>
          <cell r="P64">
            <v>7800</v>
          </cell>
          <cell r="Q64">
            <v>0</v>
          </cell>
        </row>
        <row r="65">
          <cell r="A65">
            <v>8</v>
          </cell>
          <cell r="B65" t="str">
            <v xml:space="preserve">  8KV POWER CABLE 1/C 325 sq.mm XLPE/PVC</v>
          </cell>
          <cell r="C65">
            <v>2500</v>
          </cell>
          <cell r="D65" t="str">
            <v>M</v>
          </cell>
          <cell r="E65">
            <v>375</v>
          </cell>
          <cell r="F65">
            <v>937500</v>
          </cell>
          <cell r="H65">
            <v>0</v>
          </cell>
          <cell r="I65">
            <v>0.30199999999999999</v>
          </cell>
          <cell r="J65">
            <v>755</v>
          </cell>
          <cell r="K65">
            <v>375</v>
          </cell>
          <cell r="L65">
            <v>937500</v>
          </cell>
          <cell r="M65">
            <v>0</v>
          </cell>
          <cell r="N65">
            <v>0</v>
          </cell>
          <cell r="O65">
            <v>85</v>
          </cell>
          <cell r="P65">
            <v>212500</v>
          </cell>
        </row>
        <row r="66">
          <cell r="A66">
            <v>9</v>
          </cell>
          <cell r="B66" t="str">
            <v xml:space="preserve">  8KV TERMINATION KIT , 1/C 325 sq.mm </v>
          </cell>
          <cell r="C66">
            <v>24</v>
          </cell>
          <cell r="D66" t="str">
            <v>SET</v>
          </cell>
          <cell r="E66">
            <v>2542</v>
          </cell>
          <cell r="F66">
            <v>61008</v>
          </cell>
          <cell r="H66">
            <v>0</v>
          </cell>
          <cell r="I66">
            <v>5</v>
          </cell>
          <cell r="J66">
            <v>120</v>
          </cell>
          <cell r="K66">
            <v>2542</v>
          </cell>
          <cell r="L66">
            <v>61008</v>
          </cell>
          <cell r="M66">
            <v>0</v>
          </cell>
          <cell r="N66">
            <v>0</v>
          </cell>
          <cell r="O66">
            <v>1400</v>
          </cell>
          <cell r="P66">
            <v>33600</v>
          </cell>
        </row>
        <row r="67">
          <cell r="A67">
            <v>10</v>
          </cell>
          <cell r="B67" t="str">
            <v xml:space="preserve"> PVC CONDUIT, THICK WALL, CNS1302 SCH. B , 2"</v>
          </cell>
          <cell r="C67">
            <v>800</v>
          </cell>
          <cell r="D67" t="str">
            <v>M</v>
          </cell>
          <cell r="E67">
            <v>38</v>
          </cell>
          <cell r="F67">
            <v>30400</v>
          </cell>
          <cell r="H67">
            <v>0</v>
          </cell>
          <cell r="I67">
            <v>0.3</v>
          </cell>
          <cell r="J67">
            <v>240</v>
          </cell>
          <cell r="K67">
            <v>38</v>
          </cell>
          <cell r="L67">
            <v>30400</v>
          </cell>
          <cell r="M67">
            <v>0</v>
          </cell>
          <cell r="N67">
            <v>0</v>
          </cell>
          <cell r="O67">
            <v>84</v>
          </cell>
          <cell r="P67">
            <v>67200</v>
          </cell>
          <cell r="Q67">
            <v>0</v>
          </cell>
        </row>
        <row r="68">
          <cell r="A68">
            <v>11</v>
          </cell>
          <cell r="B68" t="str">
            <v xml:space="preserve"> PVC CONDUIT, THICK WALL, CNS1302 SCH. B , 6"</v>
          </cell>
          <cell r="C68">
            <v>800</v>
          </cell>
          <cell r="D68" t="str">
            <v>M</v>
          </cell>
          <cell r="E68">
            <v>242</v>
          </cell>
          <cell r="F68">
            <v>193600</v>
          </cell>
          <cell r="H68">
            <v>0</v>
          </cell>
          <cell r="I68">
            <v>0.68</v>
          </cell>
          <cell r="J68">
            <v>544</v>
          </cell>
          <cell r="K68">
            <v>242</v>
          </cell>
          <cell r="L68">
            <v>193600</v>
          </cell>
          <cell r="M68">
            <v>0</v>
          </cell>
          <cell r="N68">
            <v>0</v>
          </cell>
          <cell r="O68">
            <v>190</v>
          </cell>
          <cell r="P68">
            <v>152000</v>
          </cell>
          <cell r="Q68">
            <v>0</v>
          </cell>
        </row>
        <row r="69">
          <cell r="A69">
            <v>12</v>
          </cell>
          <cell r="B69" t="str">
            <v xml:space="preserve"> EXCAVATION</v>
          </cell>
          <cell r="C69">
            <v>350</v>
          </cell>
          <cell r="D69" t="str">
            <v>M3</v>
          </cell>
          <cell r="E69" t="str">
            <v>M+L</v>
          </cell>
          <cell r="F69" t="str">
            <v>M+L</v>
          </cell>
          <cell r="G69">
            <v>0</v>
          </cell>
          <cell r="H69">
            <v>0</v>
          </cell>
          <cell r="I69">
            <v>0</v>
          </cell>
          <cell r="J69">
            <v>0</v>
          </cell>
          <cell r="K69" t="str">
            <v>M+L</v>
          </cell>
          <cell r="L69" t="str">
            <v>M+L</v>
          </cell>
          <cell r="M69">
            <v>0</v>
          </cell>
          <cell r="N69">
            <v>0</v>
          </cell>
          <cell r="O69">
            <v>60</v>
          </cell>
          <cell r="P69">
            <v>21000</v>
          </cell>
          <cell r="Q69">
            <v>0</v>
          </cell>
        </row>
        <row r="70">
          <cell r="A70">
            <v>13</v>
          </cell>
          <cell r="B70" t="str">
            <v xml:space="preserve"> BACKFILL</v>
          </cell>
          <cell r="C70">
            <v>250</v>
          </cell>
          <cell r="D70" t="str">
            <v>M3</v>
          </cell>
          <cell r="E70" t="str">
            <v>M+L</v>
          </cell>
          <cell r="F70" t="str">
            <v>M+L</v>
          </cell>
          <cell r="G70">
            <v>0</v>
          </cell>
          <cell r="H70">
            <v>0</v>
          </cell>
          <cell r="I70">
            <v>0</v>
          </cell>
          <cell r="J70">
            <v>0</v>
          </cell>
          <cell r="K70" t="str">
            <v>M+L</v>
          </cell>
          <cell r="L70" t="str">
            <v>M+L</v>
          </cell>
          <cell r="M70">
            <v>0</v>
          </cell>
          <cell r="N70">
            <v>0</v>
          </cell>
          <cell r="O70">
            <v>100</v>
          </cell>
          <cell r="P70">
            <v>25000</v>
          </cell>
          <cell r="Q70">
            <v>0</v>
          </cell>
        </row>
        <row r="71">
          <cell r="A71">
            <v>14</v>
          </cell>
          <cell r="B71" t="str">
            <v xml:space="preserve"> CONCRETE FOR DUCT BANK 2000 PSI</v>
          </cell>
          <cell r="C71">
            <v>100</v>
          </cell>
          <cell r="D71" t="str">
            <v>M3</v>
          </cell>
          <cell r="E71" t="str">
            <v>M+L</v>
          </cell>
          <cell r="F71" t="str">
            <v>M+L</v>
          </cell>
          <cell r="G71">
            <v>0</v>
          </cell>
          <cell r="H71">
            <v>0</v>
          </cell>
          <cell r="I71">
            <v>0</v>
          </cell>
          <cell r="J71">
            <v>0</v>
          </cell>
          <cell r="K71" t="str">
            <v>M+L</v>
          </cell>
          <cell r="L71" t="str">
            <v>M+L</v>
          </cell>
          <cell r="M71">
            <v>0</v>
          </cell>
          <cell r="N71">
            <v>0</v>
          </cell>
          <cell r="O71">
            <v>1700</v>
          </cell>
          <cell r="P71">
            <v>170000</v>
          </cell>
          <cell r="Q71">
            <v>0</v>
          </cell>
        </row>
        <row r="72">
          <cell r="A72">
            <v>15</v>
          </cell>
          <cell r="B72" t="str">
            <v xml:space="preserve"> RED COLORED OXIDE</v>
          </cell>
          <cell r="C72">
            <v>900</v>
          </cell>
          <cell r="D72" t="str">
            <v>KG</v>
          </cell>
          <cell r="E72" t="str">
            <v>M+L</v>
          </cell>
          <cell r="F72" t="str">
            <v>M+L</v>
          </cell>
          <cell r="G72">
            <v>0</v>
          </cell>
          <cell r="H72">
            <v>0</v>
          </cell>
          <cell r="I72">
            <v>0</v>
          </cell>
          <cell r="J72">
            <v>0</v>
          </cell>
          <cell r="K72" t="str">
            <v>M+L</v>
          </cell>
          <cell r="L72" t="str">
            <v>M+L</v>
          </cell>
          <cell r="M72">
            <v>0</v>
          </cell>
          <cell r="N72">
            <v>0</v>
          </cell>
          <cell r="O72">
            <v>60</v>
          </cell>
          <cell r="P72">
            <v>54000</v>
          </cell>
          <cell r="Q72">
            <v>0</v>
          </cell>
        </row>
        <row r="73">
          <cell r="A73">
            <v>16</v>
          </cell>
          <cell r="B73" t="str">
            <v xml:space="preserve"> DISPOSAL</v>
          </cell>
          <cell r="C73">
            <v>100</v>
          </cell>
          <cell r="D73" t="str">
            <v>M3</v>
          </cell>
          <cell r="E73" t="str">
            <v>M+L</v>
          </cell>
          <cell r="F73" t="str">
            <v>M+L</v>
          </cell>
          <cell r="G73">
            <v>0</v>
          </cell>
          <cell r="H73">
            <v>0</v>
          </cell>
          <cell r="I73">
            <v>0</v>
          </cell>
          <cell r="J73">
            <v>0</v>
          </cell>
          <cell r="K73" t="str">
            <v>M+L</v>
          </cell>
          <cell r="L73" t="str">
            <v>M+L</v>
          </cell>
          <cell r="M73">
            <v>0</v>
          </cell>
          <cell r="N73">
            <v>0</v>
          </cell>
          <cell r="O73">
            <v>220</v>
          </cell>
          <cell r="P73">
            <v>22000</v>
          </cell>
          <cell r="Q73">
            <v>0</v>
          </cell>
        </row>
        <row r="74">
          <cell r="A74">
            <v>17</v>
          </cell>
          <cell r="B74" t="str">
            <v xml:space="preserve"> FORMWORK</v>
          </cell>
          <cell r="C74">
            <v>300</v>
          </cell>
          <cell r="D74" t="str">
            <v>M2</v>
          </cell>
          <cell r="E74" t="str">
            <v>M+L</v>
          </cell>
          <cell r="F74" t="str">
            <v>M+L</v>
          </cell>
          <cell r="G74">
            <v>0</v>
          </cell>
          <cell r="H74">
            <v>0</v>
          </cell>
          <cell r="I74">
            <v>0</v>
          </cell>
          <cell r="J74">
            <v>0</v>
          </cell>
          <cell r="K74" t="str">
            <v>M+L</v>
          </cell>
          <cell r="L74" t="str">
            <v>M+L</v>
          </cell>
          <cell r="M74">
            <v>0</v>
          </cell>
          <cell r="N74">
            <v>0</v>
          </cell>
          <cell r="O74">
            <v>360</v>
          </cell>
          <cell r="P74">
            <v>108000</v>
          </cell>
          <cell r="Q74">
            <v>0</v>
          </cell>
        </row>
        <row r="75">
          <cell r="A75">
            <v>18</v>
          </cell>
          <cell r="B75" t="str">
            <v xml:space="preserve"> RE-BAR</v>
          </cell>
          <cell r="C75">
            <v>1900</v>
          </cell>
          <cell r="D75" t="str">
            <v>KG</v>
          </cell>
          <cell r="E75" t="str">
            <v>M+L</v>
          </cell>
          <cell r="F75" t="str">
            <v>M+L</v>
          </cell>
          <cell r="G75">
            <v>0</v>
          </cell>
          <cell r="H75">
            <v>0</v>
          </cell>
          <cell r="I75">
            <v>0</v>
          </cell>
          <cell r="J75">
            <v>0</v>
          </cell>
          <cell r="K75" t="str">
            <v>M+L</v>
          </cell>
          <cell r="L75" t="str">
            <v>M+L</v>
          </cell>
          <cell r="M75">
            <v>0</v>
          </cell>
          <cell r="N75">
            <v>0</v>
          </cell>
          <cell r="O75">
            <v>16</v>
          </cell>
          <cell r="P75">
            <v>30400</v>
          </cell>
          <cell r="Q75">
            <v>0</v>
          </cell>
        </row>
        <row r="76">
          <cell r="A76">
            <v>19</v>
          </cell>
          <cell r="B76" t="str">
            <v xml:space="preserve"> COMPOND FOR WATER SEALING(IN MH.)</v>
          </cell>
          <cell r="C76">
            <v>125</v>
          </cell>
          <cell r="D76" t="str">
            <v>KG</v>
          </cell>
          <cell r="E76" t="str">
            <v>M+L</v>
          </cell>
          <cell r="F76" t="str">
            <v>M+L</v>
          </cell>
          <cell r="G76">
            <v>0</v>
          </cell>
          <cell r="H76">
            <v>0</v>
          </cell>
          <cell r="I76">
            <v>0</v>
          </cell>
          <cell r="J76">
            <v>0</v>
          </cell>
          <cell r="K76" t="str">
            <v>M+L</v>
          </cell>
          <cell r="L76" t="str">
            <v>M+L</v>
          </cell>
          <cell r="M76">
            <v>0</v>
          </cell>
          <cell r="N76">
            <v>0</v>
          </cell>
          <cell r="O76">
            <v>200</v>
          </cell>
          <cell r="P76">
            <v>25000</v>
          </cell>
          <cell r="Q76">
            <v>0</v>
          </cell>
        </row>
        <row r="77">
          <cell r="A77">
            <v>20</v>
          </cell>
          <cell r="B77" t="str">
            <v xml:space="preserve"> MISCELLANEOUS </v>
          </cell>
          <cell r="C77">
            <v>1</v>
          </cell>
          <cell r="D77" t="str">
            <v>LOT</v>
          </cell>
          <cell r="E77">
            <v>31995.239999999998</v>
          </cell>
          <cell r="F77">
            <v>31995</v>
          </cell>
          <cell r="I77">
            <v>32.85</v>
          </cell>
          <cell r="J77">
            <v>33</v>
          </cell>
          <cell r="K77">
            <v>31995</v>
          </cell>
          <cell r="L77">
            <v>31995</v>
          </cell>
          <cell r="M77">
            <v>0</v>
          </cell>
          <cell r="N77">
            <v>0</v>
          </cell>
          <cell r="O77">
            <v>9198</v>
          </cell>
          <cell r="P77">
            <v>9198</v>
          </cell>
        </row>
        <row r="78">
          <cell r="B78" t="str">
            <v>SUB-TOTAL : (ALT-2)</v>
          </cell>
          <cell r="F78">
            <v>7206503</v>
          </cell>
          <cell r="H78">
            <v>0</v>
          </cell>
          <cell r="J78">
            <v>2052</v>
          </cell>
          <cell r="K78">
            <v>0</v>
          </cell>
          <cell r="L78">
            <v>7206503</v>
          </cell>
          <cell r="M78">
            <v>0</v>
          </cell>
          <cell r="N78">
            <v>0</v>
          </cell>
          <cell r="O78">
            <v>0</v>
          </cell>
          <cell r="P78">
            <v>1030498</v>
          </cell>
          <cell r="Q78">
            <v>2052</v>
          </cell>
        </row>
        <row r="82">
          <cell r="A82" t="str">
            <v xml:space="preserve">  A.</v>
          </cell>
          <cell r="B82" t="str">
            <v xml:space="preserve"> POWER EQUIPMENT </v>
          </cell>
          <cell r="C82" t="str">
            <v xml:space="preserve"> </v>
          </cell>
          <cell r="D82" t="str">
            <v xml:space="preserve"> </v>
          </cell>
          <cell r="F82">
            <v>0</v>
          </cell>
          <cell r="H82">
            <v>0</v>
          </cell>
          <cell r="J82">
            <v>0</v>
          </cell>
          <cell r="K82">
            <v>0</v>
          </cell>
          <cell r="L82">
            <v>0</v>
          </cell>
          <cell r="M82">
            <v>0</v>
          </cell>
          <cell r="N82">
            <v>0</v>
          </cell>
          <cell r="O82">
            <v>0</v>
          </cell>
          <cell r="P82">
            <v>0</v>
          </cell>
        </row>
        <row r="83">
          <cell r="F83">
            <v>0</v>
          </cell>
          <cell r="H83">
            <v>0</v>
          </cell>
          <cell r="J83">
            <v>0</v>
          </cell>
          <cell r="K83">
            <v>0</v>
          </cell>
          <cell r="L83">
            <v>0</v>
          </cell>
          <cell r="M83">
            <v>0</v>
          </cell>
          <cell r="N83">
            <v>0</v>
          </cell>
          <cell r="O83">
            <v>0</v>
          </cell>
          <cell r="P83">
            <v>0</v>
          </cell>
        </row>
        <row r="84">
          <cell r="A84" t="str">
            <v>*</v>
          </cell>
          <cell r="B84" t="str">
            <v>DWG. NO. XK11A-0000-01</v>
          </cell>
          <cell r="F84">
            <v>0</v>
          </cell>
          <cell r="H84">
            <v>0</v>
          </cell>
          <cell r="J84">
            <v>0</v>
          </cell>
          <cell r="K84">
            <v>0</v>
          </cell>
          <cell r="L84">
            <v>0</v>
          </cell>
          <cell r="M84">
            <v>0</v>
          </cell>
          <cell r="N84">
            <v>0</v>
          </cell>
          <cell r="O84">
            <v>0</v>
          </cell>
          <cell r="P84">
            <v>0</v>
          </cell>
        </row>
        <row r="85">
          <cell r="A85" t="str">
            <v>A.1</v>
          </cell>
          <cell r="B85" t="str">
            <v>161KV SWITCHGEAR AREA</v>
          </cell>
          <cell r="F85">
            <v>0</v>
          </cell>
          <cell r="H85">
            <v>0</v>
          </cell>
          <cell r="J85">
            <v>0</v>
          </cell>
          <cell r="K85">
            <v>0</v>
          </cell>
          <cell r="L85">
            <v>0</v>
          </cell>
          <cell r="M85">
            <v>0</v>
          </cell>
          <cell r="N85">
            <v>0</v>
          </cell>
          <cell r="O85">
            <v>0</v>
          </cell>
          <cell r="P85">
            <v>0</v>
          </cell>
        </row>
        <row r="86">
          <cell r="A86" t="str">
            <v>A.1.1</v>
          </cell>
          <cell r="B86" t="str">
            <v xml:space="preserve">  161KV SF6 GIS ,1250A 50KA , 2 BAYS ,W/ GCB, DS, ES, MOF, LA, CT…..</v>
          </cell>
          <cell r="C86">
            <v>1</v>
          </cell>
          <cell r="D86" t="str">
            <v>SET</v>
          </cell>
          <cell r="E86">
            <v>50540000</v>
          </cell>
          <cell r="F86">
            <v>50540000</v>
          </cell>
          <cell r="H86">
            <v>0</v>
          </cell>
          <cell r="I86">
            <v>4038</v>
          </cell>
          <cell r="J86">
            <v>4038</v>
          </cell>
          <cell r="K86">
            <v>50540000</v>
          </cell>
          <cell r="L86">
            <v>50540000</v>
          </cell>
          <cell r="M86">
            <v>0</v>
          </cell>
          <cell r="N86">
            <v>0</v>
          </cell>
          <cell r="O86">
            <v>1620000</v>
          </cell>
          <cell r="P86">
            <v>1620000</v>
          </cell>
        </row>
        <row r="87">
          <cell r="A87" t="str">
            <v>A.1.2</v>
          </cell>
          <cell r="B87" t="str">
            <v xml:space="preserve">  RELAY &amp; CONTROL PANEL, FOR GIS PANEL ,W/CONTROL CABLE &amp; PILOTWIRE RL</v>
          </cell>
          <cell r="C87">
            <v>1</v>
          </cell>
          <cell r="D87" t="str">
            <v>LOT</v>
          </cell>
          <cell r="E87">
            <v>3412700</v>
          </cell>
          <cell r="F87">
            <v>3412700</v>
          </cell>
          <cell r="H87">
            <v>0</v>
          </cell>
          <cell r="I87">
            <v>500</v>
          </cell>
          <cell r="J87">
            <v>500</v>
          </cell>
          <cell r="K87">
            <v>3412700</v>
          </cell>
          <cell r="L87">
            <v>3412700</v>
          </cell>
          <cell r="M87">
            <v>0</v>
          </cell>
          <cell r="N87">
            <v>0</v>
          </cell>
          <cell r="O87">
            <v>200000</v>
          </cell>
          <cell r="P87">
            <v>200000</v>
          </cell>
        </row>
        <row r="88">
          <cell r="A88" t="str">
            <v>A.1.3</v>
          </cell>
          <cell r="B88" t="str">
            <v xml:space="preserve">  161KV POWER CABLE  , 1/C 250 SQ.MM</v>
          </cell>
          <cell r="C88">
            <v>330</v>
          </cell>
          <cell r="D88" t="str">
            <v>M</v>
          </cell>
          <cell r="E88">
            <v>1680</v>
          </cell>
          <cell r="F88">
            <v>554400</v>
          </cell>
          <cell r="H88">
            <v>0</v>
          </cell>
          <cell r="I88">
            <v>1.1519999999999999</v>
          </cell>
          <cell r="J88">
            <v>380</v>
          </cell>
          <cell r="K88">
            <v>1680</v>
          </cell>
          <cell r="L88">
            <v>554400</v>
          </cell>
          <cell r="M88">
            <v>0</v>
          </cell>
          <cell r="N88">
            <v>0</v>
          </cell>
          <cell r="O88">
            <v>323</v>
          </cell>
          <cell r="P88">
            <v>106590</v>
          </cell>
        </row>
        <row r="89">
          <cell r="A89" t="str">
            <v>A.1.4</v>
          </cell>
          <cell r="B89" t="str">
            <v xml:space="preserve">  161KV TERMINATION KIT, HEAT SHRINKABLE TYPE , 1/C 250 SQ.MM</v>
          </cell>
          <cell r="C89">
            <v>12</v>
          </cell>
          <cell r="D89" t="str">
            <v>SET</v>
          </cell>
          <cell r="E89">
            <v>210000</v>
          </cell>
          <cell r="F89">
            <v>2520000</v>
          </cell>
          <cell r="H89">
            <v>0</v>
          </cell>
          <cell r="I89">
            <v>133</v>
          </cell>
          <cell r="J89">
            <v>1596</v>
          </cell>
          <cell r="K89">
            <v>210000</v>
          </cell>
          <cell r="L89">
            <v>2520000</v>
          </cell>
          <cell r="M89">
            <v>0</v>
          </cell>
          <cell r="N89">
            <v>0</v>
          </cell>
          <cell r="O89">
            <v>53200</v>
          </cell>
          <cell r="P89">
            <v>638400</v>
          </cell>
        </row>
        <row r="90">
          <cell r="A90" t="str">
            <v>A.1.5</v>
          </cell>
          <cell r="B90" t="str">
            <v xml:space="preserve">  MAIN POWER TRANSFORMER W/NGR &amp; LA*3, OIL-IMMERSED , 161KV/6.9KV 30/40MVA</v>
          </cell>
          <cell r="C90">
            <v>2</v>
          </cell>
          <cell r="D90" t="str">
            <v>SET</v>
          </cell>
          <cell r="E90">
            <v>10460000</v>
          </cell>
          <cell r="F90">
            <v>20920000</v>
          </cell>
          <cell r="H90">
            <v>0</v>
          </cell>
          <cell r="I90">
            <v>595</v>
          </cell>
          <cell r="J90">
            <v>1190</v>
          </cell>
          <cell r="K90">
            <v>10460000</v>
          </cell>
          <cell r="L90">
            <v>20920000</v>
          </cell>
          <cell r="M90">
            <v>0</v>
          </cell>
          <cell r="N90">
            <v>0</v>
          </cell>
          <cell r="O90">
            <v>238000</v>
          </cell>
          <cell r="P90">
            <v>476000</v>
          </cell>
        </row>
        <row r="91">
          <cell r="A91" t="str">
            <v>A.1.6</v>
          </cell>
          <cell r="B91" t="str">
            <v xml:space="preserve">  6.9KV BUS DUCT , 4000A INDOOR/OUTDOOR , 8M LG , 40KA</v>
          </cell>
          <cell r="C91">
            <v>2</v>
          </cell>
          <cell r="D91" t="str">
            <v>SET</v>
          </cell>
          <cell r="E91">
            <v>840000</v>
          </cell>
          <cell r="F91">
            <v>1680000</v>
          </cell>
          <cell r="H91">
            <v>0</v>
          </cell>
          <cell r="I91">
            <v>80</v>
          </cell>
          <cell r="J91">
            <v>160</v>
          </cell>
          <cell r="K91">
            <v>840000</v>
          </cell>
          <cell r="L91">
            <v>1680000</v>
          </cell>
          <cell r="M91">
            <v>0</v>
          </cell>
          <cell r="N91">
            <v>0</v>
          </cell>
          <cell r="O91">
            <v>22400</v>
          </cell>
          <cell r="P91">
            <v>44800</v>
          </cell>
        </row>
        <row r="92">
          <cell r="B92" t="str">
            <v>SUB-TOTAL (A.1)</v>
          </cell>
          <cell r="F92">
            <v>79627100</v>
          </cell>
          <cell r="J92">
            <v>7864</v>
          </cell>
          <cell r="L92">
            <v>79627100</v>
          </cell>
          <cell r="P92">
            <v>3085790</v>
          </cell>
        </row>
        <row r="93">
          <cell r="F93">
            <v>0</v>
          </cell>
          <cell r="H93">
            <v>0</v>
          </cell>
          <cell r="J93">
            <v>0</v>
          </cell>
          <cell r="K93">
            <v>0</v>
          </cell>
          <cell r="L93">
            <v>0</v>
          </cell>
          <cell r="M93">
            <v>0</v>
          </cell>
          <cell r="N93">
            <v>0</v>
          </cell>
          <cell r="O93">
            <v>0</v>
          </cell>
          <cell r="P93">
            <v>0</v>
          </cell>
        </row>
        <row r="94">
          <cell r="A94" t="str">
            <v>*</v>
          </cell>
          <cell r="B94" t="str">
            <v>DWG. NO. XK11A-0000-02, 03 , 04</v>
          </cell>
          <cell r="F94">
            <v>0</v>
          </cell>
          <cell r="H94">
            <v>0</v>
          </cell>
          <cell r="J94">
            <v>0</v>
          </cell>
          <cell r="K94">
            <v>0</v>
          </cell>
          <cell r="L94">
            <v>0</v>
          </cell>
          <cell r="M94">
            <v>0</v>
          </cell>
          <cell r="N94">
            <v>0</v>
          </cell>
          <cell r="O94">
            <v>0</v>
          </cell>
          <cell r="P94">
            <v>0</v>
          </cell>
        </row>
        <row r="95">
          <cell r="A95" t="str">
            <v xml:space="preserve">   A.2</v>
          </cell>
          <cell r="B95" t="str">
            <v>MAIN SUBSTATION (公共設施)</v>
          </cell>
          <cell r="H95">
            <v>0</v>
          </cell>
          <cell r="J95">
            <v>0</v>
          </cell>
          <cell r="K95">
            <v>0</v>
          </cell>
          <cell r="L95">
            <v>0</v>
          </cell>
          <cell r="M95">
            <v>0</v>
          </cell>
          <cell r="N95">
            <v>0</v>
          </cell>
          <cell r="O95">
            <v>0</v>
          </cell>
          <cell r="P95">
            <v>0</v>
          </cell>
        </row>
        <row r="96">
          <cell r="A96" t="str">
            <v>A.2.1</v>
          </cell>
          <cell r="B96" t="str">
            <v xml:space="preserve">  6.9KV VCB 4000A 40KA , SWITCHGEAR INCOMING &amp; TIE PANEL </v>
          </cell>
          <cell r="C96">
            <v>3</v>
          </cell>
          <cell r="D96" t="str">
            <v>PNL</v>
          </cell>
          <cell r="E96">
            <v>1300000</v>
          </cell>
          <cell r="F96">
            <v>3900000</v>
          </cell>
          <cell r="H96">
            <v>0</v>
          </cell>
          <cell r="I96">
            <v>30</v>
          </cell>
          <cell r="J96">
            <v>90</v>
          </cell>
          <cell r="K96">
            <v>1300000</v>
          </cell>
          <cell r="L96">
            <v>3900000</v>
          </cell>
          <cell r="M96">
            <v>0</v>
          </cell>
          <cell r="N96">
            <v>0</v>
          </cell>
          <cell r="O96">
            <v>8400</v>
          </cell>
          <cell r="P96">
            <v>25200</v>
          </cell>
        </row>
        <row r="97">
          <cell r="A97" t="str">
            <v>A.2.2</v>
          </cell>
          <cell r="B97" t="str">
            <v xml:space="preserve">  6.9KV VCB 1250A 40KA , SWITCHGEAR FEEDER PANEL </v>
          </cell>
          <cell r="C97">
            <v>6</v>
          </cell>
          <cell r="D97" t="str">
            <v>PNL</v>
          </cell>
          <cell r="E97">
            <v>750000</v>
          </cell>
          <cell r="F97">
            <v>4500000</v>
          </cell>
          <cell r="H97">
            <v>0</v>
          </cell>
          <cell r="I97">
            <v>20</v>
          </cell>
          <cell r="J97">
            <v>120</v>
          </cell>
          <cell r="K97">
            <v>750000</v>
          </cell>
          <cell r="L97">
            <v>4500000</v>
          </cell>
          <cell r="M97">
            <v>0</v>
          </cell>
          <cell r="N97">
            <v>0</v>
          </cell>
          <cell r="O97">
            <v>5600</v>
          </cell>
          <cell r="P97">
            <v>33600</v>
          </cell>
        </row>
        <row r="98">
          <cell r="A98" t="str">
            <v>A.2.3</v>
          </cell>
          <cell r="B98" t="str">
            <v xml:space="preserve">  6.9KV 500KVA , W/GCS , CAPACIATOR PANEL</v>
          </cell>
          <cell r="C98">
            <v>2</v>
          </cell>
          <cell r="D98" t="str">
            <v>PNL</v>
          </cell>
          <cell r="E98">
            <v>600000</v>
          </cell>
          <cell r="F98">
            <v>1200000</v>
          </cell>
          <cell r="H98">
            <v>0</v>
          </cell>
          <cell r="I98">
            <v>20</v>
          </cell>
          <cell r="J98">
            <v>40</v>
          </cell>
          <cell r="K98">
            <v>600000</v>
          </cell>
          <cell r="L98">
            <v>1200000</v>
          </cell>
          <cell r="M98">
            <v>0</v>
          </cell>
          <cell r="N98">
            <v>0</v>
          </cell>
          <cell r="O98">
            <v>5600</v>
          </cell>
          <cell r="P98">
            <v>11200</v>
          </cell>
        </row>
        <row r="99">
          <cell r="A99" t="str">
            <v>A.2.4</v>
          </cell>
          <cell r="B99" t="str">
            <v xml:space="preserve">  CAST RESIN DRY TYPE TR. , IP20 ENCLOSURE , 3 PHASE 6.9KV/480V ,1000KVA </v>
          </cell>
          <cell r="C99">
            <v>2</v>
          </cell>
          <cell r="D99" t="str">
            <v>SET</v>
          </cell>
          <cell r="E99">
            <v>410000</v>
          </cell>
          <cell r="F99">
            <v>820000</v>
          </cell>
          <cell r="H99">
            <v>0</v>
          </cell>
          <cell r="I99">
            <v>108</v>
          </cell>
          <cell r="J99">
            <v>216</v>
          </cell>
          <cell r="K99">
            <v>410000</v>
          </cell>
          <cell r="L99">
            <v>820000</v>
          </cell>
          <cell r="M99">
            <v>0</v>
          </cell>
          <cell r="N99">
            <v>0</v>
          </cell>
          <cell r="O99">
            <v>30240</v>
          </cell>
          <cell r="P99">
            <v>60480</v>
          </cell>
        </row>
        <row r="100">
          <cell r="A100" t="str">
            <v>A.2.5</v>
          </cell>
          <cell r="B100" t="str">
            <v xml:space="preserve">  480V BUS DUCT, 3PH 3W, 1600A INDOOR, 30KA , 6M LG</v>
          </cell>
          <cell r="C100">
            <v>2</v>
          </cell>
          <cell r="D100" t="str">
            <v>SET</v>
          </cell>
          <cell r="E100">
            <v>210000</v>
          </cell>
          <cell r="F100">
            <v>420000</v>
          </cell>
          <cell r="H100">
            <v>0</v>
          </cell>
          <cell r="I100">
            <v>36</v>
          </cell>
          <cell r="J100">
            <v>72</v>
          </cell>
          <cell r="K100">
            <v>210000</v>
          </cell>
          <cell r="L100">
            <v>420000</v>
          </cell>
          <cell r="M100">
            <v>0</v>
          </cell>
          <cell r="N100">
            <v>0</v>
          </cell>
          <cell r="O100">
            <v>10080</v>
          </cell>
          <cell r="P100">
            <v>20160</v>
          </cell>
        </row>
        <row r="101">
          <cell r="A101" t="str">
            <v>A.2.6</v>
          </cell>
          <cell r="B101" t="str">
            <v xml:space="preserve">  480V SWGR , 30KA, INCOMING ACB1600Ax2PNL &amp; TIE ACB1600A </v>
          </cell>
          <cell r="C101">
            <v>1</v>
          </cell>
          <cell r="D101" t="str">
            <v>LOT</v>
          </cell>
          <cell r="E101">
            <v>1100000</v>
          </cell>
          <cell r="F101">
            <v>1100000</v>
          </cell>
          <cell r="H101">
            <v>0</v>
          </cell>
          <cell r="I101">
            <v>60</v>
          </cell>
          <cell r="J101">
            <v>60</v>
          </cell>
          <cell r="K101">
            <v>1100000</v>
          </cell>
          <cell r="L101">
            <v>1100000</v>
          </cell>
          <cell r="M101">
            <v>0</v>
          </cell>
          <cell r="N101">
            <v>0</v>
          </cell>
          <cell r="O101">
            <v>16800</v>
          </cell>
          <cell r="P101">
            <v>16800</v>
          </cell>
        </row>
        <row r="102">
          <cell r="A102" t="str">
            <v>A.2.7</v>
          </cell>
          <cell r="B102" t="str">
            <v xml:space="preserve">  480V MCC SINGLE FACE , 30KA</v>
          </cell>
          <cell r="C102">
            <v>7</v>
          </cell>
          <cell r="D102" t="str">
            <v>PNL</v>
          </cell>
          <cell r="E102">
            <v>120000</v>
          </cell>
          <cell r="F102">
            <v>840000</v>
          </cell>
          <cell r="H102">
            <v>0</v>
          </cell>
          <cell r="I102">
            <v>15</v>
          </cell>
          <cell r="J102">
            <v>105</v>
          </cell>
          <cell r="K102">
            <v>120000</v>
          </cell>
          <cell r="L102">
            <v>840000</v>
          </cell>
          <cell r="M102">
            <v>0</v>
          </cell>
          <cell r="N102">
            <v>0</v>
          </cell>
          <cell r="O102">
            <v>4200</v>
          </cell>
          <cell r="P102">
            <v>29400</v>
          </cell>
        </row>
        <row r="103">
          <cell r="B103" t="str">
            <v>SUB-TOTAL (A.2)</v>
          </cell>
          <cell r="F103">
            <v>12780000</v>
          </cell>
          <cell r="J103">
            <v>703</v>
          </cell>
          <cell r="L103">
            <v>12780000</v>
          </cell>
          <cell r="P103">
            <v>196840</v>
          </cell>
        </row>
        <row r="105">
          <cell r="A105" t="str">
            <v>*</v>
          </cell>
          <cell r="B105" t="str">
            <v>DWG. NO. XK11A-0000-05,06,07,08</v>
          </cell>
          <cell r="F105">
            <v>0</v>
          </cell>
          <cell r="H105">
            <v>0</v>
          </cell>
          <cell r="J105">
            <v>0</v>
          </cell>
          <cell r="K105">
            <v>0</v>
          </cell>
          <cell r="L105">
            <v>0</v>
          </cell>
          <cell r="M105">
            <v>0</v>
          </cell>
          <cell r="N105">
            <v>0</v>
          </cell>
          <cell r="O105">
            <v>0</v>
          </cell>
          <cell r="P105">
            <v>0</v>
          </cell>
        </row>
        <row r="106">
          <cell r="A106" t="str">
            <v xml:space="preserve">   A.3</v>
          </cell>
          <cell r="B106" t="str">
            <v>NO.1 SUBSTATION (場區)</v>
          </cell>
          <cell r="F106">
            <v>0</v>
          </cell>
          <cell r="H106">
            <v>0</v>
          </cell>
          <cell r="J106">
            <v>0</v>
          </cell>
          <cell r="K106">
            <v>0</v>
          </cell>
          <cell r="L106">
            <v>0</v>
          </cell>
          <cell r="M106">
            <v>0</v>
          </cell>
          <cell r="N106">
            <v>0</v>
          </cell>
          <cell r="O106">
            <v>0</v>
          </cell>
          <cell r="P106">
            <v>0</v>
          </cell>
        </row>
        <row r="107">
          <cell r="A107" t="str">
            <v>A.3.1</v>
          </cell>
          <cell r="B107" t="str">
            <v xml:space="preserve">  6.9KV VCB 1250A 40KA , SWITCHGEAR INCOMING &amp; TIE PANEL &amp; FEEDER PANEL</v>
          </cell>
          <cell r="C107">
            <v>5</v>
          </cell>
          <cell r="D107" t="str">
            <v>PNL</v>
          </cell>
          <cell r="E107">
            <v>800000</v>
          </cell>
          <cell r="F107">
            <v>4000000</v>
          </cell>
          <cell r="H107">
            <v>0</v>
          </cell>
          <cell r="I107">
            <v>20</v>
          </cell>
          <cell r="J107">
            <v>100</v>
          </cell>
          <cell r="K107">
            <v>800000</v>
          </cell>
          <cell r="L107">
            <v>4000000</v>
          </cell>
          <cell r="M107">
            <v>0</v>
          </cell>
          <cell r="N107">
            <v>0</v>
          </cell>
          <cell r="O107">
            <v>5600</v>
          </cell>
          <cell r="P107">
            <v>28000</v>
          </cell>
        </row>
        <row r="108">
          <cell r="A108" t="str">
            <v>A.3.2</v>
          </cell>
          <cell r="B108" t="str">
            <v xml:space="preserve">  6.9KV GCS ,  NEMA CLASS E2 , MCC PANEL</v>
          </cell>
          <cell r="C108">
            <v>10</v>
          </cell>
          <cell r="D108" t="str">
            <v>PNL</v>
          </cell>
          <cell r="E108">
            <v>500000</v>
          </cell>
          <cell r="F108">
            <v>5000000</v>
          </cell>
          <cell r="H108">
            <v>0</v>
          </cell>
          <cell r="I108">
            <v>20</v>
          </cell>
          <cell r="J108">
            <v>200</v>
          </cell>
          <cell r="K108">
            <v>500000</v>
          </cell>
          <cell r="L108">
            <v>5000000</v>
          </cell>
          <cell r="M108">
            <v>0</v>
          </cell>
          <cell r="N108">
            <v>0</v>
          </cell>
          <cell r="O108">
            <v>5600</v>
          </cell>
          <cell r="P108">
            <v>56000</v>
          </cell>
        </row>
        <row r="109">
          <cell r="A109" t="str">
            <v>A.3.3</v>
          </cell>
          <cell r="B109" t="str">
            <v xml:space="preserve">  6.9KV 500KVA , W/GCS , CAPACIATOR PANEL</v>
          </cell>
          <cell r="C109">
            <v>8</v>
          </cell>
          <cell r="D109" t="str">
            <v>PNL</v>
          </cell>
          <cell r="E109">
            <v>600000</v>
          </cell>
          <cell r="F109">
            <v>4800000</v>
          </cell>
          <cell r="H109">
            <v>0</v>
          </cell>
          <cell r="I109">
            <v>20</v>
          </cell>
          <cell r="J109">
            <v>160</v>
          </cell>
          <cell r="K109">
            <v>600000</v>
          </cell>
          <cell r="L109">
            <v>4800000</v>
          </cell>
          <cell r="M109">
            <v>0</v>
          </cell>
          <cell r="N109">
            <v>0</v>
          </cell>
          <cell r="O109">
            <v>5600</v>
          </cell>
          <cell r="P109">
            <v>44800</v>
          </cell>
        </row>
        <row r="110">
          <cell r="A110" t="str">
            <v>A.3.4</v>
          </cell>
          <cell r="B110" t="str">
            <v xml:space="preserve">  CAST RESIN DRY TYPE TR. , IP20 ENCLOSURE , 3 PHASE 6.9KV/480V ,2000/2500KVA </v>
          </cell>
          <cell r="C110">
            <v>2</v>
          </cell>
          <cell r="D110" t="str">
            <v>SET</v>
          </cell>
          <cell r="E110">
            <v>652000</v>
          </cell>
          <cell r="F110">
            <v>1304000</v>
          </cell>
          <cell r="H110">
            <v>0</v>
          </cell>
          <cell r="I110">
            <v>170</v>
          </cell>
          <cell r="J110">
            <v>340</v>
          </cell>
          <cell r="K110">
            <v>652000</v>
          </cell>
          <cell r="L110">
            <v>1304000</v>
          </cell>
          <cell r="M110">
            <v>0</v>
          </cell>
          <cell r="N110">
            <v>0</v>
          </cell>
          <cell r="O110">
            <v>47600</v>
          </cell>
          <cell r="P110">
            <v>95200</v>
          </cell>
        </row>
        <row r="111">
          <cell r="A111" t="str">
            <v>A.3.5</v>
          </cell>
          <cell r="B111" t="str">
            <v xml:space="preserve">  480V BUS DUCT, 3PH 3W, 4000A INDOOR, 65KA , 6M LG</v>
          </cell>
          <cell r="C111">
            <v>2</v>
          </cell>
          <cell r="D111" t="str">
            <v>SET</v>
          </cell>
          <cell r="E111">
            <v>350000</v>
          </cell>
          <cell r="F111">
            <v>700000</v>
          </cell>
          <cell r="H111">
            <v>0</v>
          </cell>
          <cell r="I111">
            <v>36</v>
          </cell>
          <cell r="J111">
            <v>72</v>
          </cell>
          <cell r="K111">
            <v>350000</v>
          </cell>
          <cell r="L111">
            <v>700000</v>
          </cell>
          <cell r="M111">
            <v>0</v>
          </cell>
          <cell r="N111">
            <v>0</v>
          </cell>
          <cell r="O111">
            <v>10080</v>
          </cell>
          <cell r="P111">
            <v>20160</v>
          </cell>
        </row>
        <row r="112">
          <cell r="A112" t="str">
            <v>A.3.6</v>
          </cell>
          <cell r="B112" t="str">
            <v xml:space="preserve">  480V SWGR , 65KA, INCOMING ACB4000Ax2PNL &amp; TIE ACB4000A</v>
          </cell>
          <cell r="C112">
            <v>1</v>
          </cell>
          <cell r="D112" t="str">
            <v>LOT</v>
          </cell>
          <cell r="E112">
            <v>1830000</v>
          </cell>
          <cell r="F112">
            <v>1830000</v>
          </cell>
          <cell r="H112">
            <v>0</v>
          </cell>
          <cell r="I112">
            <v>60</v>
          </cell>
          <cell r="J112">
            <v>60</v>
          </cell>
          <cell r="K112">
            <v>1830000</v>
          </cell>
          <cell r="L112">
            <v>1830000</v>
          </cell>
          <cell r="M112">
            <v>0</v>
          </cell>
          <cell r="N112">
            <v>0</v>
          </cell>
          <cell r="O112">
            <v>16800</v>
          </cell>
          <cell r="P112">
            <v>16800</v>
          </cell>
        </row>
        <row r="113">
          <cell r="A113" t="str">
            <v>A.3.7</v>
          </cell>
          <cell r="B113" t="str">
            <v xml:space="preserve">  480V MCC SINGLE FACE , 65KA</v>
          </cell>
          <cell r="C113">
            <v>19</v>
          </cell>
          <cell r="D113" t="str">
            <v>PNL</v>
          </cell>
          <cell r="E113">
            <v>160000</v>
          </cell>
          <cell r="F113">
            <v>3040000</v>
          </cell>
          <cell r="H113">
            <v>0</v>
          </cell>
          <cell r="I113">
            <v>15</v>
          </cell>
          <cell r="J113">
            <v>285</v>
          </cell>
          <cell r="K113">
            <v>160000</v>
          </cell>
          <cell r="L113">
            <v>3040000</v>
          </cell>
          <cell r="M113">
            <v>0</v>
          </cell>
          <cell r="N113">
            <v>0</v>
          </cell>
          <cell r="O113">
            <v>4200</v>
          </cell>
          <cell r="P113">
            <v>79800</v>
          </cell>
        </row>
        <row r="114">
          <cell r="A114" t="str">
            <v>A.3.8</v>
          </cell>
          <cell r="B114" t="str">
            <v xml:space="preserve">  480V EMERGENCY SWGR , 65KA, 4000A ACB</v>
          </cell>
          <cell r="C114">
            <v>2</v>
          </cell>
          <cell r="D114" t="str">
            <v>PNL</v>
          </cell>
          <cell r="E114">
            <v>610000</v>
          </cell>
          <cell r="F114">
            <v>1220000</v>
          </cell>
          <cell r="H114">
            <v>0</v>
          </cell>
          <cell r="I114">
            <v>20</v>
          </cell>
          <cell r="J114">
            <v>40</v>
          </cell>
          <cell r="K114">
            <v>610000</v>
          </cell>
          <cell r="L114">
            <v>1220000</v>
          </cell>
          <cell r="M114">
            <v>0</v>
          </cell>
          <cell r="N114">
            <v>0</v>
          </cell>
          <cell r="O114">
            <v>5600</v>
          </cell>
          <cell r="P114">
            <v>11200</v>
          </cell>
        </row>
        <row r="115">
          <cell r="A115" t="str">
            <v>A.3.9</v>
          </cell>
          <cell r="B115" t="str">
            <v xml:space="preserve">  480V EMERGENCY MCC SINGLE FACE , 40KA</v>
          </cell>
          <cell r="C115">
            <v>3</v>
          </cell>
          <cell r="D115" t="str">
            <v>PNL</v>
          </cell>
          <cell r="E115">
            <v>140000</v>
          </cell>
          <cell r="F115">
            <v>420000</v>
          </cell>
          <cell r="H115">
            <v>0</v>
          </cell>
          <cell r="I115">
            <v>15</v>
          </cell>
          <cell r="J115">
            <v>45</v>
          </cell>
          <cell r="K115">
            <v>140000</v>
          </cell>
          <cell r="L115">
            <v>420000</v>
          </cell>
          <cell r="M115">
            <v>0</v>
          </cell>
          <cell r="N115">
            <v>0</v>
          </cell>
          <cell r="O115">
            <v>4200</v>
          </cell>
          <cell r="P115">
            <v>12600</v>
          </cell>
        </row>
        <row r="116">
          <cell r="B116" t="str">
            <v>SUB-TOTAL (A.3)</v>
          </cell>
          <cell r="F116">
            <v>22314000</v>
          </cell>
          <cell r="J116">
            <v>1302</v>
          </cell>
          <cell r="L116">
            <v>22314000</v>
          </cell>
          <cell r="P116">
            <v>364560</v>
          </cell>
        </row>
        <row r="117">
          <cell r="F117">
            <v>0</v>
          </cell>
          <cell r="H117">
            <v>0</v>
          </cell>
          <cell r="J117">
            <v>0</v>
          </cell>
          <cell r="K117">
            <v>0</v>
          </cell>
          <cell r="L117">
            <v>0</v>
          </cell>
          <cell r="M117">
            <v>0</v>
          </cell>
          <cell r="N117">
            <v>0</v>
          </cell>
          <cell r="O117">
            <v>0</v>
          </cell>
          <cell r="P117">
            <v>0</v>
          </cell>
        </row>
        <row r="118">
          <cell r="A118" t="str">
            <v>*</v>
          </cell>
          <cell r="B118" t="str">
            <v>DWG. NO. XK11A-0000-09,10</v>
          </cell>
          <cell r="F118">
            <v>0</v>
          </cell>
          <cell r="H118">
            <v>0</v>
          </cell>
          <cell r="J118">
            <v>0</v>
          </cell>
          <cell r="K118">
            <v>0</v>
          </cell>
          <cell r="L118">
            <v>0</v>
          </cell>
          <cell r="M118">
            <v>0</v>
          </cell>
          <cell r="N118">
            <v>0</v>
          </cell>
          <cell r="O118">
            <v>0</v>
          </cell>
          <cell r="P118">
            <v>0</v>
          </cell>
        </row>
        <row r="119">
          <cell r="A119" t="str">
            <v xml:space="preserve">   A.4</v>
          </cell>
          <cell r="B119" t="str">
            <v>NO.2 SUBSTATION (碼頭區)</v>
          </cell>
          <cell r="F119">
            <v>0</v>
          </cell>
          <cell r="H119">
            <v>0</v>
          </cell>
          <cell r="J119">
            <v>0</v>
          </cell>
          <cell r="K119">
            <v>0</v>
          </cell>
          <cell r="L119">
            <v>0</v>
          </cell>
          <cell r="M119">
            <v>0</v>
          </cell>
          <cell r="N119">
            <v>0</v>
          </cell>
          <cell r="O119">
            <v>0</v>
          </cell>
          <cell r="P119">
            <v>0</v>
          </cell>
        </row>
        <row r="120">
          <cell r="A120" t="str">
            <v>A.4.1</v>
          </cell>
          <cell r="B120" t="str">
            <v xml:space="preserve">  6.9KV VCB 1250A 40KA , SWITCHGEAR INCOMING &amp; TIE PANEL &amp; FEEDER PANEL</v>
          </cell>
          <cell r="C120">
            <v>5</v>
          </cell>
          <cell r="D120" t="str">
            <v>PNL</v>
          </cell>
          <cell r="E120">
            <v>800000</v>
          </cell>
          <cell r="F120">
            <v>4000000</v>
          </cell>
          <cell r="H120">
            <v>0</v>
          </cell>
          <cell r="I120">
            <v>20</v>
          </cell>
          <cell r="J120">
            <v>100</v>
          </cell>
          <cell r="K120">
            <v>800000</v>
          </cell>
          <cell r="L120">
            <v>4000000</v>
          </cell>
          <cell r="M120">
            <v>0</v>
          </cell>
          <cell r="N120">
            <v>0</v>
          </cell>
          <cell r="O120">
            <v>5600</v>
          </cell>
          <cell r="P120">
            <v>28000</v>
          </cell>
        </row>
        <row r="121">
          <cell r="A121" t="str">
            <v>A.4.2</v>
          </cell>
          <cell r="B121" t="str">
            <v xml:space="preserve">  6.9KV VCB 1250A , MCC PANEL</v>
          </cell>
          <cell r="C121">
            <v>3</v>
          </cell>
          <cell r="D121" t="str">
            <v>PNL</v>
          </cell>
          <cell r="E121">
            <v>700000</v>
          </cell>
          <cell r="F121">
            <v>2100000</v>
          </cell>
          <cell r="H121">
            <v>0</v>
          </cell>
          <cell r="I121">
            <v>20</v>
          </cell>
          <cell r="J121">
            <v>60</v>
          </cell>
          <cell r="K121">
            <v>700000</v>
          </cell>
          <cell r="L121">
            <v>2100000</v>
          </cell>
          <cell r="M121">
            <v>0</v>
          </cell>
          <cell r="N121">
            <v>0</v>
          </cell>
          <cell r="O121">
            <v>5600</v>
          </cell>
          <cell r="P121">
            <v>16800</v>
          </cell>
        </row>
        <row r="122">
          <cell r="A122" t="str">
            <v>A.4.3</v>
          </cell>
          <cell r="B122" t="str">
            <v xml:space="preserve">  6.9KV 500KVA , W/GCS , CAPACIATOR PANEL</v>
          </cell>
          <cell r="C122">
            <v>2</v>
          </cell>
          <cell r="D122" t="str">
            <v>PNL</v>
          </cell>
          <cell r="E122">
            <v>600000</v>
          </cell>
          <cell r="F122">
            <v>1200000</v>
          </cell>
          <cell r="H122">
            <v>0</v>
          </cell>
          <cell r="I122">
            <v>20</v>
          </cell>
          <cell r="J122">
            <v>40</v>
          </cell>
          <cell r="K122">
            <v>600000</v>
          </cell>
          <cell r="L122">
            <v>1200000</v>
          </cell>
          <cell r="M122">
            <v>0</v>
          </cell>
          <cell r="N122">
            <v>0</v>
          </cell>
          <cell r="O122">
            <v>5600</v>
          </cell>
          <cell r="P122">
            <v>11200</v>
          </cell>
        </row>
        <row r="123">
          <cell r="A123" t="str">
            <v>A.4.4</v>
          </cell>
          <cell r="B123" t="str">
            <v xml:space="preserve">  6.9KV 1000KVA , W/GCS , CAPACIATOR PANEL</v>
          </cell>
          <cell r="C123">
            <v>2</v>
          </cell>
          <cell r="D123" t="str">
            <v>PNL</v>
          </cell>
          <cell r="E123">
            <v>900000</v>
          </cell>
          <cell r="F123">
            <v>1800000</v>
          </cell>
          <cell r="H123">
            <v>0</v>
          </cell>
          <cell r="I123">
            <v>20</v>
          </cell>
          <cell r="J123">
            <v>40</v>
          </cell>
          <cell r="K123">
            <v>900000</v>
          </cell>
          <cell r="L123">
            <v>1800000</v>
          </cell>
          <cell r="M123">
            <v>0</v>
          </cell>
          <cell r="N123">
            <v>0</v>
          </cell>
          <cell r="O123">
            <v>5600</v>
          </cell>
          <cell r="P123">
            <v>11200</v>
          </cell>
        </row>
        <row r="124">
          <cell r="A124" t="str">
            <v>A.4.5</v>
          </cell>
          <cell r="B124" t="str">
            <v xml:space="preserve">  CAST RESIN DRY TYPE TR. , IP20 ENCLOSURE , 3 PHASE 6.9KV/480V ,1000KVA </v>
          </cell>
          <cell r="C124">
            <v>2</v>
          </cell>
          <cell r="D124" t="str">
            <v>SET</v>
          </cell>
          <cell r="E124">
            <v>410000</v>
          </cell>
          <cell r="F124">
            <v>820000</v>
          </cell>
          <cell r="H124">
            <v>0</v>
          </cell>
          <cell r="I124">
            <v>108</v>
          </cell>
          <cell r="J124">
            <v>216</v>
          </cell>
          <cell r="K124">
            <v>410000</v>
          </cell>
          <cell r="L124">
            <v>820000</v>
          </cell>
          <cell r="M124">
            <v>0</v>
          </cell>
          <cell r="N124">
            <v>0</v>
          </cell>
          <cell r="O124">
            <v>30240</v>
          </cell>
          <cell r="P124">
            <v>60480</v>
          </cell>
        </row>
        <row r="125">
          <cell r="A125" t="str">
            <v>A.4.6</v>
          </cell>
          <cell r="B125" t="str">
            <v xml:space="preserve">  480V BUS DUCT, 3PH 3W, 1600A INDOOR, 30KA , 6M LG</v>
          </cell>
          <cell r="C125">
            <v>2</v>
          </cell>
          <cell r="D125" t="str">
            <v>SET</v>
          </cell>
          <cell r="E125">
            <v>210000</v>
          </cell>
          <cell r="F125">
            <v>420000</v>
          </cell>
          <cell r="H125">
            <v>0</v>
          </cell>
          <cell r="I125">
            <v>36</v>
          </cell>
          <cell r="J125">
            <v>72</v>
          </cell>
          <cell r="K125">
            <v>210000</v>
          </cell>
          <cell r="L125">
            <v>420000</v>
          </cell>
          <cell r="M125">
            <v>0</v>
          </cell>
          <cell r="N125">
            <v>0</v>
          </cell>
          <cell r="O125">
            <v>10080</v>
          </cell>
          <cell r="P125">
            <v>20160</v>
          </cell>
        </row>
        <row r="126">
          <cell r="A126" t="str">
            <v>A.4.7</v>
          </cell>
          <cell r="B126" t="str">
            <v xml:space="preserve">  480V SWGR , 30KA, INCOMING ACB1600Ax2PNL &amp; TIE ACB1600A </v>
          </cell>
          <cell r="C126">
            <v>1</v>
          </cell>
          <cell r="D126" t="str">
            <v>LOT</v>
          </cell>
          <cell r="E126">
            <v>1100000</v>
          </cell>
          <cell r="F126">
            <v>1100000</v>
          </cell>
          <cell r="H126">
            <v>0</v>
          </cell>
          <cell r="I126">
            <v>60</v>
          </cell>
          <cell r="J126">
            <v>60</v>
          </cell>
          <cell r="K126">
            <v>1100000</v>
          </cell>
          <cell r="L126">
            <v>1100000</v>
          </cell>
          <cell r="M126">
            <v>0</v>
          </cell>
          <cell r="N126">
            <v>0</v>
          </cell>
          <cell r="O126">
            <v>16800</v>
          </cell>
          <cell r="P126">
            <v>16800</v>
          </cell>
        </row>
        <row r="127">
          <cell r="A127" t="str">
            <v>A.4.8</v>
          </cell>
          <cell r="B127" t="str">
            <v xml:space="preserve">  480V MCC SINGLE FACE , 30KA</v>
          </cell>
          <cell r="C127">
            <v>7</v>
          </cell>
          <cell r="D127" t="str">
            <v>PNL</v>
          </cell>
          <cell r="E127">
            <v>120000</v>
          </cell>
          <cell r="F127">
            <v>840000</v>
          </cell>
          <cell r="H127">
            <v>0</v>
          </cell>
          <cell r="I127">
            <v>15</v>
          </cell>
          <cell r="J127">
            <v>105</v>
          </cell>
          <cell r="K127">
            <v>120000</v>
          </cell>
          <cell r="L127">
            <v>840000</v>
          </cell>
          <cell r="M127">
            <v>0</v>
          </cell>
          <cell r="N127">
            <v>0</v>
          </cell>
          <cell r="O127">
            <v>4200</v>
          </cell>
          <cell r="P127">
            <v>29400</v>
          </cell>
        </row>
        <row r="128">
          <cell r="B128" t="str">
            <v>SUB-TOTAL (A.4)</v>
          </cell>
          <cell r="F128">
            <v>12280000</v>
          </cell>
          <cell r="J128">
            <v>693</v>
          </cell>
          <cell r="L128">
            <v>12280000</v>
          </cell>
          <cell r="P128">
            <v>194040</v>
          </cell>
        </row>
        <row r="129">
          <cell r="F129">
            <v>0</v>
          </cell>
          <cell r="H129">
            <v>0</v>
          </cell>
          <cell r="J129">
            <v>0</v>
          </cell>
          <cell r="K129">
            <v>0</v>
          </cell>
          <cell r="L129">
            <v>0</v>
          </cell>
          <cell r="M129">
            <v>0</v>
          </cell>
          <cell r="N129">
            <v>0</v>
          </cell>
          <cell r="O129">
            <v>0</v>
          </cell>
          <cell r="P129">
            <v>0</v>
          </cell>
        </row>
        <row r="130">
          <cell r="A130" t="str">
            <v>A.5</v>
          </cell>
          <cell r="B130" t="str">
            <v xml:space="preserve"> DISEL STAND-BY GENERATOR 1250KW OUTPUT,</v>
          </cell>
          <cell r="C130">
            <v>1</v>
          </cell>
          <cell r="D130" t="str">
            <v>SET</v>
          </cell>
          <cell r="E130">
            <v>6250000</v>
          </cell>
          <cell r="F130">
            <v>6250000</v>
          </cell>
          <cell r="H130">
            <v>0</v>
          </cell>
          <cell r="I130">
            <v>560</v>
          </cell>
          <cell r="J130">
            <v>560</v>
          </cell>
          <cell r="K130">
            <v>6250000</v>
          </cell>
          <cell r="L130">
            <v>6250000</v>
          </cell>
          <cell r="M130">
            <v>0</v>
          </cell>
          <cell r="N130">
            <v>0</v>
          </cell>
          <cell r="O130">
            <v>224000</v>
          </cell>
          <cell r="P130">
            <v>224000</v>
          </cell>
        </row>
        <row r="131">
          <cell r="B131" t="str">
            <v xml:space="preserve"> 3PH 3W 480V, W/ CONTROL PANEL , DALY TANK</v>
          </cell>
          <cell r="F131">
            <v>0</v>
          </cell>
          <cell r="H131">
            <v>0</v>
          </cell>
          <cell r="J131">
            <v>0</v>
          </cell>
          <cell r="K131">
            <v>0</v>
          </cell>
          <cell r="L131">
            <v>0</v>
          </cell>
          <cell r="M131">
            <v>0</v>
          </cell>
          <cell r="N131">
            <v>0</v>
          </cell>
          <cell r="O131">
            <v>0</v>
          </cell>
          <cell r="P131">
            <v>0</v>
          </cell>
        </row>
        <row r="132">
          <cell r="F132">
            <v>0</v>
          </cell>
          <cell r="H132">
            <v>0</v>
          </cell>
          <cell r="J132">
            <v>0</v>
          </cell>
          <cell r="K132">
            <v>0</v>
          </cell>
          <cell r="L132">
            <v>0</v>
          </cell>
          <cell r="M132">
            <v>0</v>
          </cell>
          <cell r="N132">
            <v>0</v>
          </cell>
          <cell r="O132">
            <v>0</v>
          </cell>
          <cell r="P132">
            <v>0</v>
          </cell>
        </row>
        <row r="133">
          <cell r="A133" t="str">
            <v>A.6</v>
          </cell>
          <cell r="B133" t="str">
            <v>3 PHASE 480V-120V UPS</v>
          </cell>
          <cell r="F133">
            <v>0</v>
          </cell>
          <cell r="H133">
            <v>0</v>
          </cell>
          <cell r="J133">
            <v>0</v>
          </cell>
          <cell r="K133">
            <v>0</v>
          </cell>
          <cell r="L133">
            <v>0</v>
          </cell>
          <cell r="M133">
            <v>0</v>
          </cell>
          <cell r="N133">
            <v>0</v>
          </cell>
          <cell r="O133">
            <v>0</v>
          </cell>
          <cell r="P133">
            <v>0</v>
          </cell>
        </row>
        <row r="134">
          <cell r="A134" t="str">
            <v>A.6.1</v>
          </cell>
          <cell r="B134" t="str">
            <v xml:space="preserve"> 100 KVA ,  W/ BATTERY LEAD-CALCIUM TYPE 30 MIN.</v>
          </cell>
          <cell r="C134">
            <v>1</v>
          </cell>
          <cell r="D134" t="str">
            <v>SET</v>
          </cell>
          <cell r="E134">
            <v>1250000</v>
          </cell>
          <cell r="F134">
            <v>1250000</v>
          </cell>
          <cell r="H134">
            <v>0</v>
          </cell>
          <cell r="I134">
            <v>188</v>
          </cell>
          <cell r="J134">
            <v>188</v>
          </cell>
          <cell r="K134">
            <v>1250000</v>
          </cell>
          <cell r="L134">
            <v>1250000</v>
          </cell>
          <cell r="M134">
            <v>0</v>
          </cell>
          <cell r="N134">
            <v>0</v>
          </cell>
          <cell r="O134">
            <v>52640</v>
          </cell>
          <cell r="P134">
            <v>52640</v>
          </cell>
        </row>
        <row r="135">
          <cell r="A135" t="str">
            <v>A.6.2</v>
          </cell>
          <cell r="B135" t="str">
            <v xml:space="preserve"> 15 KVA ,  W/ BATTERY LEAD-CALCIUM TYPE 30 MIN.</v>
          </cell>
          <cell r="C135">
            <v>1</v>
          </cell>
          <cell r="D135" t="str">
            <v>SET</v>
          </cell>
          <cell r="E135">
            <v>300000</v>
          </cell>
          <cell r="F135">
            <v>300000</v>
          </cell>
          <cell r="H135">
            <v>0</v>
          </cell>
          <cell r="I135">
            <v>50</v>
          </cell>
          <cell r="J135">
            <v>50</v>
          </cell>
          <cell r="K135">
            <v>300000</v>
          </cell>
          <cell r="L135">
            <v>300000</v>
          </cell>
          <cell r="M135">
            <v>0</v>
          </cell>
          <cell r="N135">
            <v>0</v>
          </cell>
          <cell r="O135">
            <v>14000</v>
          </cell>
          <cell r="P135">
            <v>14000</v>
          </cell>
        </row>
        <row r="136">
          <cell r="B136" t="str">
            <v>SUB-TOTAL (A.6)</v>
          </cell>
          <cell r="F136">
            <v>1550000</v>
          </cell>
          <cell r="J136">
            <v>238</v>
          </cell>
          <cell r="L136">
            <v>1550000</v>
          </cell>
          <cell r="P136">
            <v>66640</v>
          </cell>
        </row>
        <row r="138">
          <cell r="A138" t="str">
            <v>A.7</v>
          </cell>
          <cell r="B138" t="str">
            <v xml:space="preserve">  DC POWER SUPPLY       </v>
          </cell>
        </row>
        <row r="139">
          <cell r="A139" t="str">
            <v>A.7.1</v>
          </cell>
          <cell r="B139" t="str">
            <v xml:space="preserve"> 125VDC CHAGER, 50A,  W/ 60AH LEAD-CALCIUM BATTERY &amp; RACK</v>
          </cell>
          <cell r="C139">
            <v>1</v>
          </cell>
          <cell r="D139" t="str">
            <v>SET</v>
          </cell>
          <cell r="E139">
            <v>325000</v>
          </cell>
          <cell r="F139">
            <v>325000</v>
          </cell>
          <cell r="H139">
            <v>0</v>
          </cell>
          <cell r="I139">
            <v>50</v>
          </cell>
          <cell r="J139">
            <v>50</v>
          </cell>
          <cell r="K139">
            <v>325000</v>
          </cell>
          <cell r="L139">
            <v>325000</v>
          </cell>
          <cell r="M139">
            <v>0</v>
          </cell>
          <cell r="N139">
            <v>0</v>
          </cell>
          <cell r="O139">
            <v>14000</v>
          </cell>
          <cell r="P139">
            <v>14000</v>
          </cell>
        </row>
        <row r="140">
          <cell r="A140" t="str">
            <v>A.7.2</v>
          </cell>
          <cell r="B140" t="str">
            <v xml:space="preserve"> 125VDC CHAGER, 25A,  W/ 30AH LEAD-CALCIUM BATTERY &amp; RACK</v>
          </cell>
          <cell r="C140">
            <v>2</v>
          </cell>
          <cell r="D140" t="str">
            <v>SET</v>
          </cell>
          <cell r="E140">
            <v>245000</v>
          </cell>
          <cell r="F140">
            <v>490000</v>
          </cell>
          <cell r="H140">
            <v>0</v>
          </cell>
          <cell r="I140">
            <v>35</v>
          </cell>
          <cell r="J140">
            <v>70</v>
          </cell>
          <cell r="K140">
            <v>245000</v>
          </cell>
          <cell r="L140">
            <v>490000</v>
          </cell>
          <cell r="M140">
            <v>0</v>
          </cell>
          <cell r="N140">
            <v>0</v>
          </cell>
          <cell r="O140">
            <v>9800</v>
          </cell>
          <cell r="P140">
            <v>19600</v>
          </cell>
        </row>
        <row r="141">
          <cell r="B141" t="str">
            <v>SUB-TOTAL (A7)</v>
          </cell>
          <cell r="F141">
            <v>815000</v>
          </cell>
          <cell r="J141">
            <v>120</v>
          </cell>
          <cell r="L141">
            <v>815000</v>
          </cell>
          <cell r="P141">
            <v>33600</v>
          </cell>
        </row>
        <row r="143">
          <cell r="A143" t="str">
            <v>A.8</v>
          </cell>
          <cell r="B143" t="str">
            <v>OTHER</v>
          </cell>
        </row>
        <row r="144">
          <cell r="A144" t="str">
            <v>A.8.1</v>
          </cell>
          <cell r="B144" t="str">
            <v>SELF-STANDING POWER PANEL, 480V, 65KA</v>
          </cell>
          <cell r="C144">
            <v>1</v>
          </cell>
          <cell r="D144" t="str">
            <v>SET</v>
          </cell>
          <cell r="E144">
            <v>120000</v>
          </cell>
          <cell r="F144">
            <v>120000</v>
          </cell>
          <cell r="H144">
            <v>0</v>
          </cell>
          <cell r="I144">
            <v>20</v>
          </cell>
          <cell r="J144">
            <v>20</v>
          </cell>
          <cell r="K144">
            <v>120000</v>
          </cell>
          <cell r="L144">
            <v>120000</v>
          </cell>
          <cell r="M144">
            <v>0</v>
          </cell>
          <cell r="N144">
            <v>0</v>
          </cell>
          <cell r="O144">
            <v>5600</v>
          </cell>
          <cell r="P144">
            <v>5600</v>
          </cell>
        </row>
        <row r="145">
          <cell r="B145" t="str">
            <v>PNL. NO. CCR2-D-MC1 (DWG. NO. XK11A-0000-12)</v>
          </cell>
          <cell r="F145">
            <v>0</v>
          </cell>
          <cell r="H145">
            <v>0</v>
          </cell>
          <cell r="J145">
            <v>0</v>
          </cell>
          <cell r="K145">
            <v>0</v>
          </cell>
          <cell r="L145">
            <v>0</v>
          </cell>
          <cell r="M145">
            <v>0</v>
          </cell>
          <cell r="N145">
            <v>0</v>
          </cell>
          <cell r="O145">
            <v>0</v>
          </cell>
          <cell r="P145">
            <v>0</v>
          </cell>
        </row>
        <row r="146">
          <cell r="A146" t="str">
            <v>A.8.2</v>
          </cell>
          <cell r="B146" t="str">
            <v>SELF-STANDING POWER PANEL, 480V, 30KA (DWG. NO. XK11A-0000-12)</v>
          </cell>
          <cell r="C146">
            <v>6</v>
          </cell>
          <cell r="D146" t="str">
            <v>SET</v>
          </cell>
          <cell r="E146">
            <v>140000</v>
          </cell>
          <cell r="F146">
            <v>840000</v>
          </cell>
          <cell r="H146">
            <v>0</v>
          </cell>
          <cell r="I146">
            <v>20</v>
          </cell>
          <cell r="J146">
            <v>120</v>
          </cell>
          <cell r="K146">
            <v>140000</v>
          </cell>
          <cell r="L146">
            <v>840000</v>
          </cell>
          <cell r="M146">
            <v>0</v>
          </cell>
          <cell r="N146">
            <v>0</v>
          </cell>
          <cell r="O146">
            <v>5600</v>
          </cell>
          <cell r="P146">
            <v>33600</v>
          </cell>
        </row>
        <row r="147">
          <cell r="B147" t="str">
            <v>PNL. NO. POWER PANEL.</v>
          </cell>
          <cell r="F147">
            <v>0</v>
          </cell>
          <cell r="H147">
            <v>0</v>
          </cell>
          <cell r="J147">
            <v>0</v>
          </cell>
          <cell r="K147">
            <v>0</v>
          </cell>
          <cell r="L147">
            <v>0</v>
          </cell>
          <cell r="M147">
            <v>0</v>
          </cell>
          <cell r="N147">
            <v>0</v>
          </cell>
          <cell r="O147">
            <v>0</v>
          </cell>
          <cell r="P147">
            <v>0</v>
          </cell>
        </row>
        <row r="148">
          <cell r="A148" t="str">
            <v>A.8.3</v>
          </cell>
          <cell r="B148" t="str">
            <v>DRY RTANSFORMER, WEATHER PROOF ENCLOSURE</v>
          </cell>
          <cell r="F148">
            <v>0</v>
          </cell>
          <cell r="H148">
            <v>0</v>
          </cell>
          <cell r="J148">
            <v>0</v>
          </cell>
          <cell r="K148">
            <v>0</v>
          </cell>
          <cell r="L148">
            <v>0</v>
          </cell>
          <cell r="M148">
            <v>0</v>
          </cell>
          <cell r="N148">
            <v>0</v>
          </cell>
          <cell r="O148">
            <v>0</v>
          </cell>
          <cell r="P148">
            <v>0</v>
          </cell>
        </row>
        <row r="149">
          <cell r="B149" t="str">
            <v>480/240V, 30KVA</v>
          </cell>
          <cell r="C149">
            <v>9</v>
          </cell>
          <cell r="D149" t="str">
            <v>SET</v>
          </cell>
          <cell r="E149">
            <v>40000</v>
          </cell>
          <cell r="F149">
            <v>360000</v>
          </cell>
          <cell r="H149">
            <v>0</v>
          </cell>
          <cell r="I149">
            <v>18</v>
          </cell>
          <cell r="J149">
            <v>162</v>
          </cell>
          <cell r="K149">
            <v>40000</v>
          </cell>
          <cell r="L149">
            <v>360000</v>
          </cell>
          <cell r="M149">
            <v>0</v>
          </cell>
          <cell r="N149">
            <v>0</v>
          </cell>
          <cell r="O149">
            <v>5040</v>
          </cell>
          <cell r="P149">
            <v>45360</v>
          </cell>
        </row>
        <row r="150">
          <cell r="B150" t="str">
            <v>480/240V, 20KVA</v>
          </cell>
          <cell r="C150">
            <v>6</v>
          </cell>
          <cell r="D150" t="str">
            <v>SET</v>
          </cell>
          <cell r="E150">
            <v>30000</v>
          </cell>
          <cell r="F150">
            <v>180000</v>
          </cell>
          <cell r="H150">
            <v>0</v>
          </cell>
          <cell r="I150">
            <v>14</v>
          </cell>
          <cell r="J150">
            <v>84</v>
          </cell>
          <cell r="K150">
            <v>30000</v>
          </cell>
          <cell r="L150">
            <v>180000</v>
          </cell>
          <cell r="M150">
            <v>0</v>
          </cell>
          <cell r="N150">
            <v>0</v>
          </cell>
          <cell r="O150">
            <v>3920</v>
          </cell>
          <cell r="P150">
            <v>23520</v>
          </cell>
        </row>
        <row r="151">
          <cell r="B151" t="str">
            <v>480/240V, 10KVA</v>
          </cell>
          <cell r="C151">
            <v>9</v>
          </cell>
          <cell r="D151" t="str">
            <v>SET</v>
          </cell>
          <cell r="E151">
            <v>22000</v>
          </cell>
          <cell r="F151">
            <v>198000</v>
          </cell>
          <cell r="H151">
            <v>0</v>
          </cell>
          <cell r="I151">
            <v>9</v>
          </cell>
          <cell r="J151">
            <v>81</v>
          </cell>
          <cell r="K151">
            <v>22000</v>
          </cell>
          <cell r="L151">
            <v>198000</v>
          </cell>
          <cell r="M151">
            <v>0</v>
          </cell>
          <cell r="N151">
            <v>0</v>
          </cell>
          <cell r="O151">
            <v>2520</v>
          </cell>
          <cell r="P151">
            <v>22680</v>
          </cell>
        </row>
        <row r="152">
          <cell r="A152" t="str">
            <v>A.8.4</v>
          </cell>
          <cell r="B152" t="str">
            <v xml:space="preserve"> MCC FOR TRASH , 480V MCC SINGLE FACE , 30KA</v>
          </cell>
          <cell r="C152">
            <v>5</v>
          </cell>
          <cell r="D152" t="str">
            <v>SET</v>
          </cell>
          <cell r="E152">
            <v>120000</v>
          </cell>
          <cell r="F152">
            <v>600000</v>
          </cell>
          <cell r="H152">
            <v>0</v>
          </cell>
          <cell r="I152">
            <v>15</v>
          </cell>
          <cell r="J152">
            <v>75</v>
          </cell>
          <cell r="K152">
            <v>120000</v>
          </cell>
          <cell r="L152">
            <v>600000</v>
          </cell>
          <cell r="M152">
            <v>0</v>
          </cell>
          <cell r="N152">
            <v>0</v>
          </cell>
          <cell r="O152">
            <v>4200</v>
          </cell>
          <cell r="P152">
            <v>21000</v>
          </cell>
        </row>
        <row r="153">
          <cell r="A153" t="str">
            <v>A.8.5</v>
          </cell>
          <cell r="B153" t="str">
            <v>600VAC, 100A ATS PANEL, WALL MOUNT, INDOOR</v>
          </cell>
          <cell r="C153">
            <v>3</v>
          </cell>
          <cell r="D153" t="str">
            <v>SET</v>
          </cell>
          <cell r="E153">
            <v>100000</v>
          </cell>
          <cell r="F153">
            <v>300000</v>
          </cell>
          <cell r="H153">
            <v>0</v>
          </cell>
          <cell r="I153">
            <v>15</v>
          </cell>
          <cell r="J153">
            <v>45</v>
          </cell>
          <cell r="K153">
            <v>100000</v>
          </cell>
          <cell r="L153">
            <v>300000</v>
          </cell>
          <cell r="M153">
            <v>0</v>
          </cell>
          <cell r="N153">
            <v>0</v>
          </cell>
          <cell r="O153">
            <v>4200</v>
          </cell>
          <cell r="P153">
            <v>12600</v>
          </cell>
        </row>
        <row r="154">
          <cell r="A154" t="str">
            <v>A.8.6</v>
          </cell>
          <cell r="B154" t="str">
            <v>100A NFB PANEL, WALL MOUNT., INDOOR</v>
          </cell>
          <cell r="C154">
            <v>6</v>
          </cell>
          <cell r="D154" t="str">
            <v>SET</v>
          </cell>
          <cell r="E154">
            <v>4000</v>
          </cell>
          <cell r="F154">
            <v>24000</v>
          </cell>
          <cell r="H154">
            <v>0</v>
          </cell>
          <cell r="I154">
            <v>4</v>
          </cell>
          <cell r="J154">
            <v>24</v>
          </cell>
          <cell r="K154">
            <v>4000</v>
          </cell>
          <cell r="L154">
            <v>24000</v>
          </cell>
          <cell r="M154">
            <v>0</v>
          </cell>
          <cell r="N154">
            <v>0</v>
          </cell>
          <cell r="O154">
            <v>1120</v>
          </cell>
          <cell r="P154">
            <v>6720</v>
          </cell>
        </row>
        <row r="155">
          <cell r="A155" t="str">
            <v>A.8.7</v>
          </cell>
          <cell r="B155" t="str">
            <v>600V PDP PANEL, WALL MOUNT, INDOOR</v>
          </cell>
          <cell r="C155">
            <v>6</v>
          </cell>
          <cell r="D155" t="str">
            <v>SET</v>
          </cell>
          <cell r="E155">
            <v>9000</v>
          </cell>
          <cell r="F155">
            <v>54000</v>
          </cell>
          <cell r="H155">
            <v>0</v>
          </cell>
          <cell r="I155">
            <v>6</v>
          </cell>
          <cell r="J155">
            <v>36</v>
          </cell>
          <cell r="K155">
            <v>9000</v>
          </cell>
          <cell r="L155">
            <v>54000</v>
          </cell>
          <cell r="M155">
            <v>0</v>
          </cell>
          <cell r="N155">
            <v>0</v>
          </cell>
          <cell r="O155">
            <v>1680</v>
          </cell>
          <cell r="P155">
            <v>10080</v>
          </cell>
        </row>
        <row r="156">
          <cell r="B156" t="str">
            <v>W/NFB 100A x 1, 20A x6, 10KA</v>
          </cell>
        </row>
        <row r="157">
          <cell r="A157" t="str">
            <v>A.8.8</v>
          </cell>
          <cell r="B157" t="str">
            <v>POWER SYSTEM GRAPHIC PANEL, SELF-STANDING,</v>
          </cell>
          <cell r="C157">
            <v>1</v>
          </cell>
          <cell r="D157" t="str">
            <v>SET</v>
          </cell>
          <cell r="E157">
            <v>320000</v>
          </cell>
          <cell r="F157">
            <v>320000</v>
          </cell>
          <cell r="H157">
            <v>0</v>
          </cell>
          <cell r="I157">
            <v>30</v>
          </cell>
          <cell r="J157">
            <v>30</v>
          </cell>
          <cell r="K157">
            <v>320000</v>
          </cell>
          <cell r="L157">
            <v>320000</v>
          </cell>
          <cell r="M157">
            <v>0</v>
          </cell>
          <cell r="N157">
            <v>0</v>
          </cell>
          <cell r="O157">
            <v>8400</v>
          </cell>
          <cell r="P157">
            <v>8400</v>
          </cell>
        </row>
        <row r="158">
          <cell r="B158" t="str">
            <v xml:space="preserve"> ENCLOSURE SIZE 2200(W)x2300(H)x600(D)MM.</v>
          </cell>
          <cell r="F158">
            <v>0</v>
          </cell>
          <cell r="H158">
            <v>0</v>
          </cell>
          <cell r="J158">
            <v>0</v>
          </cell>
          <cell r="K158">
            <v>0</v>
          </cell>
          <cell r="L158">
            <v>0</v>
          </cell>
          <cell r="M158">
            <v>0</v>
          </cell>
          <cell r="N158">
            <v>0</v>
          </cell>
          <cell r="O158">
            <v>0</v>
          </cell>
          <cell r="P158">
            <v>0</v>
          </cell>
        </row>
        <row r="159">
          <cell r="B159" t="str">
            <v>MOSAIC PANEL SIZE 2000(W)x1000(H)MM., W/ LIGHT x60</v>
          </cell>
          <cell r="F159">
            <v>0</v>
          </cell>
          <cell r="H159">
            <v>0</v>
          </cell>
          <cell r="J159">
            <v>0</v>
          </cell>
          <cell r="K159">
            <v>0</v>
          </cell>
          <cell r="L159">
            <v>0</v>
          </cell>
          <cell r="M159">
            <v>0</v>
          </cell>
          <cell r="N159">
            <v>0</v>
          </cell>
          <cell r="O159">
            <v>0</v>
          </cell>
          <cell r="P159">
            <v>0</v>
          </cell>
        </row>
        <row r="160">
          <cell r="B160" t="str">
            <v>SUB-TOTAL (A.8)</v>
          </cell>
          <cell r="F160">
            <v>2996000</v>
          </cell>
          <cell r="J160">
            <v>677</v>
          </cell>
          <cell r="L160">
            <v>2996000</v>
          </cell>
          <cell r="O160">
            <v>0</v>
          </cell>
          <cell r="P160">
            <v>189560</v>
          </cell>
        </row>
        <row r="161">
          <cell r="O161">
            <v>0</v>
          </cell>
        </row>
        <row r="162">
          <cell r="A162" t="str">
            <v xml:space="preserve">   A.9</v>
          </cell>
          <cell r="B162" t="str">
            <v xml:space="preserve"> TEST FEE FOR MECH-ELEC CONSULANT CO. &amp; T.P.C.</v>
          </cell>
          <cell r="C162">
            <v>1</v>
          </cell>
          <cell r="D162" t="str">
            <v>LOT</v>
          </cell>
          <cell r="E162" t="str">
            <v>M+L</v>
          </cell>
          <cell r="F162" t="str">
            <v>M+L</v>
          </cell>
          <cell r="H162">
            <v>0</v>
          </cell>
          <cell r="I162">
            <v>1607</v>
          </cell>
          <cell r="J162">
            <v>1607</v>
          </cell>
          <cell r="K162" t="str">
            <v>M+L</v>
          </cell>
          <cell r="L162" t="str">
            <v>M+L</v>
          </cell>
          <cell r="M162">
            <v>0</v>
          </cell>
          <cell r="N162">
            <v>0</v>
          </cell>
          <cell r="O162">
            <v>1800000</v>
          </cell>
          <cell r="P162">
            <v>1800000</v>
          </cell>
        </row>
        <row r="163">
          <cell r="F163">
            <v>0</v>
          </cell>
          <cell r="H163">
            <v>0</v>
          </cell>
          <cell r="J163">
            <v>0</v>
          </cell>
          <cell r="K163">
            <v>0</v>
          </cell>
          <cell r="L163">
            <v>0</v>
          </cell>
          <cell r="M163">
            <v>0</v>
          </cell>
          <cell r="N163">
            <v>0</v>
          </cell>
          <cell r="O163">
            <v>0</v>
          </cell>
          <cell r="P163">
            <v>0</v>
          </cell>
        </row>
        <row r="164">
          <cell r="B164" t="str">
            <v>SUB-TOTAL : (A)</v>
          </cell>
          <cell r="F164">
            <v>138612100</v>
          </cell>
          <cell r="H164">
            <v>0</v>
          </cell>
          <cell r="J164">
            <v>13764</v>
          </cell>
          <cell r="K164">
            <v>0</v>
          </cell>
          <cell r="L164">
            <v>138612100</v>
          </cell>
          <cell r="M164">
            <v>0</v>
          </cell>
          <cell r="N164">
            <v>0</v>
          </cell>
          <cell r="O164">
            <v>0</v>
          </cell>
          <cell r="P164">
            <v>6155030</v>
          </cell>
        </row>
        <row r="167">
          <cell r="F167">
            <v>0</v>
          </cell>
          <cell r="H167">
            <v>0</v>
          </cell>
          <cell r="J167">
            <v>0</v>
          </cell>
          <cell r="K167">
            <v>0</v>
          </cell>
          <cell r="L167">
            <v>0</v>
          </cell>
          <cell r="M167">
            <v>0</v>
          </cell>
          <cell r="N167">
            <v>0</v>
          </cell>
          <cell r="O167">
            <v>0</v>
          </cell>
          <cell r="P167">
            <v>0</v>
          </cell>
        </row>
        <row r="168">
          <cell r="A168" t="str">
            <v>B</v>
          </cell>
          <cell r="B168" t="str">
            <v xml:space="preserve"> POWER DISTRIBUTION SYSTEM</v>
          </cell>
          <cell r="F168">
            <v>0</v>
          </cell>
          <cell r="H168">
            <v>0</v>
          </cell>
          <cell r="J168">
            <v>0</v>
          </cell>
          <cell r="K168">
            <v>0</v>
          </cell>
          <cell r="L168">
            <v>0</v>
          </cell>
          <cell r="M168">
            <v>0</v>
          </cell>
          <cell r="N168">
            <v>0</v>
          </cell>
          <cell r="O168">
            <v>0</v>
          </cell>
          <cell r="P168">
            <v>0</v>
          </cell>
        </row>
        <row r="169">
          <cell r="F169">
            <v>0</v>
          </cell>
          <cell r="H169">
            <v>0</v>
          </cell>
          <cell r="J169">
            <v>0</v>
          </cell>
          <cell r="K169">
            <v>0</v>
          </cell>
          <cell r="L169">
            <v>0</v>
          </cell>
          <cell r="M169">
            <v>0</v>
          </cell>
          <cell r="N169">
            <v>0</v>
          </cell>
          <cell r="O169">
            <v>0</v>
          </cell>
          <cell r="P169">
            <v>0</v>
          </cell>
        </row>
        <row r="170">
          <cell r="B170" t="str">
            <v xml:space="preserve"> 600V POWER CABLE, XLPE INSU. PVC JACKET</v>
          </cell>
          <cell r="F170">
            <v>0</v>
          </cell>
          <cell r="H170">
            <v>0</v>
          </cell>
          <cell r="J170">
            <v>0</v>
          </cell>
          <cell r="K170">
            <v>0</v>
          </cell>
          <cell r="L170">
            <v>0</v>
          </cell>
          <cell r="M170">
            <v>0</v>
          </cell>
          <cell r="N170">
            <v>0</v>
          </cell>
          <cell r="O170">
            <v>0</v>
          </cell>
          <cell r="P170">
            <v>0</v>
          </cell>
        </row>
        <row r="171">
          <cell r="A171">
            <v>1</v>
          </cell>
          <cell r="B171" t="str">
            <v xml:space="preserve">    3/C 3.5 sq.mm </v>
          </cell>
          <cell r="C171">
            <v>4500</v>
          </cell>
          <cell r="D171" t="str">
            <v>M</v>
          </cell>
          <cell r="E171">
            <v>15</v>
          </cell>
          <cell r="F171">
            <v>67500</v>
          </cell>
          <cell r="H171">
            <v>0</v>
          </cell>
          <cell r="I171">
            <v>7.9000000000000001E-2</v>
          </cell>
          <cell r="J171">
            <v>356</v>
          </cell>
          <cell r="K171">
            <v>15</v>
          </cell>
          <cell r="L171">
            <v>67500</v>
          </cell>
          <cell r="M171">
            <v>0</v>
          </cell>
          <cell r="N171">
            <v>0</v>
          </cell>
          <cell r="O171">
            <v>22</v>
          </cell>
          <cell r="P171">
            <v>99000</v>
          </cell>
        </row>
        <row r="172">
          <cell r="A172">
            <v>2</v>
          </cell>
          <cell r="B172" t="str">
            <v xml:space="preserve">    3/C 5.5 sq.mm </v>
          </cell>
          <cell r="C172">
            <v>4000</v>
          </cell>
          <cell r="D172" t="str">
            <v>M</v>
          </cell>
          <cell r="E172">
            <v>20</v>
          </cell>
          <cell r="F172">
            <v>80000</v>
          </cell>
          <cell r="H172">
            <v>0</v>
          </cell>
          <cell r="I172">
            <v>0.1</v>
          </cell>
          <cell r="J172">
            <v>400</v>
          </cell>
          <cell r="K172">
            <v>20</v>
          </cell>
          <cell r="L172">
            <v>80000</v>
          </cell>
          <cell r="M172">
            <v>0</v>
          </cell>
          <cell r="N172">
            <v>0</v>
          </cell>
          <cell r="O172">
            <v>28</v>
          </cell>
          <cell r="P172">
            <v>112000</v>
          </cell>
        </row>
        <row r="173">
          <cell r="A173">
            <v>3</v>
          </cell>
          <cell r="B173" t="str">
            <v xml:space="preserve">    3/C   8 sq.mm </v>
          </cell>
          <cell r="C173">
            <v>3000</v>
          </cell>
          <cell r="D173" t="str">
            <v>M</v>
          </cell>
          <cell r="E173">
            <v>29</v>
          </cell>
          <cell r="F173">
            <v>87000</v>
          </cell>
          <cell r="H173">
            <v>0</v>
          </cell>
          <cell r="I173">
            <v>0.11799999999999999</v>
          </cell>
          <cell r="J173">
            <v>354</v>
          </cell>
          <cell r="K173">
            <v>29</v>
          </cell>
          <cell r="L173">
            <v>87000</v>
          </cell>
          <cell r="M173">
            <v>0</v>
          </cell>
          <cell r="N173">
            <v>0</v>
          </cell>
          <cell r="O173">
            <v>33</v>
          </cell>
          <cell r="P173">
            <v>99000</v>
          </cell>
        </row>
        <row r="174">
          <cell r="A174">
            <v>4</v>
          </cell>
          <cell r="B174" t="str">
            <v xml:space="preserve">    3/C  14 sq.mm </v>
          </cell>
          <cell r="C174">
            <v>1000</v>
          </cell>
          <cell r="D174" t="str">
            <v>M</v>
          </cell>
          <cell r="E174">
            <v>47</v>
          </cell>
          <cell r="F174">
            <v>47000</v>
          </cell>
          <cell r="H174">
            <v>0</v>
          </cell>
          <cell r="I174">
            <v>0.152</v>
          </cell>
          <cell r="J174">
            <v>152</v>
          </cell>
          <cell r="K174">
            <v>47</v>
          </cell>
          <cell r="L174">
            <v>47000</v>
          </cell>
          <cell r="M174">
            <v>0</v>
          </cell>
          <cell r="N174">
            <v>0</v>
          </cell>
          <cell r="O174">
            <v>43</v>
          </cell>
          <cell r="P174">
            <v>43000</v>
          </cell>
        </row>
        <row r="175">
          <cell r="A175">
            <v>5</v>
          </cell>
          <cell r="B175" t="str">
            <v xml:space="preserve">    3/C  22 sq.mm </v>
          </cell>
          <cell r="C175">
            <v>3000</v>
          </cell>
          <cell r="D175" t="str">
            <v>M</v>
          </cell>
          <cell r="E175">
            <v>70</v>
          </cell>
          <cell r="F175">
            <v>210000</v>
          </cell>
          <cell r="H175">
            <v>0</v>
          </cell>
          <cell r="I175">
            <v>0.18099999999999999</v>
          </cell>
          <cell r="J175">
            <v>543</v>
          </cell>
          <cell r="K175">
            <v>70</v>
          </cell>
          <cell r="L175">
            <v>210000</v>
          </cell>
          <cell r="M175">
            <v>0</v>
          </cell>
          <cell r="N175">
            <v>0</v>
          </cell>
          <cell r="O175">
            <v>51</v>
          </cell>
          <cell r="P175">
            <v>153000</v>
          </cell>
        </row>
        <row r="176">
          <cell r="A176">
            <v>6</v>
          </cell>
          <cell r="B176" t="str">
            <v xml:space="preserve">    3/C  38 sq.mm </v>
          </cell>
          <cell r="C176">
            <v>3000</v>
          </cell>
          <cell r="D176" t="str">
            <v>M</v>
          </cell>
          <cell r="E176">
            <v>111</v>
          </cell>
          <cell r="F176">
            <v>333000</v>
          </cell>
          <cell r="H176">
            <v>0</v>
          </cell>
          <cell r="I176">
            <v>0.23</v>
          </cell>
          <cell r="J176">
            <v>690</v>
          </cell>
          <cell r="K176">
            <v>111</v>
          </cell>
          <cell r="L176">
            <v>333000</v>
          </cell>
          <cell r="M176">
            <v>0</v>
          </cell>
          <cell r="N176">
            <v>0</v>
          </cell>
          <cell r="O176">
            <v>64</v>
          </cell>
          <cell r="P176">
            <v>192000</v>
          </cell>
        </row>
        <row r="177">
          <cell r="A177">
            <v>7</v>
          </cell>
          <cell r="B177" t="str">
            <v xml:space="preserve">    3/C  60 sq.mm </v>
          </cell>
          <cell r="C177">
            <v>7200</v>
          </cell>
          <cell r="D177" t="str">
            <v>M</v>
          </cell>
          <cell r="E177">
            <v>177</v>
          </cell>
          <cell r="F177">
            <v>1274400</v>
          </cell>
          <cell r="H177">
            <v>0</v>
          </cell>
          <cell r="I177">
            <v>0.27700000000000002</v>
          </cell>
          <cell r="J177">
            <v>1994</v>
          </cell>
          <cell r="K177">
            <v>177</v>
          </cell>
          <cell r="L177">
            <v>1274400</v>
          </cell>
          <cell r="M177">
            <v>0</v>
          </cell>
          <cell r="N177">
            <v>0</v>
          </cell>
          <cell r="O177">
            <v>78</v>
          </cell>
          <cell r="P177">
            <v>561600</v>
          </cell>
        </row>
        <row r="178">
          <cell r="A178">
            <v>8</v>
          </cell>
          <cell r="B178" t="str">
            <v xml:space="preserve">    1/C 100 sq.mm </v>
          </cell>
          <cell r="C178">
            <v>2000</v>
          </cell>
          <cell r="D178" t="str">
            <v>M</v>
          </cell>
          <cell r="E178">
            <v>92</v>
          </cell>
          <cell r="F178">
            <v>184000</v>
          </cell>
          <cell r="H178">
            <v>0</v>
          </cell>
          <cell r="I178">
            <v>0.17599999999999999</v>
          </cell>
          <cell r="J178">
            <v>352</v>
          </cell>
          <cell r="K178">
            <v>92</v>
          </cell>
          <cell r="L178">
            <v>184000</v>
          </cell>
          <cell r="M178">
            <v>0</v>
          </cell>
          <cell r="N178">
            <v>0</v>
          </cell>
          <cell r="O178">
            <v>49</v>
          </cell>
          <cell r="P178">
            <v>98000</v>
          </cell>
        </row>
        <row r="179">
          <cell r="A179">
            <v>9</v>
          </cell>
          <cell r="B179" t="str">
            <v xml:space="preserve">    1/C 150 sq.mm </v>
          </cell>
          <cell r="C179">
            <v>16500</v>
          </cell>
          <cell r="D179" t="str">
            <v>M</v>
          </cell>
          <cell r="E179">
            <v>137</v>
          </cell>
          <cell r="F179">
            <v>2260500</v>
          </cell>
          <cell r="H179">
            <v>0</v>
          </cell>
          <cell r="I179">
            <v>0.20499999999999999</v>
          </cell>
          <cell r="J179">
            <v>3383</v>
          </cell>
          <cell r="K179">
            <v>137</v>
          </cell>
          <cell r="L179">
            <v>2260500</v>
          </cell>
          <cell r="M179">
            <v>0</v>
          </cell>
          <cell r="N179">
            <v>0</v>
          </cell>
          <cell r="O179">
            <v>57</v>
          </cell>
          <cell r="P179">
            <v>940500</v>
          </cell>
        </row>
        <row r="180">
          <cell r="A180">
            <v>10</v>
          </cell>
          <cell r="B180" t="str">
            <v xml:space="preserve">    1/C 250 sq.mm </v>
          </cell>
          <cell r="C180">
            <v>15000</v>
          </cell>
          <cell r="D180" t="str">
            <v>M</v>
          </cell>
          <cell r="E180">
            <v>223</v>
          </cell>
          <cell r="F180">
            <v>3345000</v>
          </cell>
          <cell r="H180">
            <v>0</v>
          </cell>
          <cell r="I180">
            <v>0.247</v>
          </cell>
          <cell r="J180">
            <v>3705</v>
          </cell>
          <cell r="K180">
            <v>223</v>
          </cell>
          <cell r="L180">
            <v>3345000</v>
          </cell>
          <cell r="M180">
            <v>0</v>
          </cell>
          <cell r="N180">
            <v>0</v>
          </cell>
          <cell r="O180">
            <v>69</v>
          </cell>
          <cell r="P180">
            <v>1035000</v>
          </cell>
        </row>
        <row r="181">
          <cell r="A181">
            <v>11</v>
          </cell>
          <cell r="B181" t="str">
            <v xml:space="preserve">    1/C 325 sq.mm </v>
          </cell>
          <cell r="C181">
            <v>16500</v>
          </cell>
          <cell r="D181" t="str">
            <v>M</v>
          </cell>
          <cell r="E181">
            <v>279</v>
          </cell>
          <cell r="F181">
            <v>4603500</v>
          </cell>
          <cell r="H181">
            <v>0</v>
          </cell>
          <cell r="I181">
            <v>0.27</v>
          </cell>
          <cell r="J181">
            <v>4455</v>
          </cell>
          <cell r="K181">
            <v>279</v>
          </cell>
          <cell r="L181">
            <v>4603500</v>
          </cell>
          <cell r="M181">
            <v>0</v>
          </cell>
          <cell r="N181">
            <v>0</v>
          </cell>
          <cell r="O181">
            <v>76</v>
          </cell>
          <cell r="P181">
            <v>1254000</v>
          </cell>
        </row>
        <row r="182">
          <cell r="A182">
            <v>12</v>
          </cell>
          <cell r="B182" t="str">
            <v xml:space="preserve">    4/C 5.5 sq.mm </v>
          </cell>
          <cell r="C182">
            <v>300</v>
          </cell>
          <cell r="D182" t="str">
            <v>M</v>
          </cell>
          <cell r="E182">
            <v>28</v>
          </cell>
          <cell r="F182">
            <v>8400</v>
          </cell>
          <cell r="H182">
            <v>0</v>
          </cell>
          <cell r="I182">
            <v>0.11700000000000001</v>
          </cell>
          <cell r="J182">
            <v>35</v>
          </cell>
          <cell r="K182">
            <v>28</v>
          </cell>
          <cell r="L182">
            <v>8400</v>
          </cell>
          <cell r="M182">
            <v>0</v>
          </cell>
          <cell r="N182">
            <v>0</v>
          </cell>
          <cell r="O182">
            <v>33</v>
          </cell>
          <cell r="P182">
            <v>9900</v>
          </cell>
        </row>
        <row r="183">
          <cell r="A183">
            <v>13</v>
          </cell>
          <cell r="B183" t="str">
            <v xml:space="preserve">    4/C 60 sq.mm </v>
          </cell>
          <cell r="C183">
            <v>300</v>
          </cell>
          <cell r="D183" t="str">
            <v>M</v>
          </cell>
          <cell r="E183">
            <v>232</v>
          </cell>
          <cell r="F183">
            <v>69600</v>
          </cell>
          <cell r="H183">
            <v>0</v>
          </cell>
          <cell r="I183">
            <v>0.32500000000000001</v>
          </cell>
          <cell r="J183">
            <v>98</v>
          </cell>
          <cell r="K183">
            <v>232</v>
          </cell>
          <cell r="L183">
            <v>69600</v>
          </cell>
          <cell r="M183">
            <v>0</v>
          </cell>
          <cell r="N183">
            <v>0</v>
          </cell>
          <cell r="O183">
            <v>91</v>
          </cell>
          <cell r="P183">
            <v>27300</v>
          </cell>
        </row>
        <row r="184">
          <cell r="E184">
            <v>0</v>
          </cell>
          <cell r="F184">
            <v>0</v>
          </cell>
          <cell r="H184">
            <v>0</v>
          </cell>
          <cell r="I184">
            <v>0</v>
          </cell>
          <cell r="J184">
            <v>0</v>
          </cell>
          <cell r="K184">
            <v>0</v>
          </cell>
          <cell r="L184">
            <v>0</v>
          </cell>
          <cell r="M184">
            <v>0</v>
          </cell>
          <cell r="N184">
            <v>0</v>
          </cell>
          <cell r="O184">
            <v>0</v>
          </cell>
          <cell r="P184">
            <v>0</v>
          </cell>
        </row>
        <row r="185">
          <cell r="B185" t="str">
            <v xml:space="preserve"> 600V CONTROL CABLE, PVC INSU. PVC JACKET</v>
          </cell>
          <cell r="E185">
            <v>0</v>
          </cell>
          <cell r="F185">
            <v>0</v>
          </cell>
          <cell r="H185">
            <v>0</v>
          </cell>
          <cell r="I185">
            <v>0</v>
          </cell>
          <cell r="J185">
            <v>0</v>
          </cell>
          <cell r="K185">
            <v>0</v>
          </cell>
          <cell r="L185">
            <v>0</v>
          </cell>
          <cell r="M185">
            <v>0</v>
          </cell>
          <cell r="N185">
            <v>0</v>
          </cell>
          <cell r="O185">
            <v>0</v>
          </cell>
          <cell r="P185">
            <v>0</v>
          </cell>
        </row>
        <row r="186">
          <cell r="A186">
            <v>14</v>
          </cell>
          <cell r="B186" t="str">
            <v xml:space="preserve">    4/C 2.0 sq.mm </v>
          </cell>
          <cell r="C186">
            <v>13000</v>
          </cell>
          <cell r="D186" t="str">
            <v>M</v>
          </cell>
          <cell r="E186">
            <v>11</v>
          </cell>
          <cell r="F186">
            <v>143000</v>
          </cell>
          <cell r="H186">
            <v>0</v>
          </cell>
          <cell r="I186">
            <v>0.08</v>
          </cell>
          <cell r="J186">
            <v>1040</v>
          </cell>
          <cell r="K186">
            <v>11</v>
          </cell>
          <cell r="L186">
            <v>143000</v>
          </cell>
          <cell r="M186">
            <v>0</v>
          </cell>
          <cell r="N186">
            <v>0</v>
          </cell>
          <cell r="O186">
            <v>22</v>
          </cell>
          <cell r="P186">
            <v>286000</v>
          </cell>
        </row>
        <row r="187">
          <cell r="A187">
            <v>15</v>
          </cell>
          <cell r="B187" t="str">
            <v xml:space="preserve">    7/C 2.0 sq.mm </v>
          </cell>
          <cell r="C187">
            <v>6400</v>
          </cell>
          <cell r="D187" t="str">
            <v>M</v>
          </cell>
          <cell r="E187">
            <v>24</v>
          </cell>
          <cell r="F187">
            <v>153600</v>
          </cell>
          <cell r="H187">
            <v>0</v>
          </cell>
          <cell r="I187">
            <v>0.105</v>
          </cell>
          <cell r="J187">
            <v>672</v>
          </cell>
          <cell r="K187">
            <v>24</v>
          </cell>
          <cell r="L187">
            <v>153600</v>
          </cell>
          <cell r="M187">
            <v>0</v>
          </cell>
          <cell r="N187">
            <v>0</v>
          </cell>
          <cell r="O187">
            <v>29</v>
          </cell>
          <cell r="P187">
            <v>185600</v>
          </cell>
        </row>
        <row r="188">
          <cell r="A188">
            <v>16</v>
          </cell>
          <cell r="B188" t="str">
            <v xml:space="preserve">    9/C 2.0 sq.mm </v>
          </cell>
          <cell r="C188">
            <v>4000</v>
          </cell>
          <cell r="D188" t="str">
            <v>M</v>
          </cell>
          <cell r="E188">
            <v>30</v>
          </cell>
          <cell r="F188">
            <v>120000</v>
          </cell>
          <cell r="H188">
            <v>0</v>
          </cell>
          <cell r="I188">
            <v>0.12</v>
          </cell>
          <cell r="J188">
            <v>480</v>
          </cell>
          <cell r="K188">
            <v>30</v>
          </cell>
          <cell r="L188">
            <v>120000</v>
          </cell>
          <cell r="M188">
            <v>0</v>
          </cell>
          <cell r="N188">
            <v>0</v>
          </cell>
          <cell r="O188">
            <v>34</v>
          </cell>
          <cell r="P188">
            <v>136000</v>
          </cell>
        </row>
        <row r="189">
          <cell r="A189">
            <v>17</v>
          </cell>
          <cell r="B189" t="str">
            <v xml:space="preserve">   12/C 2.0 sq.mm </v>
          </cell>
          <cell r="C189">
            <v>2500</v>
          </cell>
          <cell r="D189" t="str">
            <v>M</v>
          </cell>
          <cell r="E189">
            <v>38</v>
          </cell>
          <cell r="F189">
            <v>95000</v>
          </cell>
          <cell r="H189">
            <v>0</v>
          </cell>
          <cell r="I189">
            <v>0.13800000000000001</v>
          </cell>
          <cell r="J189">
            <v>345</v>
          </cell>
          <cell r="K189">
            <v>38</v>
          </cell>
          <cell r="L189">
            <v>95000</v>
          </cell>
          <cell r="M189">
            <v>0</v>
          </cell>
          <cell r="N189">
            <v>0</v>
          </cell>
          <cell r="O189">
            <v>39</v>
          </cell>
          <cell r="P189">
            <v>97500</v>
          </cell>
        </row>
        <row r="190">
          <cell r="A190">
            <v>18</v>
          </cell>
          <cell r="B190" t="str">
            <v xml:space="preserve">   19/C 2.0 sq.mm </v>
          </cell>
          <cell r="C190">
            <v>1950</v>
          </cell>
          <cell r="D190" t="str">
            <v>M</v>
          </cell>
          <cell r="E190">
            <v>57</v>
          </cell>
          <cell r="F190">
            <v>111150</v>
          </cell>
          <cell r="H190">
            <v>0</v>
          </cell>
          <cell r="I190">
            <v>0.17399999999999999</v>
          </cell>
          <cell r="J190">
            <v>339</v>
          </cell>
          <cell r="K190">
            <v>57</v>
          </cell>
          <cell r="L190">
            <v>111150</v>
          </cell>
          <cell r="M190">
            <v>0</v>
          </cell>
          <cell r="N190">
            <v>0</v>
          </cell>
          <cell r="O190">
            <v>49</v>
          </cell>
          <cell r="P190">
            <v>95550</v>
          </cell>
        </row>
        <row r="191">
          <cell r="A191">
            <v>19</v>
          </cell>
          <cell r="B191" t="str">
            <v xml:space="preserve">   30/C 2.0 sq.mm </v>
          </cell>
          <cell r="C191">
            <v>1900</v>
          </cell>
          <cell r="D191" t="str">
            <v>M</v>
          </cell>
          <cell r="E191">
            <v>92</v>
          </cell>
          <cell r="F191">
            <v>174800</v>
          </cell>
          <cell r="H191">
            <v>0</v>
          </cell>
          <cell r="I191">
            <v>0.21199999999999999</v>
          </cell>
          <cell r="J191">
            <v>403</v>
          </cell>
          <cell r="K191">
            <v>92</v>
          </cell>
          <cell r="L191">
            <v>174800</v>
          </cell>
          <cell r="M191">
            <v>0</v>
          </cell>
          <cell r="N191">
            <v>0</v>
          </cell>
          <cell r="O191">
            <v>59</v>
          </cell>
          <cell r="P191">
            <v>112100</v>
          </cell>
        </row>
        <row r="192">
          <cell r="A192">
            <v>20</v>
          </cell>
          <cell r="B192" t="str">
            <v>600V SHIELDED CABLE, 8P-#14AWG</v>
          </cell>
          <cell r="C192">
            <v>300</v>
          </cell>
          <cell r="D192" t="str">
            <v>M</v>
          </cell>
          <cell r="E192">
            <v>83</v>
          </cell>
          <cell r="F192">
            <v>24900</v>
          </cell>
          <cell r="H192">
            <v>0</v>
          </cell>
          <cell r="I192">
            <v>0.16</v>
          </cell>
          <cell r="J192">
            <v>48</v>
          </cell>
          <cell r="K192">
            <v>83</v>
          </cell>
          <cell r="L192">
            <v>24900</v>
          </cell>
          <cell r="M192">
            <v>0</v>
          </cell>
          <cell r="N192">
            <v>0</v>
          </cell>
          <cell r="O192">
            <v>45</v>
          </cell>
          <cell r="P192">
            <v>13500</v>
          </cell>
        </row>
        <row r="193">
          <cell r="E193">
            <v>0</v>
          </cell>
          <cell r="F193">
            <v>0</v>
          </cell>
          <cell r="H193">
            <v>0</v>
          </cell>
          <cell r="I193">
            <v>0</v>
          </cell>
          <cell r="J193">
            <v>0</v>
          </cell>
          <cell r="K193">
            <v>0</v>
          </cell>
          <cell r="L193">
            <v>0</v>
          </cell>
          <cell r="M193">
            <v>0</v>
          </cell>
          <cell r="N193">
            <v>0</v>
          </cell>
          <cell r="O193">
            <v>0</v>
          </cell>
          <cell r="P193">
            <v>0</v>
          </cell>
        </row>
        <row r="194">
          <cell r="B194" t="str">
            <v>8KV POWER CABLE, XLPE INSU. PVC JACKET</v>
          </cell>
          <cell r="E194">
            <v>0</v>
          </cell>
          <cell r="F194">
            <v>0</v>
          </cell>
          <cell r="H194">
            <v>0</v>
          </cell>
          <cell r="I194">
            <v>0</v>
          </cell>
          <cell r="J194">
            <v>0</v>
          </cell>
          <cell r="K194">
            <v>0</v>
          </cell>
          <cell r="L194">
            <v>0</v>
          </cell>
          <cell r="M194">
            <v>0</v>
          </cell>
          <cell r="N194">
            <v>0</v>
          </cell>
          <cell r="O194">
            <v>0</v>
          </cell>
          <cell r="P194">
            <v>0</v>
          </cell>
        </row>
        <row r="195">
          <cell r="A195">
            <v>21</v>
          </cell>
          <cell r="B195" t="str">
            <v xml:space="preserve">    3/C  38 sq.mm </v>
          </cell>
          <cell r="C195">
            <v>880</v>
          </cell>
          <cell r="D195" t="str">
            <v>M</v>
          </cell>
          <cell r="E195">
            <v>268</v>
          </cell>
          <cell r="F195">
            <v>235840</v>
          </cell>
          <cell r="H195">
            <v>0</v>
          </cell>
          <cell r="I195">
            <v>0.32100000000000001</v>
          </cell>
          <cell r="J195">
            <v>282</v>
          </cell>
          <cell r="K195">
            <v>268</v>
          </cell>
          <cell r="L195">
            <v>235840</v>
          </cell>
          <cell r="M195">
            <v>0</v>
          </cell>
          <cell r="N195">
            <v>0</v>
          </cell>
          <cell r="O195">
            <v>90</v>
          </cell>
          <cell r="P195">
            <v>79200</v>
          </cell>
        </row>
        <row r="196">
          <cell r="A196">
            <v>22</v>
          </cell>
          <cell r="B196" t="str">
            <v xml:space="preserve">    3/C  60 sq.mm </v>
          </cell>
          <cell r="C196">
            <v>200</v>
          </cell>
          <cell r="D196" t="str">
            <v>M</v>
          </cell>
          <cell r="E196">
            <v>367</v>
          </cell>
          <cell r="F196">
            <v>73400</v>
          </cell>
          <cell r="H196">
            <v>0</v>
          </cell>
          <cell r="I196">
            <v>0.38800000000000001</v>
          </cell>
          <cell r="J196">
            <v>78</v>
          </cell>
          <cell r="K196">
            <v>367</v>
          </cell>
          <cell r="L196">
            <v>73400</v>
          </cell>
          <cell r="M196">
            <v>0</v>
          </cell>
          <cell r="N196">
            <v>0</v>
          </cell>
          <cell r="O196">
            <v>109</v>
          </cell>
          <cell r="P196">
            <v>21800</v>
          </cell>
        </row>
        <row r="197">
          <cell r="A197">
            <v>23</v>
          </cell>
          <cell r="B197" t="str">
            <v xml:space="preserve">    1/C 100 sq.mm </v>
          </cell>
          <cell r="C197">
            <v>4800</v>
          </cell>
          <cell r="D197" t="str">
            <v>M</v>
          </cell>
          <cell r="E197">
            <v>148</v>
          </cell>
          <cell r="F197">
            <v>710400</v>
          </cell>
          <cell r="H197">
            <v>0</v>
          </cell>
          <cell r="I197">
            <v>0.22500000000000001</v>
          </cell>
          <cell r="J197">
            <v>1080</v>
          </cell>
          <cell r="K197">
            <v>148</v>
          </cell>
          <cell r="L197">
            <v>710400</v>
          </cell>
          <cell r="M197">
            <v>0</v>
          </cell>
          <cell r="N197">
            <v>0</v>
          </cell>
          <cell r="O197">
            <v>63</v>
          </cell>
          <cell r="P197">
            <v>302400</v>
          </cell>
        </row>
        <row r="198">
          <cell r="A198">
            <v>24</v>
          </cell>
          <cell r="B198" t="str">
            <v xml:space="preserve">    1/C 200 sq.mm </v>
          </cell>
          <cell r="C198">
            <v>1000</v>
          </cell>
          <cell r="D198" t="str">
            <v>M</v>
          </cell>
          <cell r="E198">
            <v>246</v>
          </cell>
          <cell r="F198">
            <v>246000</v>
          </cell>
          <cell r="H198">
            <v>0</v>
          </cell>
          <cell r="I198">
            <v>0.28699999999999998</v>
          </cell>
          <cell r="J198">
            <v>287</v>
          </cell>
          <cell r="K198">
            <v>246</v>
          </cell>
          <cell r="L198">
            <v>246000</v>
          </cell>
          <cell r="M198">
            <v>0</v>
          </cell>
          <cell r="N198">
            <v>0</v>
          </cell>
          <cell r="O198">
            <v>80</v>
          </cell>
          <cell r="P198">
            <v>80000</v>
          </cell>
        </row>
        <row r="199">
          <cell r="A199">
            <v>25</v>
          </cell>
          <cell r="B199" t="str">
            <v xml:space="preserve">    1/C 250 sq.mm </v>
          </cell>
          <cell r="C199">
            <v>17500</v>
          </cell>
          <cell r="D199" t="str">
            <v>M</v>
          </cell>
          <cell r="E199">
            <v>306</v>
          </cell>
          <cell r="F199">
            <v>5355000</v>
          </cell>
          <cell r="H199">
            <v>0</v>
          </cell>
          <cell r="I199">
            <v>0.27400000000000002</v>
          </cell>
          <cell r="J199">
            <v>4795</v>
          </cell>
          <cell r="K199">
            <v>306</v>
          </cell>
          <cell r="L199">
            <v>5355000</v>
          </cell>
          <cell r="M199">
            <v>0</v>
          </cell>
          <cell r="N199">
            <v>0</v>
          </cell>
          <cell r="O199">
            <v>77</v>
          </cell>
          <cell r="P199">
            <v>1347500</v>
          </cell>
        </row>
        <row r="200">
          <cell r="F200">
            <v>0</v>
          </cell>
          <cell r="H200">
            <v>0</v>
          </cell>
          <cell r="J200">
            <v>0</v>
          </cell>
          <cell r="K200">
            <v>0</v>
          </cell>
          <cell r="L200">
            <v>0</v>
          </cell>
          <cell r="M200">
            <v>0</v>
          </cell>
          <cell r="N200">
            <v>0</v>
          </cell>
          <cell r="O200">
            <v>0</v>
          </cell>
          <cell r="P200">
            <v>0</v>
          </cell>
        </row>
        <row r="201">
          <cell r="B201" t="str">
            <v>8KV TERMINATION KIT, HEAT SHRINKABLE TYPE</v>
          </cell>
          <cell r="F201">
            <v>0</v>
          </cell>
          <cell r="H201">
            <v>0</v>
          </cell>
          <cell r="J201">
            <v>0</v>
          </cell>
          <cell r="K201">
            <v>0</v>
          </cell>
          <cell r="L201">
            <v>0</v>
          </cell>
          <cell r="M201">
            <v>0</v>
          </cell>
          <cell r="N201">
            <v>0</v>
          </cell>
          <cell r="O201">
            <v>0</v>
          </cell>
          <cell r="P201">
            <v>0</v>
          </cell>
        </row>
        <row r="202">
          <cell r="A202">
            <v>26</v>
          </cell>
          <cell r="B202" t="str">
            <v xml:space="preserve">    3/C  38 sq.mm </v>
          </cell>
          <cell r="C202">
            <v>8</v>
          </cell>
          <cell r="D202" t="str">
            <v>SET</v>
          </cell>
          <cell r="E202">
            <v>4330</v>
          </cell>
          <cell r="F202">
            <v>34640</v>
          </cell>
          <cell r="H202">
            <v>0</v>
          </cell>
          <cell r="I202">
            <v>5</v>
          </cell>
          <cell r="J202">
            <v>40</v>
          </cell>
          <cell r="K202">
            <v>4330</v>
          </cell>
          <cell r="L202">
            <v>34640</v>
          </cell>
          <cell r="M202">
            <v>0</v>
          </cell>
          <cell r="N202">
            <v>0</v>
          </cell>
          <cell r="O202">
            <v>1400</v>
          </cell>
          <cell r="P202">
            <v>11200</v>
          </cell>
        </row>
        <row r="203">
          <cell r="A203">
            <v>27</v>
          </cell>
          <cell r="B203" t="str">
            <v xml:space="preserve">    3/C  60 sq.mm </v>
          </cell>
          <cell r="C203">
            <v>10</v>
          </cell>
          <cell r="D203" t="str">
            <v>SET</v>
          </cell>
          <cell r="E203">
            <v>4330</v>
          </cell>
          <cell r="F203">
            <v>43300</v>
          </cell>
          <cell r="H203">
            <v>0</v>
          </cell>
          <cell r="I203">
            <v>6</v>
          </cell>
          <cell r="J203">
            <v>60</v>
          </cell>
          <cell r="K203">
            <v>4330</v>
          </cell>
          <cell r="L203">
            <v>43300</v>
          </cell>
          <cell r="M203">
            <v>0</v>
          </cell>
          <cell r="N203">
            <v>0</v>
          </cell>
          <cell r="O203">
            <v>1680</v>
          </cell>
          <cell r="P203">
            <v>16800</v>
          </cell>
        </row>
        <row r="204">
          <cell r="A204">
            <v>28</v>
          </cell>
          <cell r="B204" t="str">
            <v xml:space="preserve">   1/C 100 sq.mm </v>
          </cell>
          <cell r="C204">
            <v>30</v>
          </cell>
          <cell r="D204" t="str">
            <v>SET</v>
          </cell>
          <cell r="E204">
            <v>1170</v>
          </cell>
          <cell r="F204">
            <v>35100</v>
          </cell>
          <cell r="H204">
            <v>0</v>
          </cell>
          <cell r="I204">
            <v>3.5</v>
          </cell>
          <cell r="J204">
            <v>105</v>
          </cell>
          <cell r="K204">
            <v>1170</v>
          </cell>
          <cell r="L204">
            <v>35100</v>
          </cell>
          <cell r="M204">
            <v>0</v>
          </cell>
          <cell r="N204">
            <v>0</v>
          </cell>
          <cell r="O204">
            <v>980</v>
          </cell>
          <cell r="P204">
            <v>29400</v>
          </cell>
        </row>
        <row r="205">
          <cell r="A205">
            <v>29</v>
          </cell>
          <cell r="B205" t="str">
            <v xml:space="preserve">    1/C 200 sq.mm </v>
          </cell>
          <cell r="C205">
            <v>9</v>
          </cell>
          <cell r="D205" t="str">
            <v>SET</v>
          </cell>
          <cell r="E205">
            <v>1550</v>
          </cell>
          <cell r="F205">
            <v>13950</v>
          </cell>
          <cell r="H205">
            <v>0</v>
          </cell>
          <cell r="I205">
            <v>4.5</v>
          </cell>
          <cell r="J205">
            <v>41</v>
          </cell>
          <cell r="K205">
            <v>1550</v>
          </cell>
          <cell r="L205">
            <v>13950</v>
          </cell>
          <cell r="M205">
            <v>0</v>
          </cell>
          <cell r="N205">
            <v>0</v>
          </cell>
          <cell r="O205">
            <v>1260</v>
          </cell>
          <cell r="P205">
            <v>11340</v>
          </cell>
        </row>
        <row r="206">
          <cell r="A206">
            <v>30</v>
          </cell>
          <cell r="B206" t="str">
            <v xml:space="preserve">    1/C 250 sq.mm </v>
          </cell>
          <cell r="C206">
            <v>40</v>
          </cell>
          <cell r="D206" t="str">
            <v>SET</v>
          </cell>
          <cell r="E206">
            <v>1585</v>
          </cell>
          <cell r="F206">
            <v>63400</v>
          </cell>
          <cell r="H206">
            <v>0</v>
          </cell>
          <cell r="I206">
            <v>4.5</v>
          </cell>
          <cell r="J206">
            <v>180</v>
          </cell>
          <cell r="K206">
            <v>1585</v>
          </cell>
          <cell r="L206">
            <v>63400</v>
          </cell>
          <cell r="M206">
            <v>0</v>
          </cell>
          <cell r="N206">
            <v>0</v>
          </cell>
          <cell r="O206">
            <v>1260</v>
          </cell>
          <cell r="P206">
            <v>50400</v>
          </cell>
        </row>
        <row r="207">
          <cell r="F207">
            <v>0</v>
          </cell>
          <cell r="H207">
            <v>0</v>
          </cell>
          <cell r="J207">
            <v>0</v>
          </cell>
          <cell r="K207">
            <v>0</v>
          </cell>
          <cell r="L207">
            <v>0</v>
          </cell>
          <cell r="M207">
            <v>0</v>
          </cell>
          <cell r="N207">
            <v>0</v>
          </cell>
          <cell r="O207">
            <v>0</v>
          </cell>
          <cell r="P207">
            <v>0</v>
          </cell>
        </row>
        <row r="208">
          <cell r="B208" t="str">
            <v xml:space="preserve"> RSG CONDUIT WITH COUPLING, THICK WALL</v>
          </cell>
          <cell r="F208">
            <v>0</v>
          </cell>
          <cell r="H208">
            <v>0</v>
          </cell>
          <cell r="J208">
            <v>0</v>
          </cell>
          <cell r="K208">
            <v>0</v>
          </cell>
          <cell r="L208">
            <v>0</v>
          </cell>
          <cell r="M208">
            <v>0</v>
          </cell>
          <cell r="N208">
            <v>0</v>
          </cell>
          <cell r="O208">
            <v>0</v>
          </cell>
          <cell r="P208">
            <v>0</v>
          </cell>
        </row>
        <row r="209">
          <cell r="B209" t="str">
            <v xml:space="preserve"> (ANSI C80.1 NPT THREADED)</v>
          </cell>
          <cell r="F209">
            <v>0</v>
          </cell>
          <cell r="H209">
            <v>0</v>
          </cell>
          <cell r="J209">
            <v>0</v>
          </cell>
          <cell r="K209">
            <v>0</v>
          </cell>
          <cell r="L209">
            <v>0</v>
          </cell>
          <cell r="M209">
            <v>0</v>
          </cell>
          <cell r="N209">
            <v>0</v>
          </cell>
          <cell r="O209">
            <v>0</v>
          </cell>
          <cell r="P209">
            <v>0</v>
          </cell>
        </row>
        <row r="210">
          <cell r="A210">
            <v>31</v>
          </cell>
          <cell r="B210" t="str">
            <v xml:space="preserve">     1"</v>
          </cell>
          <cell r="C210">
            <v>800</v>
          </cell>
          <cell r="D210" t="str">
            <v>M</v>
          </cell>
          <cell r="E210">
            <v>49</v>
          </cell>
          <cell r="F210">
            <v>39200</v>
          </cell>
          <cell r="H210">
            <v>0</v>
          </cell>
          <cell r="I210">
            <v>0.54</v>
          </cell>
          <cell r="J210">
            <v>432</v>
          </cell>
          <cell r="K210">
            <v>49</v>
          </cell>
          <cell r="L210">
            <v>39200</v>
          </cell>
          <cell r="M210">
            <v>0</v>
          </cell>
          <cell r="N210">
            <v>0</v>
          </cell>
          <cell r="O210">
            <v>151</v>
          </cell>
          <cell r="P210">
            <v>120800</v>
          </cell>
        </row>
        <row r="211">
          <cell r="A211">
            <v>32</v>
          </cell>
          <cell r="B211" t="str">
            <v xml:space="preserve">     2"</v>
          </cell>
          <cell r="C211">
            <v>1000</v>
          </cell>
          <cell r="D211" t="str">
            <v>M</v>
          </cell>
          <cell r="E211">
            <v>105</v>
          </cell>
          <cell r="F211">
            <v>105000</v>
          </cell>
          <cell r="H211">
            <v>0</v>
          </cell>
          <cell r="I211">
            <v>0.98</v>
          </cell>
          <cell r="J211">
            <v>980</v>
          </cell>
          <cell r="K211">
            <v>105</v>
          </cell>
          <cell r="L211">
            <v>105000</v>
          </cell>
          <cell r="M211">
            <v>0</v>
          </cell>
          <cell r="N211">
            <v>0</v>
          </cell>
          <cell r="O211">
            <v>274</v>
          </cell>
          <cell r="P211">
            <v>274000</v>
          </cell>
        </row>
        <row r="212">
          <cell r="A212">
            <v>33</v>
          </cell>
          <cell r="B212" t="str">
            <v xml:space="preserve">     4"</v>
          </cell>
          <cell r="C212">
            <v>350</v>
          </cell>
          <cell r="D212" t="str">
            <v>M</v>
          </cell>
          <cell r="E212">
            <v>343</v>
          </cell>
          <cell r="F212">
            <v>120050</v>
          </cell>
          <cell r="H212">
            <v>0</v>
          </cell>
          <cell r="I212">
            <v>1.85</v>
          </cell>
          <cell r="J212">
            <v>648</v>
          </cell>
          <cell r="K212">
            <v>343</v>
          </cell>
          <cell r="L212">
            <v>120050</v>
          </cell>
          <cell r="M212">
            <v>0</v>
          </cell>
          <cell r="N212">
            <v>0</v>
          </cell>
          <cell r="O212">
            <v>518</v>
          </cell>
          <cell r="P212">
            <v>181300</v>
          </cell>
        </row>
        <row r="213">
          <cell r="A213">
            <v>34</v>
          </cell>
          <cell r="B213" t="str">
            <v xml:space="preserve">     6"</v>
          </cell>
          <cell r="C213">
            <v>50</v>
          </cell>
          <cell r="D213" t="str">
            <v>M</v>
          </cell>
          <cell r="E213">
            <v>840</v>
          </cell>
          <cell r="F213">
            <v>42000</v>
          </cell>
          <cell r="H213">
            <v>0</v>
          </cell>
          <cell r="I213">
            <v>2.72</v>
          </cell>
          <cell r="J213">
            <v>136</v>
          </cell>
          <cell r="K213">
            <v>840</v>
          </cell>
          <cell r="L213">
            <v>42000</v>
          </cell>
          <cell r="M213">
            <v>0</v>
          </cell>
          <cell r="N213">
            <v>0</v>
          </cell>
          <cell r="O213">
            <v>762</v>
          </cell>
          <cell r="P213">
            <v>38100</v>
          </cell>
        </row>
        <row r="214">
          <cell r="E214" t="str">
            <v xml:space="preserve"> </v>
          </cell>
          <cell r="F214">
            <v>0</v>
          </cell>
          <cell r="H214">
            <v>0</v>
          </cell>
          <cell r="J214">
            <v>0</v>
          </cell>
          <cell r="K214">
            <v>0</v>
          </cell>
          <cell r="L214">
            <v>0</v>
          </cell>
          <cell r="M214">
            <v>0</v>
          </cell>
          <cell r="N214">
            <v>0</v>
          </cell>
          <cell r="O214">
            <v>0</v>
          </cell>
          <cell r="P214">
            <v>0</v>
          </cell>
        </row>
        <row r="215">
          <cell r="B215" t="str">
            <v xml:space="preserve"> FLEXIBLE CONDUIT, LIQUID-TIGHT, UA TYPE</v>
          </cell>
          <cell r="F215">
            <v>0</v>
          </cell>
          <cell r="H215">
            <v>0</v>
          </cell>
          <cell r="J215">
            <v>0</v>
          </cell>
          <cell r="K215">
            <v>0</v>
          </cell>
          <cell r="L215">
            <v>0</v>
          </cell>
          <cell r="M215">
            <v>0</v>
          </cell>
          <cell r="N215">
            <v>0</v>
          </cell>
          <cell r="O215">
            <v>0</v>
          </cell>
          <cell r="P215">
            <v>0</v>
          </cell>
        </row>
        <row r="216">
          <cell r="A216">
            <v>35</v>
          </cell>
          <cell r="B216" t="str">
            <v xml:space="preserve">     1", 0.6M LG., W/TWO CONNECTORS</v>
          </cell>
          <cell r="C216">
            <v>20</v>
          </cell>
          <cell r="D216" t="str">
            <v>M</v>
          </cell>
          <cell r="E216">
            <v>191</v>
          </cell>
          <cell r="F216">
            <v>3820</v>
          </cell>
          <cell r="H216">
            <v>0</v>
          </cell>
          <cell r="I216">
            <v>0.64</v>
          </cell>
          <cell r="J216">
            <v>13</v>
          </cell>
          <cell r="K216">
            <v>191</v>
          </cell>
          <cell r="L216">
            <v>3820</v>
          </cell>
          <cell r="M216">
            <v>0</v>
          </cell>
          <cell r="N216">
            <v>0</v>
          </cell>
          <cell r="O216">
            <v>179</v>
          </cell>
          <cell r="P216">
            <v>3580</v>
          </cell>
        </row>
        <row r="217">
          <cell r="A217">
            <v>36</v>
          </cell>
          <cell r="B217" t="str">
            <v xml:space="preserve">    2", 0.6M LG., W/TWO CONNECTORS</v>
          </cell>
          <cell r="C217">
            <v>25</v>
          </cell>
          <cell r="D217" t="str">
            <v>M</v>
          </cell>
          <cell r="E217">
            <v>446</v>
          </cell>
          <cell r="F217">
            <v>11150</v>
          </cell>
          <cell r="H217">
            <v>0</v>
          </cell>
          <cell r="I217">
            <v>1.1599999999999999</v>
          </cell>
          <cell r="J217">
            <v>29</v>
          </cell>
          <cell r="K217">
            <v>446</v>
          </cell>
          <cell r="L217">
            <v>11150</v>
          </cell>
          <cell r="M217">
            <v>0</v>
          </cell>
          <cell r="N217">
            <v>0</v>
          </cell>
          <cell r="O217">
            <v>325</v>
          </cell>
          <cell r="P217">
            <v>8125</v>
          </cell>
        </row>
        <row r="218">
          <cell r="A218">
            <v>37</v>
          </cell>
          <cell r="B218" t="str">
            <v xml:space="preserve">    4", 0.6M LG., W/TWO CONNECTORS</v>
          </cell>
          <cell r="C218">
            <v>20</v>
          </cell>
          <cell r="D218" t="str">
            <v>M</v>
          </cell>
          <cell r="E218">
            <v>1307</v>
          </cell>
          <cell r="F218">
            <v>26140</v>
          </cell>
          <cell r="H218">
            <v>0</v>
          </cell>
          <cell r="I218">
            <v>2.08</v>
          </cell>
          <cell r="J218">
            <v>42</v>
          </cell>
          <cell r="K218">
            <v>1307</v>
          </cell>
          <cell r="L218">
            <v>26140</v>
          </cell>
          <cell r="M218">
            <v>0</v>
          </cell>
          <cell r="N218">
            <v>0</v>
          </cell>
          <cell r="O218">
            <v>582</v>
          </cell>
          <cell r="P218">
            <v>11640</v>
          </cell>
        </row>
        <row r="219">
          <cell r="F219">
            <v>0</v>
          </cell>
          <cell r="H219">
            <v>0</v>
          </cell>
          <cell r="J219">
            <v>0</v>
          </cell>
          <cell r="K219">
            <v>0</v>
          </cell>
          <cell r="L219">
            <v>0</v>
          </cell>
          <cell r="M219">
            <v>0</v>
          </cell>
          <cell r="N219">
            <v>0</v>
          </cell>
          <cell r="O219">
            <v>0</v>
          </cell>
          <cell r="P219">
            <v>0</v>
          </cell>
        </row>
        <row r="220">
          <cell r="A220">
            <v>38</v>
          </cell>
          <cell r="B220" t="str">
            <v xml:space="preserve"> HOT DIPPED GALVANIZED CONDUIT FITTING</v>
          </cell>
          <cell r="C220">
            <v>1</v>
          </cell>
          <cell r="D220" t="str">
            <v>LOT</v>
          </cell>
          <cell r="E220">
            <v>612500</v>
          </cell>
          <cell r="F220">
            <v>612500</v>
          </cell>
          <cell r="H220">
            <v>0</v>
          </cell>
          <cell r="I220">
            <v>658.8</v>
          </cell>
          <cell r="J220">
            <v>659</v>
          </cell>
          <cell r="K220">
            <v>612500</v>
          </cell>
          <cell r="L220">
            <v>612500</v>
          </cell>
          <cell r="M220">
            <v>0</v>
          </cell>
          <cell r="N220">
            <v>0</v>
          </cell>
          <cell r="O220">
            <v>184464</v>
          </cell>
          <cell r="P220">
            <v>184464</v>
          </cell>
        </row>
        <row r="221">
          <cell r="B221" t="str">
            <v xml:space="preserve"> SEALING FITTING, UNION, CLAMP….</v>
          </cell>
          <cell r="F221">
            <v>0</v>
          </cell>
          <cell r="H221">
            <v>0</v>
          </cell>
          <cell r="J221">
            <v>0</v>
          </cell>
          <cell r="K221">
            <v>0</v>
          </cell>
          <cell r="L221">
            <v>0</v>
          </cell>
          <cell r="M221">
            <v>0</v>
          </cell>
          <cell r="N221">
            <v>0</v>
          </cell>
          <cell r="O221">
            <v>0</v>
          </cell>
          <cell r="P221">
            <v>0</v>
          </cell>
        </row>
        <row r="222">
          <cell r="F222">
            <v>0</v>
          </cell>
          <cell r="H222">
            <v>0</v>
          </cell>
          <cell r="J222">
            <v>0</v>
          </cell>
          <cell r="K222">
            <v>0</v>
          </cell>
          <cell r="L222">
            <v>0</v>
          </cell>
          <cell r="M222">
            <v>0</v>
          </cell>
          <cell r="N222">
            <v>0</v>
          </cell>
          <cell r="O222">
            <v>0</v>
          </cell>
          <cell r="P222">
            <v>0</v>
          </cell>
        </row>
        <row r="223">
          <cell r="A223">
            <v>39</v>
          </cell>
          <cell r="B223" t="str">
            <v xml:space="preserve"> HOT DIPPED GALVANIZED STEEL SUPPORT, FOR CONDUIT</v>
          </cell>
          <cell r="C223">
            <v>1100</v>
          </cell>
          <cell r="D223" t="str">
            <v>KG</v>
          </cell>
          <cell r="E223">
            <v>20</v>
          </cell>
          <cell r="F223">
            <v>22000</v>
          </cell>
          <cell r="H223">
            <v>0</v>
          </cell>
          <cell r="I223">
            <v>0.15</v>
          </cell>
          <cell r="J223">
            <v>165</v>
          </cell>
          <cell r="K223">
            <v>20</v>
          </cell>
          <cell r="L223">
            <v>22000</v>
          </cell>
          <cell r="M223">
            <v>0</v>
          </cell>
          <cell r="N223">
            <v>0</v>
          </cell>
          <cell r="O223">
            <v>42</v>
          </cell>
          <cell r="P223">
            <v>46200</v>
          </cell>
        </row>
        <row r="224">
          <cell r="F224">
            <v>0</v>
          </cell>
          <cell r="H224">
            <v>0</v>
          </cell>
          <cell r="J224">
            <v>0</v>
          </cell>
          <cell r="K224">
            <v>0</v>
          </cell>
          <cell r="L224">
            <v>0</v>
          </cell>
          <cell r="M224">
            <v>0</v>
          </cell>
          <cell r="N224">
            <v>0</v>
          </cell>
          <cell r="O224">
            <v>0</v>
          </cell>
          <cell r="P224">
            <v>0</v>
          </cell>
        </row>
        <row r="225">
          <cell r="A225">
            <v>40</v>
          </cell>
          <cell r="B225" t="str">
            <v xml:space="preserve"> PUSH BUTTON  STATION, "START-STOP" TYPE,</v>
          </cell>
          <cell r="C225">
            <v>20</v>
          </cell>
          <cell r="D225" t="str">
            <v>SET</v>
          </cell>
          <cell r="E225">
            <v>3600</v>
          </cell>
          <cell r="F225">
            <v>72000</v>
          </cell>
          <cell r="H225">
            <v>0</v>
          </cell>
          <cell r="I225">
            <v>6</v>
          </cell>
          <cell r="J225">
            <v>120</v>
          </cell>
          <cell r="K225">
            <v>3600</v>
          </cell>
          <cell r="L225">
            <v>72000</v>
          </cell>
          <cell r="M225">
            <v>0</v>
          </cell>
          <cell r="N225">
            <v>0</v>
          </cell>
          <cell r="O225">
            <v>1680</v>
          </cell>
          <cell r="P225">
            <v>33600</v>
          </cell>
        </row>
        <row r="226">
          <cell r="B226" t="str">
            <v xml:space="preserve"> FOR CLASS 1, DIV. 2 GROUP D, NEMA-4X</v>
          </cell>
          <cell r="F226">
            <v>0</v>
          </cell>
          <cell r="H226">
            <v>0</v>
          </cell>
          <cell r="J226">
            <v>0</v>
          </cell>
          <cell r="K226">
            <v>0</v>
          </cell>
          <cell r="L226">
            <v>0</v>
          </cell>
          <cell r="M226">
            <v>0</v>
          </cell>
          <cell r="N226">
            <v>0</v>
          </cell>
          <cell r="O226">
            <v>0</v>
          </cell>
          <cell r="P226">
            <v>0</v>
          </cell>
        </row>
        <row r="227">
          <cell r="F227">
            <v>0</v>
          </cell>
          <cell r="H227">
            <v>0</v>
          </cell>
          <cell r="J227">
            <v>0</v>
          </cell>
          <cell r="K227">
            <v>0</v>
          </cell>
          <cell r="L227">
            <v>0</v>
          </cell>
          <cell r="M227">
            <v>0</v>
          </cell>
          <cell r="N227">
            <v>0</v>
          </cell>
          <cell r="O227">
            <v>0</v>
          </cell>
          <cell r="P227">
            <v>0</v>
          </cell>
        </row>
        <row r="228">
          <cell r="A228">
            <v>41</v>
          </cell>
          <cell r="B228" t="str">
            <v xml:space="preserve"> PUSH BUTTON  STATION, "START-STOP" TYPE, WITH LAMP x 1PC</v>
          </cell>
          <cell r="C228">
            <v>12</v>
          </cell>
          <cell r="D228" t="str">
            <v>SET</v>
          </cell>
          <cell r="E228">
            <v>6800</v>
          </cell>
          <cell r="F228">
            <v>81600</v>
          </cell>
          <cell r="H228">
            <v>0</v>
          </cell>
          <cell r="I228">
            <v>7</v>
          </cell>
          <cell r="J228">
            <v>84</v>
          </cell>
          <cell r="K228">
            <v>6800</v>
          </cell>
          <cell r="L228">
            <v>81600</v>
          </cell>
          <cell r="M228">
            <v>0</v>
          </cell>
          <cell r="N228">
            <v>0</v>
          </cell>
          <cell r="O228">
            <v>1960</v>
          </cell>
          <cell r="P228">
            <v>23520</v>
          </cell>
        </row>
        <row r="229">
          <cell r="B229" t="str">
            <v xml:space="preserve"> FOR CLASS 1, DIV. 2 GROUP D, NEMA-4X</v>
          </cell>
          <cell r="F229">
            <v>0</v>
          </cell>
          <cell r="H229">
            <v>0</v>
          </cell>
          <cell r="J229">
            <v>0</v>
          </cell>
          <cell r="K229">
            <v>0</v>
          </cell>
          <cell r="L229">
            <v>0</v>
          </cell>
          <cell r="M229">
            <v>0</v>
          </cell>
          <cell r="N229">
            <v>0</v>
          </cell>
          <cell r="O229">
            <v>0</v>
          </cell>
          <cell r="P229">
            <v>0</v>
          </cell>
        </row>
        <row r="230">
          <cell r="F230">
            <v>0</v>
          </cell>
          <cell r="H230">
            <v>0</v>
          </cell>
          <cell r="J230">
            <v>0</v>
          </cell>
          <cell r="K230">
            <v>0</v>
          </cell>
          <cell r="L230">
            <v>0</v>
          </cell>
          <cell r="M230">
            <v>0</v>
          </cell>
          <cell r="N230">
            <v>0</v>
          </cell>
          <cell r="O230">
            <v>0</v>
          </cell>
          <cell r="P230">
            <v>0</v>
          </cell>
        </row>
        <row r="231">
          <cell r="A231">
            <v>42</v>
          </cell>
          <cell r="B231" t="str">
            <v xml:space="preserve"> PUSH BUTTON  STATION, "START-STOP" TYPE,</v>
          </cell>
          <cell r="C231">
            <v>20</v>
          </cell>
          <cell r="D231" t="str">
            <v>SET</v>
          </cell>
          <cell r="E231">
            <v>2800</v>
          </cell>
          <cell r="F231">
            <v>56000</v>
          </cell>
          <cell r="H231">
            <v>0</v>
          </cell>
          <cell r="I231">
            <v>5</v>
          </cell>
          <cell r="J231">
            <v>100</v>
          </cell>
          <cell r="K231">
            <v>2800</v>
          </cell>
          <cell r="L231">
            <v>56000</v>
          </cell>
          <cell r="M231">
            <v>0</v>
          </cell>
          <cell r="N231">
            <v>0</v>
          </cell>
          <cell r="O231">
            <v>1400</v>
          </cell>
          <cell r="P231">
            <v>28000</v>
          </cell>
        </row>
        <row r="232">
          <cell r="B232" t="str">
            <v xml:space="preserve"> WEATHER PROOF, NEMA-4X</v>
          </cell>
          <cell r="F232">
            <v>0</v>
          </cell>
          <cell r="H232">
            <v>0</v>
          </cell>
          <cell r="J232">
            <v>0</v>
          </cell>
          <cell r="K232">
            <v>0</v>
          </cell>
          <cell r="L232">
            <v>0</v>
          </cell>
          <cell r="M232">
            <v>0</v>
          </cell>
          <cell r="N232">
            <v>0</v>
          </cell>
          <cell r="O232">
            <v>0</v>
          </cell>
          <cell r="P232">
            <v>0</v>
          </cell>
        </row>
        <row r="233">
          <cell r="F233">
            <v>0</v>
          </cell>
          <cell r="H233">
            <v>0</v>
          </cell>
          <cell r="J233">
            <v>0</v>
          </cell>
          <cell r="K233">
            <v>0</v>
          </cell>
          <cell r="L233">
            <v>0</v>
          </cell>
          <cell r="M233">
            <v>0</v>
          </cell>
          <cell r="N233">
            <v>0</v>
          </cell>
          <cell r="O233">
            <v>0</v>
          </cell>
          <cell r="P233">
            <v>0</v>
          </cell>
        </row>
        <row r="234">
          <cell r="A234">
            <v>43</v>
          </cell>
          <cell r="B234" t="str">
            <v xml:space="preserve"> HOT DIPPED GALVANIZED STEEL SUPPORT, </v>
          </cell>
          <cell r="C234">
            <v>780</v>
          </cell>
          <cell r="D234" t="str">
            <v>KG</v>
          </cell>
          <cell r="E234">
            <v>20</v>
          </cell>
          <cell r="F234">
            <v>15600</v>
          </cell>
          <cell r="H234">
            <v>0</v>
          </cell>
          <cell r="I234">
            <v>0.15</v>
          </cell>
          <cell r="J234">
            <v>117</v>
          </cell>
          <cell r="K234">
            <v>20</v>
          </cell>
          <cell r="L234">
            <v>15600</v>
          </cell>
          <cell r="M234">
            <v>0</v>
          </cell>
          <cell r="N234">
            <v>0</v>
          </cell>
          <cell r="O234">
            <v>42</v>
          </cell>
          <cell r="P234">
            <v>32760</v>
          </cell>
        </row>
        <row r="235">
          <cell r="B235" t="str">
            <v xml:space="preserve"> 1.5M(H) X 52SET FOR PUSH BUTTON STATION</v>
          </cell>
          <cell r="F235">
            <v>0</v>
          </cell>
          <cell r="H235">
            <v>0</v>
          </cell>
          <cell r="J235">
            <v>0</v>
          </cell>
          <cell r="K235">
            <v>0</v>
          </cell>
          <cell r="L235">
            <v>0</v>
          </cell>
          <cell r="M235">
            <v>0</v>
          </cell>
          <cell r="N235">
            <v>0</v>
          </cell>
          <cell r="O235">
            <v>0</v>
          </cell>
          <cell r="P235">
            <v>0</v>
          </cell>
        </row>
        <row r="236">
          <cell r="F236">
            <v>0</v>
          </cell>
          <cell r="H236">
            <v>0</v>
          </cell>
          <cell r="J236">
            <v>0</v>
          </cell>
          <cell r="K236">
            <v>0</v>
          </cell>
          <cell r="L236">
            <v>0</v>
          </cell>
          <cell r="M236">
            <v>0</v>
          </cell>
          <cell r="N236">
            <v>0</v>
          </cell>
          <cell r="O236">
            <v>0</v>
          </cell>
          <cell r="P236">
            <v>0</v>
          </cell>
        </row>
        <row r="237">
          <cell r="A237">
            <v>44</v>
          </cell>
          <cell r="B237" t="str">
            <v>SMALL FOUNDATION FOR PUSH BUTTON STATION</v>
          </cell>
          <cell r="C237">
            <v>52</v>
          </cell>
          <cell r="D237" t="str">
            <v>SET</v>
          </cell>
          <cell r="E237">
            <v>1000</v>
          </cell>
          <cell r="F237">
            <v>52000</v>
          </cell>
          <cell r="H237">
            <v>0</v>
          </cell>
          <cell r="J237">
            <v>0</v>
          </cell>
          <cell r="K237">
            <v>1000</v>
          </cell>
          <cell r="L237">
            <v>52000</v>
          </cell>
          <cell r="M237">
            <v>0</v>
          </cell>
          <cell r="N237">
            <v>0</v>
          </cell>
          <cell r="O237">
            <v>0</v>
          </cell>
          <cell r="P237">
            <v>0</v>
          </cell>
        </row>
        <row r="238">
          <cell r="F238">
            <v>0</v>
          </cell>
          <cell r="H238">
            <v>0</v>
          </cell>
          <cell r="J238">
            <v>0</v>
          </cell>
          <cell r="K238">
            <v>0</v>
          </cell>
          <cell r="L238">
            <v>0</v>
          </cell>
          <cell r="M238">
            <v>0</v>
          </cell>
          <cell r="N238">
            <v>0</v>
          </cell>
          <cell r="O238">
            <v>0</v>
          </cell>
          <cell r="P238">
            <v>0</v>
          </cell>
        </row>
        <row r="239">
          <cell r="B239" t="str">
            <v xml:space="preserve"> CABLE TRAY, LADDER TYPE H.D. GALV. STEEL</v>
          </cell>
          <cell r="F239">
            <v>0</v>
          </cell>
          <cell r="H239">
            <v>0</v>
          </cell>
          <cell r="J239">
            <v>0</v>
          </cell>
          <cell r="K239">
            <v>0</v>
          </cell>
          <cell r="L239">
            <v>0</v>
          </cell>
          <cell r="M239">
            <v>0</v>
          </cell>
          <cell r="N239">
            <v>0</v>
          </cell>
          <cell r="O239">
            <v>0</v>
          </cell>
          <cell r="P239">
            <v>0</v>
          </cell>
        </row>
        <row r="240">
          <cell r="B240" t="str">
            <v xml:space="preserve"> W/ ANODIC TREATMENT &amp; EXPOSY COATING(50u)</v>
          </cell>
          <cell r="F240">
            <v>0</v>
          </cell>
          <cell r="H240">
            <v>0</v>
          </cell>
          <cell r="J240">
            <v>0</v>
          </cell>
          <cell r="K240">
            <v>0</v>
          </cell>
          <cell r="L240">
            <v>0</v>
          </cell>
          <cell r="M240">
            <v>0</v>
          </cell>
          <cell r="N240">
            <v>0</v>
          </cell>
          <cell r="O240">
            <v>0</v>
          </cell>
          <cell r="P240">
            <v>0</v>
          </cell>
        </row>
        <row r="241">
          <cell r="B241" t="str">
            <v xml:space="preserve"> STRAIGHT SECTION, </v>
          </cell>
          <cell r="F241">
            <v>0</v>
          </cell>
          <cell r="H241">
            <v>0</v>
          </cell>
          <cell r="J241">
            <v>0</v>
          </cell>
          <cell r="K241">
            <v>0</v>
          </cell>
          <cell r="L241">
            <v>0</v>
          </cell>
          <cell r="M241">
            <v>0</v>
          </cell>
          <cell r="N241">
            <v>0</v>
          </cell>
          <cell r="O241">
            <v>0</v>
          </cell>
          <cell r="P241">
            <v>0</v>
          </cell>
        </row>
        <row r="242">
          <cell r="A242">
            <v>45</v>
          </cell>
          <cell r="B242" t="str">
            <v xml:space="preserve"> 300 mm  WIDE x 100 mm H</v>
          </cell>
          <cell r="C242">
            <v>230</v>
          </cell>
          <cell r="D242" t="str">
            <v>M</v>
          </cell>
          <cell r="E242">
            <v>328</v>
          </cell>
          <cell r="F242">
            <v>75440</v>
          </cell>
          <cell r="H242">
            <v>0</v>
          </cell>
          <cell r="I242">
            <v>0.74</v>
          </cell>
          <cell r="J242">
            <v>170</v>
          </cell>
          <cell r="K242">
            <v>328</v>
          </cell>
          <cell r="L242">
            <v>75440</v>
          </cell>
          <cell r="M242">
            <v>0</v>
          </cell>
          <cell r="N242">
            <v>0</v>
          </cell>
          <cell r="O242">
            <v>207</v>
          </cell>
          <cell r="P242">
            <v>47610</v>
          </cell>
        </row>
        <row r="243">
          <cell r="A243">
            <v>46</v>
          </cell>
          <cell r="B243" t="str">
            <v xml:space="preserve"> 600 mm WIDE x 100 mm HIGH</v>
          </cell>
          <cell r="C243">
            <v>400</v>
          </cell>
          <cell r="D243" t="str">
            <v>M</v>
          </cell>
          <cell r="E243">
            <v>380</v>
          </cell>
          <cell r="F243">
            <v>152000</v>
          </cell>
          <cell r="H243">
            <v>0</v>
          </cell>
          <cell r="I243">
            <v>0.84</v>
          </cell>
          <cell r="J243">
            <v>336</v>
          </cell>
          <cell r="K243">
            <v>380</v>
          </cell>
          <cell r="L243">
            <v>152000</v>
          </cell>
          <cell r="M243">
            <v>0</v>
          </cell>
          <cell r="N243">
            <v>0</v>
          </cell>
          <cell r="O243">
            <v>235</v>
          </cell>
          <cell r="P243">
            <v>94000</v>
          </cell>
        </row>
        <row r="244">
          <cell r="A244">
            <v>47</v>
          </cell>
          <cell r="B244" t="str">
            <v xml:space="preserve"> 1000 mm WIDE x 100 mm HIGH</v>
          </cell>
          <cell r="C244">
            <v>160</v>
          </cell>
          <cell r="D244" t="str">
            <v>M</v>
          </cell>
          <cell r="E244">
            <v>450</v>
          </cell>
          <cell r="F244">
            <v>72000</v>
          </cell>
          <cell r="H244">
            <v>0</v>
          </cell>
          <cell r="I244">
            <v>1</v>
          </cell>
          <cell r="J244">
            <v>160</v>
          </cell>
          <cell r="K244">
            <v>450</v>
          </cell>
          <cell r="L244">
            <v>72000</v>
          </cell>
          <cell r="M244">
            <v>0</v>
          </cell>
          <cell r="N244">
            <v>0</v>
          </cell>
          <cell r="O244">
            <v>280</v>
          </cell>
          <cell r="P244">
            <v>44800</v>
          </cell>
        </row>
        <row r="245">
          <cell r="F245">
            <v>0</v>
          </cell>
          <cell r="H245">
            <v>0</v>
          </cell>
          <cell r="J245">
            <v>0</v>
          </cell>
          <cell r="K245">
            <v>0</v>
          </cell>
          <cell r="L245">
            <v>0</v>
          </cell>
          <cell r="M245">
            <v>0</v>
          </cell>
          <cell r="N245">
            <v>0</v>
          </cell>
          <cell r="O245">
            <v>0</v>
          </cell>
          <cell r="P245">
            <v>0</v>
          </cell>
        </row>
        <row r="246">
          <cell r="A246">
            <v>48</v>
          </cell>
          <cell r="B246" t="str">
            <v xml:space="preserve"> CABLE TRAY COVER, H.D. GALV. STEEL</v>
          </cell>
          <cell r="C246">
            <v>150</v>
          </cell>
          <cell r="D246" t="str">
            <v>M</v>
          </cell>
          <cell r="E246">
            <v>328</v>
          </cell>
          <cell r="F246">
            <v>49200</v>
          </cell>
          <cell r="H246">
            <v>0</v>
          </cell>
          <cell r="I246">
            <v>0.6</v>
          </cell>
          <cell r="J246">
            <v>90</v>
          </cell>
          <cell r="K246">
            <v>328</v>
          </cell>
          <cell r="L246">
            <v>49200</v>
          </cell>
          <cell r="M246">
            <v>0</v>
          </cell>
          <cell r="N246">
            <v>0</v>
          </cell>
          <cell r="O246">
            <v>168</v>
          </cell>
          <cell r="P246">
            <v>25200</v>
          </cell>
        </row>
        <row r="247">
          <cell r="B247" t="str">
            <v xml:space="preserve"> W/ ANODIC TREATMENT &amp; EXPOSY COATING(50u)</v>
          </cell>
          <cell r="F247">
            <v>0</v>
          </cell>
          <cell r="H247">
            <v>0</v>
          </cell>
          <cell r="J247">
            <v>0</v>
          </cell>
          <cell r="K247">
            <v>0</v>
          </cell>
          <cell r="L247">
            <v>0</v>
          </cell>
          <cell r="M247">
            <v>0</v>
          </cell>
          <cell r="N247">
            <v>0</v>
          </cell>
          <cell r="O247">
            <v>0</v>
          </cell>
          <cell r="P247">
            <v>0</v>
          </cell>
        </row>
        <row r="248">
          <cell r="B248" t="str">
            <v xml:space="preserve"> STRAIGHT SECTION, 600 mm WIDE</v>
          </cell>
          <cell r="F248">
            <v>0</v>
          </cell>
          <cell r="H248">
            <v>0</v>
          </cell>
          <cell r="J248">
            <v>0</v>
          </cell>
          <cell r="K248">
            <v>0</v>
          </cell>
          <cell r="L248">
            <v>0</v>
          </cell>
          <cell r="M248">
            <v>0</v>
          </cell>
          <cell r="N248">
            <v>0</v>
          </cell>
          <cell r="O248">
            <v>0</v>
          </cell>
          <cell r="P248">
            <v>0</v>
          </cell>
        </row>
        <row r="249">
          <cell r="F249">
            <v>0</v>
          </cell>
          <cell r="H249">
            <v>0</v>
          </cell>
          <cell r="J249">
            <v>0</v>
          </cell>
          <cell r="K249">
            <v>0</v>
          </cell>
          <cell r="L249">
            <v>0</v>
          </cell>
          <cell r="M249">
            <v>0</v>
          </cell>
          <cell r="N249">
            <v>0</v>
          </cell>
          <cell r="O249">
            <v>0</v>
          </cell>
          <cell r="P249">
            <v>0</v>
          </cell>
        </row>
        <row r="250">
          <cell r="A250">
            <v>49</v>
          </cell>
          <cell r="B250" t="str">
            <v xml:space="preserve"> CABLE TRAY FITTINGS &amp; ACCESSORIES</v>
          </cell>
          <cell r="C250">
            <v>1</v>
          </cell>
          <cell r="D250" t="str">
            <v>LOT</v>
          </cell>
          <cell r="E250">
            <v>174320</v>
          </cell>
          <cell r="F250">
            <v>174320</v>
          </cell>
          <cell r="H250">
            <v>0</v>
          </cell>
          <cell r="I250">
            <v>113.39999999999999</v>
          </cell>
          <cell r="J250">
            <v>113</v>
          </cell>
          <cell r="K250">
            <v>174320</v>
          </cell>
          <cell r="L250">
            <v>174320</v>
          </cell>
          <cell r="M250">
            <v>0</v>
          </cell>
          <cell r="N250">
            <v>0</v>
          </cell>
          <cell r="O250">
            <v>31752</v>
          </cell>
          <cell r="P250">
            <v>31752</v>
          </cell>
        </row>
        <row r="251">
          <cell r="F251">
            <v>0</v>
          </cell>
          <cell r="H251">
            <v>0</v>
          </cell>
          <cell r="J251">
            <v>0</v>
          </cell>
          <cell r="K251">
            <v>0</v>
          </cell>
          <cell r="L251">
            <v>0</v>
          </cell>
          <cell r="M251">
            <v>0</v>
          </cell>
          <cell r="N251">
            <v>0</v>
          </cell>
          <cell r="O251">
            <v>0</v>
          </cell>
          <cell r="P251">
            <v>0</v>
          </cell>
        </row>
        <row r="252">
          <cell r="A252">
            <v>50</v>
          </cell>
          <cell r="B252" t="str">
            <v xml:space="preserve"> CABLE TRAY SUPPORT(IN TRENCH), HOT DIPPED GALVAN.</v>
          </cell>
          <cell r="C252">
            <v>3950</v>
          </cell>
          <cell r="D252" t="str">
            <v>KG</v>
          </cell>
          <cell r="E252">
            <v>20</v>
          </cell>
          <cell r="F252">
            <v>79000</v>
          </cell>
          <cell r="H252">
            <v>0</v>
          </cell>
          <cell r="I252">
            <v>0.15</v>
          </cell>
          <cell r="J252">
            <v>593</v>
          </cell>
          <cell r="K252">
            <v>20</v>
          </cell>
          <cell r="L252">
            <v>79000</v>
          </cell>
          <cell r="M252">
            <v>0</v>
          </cell>
          <cell r="N252">
            <v>0</v>
          </cell>
          <cell r="O252">
            <v>42</v>
          </cell>
          <cell r="P252">
            <v>165900</v>
          </cell>
        </row>
        <row r="253">
          <cell r="F253">
            <v>0</v>
          </cell>
          <cell r="H253">
            <v>0</v>
          </cell>
          <cell r="J253">
            <v>0</v>
          </cell>
          <cell r="K253">
            <v>0</v>
          </cell>
          <cell r="L253">
            <v>0</v>
          </cell>
          <cell r="M253">
            <v>0</v>
          </cell>
          <cell r="N253">
            <v>0</v>
          </cell>
          <cell r="O253">
            <v>0</v>
          </cell>
          <cell r="P253">
            <v>0</v>
          </cell>
        </row>
        <row r="254">
          <cell r="A254">
            <v>51</v>
          </cell>
          <cell r="B254" t="str">
            <v>POOLING BOX, OUTDOOR TYPE</v>
          </cell>
          <cell r="C254">
            <v>6</v>
          </cell>
          <cell r="D254" t="str">
            <v>SET</v>
          </cell>
          <cell r="E254">
            <v>80000</v>
          </cell>
          <cell r="F254">
            <v>480000</v>
          </cell>
          <cell r="H254">
            <v>0</v>
          </cell>
          <cell r="I254">
            <v>50</v>
          </cell>
          <cell r="J254">
            <v>300</v>
          </cell>
          <cell r="K254">
            <v>80000</v>
          </cell>
          <cell r="L254">
            <v>480000</v>
          </cell>
          <cell r="M254">
            <v>0</v>
          </cell>
          <cell r="N254">
            <v>0</v>
          </cell>
          <cell r="O254">
            <v>14000</v>
          </cell>
          <cell r="P254">
            <v>84000</v>
          </cell>
        </row>
        <row r="255">
          <cell r="B255" t="str">
            <v>HOT DIPPED GALVANIZED STEEL, W/ PAINTING</v>
          </cell>
          <cell r="F255">
            <v>0</v>
          </cell>
          <cell r="H255">
            <v>0</v>
          </cell>
          <cell r="J255">
            <v>0</v>
          </cell>
          <cell r="K255">
            <v>0</v>
          </cell>
          <cell r="L255">
            <v>0</v>
          </cell>
          <cell r="M255">
            <v>0</v>
          </cell>
          <cell r="N255">
            <v>0</v>
          </cell>
          <cell r="O255">
            <v>0</v>
          </cell>
          <cell r="P255">
            <v>0</v>
          </cell>
        </row>
        <row r="256">
          <cell r="B256" t="str">
            <v xml:space="preserve"> 3000(L)x1600(D)x2200(H)MM., W/ DOORS</v>
          </cell>
          <cell r="F256">
            <v>0</v>
          </cell>
          <cell r="H256">
            <v>0</v>
          </cell>
          <cell r="J256">
            <v>0</v>
          </cell>
          <cell r="K256">
            <v>0</v>
          </cell>
          <cell r="L256">
            <v>0</v>
          </cell>
          <cell r="M256">
            <v>0</v>
          </cell>
          <cell r="N256">
            <v>0</v>
          </cell>
          <cell r="O256">
            <v>0</v>
          </cell>
          <cell r="P256">
            <v>0</v>
          </cell>
        </row>
        <row r="257">
          <cell r="F257">
            <v>0</v>
          </cell>
          <cell r="H257">
            <v>0</v>
          </cell>
          <cell r="J257">
            <v>0</v>
          </cell>
          <cell r="K257">
            <v>0</v>
          </cell>
          <cell r="L257">
            <v>0</v>
          </cell>
          <cell r="M257">
            <v>0</v>
          </cell>
          <cell r="N257">
            <v>0</v>
          </cell>
          <cell r="O257">
            <v>0</v>
          </cell>
          <cell r="P257">
            <v>0</v>
          </cell>
        </row>
        <row r="258">
          <cell r="A258">
            <v>52</v>
          </cell>
          <cell r="B258" t="str">
            <v xml:space="preserve">JUNCTION BOX, INDOOR TYPE, </v>
          </cell>
          <cell r="C258">
            <v>3</v>
          </cell>
          <cell r="D258" t="str">
            <v>SET</v>
          </cell>
          <cell r="E258">
            <v>16000</v>
          </cell>
          <cell r="F258">
            <v>48000</v>
          </cell>
          <cell r="H258">
            <v>0</v>
          </cell>
          <cell r="I258">
            <v>15</v>
          </cell>
          <cell r="J258">
            <v>45</v>
          </cell>
          <cell r="K258">
            <v>16000</v>
          </cell>
          <cell r="L258">
            <v>48000</v>
          </cell>
          <cell r="M258">
            <v>0</v>
          </cell>
          <cell r="N258">
            <v>0</v>
          </cell>
          <cell r="O258">
            <v>4200</v>
          </cell>
          <cell r="P258">
            <v>12600</v>
          </cell>
        </row>
        <row r="259">
          <cell r="B259" t="str">
            <v>W/ TB.(FOR 2.0MM. WIRE) X 200P</v>
          </cell>
          <cell r="F259">
            <v>0</v>
          </cell>
          <cell r="H259">
            <v>0</v>
          </cell>
          <cell r="J259">
            <v>0</v>
          </cell>
          <cell r="K259">
            <v>0</v>
          </cell>
          <cell r="L259">
            <v>0</v>
          </cell>
          <cell r="M259">
            <v>0</v>
          </cell>
          <cell r="N259">
            <v>0</v>
          </cell>
          <cell r="O259">
            <v>0</v>
          </cell>
          <cell r="P259">
            <v>0</v>
          </cell>
        </row>
        <row r="260">
          <cell r="F260">
            <v>0</v>
          </cell>
          <cell r="H260">
            <v>0</v>
          </cell>
          <cell r="J260">
            <v>0</v>
          </cell>
          <cell r="K260">
            <v>0</v>
          </cell>
          <cell r="L260">
            <v>0</v>
          </cell>
          <cell r="M260">
            <v>0</v>
          </cell>
          <cell r="N260">
            <v>0</v>
          </cell>
          <cell r="O260">
            <v>0</v>
          </cell>
          <cell r="P260">
            <v>0</v>
          </cell>
        </row>
        <row r="261">
          <cell r="A261">
            <v>53</v>
          </cell>
          <cell r="B261" t="str">
            <v xml:space="preserve"> MISCELLANEOUS MATERIALS</v>
          </cell>
          <cell r="C261">
            <v>1</v>
          </cell>
          <cell r="D261" t="str">
            <v>LOT</v>
          </cell>
          <cell r="E261">
            <v>677772</v>
          </cell>
          <cell r="F261">
            <v>677772</v>
          </cell>
          <cell r="H261">
            <v>0</v>
          </cell>
          <cell r="I261">
            <v>963.71999999999991</v>
          </cell>
          <cell r="J261">
            <v>964</v>
          </cell>
          <cell r="K261">
            <v>677772</v>
          </cell>
          <cell r="L261">
            <v>677772</v>
          </cell>
          <cell r="M261">
            <v>0</v>
          </cell>
          <cell r="N261">
            <v>0</v>
          </cell>
          <cell r="O261">
            <v>269842</v>
          </cell>
          <cell r="P261">
            <v>269842</v>
          </cell>
        </row>
        <row r="262">
          <cell r="F262">
            <v>0</v>
          </cell>
          <cell r="H262">
            <v>0</v>
          </cell>
          <cell r="J262">
            <v>0</v>
          </cell>
          <cell r="K262">
            <v>0</v>
          </cell>
          <cell r="L262">
            <v>0</v>
          </cell>
          <cell r="M262">
            <v>0</v>
          </cell>
          <cell r="N262">
            <v>0</v>
          </cell>
          <cell r="O262">
            <v>0</v>
          </cell>
          <cell r="P262">
            <v>0</v>
          </cell>
        </row>
        <row r="263">
          <cell r="B263" t="str">
            <v>SUB-TOTAL : (B)</v>
          </cell>
          <cell r="F263">
            <v>23270172</v>
          </cell>
          <cell r="H263">
            <v>0</v>
          </cell>
          <cell r="J263">
            <v>33088</v>
          </cell>
          <cell r="K263">
            <v>0</v>
          </cell>
          <cell r="L263">
            <v>23270172</v>
          </cell>
          <cell r="M263">
            <v>0</v>
          </cell>
          <cell r="N263">
            <v>0</v>
          </cell>
          <cell r="O263">
            <v>0</v>
          </cell>
          <cell r="P263">
            <v>9262383</v>
          </cell>
        </row>
        <row r="264">
          <cell r="F264">
            <v>0</v>
          </cell>
          <cell r="H264">
            <v>0</v>
          </cell>
          <cell r="J264">
            <v>0</v>
          </cell>
          <cell r="K264">
            <v>0</v>
          </cell>
          <cell r="L264">
            <v>0</v>
          </cell>
          <cell r="M264">
            <v>0</v>
          </cell>
          <cell r="N264">
            <v>0</v>
          </cell>
          <cell r="O264">
            <v>0</v>
          </cell>
          <cell r="P264">
            <v>0</v>
          </cell>
        </row>
        <row r="265">
          <cell r="F265">
            <v>0</v>
          </cell>
          <cell r="H265">
            <v>0</v>
          </cell>
          <cell r="J265">
            <v>0</v>
          </cell>
          <cell r="K265">
            <v>0</v>
          </cell>
          <cell r="L265">
            <v>0</v>
          </cell>
          <cell r="M265">
            <v>0</v>
          </cell>
          <cell r="N265">
            <v>0</v>
          </cell>
          <cell r="O265">
            <v>0</v>
          </cell>
          <cell r="P265">
            <v>0</v>
          </cell>
        </row>
        <row r="266">
          <cell r="F266">
            <v>0</v>
          </cell>
          <cell r="H266">
            <v>0</v>
          </cell>
          <cell r="J266">
            <v>0</v>
          </cell>
          <cell r="K266">
            <v>0</v>
          </cell>
          <cell r="L266">
            <v>0</v>
          </cell>
          <cell r="M266">
            <v>0</v>
          </cell>
          <cell r="N266">
            <v>0</v>
          </cell>
          <cell r="O266">
            <v>0</v>
          </cell>
          <cell r="P266">
            <v>0</v>
          </cell>
        </row>
        <row r="267">
          <cell r="A267" t="str">
            <v xml:space="preserve">  C.</v>
          </cell>
          <cell r="B267" t="str">
            <v xml:space="preserve"> LIGHTING SYSTEM(所有燈具皆包括燈管或燈泡)</v>
          </cell>
          <cell r="F267">
            <v>0</v>
          </cell>
          <cell r="H267">
            <v>0</v>
          </cell>
          <cell r="J267">
            <v>0</v>
          </cell>
          <cell r="K267">
            <v>0</v>
          </cell>
          <cell r="L267">
            <v>0</v>
          </cell>
          <cell r="M267">
            <v>0</v>
          </cell>
          <cell r="N267">
            <v>0</v>
          </cell>
          <cell r="O267">
            <v>0</v>
          </cell>
          <cell r="P267">
            <v>0</v>
          </cell>
        </row>
        <row r="268">
          <cell r="A268">
            <v>1</v>
          </cell>
          <cell r="B268" t="str">
            <v xml:space="preserve"> LIGHTING PANEL FOR CLASS 1 DIV.2  GROUP D</v>
          </cell>
          <cell r="C268">
            <v>1</v>
          </cell>
          <cell r="D268" t="str">
            <v>SET</v>
          </cell>
          <cell r="E268">
            <v>144000</v>
          </cell>
          <cell r="F268">
            <v>144000</v>
          </cell>
          <cell r="H268">
            <v>0</v>
          </cell>
          <cell r="I268">
            <v>10</v>
          </cell>
          <cell r="J268">
            <v>10</v>
          </cell>
          <cell r="K268">
            <v>144000</v>
          </cell>
          <cell r="L268">
            <v>144000</v>
          </cell>
          <cell r="M268">
            <v>0</v>
          </cell>
          <cell r="N268">
            <v>0</v>
          </cell>
          <cell r="O268">
            <v>2800</v>
          </cell>
          <cell r="P268">
            <v>2800</v>
          </cell>
        </row>
        <row r="269">
          <cell r="B269" t="str">
            <v xml:space="preserve"> , 3 PHASE 3 WIRE 240V, MAIN 3P30A,BRANCH 2P 20A 6CKT</v>
          </cell>
          <cell r="F269">
            <v>0</v>
          </cell>
          <cell r="H269">
            <v>0</v>
          </cell>
          <cell r="J269">
            <v>0</v>
          </cell>
          <cell r="K269">
            <v>0</v>
          </cell>
          <cell r="L269">
            <v>0</v>
          </cell>
          <cell r="M269">
            <v>0</v>
          </cell>
          <cell r="N269">
            <v>0</v>
          </cell>
          <cell r="O269">
            <v>0</v>
          </cell>
          <cell r="P269">
            <v>0</v>
          </cell>
        </row>
        <row r="270">
          <cell r="A270">
            <v>2</v>
          </cell>
          <cell r="B270" t="str">
            <v xml:space="preserve">LTG. PNL FOR WEATHER-PROOF, 3PHASE 3 WIRE 240V </v>
          </cell>
          <cell r="C270">
            <v>1</v>
          </cell>
          <cell r="D270" t="str">
            <v>SET</v>
          </cell>
          <cell r="E270">
            <v>13000</v>
          </cell>
          <cell r="F270">
            <v>13000</v>
          </cell>
          <cell r="H270">
            <v>0</v>
          </cell>
          <cell r="I270">
            <v>10</v>
          </cell>
          <cell r="J270">
            <v>10</v>
          </cell>
          <cell r="K270">
            <v>13000</v>
          </cell>
          <cell r="L270">
            <v>13000</v>
          </cell>
          <cell r="M270">
            <v>0</v>
          </cell>
          <cell r="N270">
            <v>0</v>
          </cell>
          <cell r="O270">
            <v>2800</v>
          </cell>
          <cell r="P270">
            <v>2800</v>
          </cell>
        </row>
        <row r="271">
          <cell r="B271" t="str">
            <v>MAIN 3P30A,BRANCH 2P 20A 8 CKT</v>
          </cell>
          <cell r="F271">
            <v>0</v>
          </cell>
          <cell r="H271">
            <v>0</v>
          </cell>
          <cell r="J271">
            <v>0</v>
          </cell>
          <cell r="K271">
            <v>0</v>
          </cell>
          <cell r="L271">
            <v>0</v>
          </cell>
          <cell r="M271">
            <v>0</v>
          </cell>
          <cell r="N271">
            <v>0</v>
          </cell>
          <cell r="O271">
            <v>0</v>
          </cell>
          <cell r="P271">
            <v>0</v>
          </cell>
        </row>
        <row r="272">
          <cell r="A272">
            <v>3</v>
          </cell>
          <cell r="B272" t="str">
            <v>LTG. PNL. FOR CLASS 1, DIV.2 GROUP D , 3PHASE 3WIRE</v>
          </cell>
          <cell r="C272">
            <v>1</v>
          </cell>
          <cell r="D272" t="str">
            <v>SET</v>
          </cell>
          <cell r="E272">
            <v>157500</v>
          </cell>
          <cell r="F272">
            <v>157500</v>
          </cell>
          <cell r="H272">
            <v>0</v>
          </cell>
          <cell r="I272">
            <v>10</v>
          </cell>
          <cell r="J272">
            <v>10</v>
          </cell>
          <cell r="K272">
            <v>157500</v>
          </cell>
          <cell r="L272">
            <v>157500</v>
          </cell>
          <cell r="M272">
            <v>0</v>
          </cell>
          <cell r="N272">
            <v>0</v>
          </cell>
          <cell r="O272">
            <v>2800</v>
          </cell>
          <cell r="P272">
            <v>2800</v>
          </cell>
        </row>
        <row r="273">
          <cell r="B273" t="str">
            <v>240V, MAIN 3P50A,BRANCH 2P 20A 10CKT</v>
          </cell>
          <cell r="F273">
            <v>0</v>
          </cell>
          <cell r="H273">
            <v>0</v>
          </cell>
          <cell r="J273">
            <v>0</v>
          </cell>
          <cell r="K273">
            <v>0</v>
          </cell>
          <cell r="L273">
            <v>0</v>
          </cell>
          <cell r="M273">
            <v>0</v>
          </cell>
          <cell r="N273">
            <v>0</v>
          </cell>
          <cell r="O273">
            <v>0</v>
          </cell>
          <cell r="P273">
            <v>0</v>
          </cell>
        </row>
        <row r="274">
          <cell r="A274">
            <v>4</v>
          </cell>
          <cell r="B274" t="str">
            <v>LTG. PNL. FOR WEATHER-PROOF , 3PHASE 3WIRE</v>
          </cell>
          <cell r="C274">
            <v>1</v>
          </cell>
          <cell r="D274" t="str">
            <v>SET</v>
          </cell>
          <cell r="E274">
            <v>11000</v>
          </cell>
          <cell r="F274">
            <v>11000</v>
          </cell>
          <cell r="H274">
            <v>0</v>
          </cell>
          <cell r="I274">
            <v>8</v>
          </cell>
          <cell r="J274">
            <v>8</v>
          </cell>
          <cell r="K274">
            <v>11000</v>
          </cell>
          <cell r="L274">
            <v>11000</v>
          </cell>
          <cell r="M274">
            <v>0</v>
          </cell>
          <cell r="N274">
            <v>0</v>
          </cell>
          <cell r="O274">
            <v>2240</v>
          </cell>
          <cell r="P274">
            <v>2240</v>
          </cell>
        </row>
        <row r="275">
          <cell r="B275" t="str">
            <v>240V, MAIN 3P30A,BRANCH2P 20A 6CKT</v>
          </cell>
          <cell r="F275">
            <v>0</v>
          </cell>
          <cell r="H275">
            <v>0</v>
          </cell>
          <cell r="J275">
            <v>0</v>
          </cell>
          <cell r="K275">
            <v>0</v>
          </cell>
          <cell r="L275">
            <v>0</v>
          </cell>
          <cell r="M275">
            <v>0</v>
          </cell>
          <cell r="N275">
            <v>0</v>
          </cell>
          <cell r="O275">
            <v>0</v>
          </cell>
          <cell r="P275">
            <v>0</v>
          </cell>
        </row>
        <row r="276">
          <cell r="A276">
            <v>5</v>
          </cell>
          <cell r="B276" t="str">
            <v>LTG. PNL. FOR CLASS 1, DIV.2 GROUP D 3 PHASE 3 WIRE</v>
          </cell>
          <cell r="C276">
            <v>1</v>
          </cell>
          <cell r="D276" t="str">
            <v>SET</v>
          </cell>
          <cell r="E276">
            <v>164700</v>
          </cell>
          <cell r="F276">
            <v>164700</v>
          </cell>
          <cell r="H276">
            <v>0</v>
          </cell>
          <cell r="I276">
            <v>8</v>
          </cell>
          <cell r="J276">
            <v>8</v>
          </cell>
          <cell r="K276">
            <v>164700</v>
          </cell>
          <cell r="L276">
            <v>164700</v>
          </cell>
          <cell r="M276">
            <v>0</v>
          </cell>
          <cell r="N276">
            <v>0</v>
          </cell>
          <cell r="O276">
            <v>2240</v>
          </cell>
          <cell r="P276">
            <v>2240</v>
          </cell>
        </row>
        <row r="277">
          <cell r="B277" t="str">
            <v>240V 2P50A 12CKT</v>
          </cell>
          <cell r="F277">
            <v>0</v>
          </cell>
          <cell r="H277">
            <v>0</v>
          </cell>
          <cell r="J277">
            <v>0</v>
          </cell>
          <cell r="K277">
            <v>0</v>
          </cell>
          <cell r="L277">
            <v>0</v>
          </cell>
          <cell r="M277">
            <v>0</v>
          </cell>
          <cell r="N277">
            <v>0</v>
          </cell>
          <cell r="O277">
            <v>0</v>
          </cell>
          <cell r="P277">
            <v>0</v>
          </cell>
        </row>
        <row r="278">
          <cell r="A278">
            <v>6</v>
          </cell>
          <cell r="B278" t="str">
            <v>LTG. PNL. FOR GENERAL PURPOSE 3 PHASE 3 WIRE</v>
          </cell>
          <cell r="C278">
            <v>2</v>
          </cell>
          <cell r="D278" t="str">
            <v>SET</v>
          </cell>
          <cell r="E278">
            <v>12500</v>
          </cell>
          <cell r="F278">
            <v>25000</v>
          </cell>
          <cell r="H278">
            <v>0</v>
          </cell>
          <cell r="I278">
            <v>8</v>
          </cell>
          <cell r="J278">
            <v>16</v>
          </cell>
          <cell r="K278">
            <v>12500</v>
          </cell>
          <cell r="L278">
            <v>25000</v>
          </cell>
          <cell r="M278">
            <v>0</v>
          </cell>
          <cell r="N278">
            <v>0</v>
          </cell>
          <cell r="O278">
            <v>2240</v>
          </cell>
          <cell r="P278">
            <v>4480</v>
          </cell>
        </row>
        <row r="279">
          <cell r="B279" t="str">
            <v>240V MAIN 3P50A,BRANCH 3P20A 6CKT</v>
          </cell>
          <cell r="F279">
            <v>0</v>
          </cell>
          <cell r="H279">
            <v>0</v>
          </cell>
          <cell r="J279">
            <v>0</v>
          </cell>
          <cell r="K279">
            <v>0</v>
          </cell>
          <cell r="L279">
            <v>0</v>
          </cell>
          <cell r="M279">
            <v>0</v>
          </cell>
          <cell r="N279">
            <v>0</v>
          </cell>
          <cell r="O279">
            <v>0</v>
          </cell>
          <cell r="P279">
            <v>0</v>
          </cell>
        </row>
        <row r="280">
          <cell r="A280">
            <v>7</v>
          </cell>
          <cell r="B280" t="str">
            <v>LTG. PNL. FOR GENERAL PURPOSE 3 PHASE 3 WIRE</v>
          </cell>
          <cell r="C280">
            <v>1</v>
          </cell>
          <cell r="D280" t="str">
            <v>SET</v>
          </cell>
          <cell r="E280">
            <v>14500</v>
          </cell>
          <cell r="F280">
            <v>14500</v>
          </cell>
          <cell r="H280">
            <v>0</v>
          </cell>
          <cell r="I280">
            <v>8</v>
          </cell>
          <cell r="J280">
            <v>8</v>
          </cell>
          <cell r="K280">
            <v>14500</v>
          </cell>
          <cell r="L280">
            <v>14500</v>
          </cell>
          <cell r="M280">
            <v>0</v>
          </cell>
          <cell r="N280">
            <v>0</v>
          </cell>
          <cell r="O280">
            <v>2240</v>
          </cell>
          <cell r="P280">
            <v>2240</v>
          </cell>
        </row>
        <row r="281">
          <cell r="B281" t="str">
            <v>240V MAIN 3P70A,BRANCH 3P20A 8CKT</v>
          </cell>
          <cell r="F281">
            <v>0</v>
          </cell>
          <cell r="H281">
            <v>0</v>
          </cell>
          <cell r="J281">
            <v>0</v>
          </cell>
          <cell r="K281">
            <v>0</v>
          </cell>
          <cell r="L281">
            <v>0</v>
          </cell>
          <cell r="M281">
            <v>0</v>
          </cell>
          <cell r="N281">
            <v>0</v>
          </cell>
          <cell r="O281">
            <v>0</v>
          </cell>
          <cell r="P281">
            <v>0</v>
          </cell>
        </row>
        <row r="282">
          <cell r="A282">
            <v>8</v>
          </cell>
          <cell r="B282" t="str">
            <v>CIRCUIT BREAKER AND ENCLOSURE FOR CLASS 1 DIV.2</v>
          </cell>
          <cell r="C282">
            <v>5</v>
          </cell>
          <cell r="D282" t="str">
            <v>SET</v>
          </cell>
          <cell r="E282">
            <v>37800</v>
          </cell>
          <cell r="F282">
            <v>189000</v>
          </cell>
          <cell r="H282">
            <v>0</v>
          </cell>
          <cell r="I282">
            <v>4</v>
          </cell>
          <cell r="J282">
            <v>20</v>
          </cell>
          <cell r="K282">
            <v>37800</v>
          </cell>
          <cell r="L282">
            <v>189000</v>
          </cell>
          <cell r="M282">
            <v>0</v>
          </cell>
          <cell r="N282">
            <v>0</v>
          </cell>
          <cell r="O282">
            <v>1120</v>
          </cell>
          <cell r="P282">
            <v>5600</v>
          </cell>
        </row>
        <row r="283">
          <cell r="B283" t="str">
            <v>GROUP D, 3-POLE 20AMP</v>
          </cell>
          <cell r="F283">
            <v>0</v>
          </cell>
          <cell r="H283">
            <v>0</v>
          </cell>
          <cell r="J283">
            <v>0</v>
          </cell>
          <cell r="K283">
            <v>0</v>
          </cell>
          <cell r="L283">
            <v>0</v>
          </cell>
          <cell r="M283">
            <v>0</v>
          </cell>
          <cell r="N283">
            <v>0</v>
          </cell>
          <cell r="O283">
            <v>0</v>
          </cell>
          <cell r="P283">
            <v>0</v>
          </cell>
        </row>
        <row r="284">
          <cell r="A284">
            <v>9</v>
          </cell>
          <cell r="B284" t="str">
            <v xml:space="preserve">CIRCUIT BREAKER AND ENCLOSURE FOR CLASS 1 DIV.2 </v>
          </cell>
          <cell r="C284">
            <v>1</v>
          </cell>
          <cell r="D284" t="str">
            <v>SET</v>
          </cell>
          <cell r="E284">
            <v>37800</v>
          </cell>
          <cell r="F284">
            <v>37800</v>
          </cell>
          <cell r="H284">
            <v>0</v>
          </cell>
          <cell r="I284">
            <v>4</v>
          </cell>
          <cell r="J284">
            <v>4</v>
          </cell>
          <cell r="K284">
            <v>37800</v>
          </cell>
          <cell r="L284">
            <v>37800</v>
          </cell>
          <cell r="M284">
            <v>0</v>
          </cell>
          <cell r="N284">
            <v>0</v>
          </cell>
          <cell r="O284">
            <v>1120</v>
          </cell>
          <cell r="P284">
            <v>1120</v>
          </cell>
        </row>
        <row r="285">
          <cell r="B285" t="str">
            <v>GROUP D 3-POLE 30AMP</v>
          </cell>
          <cell r="F285">
            <v>0</v>
          </cell>
          <cell r="H285">
            <v>0</v>
          </cell>
          <cell r="J285">
            <v>0</v>
          </cell>
          <cell r="K285">
            <v>0</v>
          </cell>
          <cell r="L285">
            <v>0</v>
          </cell>
          <cell r="M285">
            <v>0</v>
          </cell>
          <cell r="N285">
            <v>0</v>
          </cell>
          <cell r="O285">
            <v>0</v>
          </cell>
          <cell r="P285">
            <v>0</v>
          </cell>
        </row>
        <row r="286">
          <cell r="A286">
            <v>10</v>
          </cell>
          <cell r="B286" t="str">
            <v xml:space="preserve">DRY TYPE TRANSFORMER WITH ENCLOSURE </v>
          </cell>
          <cell r="C286">
            <v>4</v>
          </cell>
          <cell r="D286" t="str">
            <v>SET</v>
          </cell>
          <cell r="E286">
            <v>25000</v>
          </cell>
          <cell r="F286">
            <v>100000</v>
          </cell>
          <cell r="H286">
            <v>0</v>
          </cell>
          <cell r="I286">
            <v>12</v>
          </cell>
          <cell r="J286">
            <v>48</v>
          </cell>
          <cell r="K286">
            <v>25000</v>
          </cell>
          <cell r="L286">
            <v>100000</v>
          </cell>
          <cell r="M286">
            <v>0</v>
          </cell>
          <cell r="N286">
            <v>0</v>
          </cell>
          <cell r="O286">
            <v>3360</v>
          </cell>
          <cell r="P286">
            <v>13440</v>
          </cell>
        </row>
        <row r="287">
          <cell r="B287" t="str">
            <v>3PH 480/240V 15KVA</v>
          </cell>
          <cell r="F287">
            <v>0</v>
          </cell>
          <cell r="H287">
            <v>0</v>
          </cell>
          <cell r="J287">
            <v>0</v>
          </cell>
          <cell r="K287">
            <v>0</v>
          </cell>
          <cell r="L287">
            <v>0</v>
          </cell>
          <cell r="M287">
            <v>0</v>
          </cell>
          <cell r="N287">
            <v>0</v>
          </cell>
          <cell r="O287">
            <v>0</v>
          </cell>
          <cell r="P287">
            <v>0</v>
          </cell>
        </row>
        <row r="288">
          <cell r="A288">
            <v>11</v>
          </cell>
          <cell r="B288" t="str">
            <v xml:space="preserve">DRY TYPE TRANSFORMER WITH ENCLOSURE  </v>
          </cell>
          <cell r="C288">
            <v>1</v>
          </cell>
          <cell r="D288" t="str">
            <v>SET</v>
          </cell>
          <cell r="E288">
            <v>33000</v>
          </cell>
          <cell r="F288">
            <v>33000</v>
          </cell>
          <cell r="H288">
            <v>0</v>
          </cell>
          <cell r="I288">
            <v>16</v>
          </cell>
          <cell r="J288">
            <v>16</v>
          </cell>
          <cell r="K288">
            <v>33000</v>
          </cell>
          <cell r="L288">
            <v>33000</v>
          </cell>
          <cell r="M288">
            <v>0</v>
          </cell>
          <cell r="N288">
            <v>0</v>
          </cell>
          <cell r="O288">
            <v>4480</v>
          </cell>
          <cell r="P288">
            <v>4480</v>
          </cell>
        </row>
        <row r="289">
          <cell r="B289" t="str">
            <v xml:space="preserve"> 3PH 480/240V 25KVA</v>
          </cell>
          <cell r="F289">
            <v>0</v>
          </cell>
          <cell r="H289">
            <v>0</v>
          </cell>
          <cell r="J289">
            <v>0</v>
          </cell>
          <cell r="K289">
            <v>0</v>
          </cell>
          <cell r="L289">
            <v>0</v>
          </cell>
          <cell r="M289">
            <v>0</v>
          </cell>
          <cell r="N289">
            <v>0</v>
          </cell>
          <cell r="O289">
            <v>0</v>
          </cell>
          <cell r="P289">
            <v>0</v>
          </cell>
        </row>
        <row r="290">
          <cell r="A290">
            <v>12</v>
          </cell>
          <cell r="B290" t="str">
            <v xml:space="preserve">DRY TYPE TRANSFORMER WITH ENCLOSURE  </v>
          </cell>
          <cell r="C290">
            <v>1</v>
          </cell>
          <cell r="D290" t="str">
            <v>SET</v>
          </cell>
          <cell r="E290">
            <v>18000</v>
          </cell>
          <cell r="F290">
            <v>18000</v>
          </cell>
          <cell r="H290">
            <v>0</v>
          </cell>
          <cell r="I290">
            <v>6</v>
          </cell>
          <cell r="J290">
            <v>6</v>
          </cell>
          <cell r="K290">
            <v>18000</v>
          </cell>
          <cell r="L290">
            <v>18000</v>
          </cell>
          <cell r="M290">
            <v>0</v>
          </cell>
          <cell r="N290">
            <v>0</v>
          </cell>
          <cell r="O290">
            <v>1680</v>
          </cell>
          <cell r="P290">
            <v>1680</v>
          </cell>
        </row>
        <row r="291">
          <cell r="B291" t="str">
            <v xml:space="preserve"> 3PH 480/240-120V 5KVA</v>
          </cell>
          <cell r="F291">
            <v>0</v>
          </cell>
          <cell r="H291">
            <v>0</v>
          </cell>
          <cell r="J291">
            <v>0</v>
          </cell>
          <cell r="K291">
            <v>0</v>
          </cell>
          <cell r="L291">
            <v>0</v>
          </cell>
          <cell r="M291">
            <v>0</v>
          </cell>
          <cell r="N291">
            <v>0</v>
          </cell>
          <cell r="O291">
            <v>0</v>
          </cell>
          <cell r="P291">
            <v>0</v>
          </cell>
        </row>
        <row r="292">
          <cell r="A292">
            <v>13</v>
          </cell>
          <cell r="B292" t="str">
            <v xml:space="preserve"> MER. VAP. LTG. FIX. VAPOR-TIGHT PENDANT</v>
          </cell>
          <cell r="C292">
            <v>21</v>
          </cell>
          <cell r="D292" t="str">
            <v>SET</v>
          </cell>
          <cell r="E292">
            <v>9500</v>
          </cell>
          <cell r="F292">
            <v>199500</v>
          </cell>
          <cell r="H292">
            <v>0</v>
          </cell>
          <cell r="I292">
            <v>7</v>
          </cell>
          <cell r="J292">
            <v>147</v>
          </cell>
          <cell r="K292">
            <v>9500</v>
          </cell>
          <cell r="L292">
            <v>199500</v>
          </cell>
          <cell r="M292">
            <v>0</v>
          </cell>
          <cell r="N292">
            <v>0</v>
          </cell>
          <cell r="O292">
            <v>1960</v>
          </cell>
          <cell r="P292">
            <v>41160</v>
          </cell>
        </row>
        <row r="293">
          <cell r="B293" t="str">
            <v xml:space="preserve"> MTG,. INTEGRAL CONST. WATT. BALLAST C/W </v>
          </cell>
          <cell r="F293">
            <v>0</v>
          </cell>
          <cell r="H293">
            <v>0</v>
          </cell>
          <cell r="J293">
            <v>0</v>
          </cell>
          <cell r="K293">
            <v>0</v>
          </cell>
          <cell r="L293">
            <v>0</v>
          </cell>
          <cell r="M293">
            <v>0</v>
          </cell>
          <cell r="N293">
            <v>0</v>
          </cell>
          <cell r="O293">
            <v>0</v>
          </cell>
          <cell r="P293">
            <v>0</v>
          </cell>
        </row>
        <row r="294">
          <cell r="B294" t="str">
            <v xml:space="preserve"> GUARD AND DOME REFL. 3/4" HUB 400W 240V</v>
          </cell>
          <cell r="F294">
            <v>0</v>
          </cell>
          <cell r="H294">
            <v>0</v>
          </cell>
          <cell r="J294">
            <v>0</v>
          </cell>
          <cell r="K294">
            <v>0</v>
          </cell>
          <cell r="L294">
            <v>0</v>
          </cell>
          <cell r="M294">
            <v>0</v>
          </cell>
          <cell r="N294">
            <v>0</v>
          </cell>
          <cell r="O294">
            <v>0</v>
          </cell>
          <cell r="P294">
            <v>0</v>
          </cell>
        </row>
        <row r="295">
          <cell r="B295" t="str">
            <v>CLASS 1, DIV.2 GROPU D</v>
          </cell>
          <cell r="F295">
            <v>0</v>
          </cell>
          <cell r="H295">
            <v>0</v>
          </cell>
          <cell r="J295">
            <v>0</v>
          </cell>
          <cell r="K295">
            <v>0</v>
          </cell>
          <cell r="L295">
            <v>0</v>
          </cell>
          <cell r="M295">
            <v>0</v>
          </cell>
          <cell r="N295">
            <v>0</v>
          </cell>
          <cell r="O295">
            <v>0</v>
          </cell>
          <cell r="P295">
            <v>0</v>
          </cell>
        </row>
        <row r="296">
          <cell r="A296">
            <v>14</v>
          </cell>
          <cell r="B296" t="str">
            <v xml:space="preserve">MER. VAP. LTG. FIX. VAPOR-TIGHT STANCHION MTG. </v>
          </cell>
          <cell r="C296">
            <v>122</v>
          </cell>
          <cell r="D296" t="str">
            <v>SET</v>
          </cell>
          <cell r="E296">
            <v>6000</v>
          </cell>
          <cell r="F296">
            <v>732000</v>
          </cell>
          <cell r="H296">
            <v>0</v>
          </cell>
          <cell r="I296">
            <v>8</v>
          </cell>
          <cell r="J296">
            <v>976</v>
          </cell>
          <cell r="K296">
            <v>6000</v>
          </cell>
          <cell r="L296">
            <v>732000</v>
          </cell>
          <cell r="M296">
            <v>0</v>
          </cell>
          <cell r="N296">
            <v>0</v>
          </cell>
          <cell r="O296">
            <v>2240</v>
          </cell>
          <cell r="P296">
            <v>273280</v>
          </cell>
        </row>
        <row r="297">
          <cell r="B297" t="str">
            <v>INTEGRAL CONST. WATT. BALLAST C/W GLOBE GUARD &amp;</v>
          </cell>
          <cell r="F297">
            <v>0</v>
          </cell>
          <cell r="H297">
            <v>0</v>
          </cell>
          <cell r="J297">
            <v>0</v>
          </cell>
          <cell r="K297">
            <v>0</v>
          </cell>
          <cell r="L297">
            <v>0</v>
          </cell>
          <cell r="M297">
            <v>0</v>
          </cell>
          <cell r="N297">
            <v>0</v>
          </cell>
          <cell r="O297">
            <v>0</v>
          </cell>
          <cell r="P297">
            <v>0</v>
          </cell>
        </row>
        <row r="298">
          <cell r="B298" t="str">
            <v xml:space="preserve">DOME REFL. 1-1/2 IN HUB 175W 240V CLASS 1, DIV 2 </v>
          </cell>
          <cell r="F298">
            <v>0</v>
          </cell>
          <cell r="H298">
            <v>0</v>
          </cell>
          <cell r="J298">
            <v>0</v>
          </cell>
          <cell r="K298">
            <v>0</v>
          </cell>
          <cell r="L298">
            <v>0</v>
          </cell>
          <cell r="M298">
            <v>0</v>
          </cell>
          <cell r="N298">
            <v>0</v>
          </cell>
          <cell r="O298">
            <v>0</v>
          </cell>
          <cell r="P298">
            <v>0</v>
          </cell>
        </row>
        <row r="299">
          <cell r="B299" t="str">
            <v>GROUP D</v>
          </cell>
          <cell r="F299">
            <v>0</v>
          </cell>
          <cell r="H299">
            <v>0</v>
          </cell>
          <cell r="J299">
            <v>0</v>
          </cell>
          <cell r="K299">
            <v>0</v>
          </cell>
          <cell r="L299">
            <v>0</v>
          </cell>
          <cell r="M299">
            <v>0</v>
          </cell>
          <cell r="N299">
            <v>0</v>
          </cell>
          <cell r="O299">
            <v>0</v>
          </cell>
          <cell r="P299">
            <v>0</v>
          </cell>
        </row>
        <row r="300">
          <cell r="A300">
            <v>15</v>
          </cell>
          <cell r="B300" t="str">
            <v>MER. VAP. LTG. FIX. VAPOR-TIGHT PENDANT MTG.</v>
          </cell>
          <cell r="C300">
            <v>52</v>
          </cell>
          <cell r="D300" t="str">
            <v>SET</v>
          </cell>
          <cell r="E300">
            <v>5600</v>
          </cell>
          <cell r="F300">
            <v>291200</v>
          </cell>
          <cell r="H300">
            <v>0</v>
          </cell>
          <cell r="I300">
            <v>7</v>
          </cell>
          <cell r="J300">
            <v>364</v>
          </cell>
          <cell r="K300">
            <v>5600</v>
          </cell>
          <cell r="L300">
            <v>291200</v>
          </cell>
          <cell r="M300">
            <v>0</v>
          </cell>
          <cell r="N300">
            <v>0</v>
          </cell>
          <cell r="O300">
            <v>1960</v>
          </cell>
          <cell r="P300">
            <v>101920</v>
          </cell>
        </row>
        <row r="301">
          <cell r="B301" t="str">
            <v xml:space="preserve">INTEGRAL CONST. WATT. BALLAST C/W GUARD AND </v>
          </cell>
          <cell r="F301">
            <v>0</v>
          </cell>
          <cell r="H301">
            <v>0</v>
          </cell>
          <cell r="J301">
            <v>0</v>
          </cell>
          <cell r="K301">
            <v>0</v>
          </cell>
          <cell r="L301">
            <v>0</v>
          </cell>
          <cell r="M301">
            <v>0</v>
          </cell>
          <cell r="N301">
            <v>0</v>
          </cell>
          <cell r="O301">
            <v>0</v>
          </cell>
          <cell r="P301">
            <v>0</v>
          </cell>
        </row>
        <row r="302">
          <cell r="B302" t="str">
            <v>DOME REFL. 3/4" HUB 175W 240V CLASS 1 DIV.2 GROUP D</v>
          </cell>
          <cell r="F302">
            <v>0</v>
          </cell>
          <cell r="H302">
            <v>0</v>
          </cell>
          <cell r="J302">
            <v>0</v>
          </cell>
          <cell r="K302">
            <v>0</v>
          </cell>
          <cell r="L302">
            <v>0</v>
          </cell>
          <cell r="M302">
            <v>0</v>
          </cell>
          <cell r="N302">
            <v>0</v>
          </cell>
          <cell r="O302">
            <v>0</v>
          </cell>
          <cell r="P302">
            <v>0</v>
          </cell>
        </row>
        <row r="303">
          <cell r="A303">
            <v>16</v>
          </cell>
          <cell r="B303" t="str">
            <v xml:space="preserve"> FLOOD FLOODING MER. VAP. 250W WEATHER-PROOF</v>
          </cell>
          <cell r="C303">
            <v>45</v>
          </cell>
          <cell r="D303" t="str">
            <v>SET</v>
          </cell>
          <cell r="E303">
            <v>1900</v>
          </cell>
          <cell r="F303">
            <v>85500</v>
          </cell>
          <cell r="H303">
            <v>0</v>
          </cell>
          <cell r="I303">
            <v>7</v>
          </cell>
          <cell r="J303">
            <v>315</v>
          </cell>
          <cell r="K303">
            <v>1900</v>
          </cell>
          <cell r="L303">
            <v>85500</v>
          </cell>
          <cell r="M303">
            <v>0</v>
          </cell>
          <cell r="N303">
            <v>0</v>
          </cell>
          <cell r="O303">
            <v>1960</v>
          </cell>
          <cell r="P303">
            <v>88200</v>
          </cell>
        </row>
        <row r="304">
          <cell r="A304">
            <v>17</v>
          </cell>
          <cell r="B304" t="str">
            <v xml:space="preserve">MER. VAP. STREET LTG FIX. 250W 240V </v>
          </cell>
          <cell r="C304">
            <v>209</v>
          </cell>
          <cell r="D304" t="str">
            <v>SET</v>
          </cell>
          <cell r="E304">
            <v>1650</v>
          </cell>
          <cell r="F304">
            <v>344850</v>
          </cell>
          <cell r="H304">
            <v>0</v>
          </cell>
          <cell r="I304">
            <v>2</v>
          </cell>
          <cell r="J304">
            <v>418</v>
          </cell>
          <cell r="K304">
            <v>1650</v>
          </cell>
          <cell r="L304">
            <v>344850</v>
          </cell>
          <cell r="M304">
            <v>0</v>
          </cell>
          <cell r="N304">
            <v>0</v>
          </cell>
          <cell r="O304">
            <v>560</v>
          </cell>
          <cell r="P304">
            <v>117040</v>
          </cell>
        </row>
        <row r="305">
          <cell r="A305">
            <v>18</v>
          </cell>
          <cell r="B305" t="str">
            <v>STREET LIGHT PLOE 7M SINGLE ARM WITH FOUNDATION</v>
          </cell>
          <cell r="C305">
            <v>95</v>
          </cell>
          <cell r="D305" t="str">
            <v>SET</v>
          </cell>
          <cell r="E305">
            <v>11600</v>
          </cell>
          <cell r="F305">
            <v>1102000</v>
          </cell>
          <cell r="H305">
            <v>0</v>
          </cell>
          <cell r="I305">
            <v>9</v>
          </cell>
          <cell r="J305">
            <v>855</v>
          </cell>
          <cell r="K305">
            <v>11600</v>
          </cell>
          <cell r="L305">
            <v>1102000</v>
          </cell>
          <cell r="M305">
            <v>0</v>
          </cell>
          <cell r="N305">
            <v>0</v>
          </cell>
          <cell r="O305">
            <v>2520</v>
          </cell>
          <cell r="P305">
            <v>239400</v>
          </cell>
        </row>
        <row r="306">
          <cell r="A306">
            <v>19</v>
          </cell>
          <cell r="B306" t="str">
            <v>STREET LIGHT PLOE 7M TWINS ARMS WITH FOUNDATION</v>
          </cell>
          <cell r="C306">
            <v>57</v>
          </cell>
          <cell r="D306" t="str">
            <v>SET</v>
          </cell>
          <cell r="E306">
            <v>13300</v>
          </cell>
          <cell r="F306">
            <v>758100</v>
          </cell>
          <cell r="H306">
            <v>0</v>
          </cell>
          <cell r="I306">
            <v>10</v>
          </cell>
          <cell r="J306">
            <v>570</v>
          </cell>
          <cell r="K306">
            <v>13300</v>
          </cell>
          <cell r="L306">
            <v>758100</v>
          </cell>
          <cell r="M306">
            <v>0</v>
          </cell>
          <cell r="N306">
            <v>0</v>
          </cell>
          <cell r="O306">
            <v>2800</v>
          </cell>
          <cell r="P306">
            <v>159600</v>
          </cell>
        </row>
        <row r="307">
          <cell r="A307">
            <v>20</v>
          </cell>
          <cell r="B307" t="str">
            <v xml:space="preserve"> PHOTOELECTRIC CONTROL UNIT, 240V 15A, </v>
          </cell>
          <cell r="C307">
            <v>1</v>
          </cell>
          <cell r="D307" t="str">
            <v>PCS</v>
          </cell>
          <cell r="E307">
            <v>6000</v>
          </cell>
          <cell r="F307">
            <v>6000</v>
          </cell>
          <cell r="H307">
            <v>0</v>
          </cell>
          <cell r="I307">
            <v>4</v>
          </cell>
          <cell r="J307">
            <v>4</v>
          </cell>
          <cell r="K307">
            <v>6000</v>
          </cell>
          <cell r="L307">
            <v>6000</v>
          </cell>
          <cell r="M307">
            <v>0</v>
          </cell>
          <cell r="N307">
            <v>0</v>
          </cell>
          <cell r="O307">
            <v>1120</v>
          </cell>
          <cell r="P307">
            <v>1120</v>
          </cell>
        </row>
        <row r="308">
          <cell r="A308">
            <v>21</v>
          </cell>
          <cell r="B308" t="str">
            <v>FLUORESCENT LTG. FIX. WITH BATTERY 2x40W 240V</v>
          </cell>
          <cell r="C308">
            <v>46</v>
          </cell>
          <cell r="D308" t="str">
            <v>SET</v>
          </cell>
          <cell r="E308">
            <v>27000</v>
          </cell>
          <cell r="F308">
            <v>1242000</v>
          </cell>
          <cell r="H308">
            <v>0</v>
          </cell>
          <cell r="I308">
            <v>6</v>
          </cell>
          <cell r="J308">
            <v>276</v>
          </cell>
          <cell r="K308">
            <v>27000</v>
          </cell>
          <cell r="L308">
            <v>1242000</v>
          </cell>
          <cell r="M308">
            <v>0</v>
          </cell>
          <cell r="N308">
            <v>0</v>
          </cell>
          <cell r="O308">
            <v>1680</v>
          </cell>
          <cell r="P308">
            <v>77280</v>
          </cell>
        </row>
        <row r="309">
          <cell r="B309" t="str">
            <v>FOR CLASS 1, DIV.2 GROUP D</v>
          </cell>
          <cell r="F309">
            <v>0</v>
          </cell>
          <cell r="H309">
            <v>0</v>
          </cell>
          <cell r="J309">
            <v>0</v>
          </cell>
          <cell r="K309">
            <v>0</v>
          </cell>
          <cell r="L309">
            <v>0</v>
          </cell>
          <cell r="M309">
            <v>0</v>
          </cell>
          <cell r="N309">
            <v>0</v>
          </cell>
          <cell r="O309">
            <v>0</v>
          </cell>
          <cell r="P309">
            <v>0</v>
          </cell>
        </row>
        <row r="310">
          <cell r="A310">
            <v>22</v>
          </cell>
          <cell r="B310" t="str">
            <v xml:space="preserve"> OBSTRUCTION RED BEACON 120/240V, 3W FEED,</v>
          </cell>
          <cell r="C310">
            <v>2</v>
          </cell>
          <cell r="D310" t="str">
            <v>SET</v>
          </cell>
          <cell r="E310">
            <v>48600</v>
          </cell>
          <cell r="F310">
            <v>97200</v>
          </cell>
          <cell r="H310">
            <v>0</v>
          </cell>
          <cell r="I310">
            <v>40</v>
          </cell>
          <cell r="J310">
            <v>80</v>
          </cell>
          <cell r="K310">
            <v>48600</v>
          </cell>
          <cell r="L310">
            <v>97200</v>
          </cell>
          <cell r="M310">
            <v>0</v>
          </cell>
          <cell r="N310">
            <v>0</v>
          </cell>
          <cell r="O310">
            <v>11200</v>
          </cell>
          <cell r="P310">
            <v>22400</v>
          </cell>
        </row>
        <row r="311">
          <cell r="B311" t="str">
            <v xml:space="preserve"> 620W x 2 FOR CLASS 1, DIV.2 GROUP D</v>
          </cell>
          <cell r="F311">
            <v>0</v>
          </cell>
          <cell r="H311">
            <v>0</v>
          </cell>
          <cell r="J311">
            <v>0</v>
          </cell>
          <cell r="K311">
            <v>0</v>
          </cell>
          <cell r="L311">
            <v>0</v>
          </cell>
          <cell r="M311">
            <v>0</v>
          </cell>
          <cell r="N311">
            <v>0</v>
          </cell>
          <cell r="O311">
            <v>0</v>
          </cell>
          <cell r="P311">
            <v>0</v>
          </cell>
        </row>
        <row r="312">
          <cell r="A312">
            <v>23</v>
          </cell>
          <cell r="B312" t="str">
            <v xml:space="preserve"> OBSTRUCTION MARKER LIGHT, SINGLE FIXTURE</v>
          </cell>
          <cell r="C312">
            <v>3</v>
          </cell>
          <cell r="D312" t="str">
            <v>SET</v>
          </cell>
          <cell r="E312">
            <v>23000</v>
          </cell>
          <cell r="F312">
            <v>69000</v>
          </cell>
          <cell r="H312">
            <v>0</v>
          </cell>
          <cell r="I312">
            <v>15</v>
          </cell>
          <cell r="J312">
            <v>45</v>
          </cell>
          <cell r="K312">
            <v>23000</v>
          </cell>
          <cell r="L312">
            <v>69000</v>
          </cell>
          <cell r="M312">
            <v>0</v>
          </cell>
          <cell r="N312">
            <v>0</v>
          </cell>
          <cell r="O312">
            <v>4200</v>
          </cell>
          <cell r="P312">
            <v>12600</v>
          </cell>
        </row>
        <row r="313">
          <cell r="B313" t="str">
            <v xml:space="preserve"> C/W INSIDE LAMP,120V 116W,FOR CLASS 1, DIV. 2 </v>
          </cell>
          <cell r="F313">
            <v>0</v>
          </cell>
          <cell r="H313">
            <v>0</v>
          </cell>
          <cell r="J313">
            <v>0</v>
          </cell>
          <cell r="K313">
            <v>0</v>
          </cell>
          <cell r="L313">
            <v>0</v>
          </cell>
          <cell r="M313">
            <v>0</v>
          </cell>
          <cell r="N313">
            <v>0</v>
          </cell>
          <cell r="O313">
            <v>0</v>
          </cell>
          <cell r="P313">
            <v>0</v>
          </cell>
        </row>
        <row r="314">
          <cell r="B314" t="str">
            <v>GROUP D</v>
          </cell>
          <cell r="F314">
            <v>0</v>
          </cell>
          <cell r="H314">
            <v>0</v>
          </cell>
          <cell r="J314">
            <v>0</v>
          </cell>
          <cell r="K314">
            <v>0</v>
          </cell>
          <cell r="L314">
            <v>0</v>
          </cell>
          <cell r="M314">
            <v>0</v>
          </cell>
          <cell r="N314">
            <v>0</v>
          </cell>
          <cell r="O314">
            <v>0</v>
          </cell>
          <cell r="P314">
            <v>0</v>
          </cell>
        </row>
        <row r="315">
          <cell r="A315">
            <v>24</v>
          </cell>
          <cell r="B315" t="str">
            <v xml:space="preserve"> FLASHER UNIT, CAST AL. HOUSING 3 CKT</v>
          </cell>
          <cell r="C315">
            <v>1</v>
          </cell>
          <cell r="D315" t="str">
            <v>SET</v>
          </cell>
          <cell r="E315">
            <v>28800</v>
          </cell>
          <cell r="F315">
            <v>28800</v>
          </cell>
          <cell r="H315">
            <v>0</v>
          </cell>
          <cell r="I315">
            <v>4</v>
          </cell>
          <cell r="J315">
            <v>4</v>
          </cell>
          <cell r="K315">
            <v>28800</v>
          </cell>
          <cell r="L315">
            <v>28800</v>
          </cell>
          <cell r="M315">
            <v>0</v>
          </cell>
          <cell r="N315">
            <v>0</v>
          </cell>
          <cell r="O315">
            <v>1120</v>
          </cell>
          <cell r="P315">
            <v>1120</v>
          </cell>
        </row>
        <row r="316">
          <cell r="B316" t="str">
            <v xml:space="preserve"> SIMULTANEOUS FLASH, 115/240V 3 WIRE, 25A</v>
          </cell>
          <cell r="F316">
            <v>0</v>
          </cell>
          <cell r="H316">
            <v>0</v>
          </cell>
          <cell r="J316">
            <v>0</v>
          </cell>
          <cell r="K316">
            <v>0</v>
          </cell>
          <cell r="L316">
            <v>0</v>
          </cell>
          <cell r="M316">
            <v>0</v>
          </cell>
          <cell r="N316">
            <v>0</v>
          </cell>
          <cell r="O316">
            <v>0</v>
          </cell>
          <cell r="P316">
            <v>0</v>
          </cell>
        </row>
        <row r="317">
          <cell r="B317" t="str">
            <v>FOR CLASS 1, DIV.2 GROUP D</v>
          </cell>
          <cell r="F317">
            <v>0</v>
          </cell>
          <cell r="H317">
            <v>0</v>
          </cell>
          <cell r="J317">
            <v>0</v>
          </cell>
          <cell r="K317">
            <v>0</v>
          </cell>
          <cell r="L317">
            <v>0</v>
          </cell>
          <cell r="M317">
            <v>0</v>
          </cell>
          <cell r="N317">
            <v>0</v>
          </cell>
          <cell r="O317">
            <v>0</v>
          </cell>
          <cell r="P317">
            <v>0</v>
          </cell>
        </row>
        <row r="318">
          <cell r="A318">
            <v>25</v>
          </cell>
          <cell r="B318" t="str">
            <v xml:space="preserve"> PHOTOELECTRIC CONTROL UNIT, 120V 15A, </v>
          </cell>
          <cell r="C318">
            <v>1</v>
          </cell>
          <cell r="D318" t="str">
            <v>SET</v>
          </cell>
          <cell r="E318">
            <v>28800</v>
          </cell>
          <cell r="F318">
            <v>28800</v>
          </cell>
          <cell r="H318">
            <v>0</v>
          </cell>
          <cell r="I318">
            <v>6</v>
          </cell>
          <cell r="J318">
            <v>6</v>
          </cell>
          <cell r="K318">
            <v>28800</v>
          </cell>
          <cell r="L318">
            <v>28800</v>
          </cell>
          <cell r="M318">
            <v>0</v>
          </cell>
          <cell r="N318">
            <v>0</v>
          </cell>
          <cell r="O318">
            <v>1680</v>
          </cell>
          <cell r="P318">
            <v>1680</v>
          </cell>
        </row>
        <row r="319">
          <cell r="B319" t="str">
            <v>FOR CLASS 1, DIV.2 GROUP D</v>
          </cell>
          <cell r="F319">
            <v>0</v>
          </cell>
          <cell r="H319">
            <v>0</v>
          </cell>
          <cell r="J319">
            <v>0</v>
          </cell>
          <cell r="K319">
            <v>0</v>
          </cell>
          <cell r="L319">
            <v>0</v>
          </cell>
          <cell r="M319">
            <v>0</v>
          </cell>
          <cell r="N319">
            <v>0</v>
          </cell>
          <cell r="O319">
            <v>0</v>
          </cell>
          <cell r="P319">
            <v>0</v>
          </cell>
        </row>
        <row r="320">
          <cell r="A320">
            <v>26</v>
          </cell>
          <cell r="B320" t="str">
            <v xml:space="preserve"> AIRCRAFT WARNING LIGHTING POWER PANEL,</v>
          </cell>
          <cell r="C320">
            <v>1</v>
          </cell>
          <cell r="D320" t="str">
            <v>SET</v>
          </cell>
          <cell r="E320">
            <v>60000</v>
          </cell>
          <cell r="F320">
            <v>60000</v>
          </cell>
          <cell r="H320">
            <v>0</v>
          </cell>
          <cell r="I320">
            <v>4</v>
          </cell>
          <cell r="J320">
            <v>4</v>
          </cell>
          <cell r="K320">
            <v>60000</v>
          </cell>
          <cell r="L320">
            <v>60000</v>
          </cell>
          <cell r="M320">
            <v>0</v>
          </cell>
          <cell r="N320">
            <v>0</v>
          </cell>
          <cell r="O320">
            <v>1120</v>
          </cell>
          <cell r="P320">
            <v>1120</v>
          </cell>
        </row>
        <row r="321">
          <cell r="B321" t="str">
            <v xml:space="preserve"> OUTDOOR TYPE, 400L x 200W x 200H, 1PH 3W</v>
          </cell>
          <cell r="F321">
            <v>0</v>
          </cell>
          <cell r="H321">
            <v>0</v>
          </cell>
          <cell r="J321">
            <v>0</v>
          </cell>
          <cell r="K321">
            <v>0</v>
          </cell>
          <cell r="L321">
            <v>0</v>
          </cell>
          <cell r="M321">
            <v>0</v>
          </cell>
          <cell r="N321">
            <v>0</v>
          </cell>
          <cell r="O321">
            <v>0</v>
          </cell>
          <cell r="P321">
            <v>0</v>
          </cell>
        </row>
        <row r="322">
          <cell r="B322" t="str">
            <v xml:space="preserve"> 240V 30AT IC 10KA, STAINLESS STEEL</v>
          </cell>
          <cell r="F322">
            <v>0</v>
          </cell>
          <cell r="H322">
            <v>0</v>
          </cell>
          <cell r="J322">
            <v>0</v>
          </cell>
          <cell r="K322">
            <v>0</v>
          </cell>
          <cell r="L322">
            <v>0</v>
          </cell>
          <cell r="M322">
            <v>0</v>
          </cell>
          <cell r="N322">
            <v>0</v>
          </cell>
          <cell r="O322">
            <v>0</v>
          </cell>
          <cell r="P322">
            <v>0</v>
          </cell>
        </row>
        <row r="323">
          <cell r="B323" t="str">
            <v>FOR CLASS 1, DIV.2 GROUP D</v>
          </cell>
          <cell r="F323">
            <v>0</v>
          </cell>
          <cell r="H323">
            <v>0</v>
          </cell>
          <cell r="J323">
            <v>0</v>
          </cell>
          <cell r="K323">
            <v>0</v>
          </cell>
          <cell r="L323">
            <v>0</v>
          </cell>
          <cell r="M323">
            <v>0</v>
          </cell>
          <cell r="N323">
            <v>0</v>
          </cell>
          <cell r="O323">
            <v>0</v>
          </cell>
          <cell r="P323">
            <v>0</v>
          </cell>
        </row>
        <row r="324">
          <cell r="A324">
            <v>27</v>
          </cell>
          <cell r="B324" t="str">
            <v>RECEPTACLE, EXPLOSION-PROOF 20A-3P-2W</v>
          </cell>
          <cell r="C324">
            <v>8</v>
          </cell>
          <cell r="D324" t="str">
            <v>SET</v>
          </cell>
          <cell r="E324">
            <v>5400</v>
          </cell>
          <cell r="F324">
            <v>43200</v>
          </cell>
          <cell r="H324">
            <v>0</v>
          </cell>
          <cell r="I324">
            <v>4</v>
          </cell>
          <cell r="J324">
            <v>32</v>
          </cell>
          <cell r="K324">
            <v>5400</v>
          </cell>
          <cell r="L324">
            <v>43200</v>
          </cell>
          <cell r="M324">
            <v>0</v>
          </cell>
          <cell r="N324">
            <v>0</v>
          </cell>
          <cell r="O324">
            <v>1120</v>
          </cell>
          <cell r="P324">
            <v>8960</v>
          </cell>
        </row>
        <row r="325">
          <cell r="B325" t="str">
            <v>240V, CLASS 1 DIV.2 GROUP D</v>
          </cell>
          <cell r="F325">
            <v>0</v>
          </cell>
          <cell r="H325">
            <v>0</v>
          </cell>
          <cell r="J325">
            <v>0</v>
          </cell>
          <cell r="K325">
            <v>0</v>
          </cell>
          <cell r="L325">
            <v>0</v>
          </cell>
          <cell r="M325">
            <v>0</v>
          </cell>
          <cell r="N325">
            <v>0</v>
          </cell>
          <cell r="O325">
            <v>0</v>
          </cell>
          <cell r="P325">
            <v>0</v>
          </cell>
        </row>
        <row r="326">
          <cell r="A326">
            <v>28</v>
          </cell>
          <cell r="B326" t="str">
            <v>PLUG 20A-3P-2W EXPLOSION-PROOF</v>
          </cell>
          <cell r="C326">
            <v>4</v>
          </cell>
          <cell r="D326" t="str">
            <v>SET</v>
          </cell>
          <cell r="E326">
            <v>1400</v>
          </cell>
          <cell r="F326">
            <v>5600</v>
          </cell>
          <cell r="H326">
            <v>0</v>
          </cell>
          <cell r="J326">
            <v>0</v>
          </cell>
          <cell r="K326">
            <v>1400</v>
          </cell>
          <cell r="L326">
            <v>5600</v>
          </cell>
          <cell r="M326">
            <v>0</v>
          </cell>
          <cell r="N326">
            <v>0</v>
          </cell>
          <cell r="O326">
            <v>0</v>
          </cell>
          <cell r="P326">
            <v>0</v>
          </cell>
        </row>
        <row r="327">
          <cell r="A327">
            <v>29</v>
          </cell>
          <cell r="B327" t="str">
            <v>FIX. WIRE 1/C STRD. COPPER 600V 200 DEGREE 2.0sq.mm</v>
          </cell>
          <cell r="C327">
            <v>4440</v>
          </cell>
          <cell r="D327" t="str">
            <v>M</v>
          </cell>
          <cell r="E327">
            <v>33</v>
          </cell>
          <cell r="F327">
            <v>146520</v>
          </cell>
          <cell r="H327">
            <v>0</v>
          </cell>
          <cell r="I327">
            <v>0.05</v>
          </cell>
          <cell r="J327">
            <v>222</v>
          </cell>
          <cell r="K327">
            <v>33</v>
          </cell>
          <cell r="L327">
            <v>146520</v>
          </cell>
          <cell r="M327">
            <v>0</v>
          </cell>
          <cell r="N327">
            <v>0</v>
          </cell>
          <cell r="O327">
            <v>14</v>
          </cell>
          <cell r="P327">
            <v>62160</v>
          </cell>
        </row>
        <row r="328">
          <cell r="A328">
            <v>30</v>
          </cell>
          <cell r="B328" t="str">
            <v>R.S.G CONDUIT W/COUPLING,  3/4"</v>
          </cell>
          <cell r="C328">
            <v>2180</v>
          </cell>
          <cell r="D328" t="str">
            <v>M</v>
          </cell>
          <cell r="E328">
            <v>32</v>
          </cell>
          <cell r="F328">
            <v>69760</v>
          </cell>
          <cell r="H328">
            <v>0</v>
          </cell>
          <cell r="I328">
            <v>0.47</v>
          </cell>
          <cell r="J328">
            <v>1025</v>
          </cell>
          <cell r="K328">
            <v>32</v>
          </cell>
          <cell r="L328">
            <v>69760</v>
          </cell>
          <cell r="M328">
            <v>0</v>
          </cell>
          <cell r="N328">
            <v>0</v>
          </cell>
          <cell r="O328">
            <v>132</v>
          </cell>
          <cell r="P328">
            <v>287760</v>
          </cell>
        </row>
        <row r="329">
          <cell r="A329">
            <v>31</v>
          </cell>
          <cell r="B329" t="str">
            <v>R.S.G CONDUIT W/COUPLING 1"</v>
          </cell>
          <cell r="C329">
            <v>100</v>
          </cell>
          <cell r="D329" t="str">
            <v>M</v>
          </cell>
          <cell r="E329">
            <v>49</v>
          </cell>
          <cell r="F329">
            <v>4900</v>
          </cell>
          <cell r="H329">
            <v>0</v>
          </cell>
          <cell r="I329">
            <v>0.54</v>
          </cell>
          <cell r="J329">
            <v>54</v>
          </cell>
          <cell r="K329">
            <v>49</v>
          </cell>
          <cell r="L329">
            <v>4900</v>
          </cell>
          <cell r="M329">
            <v>0</v>
          </cell>
          <cell r="N329">
            <v>0</v>
          </cell>
          <cell r="O329">
            <v>151</v>
          </cell>
          <cell r="P329">
            <v>15100</v>
          </cell>
        </row>
        <row r="330">
          <cell r="A330">
            <v>32</v>
          </cell>
          <cell r="B330" t="str">
            <v>R.S.G CONDUIT W/COUPLING 1-1/2"</v>
          </cell>
          <cell r="C330">
            <v>600</v>
          </cell>
          <cell r="D330" t="str">
            <v>M</v>
          </cell>
          <cell r="E330">
            <v>78</v>
          </cell>
          <cell r="F330">
            <v>46800</v>
          </cell>
          <cell r="H330">
            <v>0</v>
          </cell>
          <cell r="I330">
            <v>0.76</v>
          </cell>
          <cell r="J330">
            <v>456</v>
          </cell>
          <cell r="K330">
            <v>78</v>
          </cell>
          <cell r="L330">
            <v>46800</v>
          </cell>
          <cell r="M330">
            <v>0</v>
          </cell>
          <cell r="N330">
            <v>0</v>
          </cell>
          <cell r="O330">
            <v>213</v>
          </cell>
          <cell r="P330">
            <v>127800</v>
          </cell>
        </row>
        <row r="331">
          <cell r="A331">
            <v>33</v>
          </cell>
          <cell r="B331" t="str">
            <v>PVC CONDUIT 1-1/2"</v>
          </cell>
          <cell r="C331">
            <v>350</v>
          </cell>
          <cell r="D331" t="str">
            <v>M</v>
          </cell>
          <cell r="E331">
            <v>26</v>
          </cell>
          <cell r="F331">
            <v>9100</v>
          </cell>
          <cell r="H331">
            <v>0</v>
          </cell>
          <cell r="I331">
            <v>0.26</v>
          </cell>
          <cell r="J331">
            <v>91</v>
          </cell>
          <cell r="K331">
            <v>26</v>
          </cell>
          <cell r="L331">
            <v>9100</v>
          </cell>
          <cell r="M331">
            <v>0</v>
          </cell>
          <cell r="N331">
            <v>0</v>
          </cell>
          <cell r="O331">
            <v>73</v>
          </cell>
          <cell r="P331">
            <v>25550</v>
          </cell>
        </row>
        <row r="332">
          <cell r="A332">
            <v>34</v>
          </cell>
          <cell r="B332" t="str">
            <v>PVC CONDUIT ,  2"</v>
          </cell>
          <cell r="C332">
            <v>10615</v>
          </cell>
          <cell r="D332" t="str">
            <v>M</v>
          </cell>
          <cell r="E332">
            <v>38</v>
          </cell>
          <cell r="F332">
            <v>403370</v>
          </cell>
          <cell r="H332">
            <v>0</v>
          </cell>
          <cell r="I332">
            <v>0.3</v>
          </cell>
          <cell r="J332">
            <v>3185</v>
          </cell>
          <cell r="K332">
            <v>38</v>
          </cell>
          <cell r="L332">
            <v>403370</v>
          </cell>
          <cell r="M332">
            <v>0</v>
          </cell>
          <cell r="N332">
            <v>0</v>
          </cell>
          <cell r="O332">
            <v>84</v>
          </cell>
          <cell r="P332">
            <v>891660</v>
          </cell>
        </row>
        <row r="333">
          <cell r="A333">
            <v>35</v>
          </cell>
          <cell r="B333" t="str">
            <v>CONDUIT FITTINGS &amp; ACCESSORIES</v>
          </cell>
          <cell r="C333">
            <v>1</v>
          </cell>
          <cell r="D333" t="str">
            <v>LOT</v>
          </cell>
          <cell r="E333">
            <v>242920</v>
          </cell>
          <cell r="F333">
            <v>242920</v>
          </cell>
          <cell r="H333">
            <v>0</v>
          </cell>
          <cell r="I333">
            <v>460.5</v>
          </cell>
          <cell r="J333">
            <v>461</v>
          </cell>
          <cell r="K333">
            <v>242920</v>
          </cell>
          <cell r="L333">
            <v>242920</v>
          </cell>
          <cell r="M333">
            <v>0</v>
          </cell>
          <cell r="N333">
            <v>0</v>
          </cell>
          <cell r="O333">
            <v>128940</v>
          </cell>
          <cell r="P333">
            <v>128940</v>
          </cell>
        </row>
        <row r="334">
          <cell r="A334">
            <v>36</v>
          </cell>
          <cell r="B334" t="str">
            <v>600V PVC WIRE 3.5 sq.mm</v>
          </cell>
          <cell r="C334">
            <v>3500</v>
          </cell>
          <cell r="D334" t="str">
            <v>M</v>
          </cell>
          <cell r="E334">
            <v>3</v>
          </cell>
          <cell r="F334">
            <v>10500</v>
          </cell>
          <cell r="H334">
            <v>0</v>
          </cell>
          <cell r="I334">
            <v>4.1000000000000002E-2</v>
          </cell>
          <cell r="J334">
            <v>144</v>
          </cell>
          <cell r="K334">
            <v>3</v>
          </cell>
          <cell r="L334">
            <v>10500</v>
          </cell>
          <cell r="M334">
            <v>0</v>
          </cell>
          <cell r="N334">
            <v>0</v>
          </cell>
          <cell r="O334">
            <v>11</v>
          </cell>
          <cell r="P334">
            <v>38500</v>
          </cell>
        </row>
        <row r="335">
          <cell r="A335">
            <v>37</v>
          </cell>
          <cell r="B335" t="str">
            <v>600V PVC WIRE 5.5sq.mm</v>
          </cell>
          <cell r="C335">
            <v>3240</v>
          </cell>
          <cell r="D335" t="str">
            <v>M</v>
          </cell>
          <cell r="E335">
            <v>4</v>
          </cell>
          <cell r="F335">
            <v>12960</v>
          </cell>
          <cell r="H335">
            <v>0</v>
          </cell>
          <cell r="I335">
            <v>5.1999999999999998E-2</v>
          </cell>
          <cell r="J335">
            <v>168</v>
          </cell>
          <cell r="K335">
            <v>4</v>
          </cell>
          <cell r="L335">
            <v>12960</v>
          </cell>
          <cell r="M335">
            <v>0</v>
          </cell>
          <cell r="N335">
            <v>0</v>
          </cell>
          <cell r="O335">
            <v>15</v>
          </cell>
          <cell r="P335">
            <v>48600</v>
          </cell>
        </row>
        <row r="336">
          <cell r="A336">
            <v>38</v>
          </cell>
          <cell r="B336" t="str">
            <v>600V XLPE 5/C-38sq.mm</v>
          </cell>
          <cell r="C336">
            <v>10615</v>
          </cell>
          <cell r="D336" t="str">
            <v>M</v>
          </cell>
          <cell r="E336">
            <v>200</v>
          </cell>
          <cell r="F336">
            <v>2123000</v>
          </cell>
          <cell r="H336">
            <v>0</v>
          </cell>
          <cell r="I336">
            <v>0.31</v>
          </cell>
          <cell r="J336">
            <v>3291</v>
          </cell>
          <cell r="K336">
            <v>200</v>
          </cell>
          <cell r="L336">
            <v>2123000</v>
          </cell>
          <cell r="M336">
            <v>0</v>
          </cell>
          <cell r="N336">
            <v>0</v>
          </cell>
          <cell r="O336">
            <v>87</v>
          </cell>
          <cell r="P336">
            <v>923505</v>
          </cell>
        </row>
        <row r="337">
          <cell r="A337">
            <v>39</v>
          </cell>
          <cell r="B337" t="str">
            <v>600V XLPE 4/C 14 sq.mm</v>
          </cell>
          <cell r="C337">
            <v>500</v>
          </cell>
          <cell r="D337" t="str">
            <v>M</v>
          </cell>
          <cell r="E337">
            <v>61</v>
          </cell>
          <cell r="F337">
            <v>30500</v>
          </cell>
          <cell r="H337">
            <v>0</v>
          </cell>
          <cell r="I337">
            <v>0.17799999999999999</v>
          </cell>
          <cell r="J337">
            <v>89</v>
          </cell>
          <cell r="K337">
            <v>61</v>
          </cell>
          <cell r="L337">
            <v>30500</v>
          </cell>
          <cell r="M337">
            <v>0</v>
          </cell>
          <cell r="N337">
            <v>0</v>
          </cell>
          <cell r="O337">
            <v>50</v>
          </cell>
          <cell r="P337">
            <v>25000</v>
          </cell>
        </row>
        <row r="338">
          <cell r="A338">
            <v>40</v>
          </cell>
          <cell r="B338" t="str">
            <v>HOT DIPPED GALVALNIZED STEEL U-CHANNEL 41x41x2.0t</v>
          </cell>
          <cell r="C338">
            <v>350</v>
          </cell>
          <cell r="D338" t="str">
            <v>M</v>
          </cell>
          <cell r="E338">
            <v>82</v>
          </cell>
          <cell r="F338">
            <v>28700</v>
          </cell>
          <cell r="H338">
            <v>0</v>
          </cell>
          <cell r="I338">
            <v>0.40699999999999997</v>
          </cell>
          <cell r="J338">
            <v>142</v>
          </cell>
          <cell r="K338">
            <v>82</v>
          </cell>
          <cell r="L338">
            <v>28700</v>
          </cell>
          <cell r="M338">
            <v>0</v>
          </cell>
          <cell r="N338">
            <v>0</v>
          </cell>
          <cell r="O338">
            <v>114</v>
          </cell>
          <cell r="P338">
            <v>39900</v>
          </cell>
        </row>
        <row r="339">
          <cell r="A339">
            <v>41</v>
          </cell>
          <cell r="B339" t="str">
            <v>EXCAVATION</v>
          </cell>
          <cell r="C339">
            <v>1910</v>
          </cell>
          <cell r="D339" t="str">
            <v>M3</v>
          </cell>
          <cell r="E339" t="str">
            <v>M+L</v>
          </cell>
          <cell r="F339" t="str">
            <v>M+L</v>
          </cell>
          <cell r="H339">
            <v>0</v>
          </cell>
          <cell r="J339">
            <v>0</v>
          </cell>
          <cell r="K339" t="str">
            <v>M+L</v>
          </cell>
          <cell r="L339" t="str">
            <v>M+L</v>
          </cell>
          <cell r="M339">
            <v>0</v>
          </cell>
          <cell r="N339">
            <v>0</v>
          </cell>
          <cell r="O339">
            <v>60</v>
          </cell>
          <cell r="P339">
            <v>114600</v>
          </cell>
        </row>
        <row r="340">
          <cell r="A340">
            <v>42</v>
          </cell>
          <cell r="B340" t="str">
            <v>BACKFILL</v>
          </cell>
          <cell r="C340">
            <v>1910</v>
          </cell>
          <cell r="D340" t="str">
            <v>M3</v>
          </cell>
          <cell r="E340" t="str">
            <v>M+L</v>
          </cell>
          <cell r="F340" t="str">
            <v>M+L</v>
          </cell>
          <cell r="H340">
            <v>0</v>
          </cell>
          <cell r="J340">
            <v>0</v>
          </cell>
          <cell r="K340" t="str">
            <v>M+L</v>
          </cell>
          <cell r="L340" t="str">
            <v>M+L</v>
          </cell>
          <cell r="M340">
            <v>0</v>
          </cell>
          <cell r="N340">
            <v>0</v>
          </cell>
          <cell r="O340">
            <v>100</v>
          </cell>
          <cell r="P340">
            <v>191000</v>
          </cell>
        </row>
        <row r="341">
          <cell r="A341">
            <v>43</v>
          </cell>
          <cell r="B341" t="str">
            <v>MISCELLANEOUS MATERIALS</v>
          </cell>
          <cell r="C341">
            <v>1</v>
          </cell>
          <cell r="D341" t="str">
            <v>LOT</v>
          </cell>
          <cell r="E341">
            <v>456514</v>
          </cell>
          <cell r="F341">
            <v>456514</v>
          </cell>
          <cell r="H341">
            <v>0</v>
          </cell>
          <cell r="I341">
            <v>679.40000000000009</v>
          </cell>
          <cell r="J341">
            <v>679</v>
          </cell>
          <cell r="K341">
            <v>456514</v>
          </cell>
          <cell r="L341">
            <v>456514</v>
          </cell>
          <cell r="M341">
            <v>0</v>
          </cell>
          <cell r="N341">
            <v>0</v>
          </cell>
          <cell r="O341">
            <v>190232</v>
          </cell>
          <cell r="P341">
            <v>190232</v>
          </cell>
        </row>
        <row r="342">
          <cell r="B342" t="str">
            <v>SUB-TOTAL : (C)</v>
          </cell>
          <cell r="F342">
            <v>9586794</v>
          </cell>
          <cell r="H342">
            <v>0</v>
          </cell>
          <cell r="J342">
            <v>14267</v>
          </cell>
          <cell r="K342">
            <v>0</v>
          </cell>
          <cell r="L342">
            <v>9586794</v>
          </cell>
          <cell r="M342">
            <v>0</v>
          </cell>
          <cell r="N342">
            <v>0</v>
          </cell>
          <cell r="O342">
            <v>0</v>
          </cell>
          <cell r="P342">
            <v>4303107</v>
          </cell>
        </row>
        <row r="343">
          <cell r="H343">
            <v>0</v>
          </cell>
          <cell r="J343">
            <v>0</v>
          </cell>
          <cell r="K343">
            <v>0</v>
          </cell>
          <cell r="L343">
            <v>0</v>
          </cell>
          <cell r="M343">
            <v>0</v>
          </cell>
          <cell r="N343">
            <v>0</v>
          </cell>
          <cell r="O343">
            <v>0</v>
          </cell>
        </row>
        <row r="344">
          <cell r="F344">
            <v>0</v>
          </cell>
          <cell r="H344">
            <v>0</v>
          </cell>
          <cell r="J344">
            <v>0</v>
          </cell>
          <cell r="K344">
            <v>0</v>
          </cell>
          <cell r="L344">
            <v>0</v>
          </cell>
          <cell r="M344">
            <v>0</v>
          </cell>
          <cell r="N344">
            <v>0</v>
          </cell>
          <cell r="O344">
            <v>0</v>
          </cell>
          <cell r="P344">
            <v>0</v>
          </cell>
        </row>
        <row r="345">
          <cell r="A345" t="str">
            <v xml:space="preserve">  D.</v>
          </cell>
          <cell r="B345" t="str">
            <v>GROUNDING  SYSTEM</v>
          </cell>
          <cell r="F345">
            <v>0</v>
          </cell>
          <cell r="H345">
            <v>0</v>
          </cell>
          <cell r="J345">
            <v>0</v>
          </cell>
          <cell r="K345">
            <v>0</v>
          </cell>
          <cell r="L345">
            <v>0</v>
          </cell>
          <cell r="M345">
            <v>0</v>
          </cell>
          <cell r="N345">
            <v>0</v>
          </cell>
          <cell r="O345">
            <v>0</v>
          </cell>
          <cell r="P345">
            <v>0</v>
          </cell>
        </row>
        <row r="346">
          <cell r="A346">
            <v>1</v>
          </cell>
          <cell r="B346" t="str">
            <v xml:space="preserve"> GROUND WIRE, BARE CONDUCTOR 60 sq.mm</v>
          </cell>
          <cell r="C346">
            <v>8000</v>
          </cell>
          <cell r="D346" t="str">
            <v>M</v>
          </cell>
          <cell r="E346">
            <v>47</v>
          </cell>
          <cell r="F346">
            <v>376000</v>
          </cell>
          <cell r="H346">
            <v>0</v>
          </cell>
          <cell r="I346">
            <v>0.14099999999999999</v>
          </cell>
          <cell r="J346">
            <v>1128</v>
          </cell>
          <cell r="K346">
            <v>47</v>
          </cell>
          <cell r="L346">
            <v>376000</v>
          </cell>
          <cell r="M346">
            <v>0</v>
          </cell>
          <cell r="N346">
            <v>0</v>
          </cell>
          <cell r="O346">
            <v>39</v>
          </cell>
          <cell r="P346">
            <v>312000</v>
          </cell>
        </row>
        <row r="347">
          <cell r="A347">
            <v>2</v>
          </cell>
          <cell r="B347" t="str">
            <v xml:space="preserve"> DITTO, BUT38 sq.mm</v>
          </cell>
          <cell r="C347">
            <v>620</v>
          </cell>
          <cell r="D347" t="str">
            <v>M</v>
          </cell>
          <cell r="E347">
            <v>32</v>
          </cell>
          <cell r="F347">
            <v>19840</v>
          </cell>
          <cell r="H347">
            <v>0</v>
          </cell>
          <cell r="I347">
            <v>0.11700000000000001</v>
          </cell>
          <cell r="J347">
            <v>73</v>
          </cell>
          <cell r="K347">
            <v>32</v>
          </cell>
          <cell r="L347">
            <v>19840</v>
          </cell>
          <cell r="M347">
            <v>0</v>
          </cell>
          <cell r="N347">
            <v>0</v>
          </cell>
          <cell r="O347">
            <v>33</v>
          </cell>
          <cell r="P347">
            <v>20460</v>
          </cell>
        </row>
        <row r="348">
          <cell r="A348">
            <v>3</v>
          </cell>
          <cell r="B348" t="str">
            <v xml:space="preserve"> GROUND ROD, 3/4" x 10 FT</v>
          </cell>
          <cell r="C348">
            <v>208</v>
          </cell>
          <cell r="D348" t="str">
            <v>PCS</v>
          </cell>
          <cell r="E348">
            <v>350</v>
          </cell>
          <cell r="F348">
            <v>72800</v>
          </cell>
          <cell r="H348">
            <v>0</v>
          </cell>
          <cell r="I348">
            <v>5</v>
          </cell>
          <cell r="J348">
            <v>1040</v>
          </cell>
          <cell r="K348">
            <v>350</v>
          </cell>
          <cell r="L348">
            <v>72800</v>
          </cell>
          <cell r="M348">
            <v>0</v>
          </cell>
          <cell r="N348">
            <v>0</v>
          </cell>
          <cell r="O348">
            <v>1400</v>
          </cell>
          <cell r="P348">
            <v>291200</v>
          </cell>
        </row>
        <row r="349">
          <cell r="A349">
            <v>4</v>
          </cell>
          <cell r="B349" t="str">
            <v xml:space="preserve"> CADWELD GROUND POWDER CARTRIDGE SIZE 45</v>
          </cell>
          <cell r="C349">
            <v>170</v>
          </cell>
          <cell r="D349" t="str">
            <v>PCS</v>
          </cell>
          <cell r="E349">
            <v>45</v>
          </cell>
          <cell r="F349">
            <v>7650</v>
          </cell>
          <cell r="H349">
            <v>0</v>
          </cell>
          <cell r="I349">
            <v>0.5</v>
          </cell>
          <cell r="J349">
            <v>85</v>
          </cell>
          <cell r="K349">
            <v>45</v>
          </cell>
          <cell r="L349">
            <v>7650</v>
          </cell>
          <cell r="M349">
            <v>0</v>
          </cell>
          <cell r="N349">
            <v>0</v>
          </cell>
          <cell r="O349">
            <v>140</v>
          </cell>
          <cell r="P349">
            <v>23800</v>
          </cell>
        </row>
        <row r="350">
          <cell r="A350">
            <v>5</v>
          </cell>
          <cell r="B350" t="str">
            <v xml:space="preserve"> CADWELD GROUND POWDER CARTRIDGE SIZE 90</v>
          </cell>
          <cell r="C350">
            <v>93</v>
          </cell>
          <cell r="D350" t="str">
            <v>PCS</v>
          </cell>
          <cell r="E350">
            <v>90</v>
          </cell>
          <cell r="F350">
            <v>8370</v>
          </cell>
          <cell r="H350">
            <v>0</v>
          </cell>
          <cell r="I350">
            <v>0.5</v>
          </cell>
          <cell r="J350">
            <v>47</v>
          </cell>
          <cell r="K350">
            <v>90</v>
          </cell>
          <cell r="L350">
            <v>8370</v>
          </cell>
          <cell r="M350">
            <v>0</v>
          </cell>
          <cell r="N350">
            <v>0</v>
          </cell>
          <cell r="O350">
            <v>140</v>
          </cell>
          <cell r="P350">
            <v>13020</v>
          </cell>
        </row>
        <row r="351">
          <cell r="A351">
            <v>6</v>
          </cell>
          <cell r="B351" t="str">
            <v xml:space="preserve"> CADWELD GROUND POWDER CARTRIDGE SIZE 115</v>
          </cell>
          <cell r="C351">
            <v>159</v>
          </cell>
          <cell r="D351" t="str">
            <v>PCS</v>
          </cell>
          <cell r="E351">
            <v>115</v>
          </cell>
          <cell r="F351">
            <v>18285</v>
          </cell>
          <cell r="H351">
            <v>0</v>
          </cell>
          <cell r="I351">
            <v>0.5</v>
          </cell>
          <cell r="J351">
            <v>80</v>
          </cell>
          <cell r="K351">
            <v>115</v>
          </cell>
          <cell r="L351">
            <v>18285</v>
          </cell>
          <cell r="M351">
            <v>0</v>
          </cell>
          <cell r="N351">
            <v>0</v>
          </cell>
          <cell r="O351">
            <v>140</v>
          </cell>
          <cell r="P351">
            <v>22260</v>
          </cell>
        </row>
        <row r="352">
          <cell r="A352">
            <v>7</v>
          </cell>
          <cell r="B352" t="str">
            <v xml:space="preserve"> CADWELD MOLD, FOR CABLE TO GROUND ROD</v>
          </cell>
          <cell r="C352">
            <v>10</v>
          </cell>
          <cell r="D352" t="str">
            <v>PCS</v>
          </cell>
          <cell r="E352">
            <v>1250</v>
          </cell>
          <cell r="F352">
            <v>12500</v>
          </cell>
          <cell r="H352">
            <v>0</v>
          </cell>
          <cell r="J352">
            <v>0</v>
          </cell>
          <cell r="K352">
            <v>1250</v>
          </cell>
          <cell r="L352">
            <v>12500</v>
          </cell>
          <cell r="M352">
            <v>0</v>
          </cell>
          <cell r="N352">
            <v>0</v>
          </cell>
          <cell r="O352">
            <v>0</v>
          </cell>
          <cell r="P352">
            <v>0</v>
          </cell>
        </row>
        <row r="353">
          <cell r="B353" t="str">
            <v xml:space="preserve"> CADWELD GTC-182G</v>
          </cell>
          <cell r="F353">
            <v>0</v>
          </cell>
          <cell r="H353">
            <v>0</v>
          </cell>
          <cell r="J353">
            <v>0</v>
          </cell>
          <cell r="K353">
            <v>0</v>
          </cell>
          <cell r="L353">
            <v>0</v>
          </cell>
          <cell r="M353">
            <v>0</v>
          </cell>
          <cell r="N353">
            <v>0</v>
          </cell>
          <cell r="O353">
            <v>0</v>
          </cell>
          <cell r="P353">
            <v>0</v>
          </cell>
        </row>
        <row r="354">
          <cell r="A354">
            <v>8</v>
          </cell>
          <cell r="B354" t="str">
            <v xml:space="preserve"> CADWELD MOLD, FOR CABLE TO CABLE</v>
          </cell>
          <cell r="C354">
            <v>5</v>
          </cell>
          <cell r="D354" t="str">
            <v>PCS</v>
          </cell>
          <cell r="E354">
            <v>1250</v>
          </cell>
          <cell r="F354">
            <v>6250</v>
          </cell>
          <cell r="H354">
            <v>0</v>
          </cell>
          <cell r="J354">
            <v>0</v>
          </cell>
          <cell r="K354">
            <v>1250</v>
          </cell>
          <cell r="L354">
            <v>6250</v>
          </cell>
          <cell r="M354">
            <v>0</v>
          </cell>
          <cell r="N354">
            <v>0</v>
          </cell>
          <cell r="O354">
            <v>0</v>
          </cell>
          <cell r="P354">
            <v>0</v>
          </cell>
        </row>
        <row r="355">
          <cell r="B355" t="str">
            <v xml:space="preserve"> CADWELD TAC-2G2G</v>
          </cell>
          <cell r="F355">
            <v>0</v>
          </cell>
          <cell r="H355">
            <v>0</v>
          </cell>
          <cell r="J355">
            <v>0</v>
          </cell>
          <cell r="K355">
            <v>0</v>
          </cell>
          <cell r="L355">
            <v>0</v>
          </cell>
          <cell r="M355">
            <v>0</v>
          </cell>
          <cell r="N355">
            <v>0</v>
          </cell>
          <cell r="O355">
            <v>0</v>
          </cell>
          <cell r="P355">
            <v>0</v>
          </cell>
        </row>
        <row r="356">
          <cell r="A356">
            <v>9</v>
          </cell>
          <cell r="B356" t="str">
            <v xml:space="preserve"> DITTO, BUT CADWELD TAC-2G1V</v>
          </cell>
          <cell r="C356">
            <v>10</v>
          </cell>
          <cell r="D356" t="str">
            <v>PCS</v>
          </cell>
          <cell r="E356">
            <v>1250</v>
          </cell>
          <cell r="F356">
            <v>12500</v>
          </cell>
          <cell r="H356">
            <v>0</v>
          </cell>
          <cell r="J356">
            <v>0</v>
          </cell>
          <cell r="K356">
            <v>1250</v>
          </cell>
          <cell r="L356">
            <v>12500</v>
          </cell>
          <cell r="M356">
            <v>0</v>
          </cell>
          <cell r="N356">
            <v>0</v>
          </cell>
          <cell r="O356">
            <v>0</v>
          </cell>
          <cell r="P356">
            <v>0</v>
          </cell>
        </row>
        <row r="357">
          <cell r="A357">
            <v>10</v>
          </cell>
          <cell r="B357" t="str">
            <v xml:space="preserve"> GROUND CONNECTOR FOR CABLE TO ROD OR PIPE</v>
          </cell>
          <cell r="C357">
            <v>50</v>
          </cell>
          <cell r="D357" t="str">
            <v>PCS</v>
          </cell>
          <cell r="E357">
            <v>650</v>
          </cell>
          <cell r="F357">
            <v>32500</v>
          </cell>
          <cell r="H357">
            <v>0</v>
          </cell>
          <cell r="I357">
            <v>1</v>
          </cell>
          <cell r="J357">
            <v>50</v>
          </cell>
          <cell r="K357">
            <v>650</v>
          </cell>
          <cell r="L357">
            <v>32500</v>
          </cell>
          <cell r="M357">
            <v>0</v>
          </cell>
          <cell r="N357">
            <v>0</v>
          </cell>
          <cell r="O357">
            <v>280</v>
          </cell>
          <cell r="P357">
            <v>14000</v>
          </cell>
        </row>
        <row r="358">
          <cell r="B358" t="str">
            <v xml:space="preserve"> BURNDY GK-6429</v>
          </cell>
          <cell r="F358">
            <v>0</v>
          </cell>
          <cell r="H358">
            <v>0</v>
          </cell>
          <cell r="J358">
            <v>0</v>
          </cell>
          <cell r="K358">
            <v>0</v>
          </cell>
          <cell r="L358">
            <v>0</v>
          </cell>
          <cell r="M358">
            <v>0</v>
          </cell>
          <cell r="N358">
            <v>0</v>
          </cell>
          <cell r="O358">
            <v>0</v>
          </cell>
          <cell r="P358">
            <v>0</v>
          </cell>
        </row>
        <row r="359">
          <cell r="A359">
            <v>11</v>
          </cell>
          <cell r="B359" t="str">
            <v xml:space="preserve"> GROUND TERMINAL BOX, 450MMx300MMx150MMx1.6t WITH</v>
          </cell>
          <cell r="C359">
            <v>25</v>
          </cell>
          <cell r="D359" t="str">
            <v>SET</v>
          </cell>
          <cell r="E359">
            <v>3500</v>
          </cell>
          <cell r="F359">
            <v>87500</v>
          </cell>
          <cell r="H359">
            <v>0</v>
          </cell>
          <cell r="I359">
            <v>6</v>
          </cell>
          <cell r="J359">
            <v>150</v>
          </cell>
          <cell r="K359">
            <v>3500</v>
          </cell>
          <cell r="L359">
            <v>87500</v>
          </cell>
          <cell r="M359">
            <v>0</v>
          </cell>
          <cell r="N359">
            <v>0</v>
          </cell>
          <cell r="O359">
            <v>1680</v>
          </cell>
          <cell r="P359">
            <v>42000</v>
          </cell>
        </row>
        <row r="360">
          <cell r="B360" t="str">
            <v>GROUNDING BUS 300Mx50MMx6t</v>
          </cell>
          <cell r="F360">
            <v>0</v>
          </cell>
          <cell r="H360">
            <v>0</v>
          </cell>
          <cell r="J360">
            <v>0</v>
          </cell>
          <cell r="K360">
            <v>0</v>
          </cell>
          <cell r="L360">
            <v>0</v>
          </cell>
          <cell r="M360">
            <v>0</v>
          </cell>
          <cell r="N360">
            <v>0</v>
          </cell>
          <cell r="O360">
            <v>0</v>
          </cell>
          <cell r="P360">
            <v>0</v>
          </cell>
        </row>
        <row r="361">
          <cell r="A361">
            <v>12</v>
          </cell>
          <cell r="B361" t="str">
            <v xml:space="preserve"> CABLE LUG, COPPER FOR 60 sq.mm</v>
          </cell>
          <cell r="C361">
            <v>92</v>
          </cell>
          <cell r="D361" t="str">
            <v>PCS</v>
          </cell>
          <cell r="E361">
            <v>60</v>
          </cell>
          <cell r="F361">
            <v>5520</v>
          </cell>
          <cell r="H361">
            <v>0</v>
          </cell>
          <cell r="I361">
            <v>0.5</v>
          </cell>
          <cell r="J361">
            <v>46</v>
          </cell>
          <cell r="K361">
            <v>60</v>
          </cell>
          <cell r="L361">
            <v>5520</v>
          </cell>
          <cell r="M361">
            <v>0</v>
          </cell>
          <cell r="N361">
            <v>0</v>
          </cell>
          <cell r="O361">
            <v>140</v>
          </cell>
          <cell r="P361">
            <v>12880</v>
          </cell>
        </row>
        <row r="362">
          <cell r="A362">
            <v>13</v>
          </cell>
          <cell r="B362" t="str">
            <v xml:space="preserve"> DITTO, BUT FOR 38 sq.mm</v>
          </cell>
          <cell r="C362">
            <v>169</v>
          </cell>
          <cell r="D362" t="str">
            <v>PCS</v>
          </cell>
          <cell r="E362">
            <v>38</v>
          </cell>
          <cell r="F362">
            <v>6422</v>
          </cell>
          <cell r="H362">
            <v>0</v>
          </cell>
          <cell r="I362">
            <v>0.5</v>
          </cell>
          <cell r="J362">
            <v>85</v>
          </cell>
          <cell r="K362">
            <v>38</v>
          </cell>
          <cell r="L362">
            <v>6422</v>
          </cell>
          <cell r="M362">
            <v>0</v>
          </cell>
          <cell r="N362">
            <v>0</v>
          </cell>
          <cell r="O362">
            <v>140</v>
          </cell>
          <cell r="P362">
            <v>23660</v>
          </cell>
        </row>
        <row r="363">
          <cell r="A363">
            <v>14</v>
          </cell>
          <cell r="B363" t="str">
            <v xml:space="preserve"> CONCRETE PIPE WITH COVER 12" DIA. 2 FT LG</v>
          </cell>
          <cell r="C363">
            <v>50</v>
          </cell>
          <cell r="D363" t="str">
            <v>PCS</v>
          </cell>
          <cell r="E363">
            <v>2800</v>
          </cell>
          <cell r="F363">
            <v>140000</v>
          </cell>
          <cell r="H363">
            <v>0</v>
          </cell>
          <cell r="I363">
            <v>3</v>
          </cell>
          <cell r="J363">
            <v>150</v>
          </cell>
          <cell r="K363">
            <v>2800</v>
          </cell>
          <cell r="L363">
            <v>140000</v>
          </cell>
          <cell r="M363">
            <v>0</v>
          </cell>
          <cell r="N363">
            <v>0</v>
          </cell>
          <cell r="O363">
            <v>840</v>
          </cell>
          <cell r="P363">
            <v>42000</v>
          </cell>
        </row>
        <row r="364">
          <cell r="A364">
            <v>15</v>
          </cell>
          <cell r="B364" t="str">
            <v xml:space="preserve"> STEEL PLATE, SS41, 1829x6401x6t</v>
          </cell>
          <cell r="C364">
            <v>1</v>
          </cell>
          <cell r="D364" t="str">
            <v>PCS</v>
          </cell>
          <cell r="E364">
            <v>10000</v>
          </cell>
          <cell r="F364">
            <v>10000</v>
          </cell>
          <cell r="H364">
            <v>0</v>
          </cell>
          <cell r="I364">
            <v>20</v>
          </cell>
          <cell r="J364">
            <v>20</v>
          </cell>
          <cell r="K364">
            <v>10000</v>
          </cell>
          <cell r="L364">
            <v>10000</v>
          </cell>
          <cell r="M364">
            <v>0</v>
          </cell>
          <cell r="N364">
            <v>0</v>
          </cell>
          <cell r="O364">
            <v>5600</v>
          </cell>
          <cell r="P364">
            <v>5600</v>
          </cell>
        </row>
        <row r="365">
          <cell r="A365">
            <v>16</v>
          </cell>
          <cell r="B365" t="str">
            <v xml:space="preserve"> CONDUIT CLAMP, ONE-HOLE 3/4"</v>
          </cell>
          <cell r="C365">
            <v>265</v>
          </cell>
          <cell r="D365" t="str">
            <v>PCS</v>
          </cell>
          <cell r="E365">
            <v>4</v>
          </cell>
          <cell r="F365">
            <v>1060</v>
          </cell>
          <cell r="H365">
            <v>0</v>
          </cell>
          <cell r="I365">
            <v>0.5</v>
          </cell>
          <cell r="J365">
            <v>133</v>
          </cell>
          <cell r="K365">
            <v>4</v>
          </cell>
          <cell r="L365">
            <v>1060</v>
          </cell>
          <cell r="M365">
            <v>0</v>
          </cell>
          <cell r="N365">
            <v>0</v>
          </cell>
          <cell r="O365">
            <v>140</v>
          </cell>
          <cell r="P365">
            <v>37100</v>
          </cell>
        </row>
        <row r="366">
          <cell r="A366">
            <v>17</v>
          </cell>
          <cell r="B366" t="str">
            <v xml:space="preserve"> PVC CONDUIT, SCHEDULE B, CNS1302  3/4"</v>
          </cell>
          <cell r="C366">
            <v>265</v>
          </cell>
          <cell r="D366" t="str">
            <v>M</v>
          </cell>
          <cell r="E366">
            <v>12</v>
          </cell>
          <cell r="F366">
            <v>3180</v>
          </cell>
          <cell r="H366">
            <v>0</v>
          </cell>
          <cell r="I366">
            <v>0.28000000000000003</v>
          </cell>
          <cell r="J366">
            <v>74</v>
          </cell>
          <cell r="K366">
            <v>12</v>
          </cell>
          <cell r="L366">
            <v>3180</v>
          </cell>
          <cell r="M366">
            <v>0</v>
          </cell>
          <cell r="N366">
            <v>0</v>
          </cell>
          <cell r="O366">
            <v>78</v>
          </cell>
          <cell r="P366">
            <v>20670</v>
          </cell>
        </row>
        <row r="367">
          <cell r="A367">
            <v>18</v>
          </cell>
          <cell r="B367" t="str">
            <v xml:space="preserve"> EXCAVATION</v>
          </cell>
          <cell r="C367">
            <v>1550</v>
          </cell>
          <cell r="D367" t="str">
            <v>M3</v>
          </cell>
          <cell r="E367" t="str">
            <v>M+L</v>
          </cell>
          <cell r="F367" t="str">
            <v>M+L</v>
          </cell>
          <cell r="H367">
            <v>0</v>
          </cell>
          <cell r="J367">
            <v>0</v>
          </cell>
          <cell r="K367" t="str">
            <v>M+L</v>
          </cell>
          <cell r="L367" t="str">
            <v>M+L</v>
          </cell>
          <cell r="M367">
            <v>0</v>
          </cell>
          <cell r="N367">
            <v>0</v>
          </cell>
          <cell r="O367">
            <v>72</v>
          </cell>
          <cell r="P367">
            <v>111600</v>
          </cell>
        </row>
        <row r="368">
          <cell r="A368">
            <v>19</v>
          </cell>
          <cell r="B368" t="str">
            <v xml:space="preserve"> BACKFILL</v>
          </cell>
          <cell r="C368">
            <v>1550</v>
          </cell>
          <cell r="D368" t="str">
            <v>M3</v>
          </cell>
          <cell r="E368" t="str">
            <v>M+L</v>
          </cell>
          <cell r="F368" t="str">
            <v>M+L</v>
          </cell>
          <cell r="H368">
            <v>0</v>
          </cell>
          <cell r="J368">
            <v>0</v>
          </cell>
          <cell r="K368" t="str">
            <v>M+L</v>
          </cell>
          <cell r="L368" t="str">
            <v>M+L</v>
          </cell>
          <cell r="M368">
            <v>0</v>
          </cell>
          <cell r="N368">
            <v>0</v>
          </cell>
          <cell r="O368">
            <v>120</v>
          </cell>
          <cell r="P368">
            <v>186000</v>
          </cell>
        </row>
        <row r="369">
          <cell r="A369">
            <v>20</v>
          </cell>
          <cell r="B369" t="str">
            <v xml:space="preserve"> MISCELLANEOUS MATERIALS</v>
          </cell>
          <cell r="C369">
            <v>1</v>
          </cell>
          <cell r="D369" t="str">
            <v>LOT</v>
          </cell>
          <cell r="E369">
            <v>82037.700000000012</v>
          </cell>
          <cell r="F369">
            <v>82038</v>
          </cell>
          <cell r="H369">
            <v>0</v>
          </cell>
          <cell r="I369">
            <v>316.10000000000002</v>
          </cell>
          <cell r="J369">
            <v>316</v>
          </cell>
          <cell r="K369">
            <v>82038</v>
          </cell>
          <cell r="L369">
            <v>82038</v>
          </cell>
          <cell r="M369">
            <v>0</v>
          </cell>
          <cell r="N369">
            <v>0</v>
          </cell>
          <cell r="O369">
            <v>88508</v>
          </cell>
          <cell r="P369">
            <v>88508</v>
          </cell>
        </row>
        <row r="370">
          <cell r="B370" t="str">
            <v>SUB-TOTAL : (D)</v>
          </cell>
          <cell r="F370">
            <v>902415</v>
          </cell>
          <cell r="H370">
            <v>0</v>
          </cell>
          <cell r="J370">
            <v>3477</v>
          </cell>
          <cell r="K370">
            <v>0</v>
          </cell>
          <cell r="L370">
            <v>902415</v>
          </cell>
          <cell r="M370">
            <v>0</v>
          </cell>
          <cell r="N370">
            <v>0</v>
          </cell>
          <cell r="O370">
            <v>0</v>
          </cell>
          <cell r="P370">
            <v>1266758</v>
          </cell>
        </row>
        <row r="371">
          <cell r="F371">
            <v>0</v>
          </cell>
          <cell r="H371">
            <v>0</v>
          </cell>
          <cell r="J371">
            <v>0</v>
          </cell>
          <cell r="K371">
            <v>0</v>
          </cell>
          <cell r="L371">
            <v>0</v>
          </cell>
          <cell r="M371">
            <v>0</v>
          </cell>
          <cell r="N371">
            <v>0</v>
          </cell>
          <cell r="O371">
            <v>0</v>
          </cell>
          <cell r="P371">
            <v>0</v>
          </cell>
        </row>
        <row r="372">
          <cell r="F372">
            <v>0</v>
          </cell>
          <cell r="H372">
            <v>0</v>
          </cell>
          <cell r="J372">
            <v>0</v>
          </cell>
          <cell r="K372">
            <v>0</v>
          </cell>
          <cell r="L372">
            <v>0</v>
          </cell>
          <cell r="M372">
            <v>0</v>
          </cell>
          <cell r="N372">
            <v>0</v>
          </cell>
          <cell r="O372">
            <v>0</v>
          </cell>
          <cell r="P372">
            <v>0</v>
          </cell>
        </row>
        <row r="373">
          <cell r="D373" t="str">
            <v xml:space="preserve"> </v>
          </cell>
          <cell r="F373">
            <v>0</v>
          </cell>
          <cell r="H373">
            <v>0</v>
          </cell>
          <cell r="J373">
            <v>0</v>
          </cell>
          <cell r="K373">
            <v>0</v>
          </cell>
          <cell r="L373">
            <v>0</v>
          </cell>
          <cell r="M373">
            <v>0</v>
          </cell>
          <cell r="N373">
            <v>0</v>
          </cell>
          <cell r="O373">
            <v>0</v>
          </cell>
          <cell r="P373">
            <v>0</v>
          </cell>
        </row>
        <row r="374">
          <cell r="A374" t="str">
            <v>E.</v>
          </cell>
          <cell r="B374" t="str">
            <v>TELEPHONE SYSTEM(全廠區建築物間之管線)</v>
          </cell>
          <cell r="F374">
            <v>0</v>
          </cell>
          <cell r="H374">
            <v>0</v>
          </cell>
          <cell r="J374">
            <v>0</v>
          </cell>
          <cell r="K374">
            <v>0</v>
          </cell>
          <cell r="L374">
            <v>0</v>
          </cell>
          <cell r="M374">
            <v>0</v>
          </cell>
          <cell r="N374">
            <v>0</v>
          </cell>
          <cell r="O374">
            <v>0</v>
          </cell>
          <cell r="P374">
            <v>0</v>
          </cell>
        </row>
        <row r="375">
          <cell r="A375">
            <v>1</v>
          </cell>
          <cell r="B375" t="str">
            <v>PABX , W/100 EXTENSION , 10 TRUNK LINE</v>
          </cell>
          <cell r="C375">
            <v>1</v>
          </cell>
          <cell r="D375" t="str">
            <v>SET</v>
          </cell>
          <cell r="E375">
            <v>380000</v>
          </cell>
          <cell r="F375">
            <v>380000</v>
          </cell>
          <cell r="H375">
            <v>0</v>
          </cell>
          <cell r="I375">
            <v>40</v>
          </cell>
          <cell r="J375">
            <v>40</v>
          </cell>
          <cell r="K375">
            <v>380000</v>
          </cell>
          <cell r="L375">
            <v>380000</v>
          </cell>
          <cell r="M375">
            <v>0</v>
          </cell>
          <cell r="N375">
            <v>0</v>
          </cell>
          <cell r="O375">
            <v>11200</v>
          </cell>
          <cell r="P375">
            <v>11200</v>
          </cell>
        </row>
        <row r="376">
          <cell r="A376">
            <v>2</v>
          </cell>
          <cell r="B376" t="str">
            <v xml:space="preserve"> TELEPHONE CABLE, SOLID COPPER PVBC INSU. 5 PAIRS</v>
          </cell>
          <cell r="C376">
            <v>1300</v>
          </cell>
          <cell r="D376" t="str">
            <v>M</v>
          </cell>
          <cell r="E376">
            <v>14</v>
          </cell>
          <cell r="F376">
            <v>18200</v>
          </cell>
          <cell r="H376">
            <v>0</v>
          </cell>
          <cell r="I376">
            <v>8.5999999999999993E-2</v>
          </cell>
          <cell r="J376">
            <v>112</v>
          </cell>
          <cell r="K376">
            <v>14</v>
          </cell>
          <cell r="L376">
            <v>18200</v>
          </cell>
          <cell r="M376">
            <v>0</v>
          </cell>
          <cell r="N376">
            <v>0</v>
          </cell>
          <cell r="O376">
            <v>24</v>
          </cell>
          <cell r="P376">
            <v>31200</v>
          </cell>
        </row>
        <row r="377">
          <cell r="A377">
            <v>3</v>
          </cell>
          <cell r="B377" t="str">
            <v xml:space="preserve"> DITTO, BUT 10 PAIRS</v>
          </cell>
          <cell r="C377">
            <v>250</v>
          </cell>
          <cell r="D377" t="str">
            <v>M</v>
          </cell>
          <cell r="E377">
            <v>30</v>
          </cell>
          <cell r="F377">
            <v>7500</v>
          </cell>
          <cell r="H377">
            <v>0</v>
          </cell>
          <cell r="I377">
            <v>0.122</v>
          </cell>
          <cell r="J377">
            <v>31</v>
          </cell>
          <cell r="K377">
            <v>30</v>
          </cell>
          <cell r="L377">
            <v>7500</v>
          </cell>
          <cell r="M377">
            <v>0</v>
          </cell>
          <cell r="N377">
            <v>0</v>
          </cell>
          <cell r="O377">
            <v>34</v>
          </cell>
          <cell r="P377">
            <v>8500</v>
          </cell>
        </row>
        <row r="378">
          <cell r="A378">
            <v>4</v>
          </cell>
          <cell r="B378" t="str">
            <v xml:space="preserve"> DITTO, BUT 30 PAIRS</v>
          </cell>
          <cell r="C378">
            <v>300</v>
          </cell>
          <cell r="D378" t="str">
            <v>M</v>
          </cell>
          <cell r="E378">
            <v>80</v>
          </cell>
          <cell r="F378">
            <v>24000</v>
          </cell>
          <cell r="H378">
            <v>0</v>
          </cell>
          <cell r="I378">
            <v>0.20599999999999999</v>
          </cell>
          <cell r="J378">
            <v>62</v>
          </cell>
          <cell r="K378">
            <v>80</v>
          </cell>
          <cell r="L378">
            <v>24000</v>
          </cell>
          <cell r="M378">
            <v>0</v>
          </cell>
          <cell r="N378">
            <v>0</v>
          </cell>
          <cell r="O378">
            <v>58</v>
          </cell>
          <cell r="P378">
            <v>17400</v>
          </cell>
        </row>
        <row r="379">
          <cell r="A379">
            <v>4</v>
          </cell>
          <cell r="B379" t="str">
            <v xml:space="preserve"> DITTO, BUT 50 PAIRS</v>
          </cell>
          <cell r="C379">
            <v>400</v>
          </cell>
          <cell r="D379" t="str">
            <v>M</v>
          </cell>
          <cell r="E379">
            <v>133</v>
          </cell>
          <cell r="F379">
            <v>53200</v>
          </cell>
          <cell r="H379">
            <v>0</v>
          </cell>
          <cell r="I379">
            <v>0.25600000000000001</v>
          </cell>
          <cell r="J379">
            <v>102</v>
          </cell>
          <cell r="K379">
            <v>133</v>
          </cell>
          <cell r="L379">
            <v>53200</v>
          </cell>
          <cell r="M379">
            <v>0</v>
          </cell>
          <cell r="N379">
            <v>0</v>
          </cell>
          <cell r="O379">
            <v>72</v>
          </cell>
          <cell r="P379">
            <v>28800</v>
          </cell>
        </row>
        <row r="380">
          <cell r="A380">
            <v>5</v>
          </cell>
          <cell r="B380" t="str">
            <v xml:space="preserve"> MISCELLANEOUS MATERIALS</v>
          </cell>
          <cell r="C380">
            <v>1</v>
          </cell>
          <cell r="D380" t="str">
            <v>LOT</v>
          </cell>
          <cell r="E380">
            <v>10290</v>
          </cell>
          <cell r="F380">
            <v>10290</v>
          </cell>
          <cell r="H380">
            <v>0</v>
          </cell>
          <cell r="I380">
            <v>105</v>
          </cell>
          <cell r="J380">
            <v>105</v>
          </cell>
          <cell r="K380">
            <v>10290</v>
          </cell>
          <cell r="L380">
            <v>10290</v>
          </cell>
          <cell r="M380">
            <v>0</v>
          </cell>
          <cell r="N380">
            <v>0</v>
          </cell>
          <cell r="O380">
            <v>29400</v>
          </cell>
          <cell r="P380">
            <v>29400</v>
          </cell>
        </row>
        <row r="381">
          <cell r="B381" t="str">
            <v>SUB-TOTAL : (E)</v>
          </cell>
          <cell r="F381">
            <v>493190</v>
          </cell>
          <cell r="H381">
            <v>0</v>
          </cell>
          <cell r="J381">
            <v>452</v>
          </cell>
          <cell r="K381">
            <v>0</v>
          </cell>
          <cell r="L381">
            <v>493190</v>
          </cell>
          <cell r="M381">
            <v>0</v>
          </cell>
          <cell r="N381">
            <v>0</v>
          </cell>
          <cell r="O381">
            <v>0</v>
          </cell>
          <cell r="P381">
            <v>126500</v>
          </cell>
        </row>
        <row r="382">
          <cell r="F382">
            <v>0</v>
          </cell>
          <cell r="H382">
            <v>0</v>
          </cell>
          <cell r="J382">
            <v>0</v>
          </cell>
          <cell r="K382">
            <v>0</v>
          </cell>
          <cell r="L382">
            <v>0</v>
          </cell>
          <cell r="M382">
            <v>0</v>
          </cell>
          <cell r="N382">
            <v>0</v>
          </cell>
          <cell r="O382">
            <v>0</v>
          </cell>
          <cell r="P382">
            <v>0</v>
          </cell>
        </row>
        <row r="383">
          <cell r="F383">
            <v>0</v>
          </cell>
          <cell r="H383">
            <v>0</v>
          </cell>
          <cell r="J383">
            <v>0</v>
          </cell>
          <cell r="K383">
            <v>0</v>
          </cell>
          <cell r="L383">
            <v>0</v>
          </cell>
          <cell r="M383">
            <v>0</v>
          </cell>
          <cell r="N383">
            <v>0</v>
          </cell>
          <cell r="O383">
            <v>0</v>
          </cell>
          <cell r="P383">
            <v>0</v>
          </cell>
        </row>
        <row r="384">
          <cell r="A384" t="str">
            <v>F.</v>
          </cell>
          <cell r="B384" t="str">
            <v>PAGE/INTERCOMMUNICATION SYSTEM</v>
          </cell>
          <cell r="D384" t="str">
            <v xml:space="preserve"> </v>
          </cell>
          <cell r="F384">
            <v>0</v>
          </cell>
          <cell r="H384">
            <v>0</v>
          </cell>
          <cell r="J384">
            <v>0</v>
          </cell>
          <cell r="K384">
            <v>0</v>
          </cell>
          <cell r="L384">
            <v>0</v>
          </cell>
          <cell r="M384">
            <v>0</v>
          </cell>
          <cell r="N384">
            <v>0</v>
          </cell>
          <cell r="O384">
            <v>0</v>
          </cell>
          <cell r="P384">
            <v>0</v>
          </cell>
        </row>
        <row r="385">
          <cell r="A385">
            <v>1</v>
          </cell>
          <cell r="B385" t="str">
            <v xml:space="preserve"> PAGE/PARTY STATION, SINGLE PARTY LINE</v>
          </cell>
          <cell r="C385">
            <v>10</v>
          </cell>
          <cell r="D385" t="str">
            <v>SET</v>
          </cell>
          <cell r="E385">
            <v>19700</v>
          </cell>
          <cell r="F385">
            <v>197000</v>
          </cell>
          <cell r="H385">
            <v>0</v>
          </cell>
          <cell r="I385">
            <v>12</v>
          </cell>
          <cell r="J385">
            <v>120</v>
          </cell>
          <cell r="K385">
            <v>19700</v>
          </cell>
          <cell r="L385">
            <v>197000</v>
          </cell>
          <cell r="M385">
            <v>0</v>
          </cell>
          <cell r="N385">
            <v>0</v>
          </cell>
          <cell r="O385">
            <v>3360</v>
          </cell>
          <cell r="P385">
            <v>33600</v>
          </cell>
        </row>
        <row r="386">
          <cell r="B386" t="str">
            <v xml:space="preserve"> CL.1, DIV.2 , G-T #730-104 OR EQUAL</v>
          </cell>
          <cell r="F386">
            <v>0</v>
          </cell>
          <cell r="H386">
            <v>0</v>
          </cell>
          <cell r="J386">
            <v>0</v>
          </cell>
          <cell r="K386">
            <v>0</v>
          </cell>
          <cell r="L386">
            <v>0</v>
          </cell>
          <cell r="M386">
            <v>0</v>
          </cell>
          <cell r="N386">
            <v>0</v>
          </cell>
          <cell r="O386">
            <v>0</v>
          </cell>
          <cell r="P386">
            <v>0</v>
          </cell>
        </row>
        <row r="387">
          <cell r="A387">
            <v>2</v>
          </cell>
          <cell r="B387" t="str">
            <v>DITTO, BUT INDOOR TYPE, G-T #700-102</v>
          </cell>
          <cell r="C387">
            <v>4</v>
          </cell>
          <cell r="D387" t="str">
            <v>SET</v>
          </cell>
          <cell r="E387">
            <v>17800</v>
          </cell>
          <cell r="F387">
            <v>71200</v>
          </cell>
          <cell r="H387">
            <v>0</v>
          </cell>
          <cell r="I387">
            <v>10</v>
          </cell>
          <cell r="J387">
            <v>40</v>
          </cell>
          <cell r="K387">
            <v>17800</v>
          </cell>
          <cell r="L387">
            <v>71200</v>
          </cell>
          <cell r="M387">
            <v>0</v>
          </cell>
          <cell r="N387">
            <v>0</v>
          </cell>
          <cell r="O387">
            <v>2800</v>
          </cell>
          <cell r="P387">
            <v>11200</v>
          </cell>
        </row>
        <row r="388">
          <cell r="A388">
            <v>3</v>
          </cell>
          <cell r="B388" t="str">
            <v>DITTO, BUT DESK MOUNT. TYPE, G-T #726-102</v>
          </cell>
          <cell r="C388">
            <v>1</v>
          </cell>
          <cell r="D388" t="str">
            <v>SET</v>
          </cell>
          <cell r="E388">
            <v>23000</v>
          </cell>
          <cell r="F388">
            <v>23000</v>
          </cell>
          <cell r="H388">
            <v>0</v>
          </cell>
          <cell r="I388">
            <v>12</v>
          </cell>
          <cell r="J388">
            <v>12</v>
          </cell>
          <cell r="K388">
            <v>23000</v>
          </cell>
          <cell r="L388">
            <v>23000</v>
          </cell>
          <cell r="M388">
            <v>0</v>
          </cell>
          <cell r="N388">
            <v>0</v>
          </cell>
          <cell r="O388">
            <v>3360</v>
          </cell>
          <cell r="P388">
            <v>3360</v>
          </cell>
        </row>
        <row r="389">
          <cell r="A389">
            <v>4</v>
          </cell>
          <cell r="B389" t="str">
            <v xml:space="preserve"> HOT DIPPED GALVANIZED STEEL SUPPORT, C100</v>
          </cell>
          <cell r="C389">
            <v>10</v>
          </cell>
          <cell r="D389" t="str">
            <v>SET</v>
          </cell>
          <cell r="E389">
            <v>1500</v>
          </cell>
          <cell r="F389">
            <v>15000</v>
          </cell>
          <cell r="H389">
            <v>0</v>
          </cell>
          <cell r="I389">
            <v>4</v>
          </cell>
          <cell r="J389">
            <v>40</v>
          </cell>
          <cell r="K389">
            <v>1500</v>
          </cell>
          <cell r="L389">
            <v>15000</v>
          </cell>
          <cell r="M389">
            <v>0</v>
          </cell>
          <cell r="N389">
            <v>0</v>
          </cell>
          <cell r="O389">
            <v>1120</v>
          </cell>
          <cell r="P389">
            <v>11200</v>
          </cell>
        </row>
        <row r="390">
          <cell r="B390" t="str">
            <v>3M LG., W/ SMALL FOUNDATION</v>
          </cell>
          <cell r="F390">
            <v>0</v>
          </cell>
          <cell r="H390">
            <v>0</v>
          </cell>
          <cell r="J390">
            <v>0</v>
          </cell>
          <cell r="K390">
            <v>0</v>
          </cell>
          <cell r="L390">
            <v>0</v>
          </cell>
          <cell r="M390">
            <v>0</v>
          </cell>
          <cell r="N390">
            <v>0</v>
          </cell>
          <cell r="O390">
            <v>0</v>
          </cell>
          <cell r="P390">
            <v>0</v>
          </cell>
        </row>
        <row r="391">
          <cell r="A391">
            <v>5</v>
          </cell>
          <cell r="B391" t="str">
            <v xml:space="preserve"> DRIVER, W/MOLDED LEXAN FOR DIV. 2 G-T </v>
          </cell>
          <cell r="C391">
            <v>16</v>
          </cell>
          <cell r="D391" t="str">
            <v>SET</v>
          </cell>
          <cell r="E391">
            <v>3300</v>
          </cell>
          <cell r="F391">
            <v>52800</v>
          </cell>
          <cell r="H391">
            <v>0</v>
          </cell>
          <cell r="I391">
            <v>3</v>
          </cell>
          <cell r="J391">
            <v>48</v>
          </cell>
          <cell r="K391">
            <v>3300</v>
          </cell>
          <cell r="L391">
            <v>52800</v>
          </cell>
          <cell r="M391">
            <v>0</v>
          </cell>
          <cell r="N391">
            <v>0</v>
          </cell>
          <cell r="O391">
            <v>840</v>
          </cell>
          <cell r="P391">
            <v>13440</v>
          </cell>
        </row>
        <row r="392">
          <cell r="B392" t="str">
            <v xml:space="preserve"> 13314-001</v>
          </cell>
          <cell r="F392">
            <v>0</v>
          </cell>
          <cell r="H392">
            <v>0</v>
          </cell>
          <cell r="J392">
            <v>0</v>
          </cell>
          <cell r="K392">
            <v>0</v>
          </cell>
          <cell r="L392">
            <v>0</v>
          </cell>
          <cell r="M392">
            <v>0</v>
          </cell>
          <cell r="N392">
            <v>0</v>
          </cell>
          <cell r="O392">
            <v>0</v>
          </cell>
          <cell r="P392">
            <v>0</v>
          </cell>
        </row>
        <row r="393">
          <cell r="A393">
            <v>6</v>
          </cell>
          <cell r="B393" t="str">
            <v xml:space="preserve"> HORN SPEAKER W/ EPOXY G-T 13304-002</v>
          </cell>
          <cell r="C393">
            <v>16</v>
          </cell>
          <cell r="D393" t="str">
            <v>SET</v>
          </cell>
          <cell r="E393">
            <v>6000</v>
          </cell>
          <cell r="F393">
            <v>96000</v>
          </cell>
          <cell r="H393">
            <v>0</v>
          </cell>
          <cell r="I393">
            <v>5</v>
          </cell>
          <cell r="J393">
            <v>80</v>
          </cell>
          <cell r="K393">
            <v>6000</v>
          </cell>
          <cell r="L393">
            <v>96000</v>
          </cell>
          <cell r="M393">
            <v>0</v>
          </cell>
          <cell r="N393">
            <v>0</v>
          </cell>
          <cell r="O393">
            <v>1400</v>
          </cell>
          <cell r="P393">
            <v>22400</v>
          </cell>
        </row>
        <row r="394">
          <cell r="B394" t="str">
            <v xml:space="preserve"> MOUNTING ASSEMBLY, G-T 411A1SPL</v>
          </cell>
          <cell r="F394">
            <v>0</v>
          </cell>
          <cell r="H394">
            <v>0</v>
          </cell>
          <cell r="J394">
            <v>0</v>
          </cell>
          <cell r="K394">
            <v>0</v>
          </cell>
          <cell r="L394">
            <v>0</v>
          </cell>
          <cell r="M394">
            <v>0</v>
          </cell>
          <cell r="N394">
            <v>0</v>
          </cell>
          <cell r="O394">
            <v>0</v>
          </cell>
          <cell r="P394">
            <v>0</v>
          </cell>
        </row>
        <row r="395">
          <cell r="A395">
            <v>7</v>
          </cell>
          <cell r="B395" t="str">
            <v xml:space="preserve"> LINE BALANCE UNIT G-T 305-001 OR EQUAL</v>
          </cell>
          <cell r="C395">
            <v>1</v>
          </cell>
          <cell r="D395" t="str">
            <v>SET</v>
          </cell>
          <cell r="E395">
            <v>2600</v>
          </cell>
          <cell r="F395">
            <v>2600</v>
          </cell>
          <cell r="H395">
            <v>0</v>
          </cell>
          <cell r="I395">
            <v>4</v>
          </cell>
          <cell r="J395">
            <v>4</v>
          </cell>
          <cell r="K395">
            <v>2600</v>
          </cell>
          <cell r="L395">
            <v>2600</v>
          </cell>
          <cell r="M395">
            <v>0</v>
          </cell>
          <cell r="N395">
            <v>0</v>
          </cell>
          <cell r="O395">
            <v>1120</v>
          </cell>
          <cell r="P395">
            <v>1120</v>
          </cell>
        </row>
        <row r="396">
          <cell r="A396">
            <v>8</v>
          </cell>
          <cell r="B396" t="str">
            <v xml:space="preserve"> CABLE, OVERALL &amp; INDIVIDUAL SHIELDED, 300V 8P-#14AWG</v>
          </cell>
          <cell r="C396">
            <v>2700</v>
          </cell>
          <cell r="D396" t="str">
            <v>M</v>
          </cell>
          <cell r="E396">
            <v>137</v>
          </cell>
          <cell r="F396">
            <v>369900</v>
          </cell>
          <cell r="H396">
            <v>0</v>
          </cell>
          <cell r="I396">
            <v>0.17799999999999999</v>
          </cell>
          <cell r="J396">
            <v>481</v>
          </cell>
          <cell r="K396">
            <v>137</v>
          </cell>
          <cell r="L396">
            <v>369900</v>
          </cell>
          <cell r="M396">
            <v>0</v>
          </cell>
          <cell r="N396">
            <v>0</v>
          </cell>
          <cell r="O396">
            <v>50</v>
          </cell>
          <cell r="P396">
            <v>135000</v>
          </cell>
        </row>
        <row r="397">
          <cell r="A397">
            <v>9</v>
          </cell>
          <cell r="B397" t="str">
            <v>XLPE CABLE 3C-3.5SQ.MM</v>
          </cell>
          <cell r="C397">
            <v>2800</v>
          </cell>
          <cell r="D397" t="str">
            <v>M</v>
          </cell>
          <cell r="E397">
            <v>15</v>
          </cell>
          <cell r="F397">
            <v>42000</v>
          </cell>
          <cell r="H397">
            <v>0</v>
          </cell>
          <cell r="I397">
            <v>7.9000000000000001E-2</v>
          </cell>
          <cell r="J397">
            <v>221</v>
          </cell>
          <cell r="K397">
            <v>15</v>
          </cell>
          <cell r="L397">
            <v>42000</v>
          </cell>
          <cell r="M397">
            <v>0</v>
          </cell>
          <cell r="N397">
            <v>0</v>
          </cell>
          <cell r="O397">
            <v>22</v>
          </cell>
          <cell r="P397">
            <v>61600</v>
          </cell>
        </row>
        <row r="398">
          <cell r="A398">
            <v>10</v>
          </cell>
          <cell r="B398" t="str">
            <v xml:space="preserve"> SPEAKER CABLE, TWISTED PAIR #18 AWG</v>
          </cell>
          <cell r="C398">
            <v>50</v>
          </cell>
          <cell r="D398" t="str">
            <v>M</v>
          </cell>
          <cell r="E398">
            <v>12</v>
          </cell>
          <cell r="F398">
            <v>600</v>
          </cell>
          <cell r="H398">
            <v>0</v>
          </cell>
          <cell r="I398">
            <v>6.2E-2</v>
          </cell>
          <cell r="J398">
            <v>3</v>
          </cell>
          <cell r="K398">
            <v>12</v>
          </cell>
          <cell r="L398">
            <v>600</v>
          </cell>
          <cell r="M398">
            <v>0</v>
          </cell>
          <cell r="N398">
            <v>0</v>
          </cell>
          <cell r="O398">
            <v>17</v>
          </cell>
          <cell r="P398">
            <v>850</v>
          </cell>
        </row>
        <row r="399">
          <cell r="A399">
            <v>11</v>
          </cell>
          <cell r="B399" t="str">
            <v>RSG CONDUIT, 2"</v>
          </cell>
          <cell r="C399">
            <v>100</v>
          </cell>
          <cell r="D399" t="str">
            <v>M</v>
          </cell>
          <cell r="E399">
            <v>105</v>
          </cell>
          <cell r="F399">
            <v>10500</v>
          </cell>
          <cell r="H399">
            <v>0</v>
          </cell>
          <cell r="I399">
            <v>0.98</v>
          </cell>
          <cell r="J399">
            <v>98</v>
          </cell>
          <cell r="K399">
            <v>105</v>
          </cell>
          <cell r="L399">
            <v>10500</v>
          </cell>
          <cell r="M399">
            <v>0</v>
          </cell>
          <cell r="N399">
            <v>0</v>
          </cell>
          <cell r="O399">
            <v>274</v>
          </cell>
          <cell r="P399">
            <v>27400</v>
          </cell>
        </row>
        <row r="400">
          <cell r="A400">
            <v>12</v>
          </cell>
          <cell r="B400" t="str">
            <v>DITTO BUT 3/4"</v>
          </cell>
          <cell r="C400">
            <v>50</v>
          </cell>
          <cell r="D400" t="str">
            <v>M</v>
          </cell>
          <cell r="E400">
            <v>32</v>
          </cell>
          <cell r="F400">
            <v>1600</v>
          </cell>
          <cell r="H400">
            <v>0</v>
          </cell>
          <cell r="I400">
            <v>0.47</v>
          </cell>
          <cell r="J400">
            <v>24</v>
          </cell>
          <cell r="K400">
            <v>32</v>
          </cell>
          <cell r="L400">
            <v>1600</v>
          </cell>
          <cell r="M400">
            <v>0</v>
          </cell>
          <cell r="N400">
            <v>0</v>
          </cell>
          <cell r="O400">
            <v>132</v>
          </cell>
          <cell r="P400">
            <v>6600</v>
          </cell>
        </row>
        <row r="401">
          <cell r="A401">
            <v>13</v>
          </cell>
          <cell r="B401" t="str">
            <v xml:space="preserve"> FLEXIBLE CONDUIT, 3/4", 1M LG, W/ TWO CONNECTOR</v>
          </cell>
          <cell r="C401">
            <v>16</v>
          </cell>
          <cell r="D401" t="str">
            <v>M</v>
          </cell>
          <cell r="E401">
            <v>81</v>
          </cell>
          <cell r="F401">
            <v>1296</v>
          </cell>
          <cell r="H401">
            <v>0</v>
          </cell>
          <cell r="I401">
            <v>0.56000000000000005</v>
          </cell>
          <cell r="J401">
            <v>9</v>
          </cell>
          <cell r="K401">
            <v>81</v>
          </cell>
          <cell r="L401">
            <v>1296</v>
          </cell>
          <cell r="M401">
            <v>0</v>
          </cell>
          <cell r="N401">
            <v>0</v>
          </cell>
          <cell r="O401">
            <v>157</v>
          </cell>
          <cell r="P401">
            <v>2512</v>
          </cell>
        </row>
        <row r="402">
          <cell r="A402">
            <v>14</v>
          </cell>
          <cell r="B402" t="str">
            <v xml:space="preserve"> HOT DIPPED GALVANIZED CONDUIT FITTING, UNION,</v>
          </cell>
          <cell r="C402">
            <v>1</v>
          </cell>
          <cell r="D402" t="str">
            <v>LOT</v>
          </cell>
          <cell r="E402">
            <v>36300</v>
          </cell>
          <cell r="F402">
            <v>36300</v>
          </cell>
          <cell r="H402">
            <v>0</v>
          </cell>
          <cell r="I402">
            <v>61</v>
          </cell>
          <cell r="J402">
            <v>61</v>
          </cell>
          <cell r="K402">
            <v>36300</v>
          </cell>
          <cell r="L402">
            <v>36300</v>
          </cell>
          <cell r="M402">
            <v>0</v>
          </cell>
          <cell r="N402">
            <v>0</v>
          </cell>
          <cell r="O402">
            <v>17080</v>
          </cell>
          <cell r="P402">
            <v>17080</v>
          </cell>
        </row>
        <row r="403">
          <cell r="B403" t="str">
            <v>SEALING FITTING</v>
          </cell>
          <cell r="F403">
            <v>0</v>
          </cell>
          <cell r="H403">
            <v>0</v>
          </cell>
          <cell r="J403">
            <v>0</v>
          </cell>
          <cell r="K403">
            <v>0</v>
          </cell>
          <cell r="L403">
            <v>0</v>
          </cell>
          <cell r="M403">
            <v>0</v>
          </cell>
          <cell r="N403">
            <v>0</v>
          </cell>
          <cell r="O403">
            <v>0</v>
          </cell>
          <cell r="P403">
            <v>0</v>
          </cell>
        </row>
        <row r="404">
          <cell r="A404">
            <v>15</v>
          </cell>
          <cell r="B404" t="str">
            <v>HOT DIPPED GALVALNIZED STEEL U-CHANNEL 41x41x2.0t</v>
          </cell>
          <cell r="C404">
            <v>15</v>
          </cell>
          <cell r="D404" t="str">
            <v>M</v>
          </cell>
          <cell r="E404">
            <v>82</v>
          </cell>
          <cell r="F404">
            <v>1230</v>
          </cell>
          <cell r="H404">
            <v>0</v>
          </cell>
          <cell r="I404">
            <v>0.40699999999999997</v>
          </cell>
          <cell r="J404">
            <v>6</v>
          </cell>
          <cell r="K404">
            <v>82</v>
          </cell>
          <cell r="L404">
            <v>1230</v>
          </cell>
          <cell r="M404">
            <v>0</v>
          </cell>
          <cell r="N404">
            <v>0</v>
          </cell>
          <cell r="O404">
            <v>114</v>
          </cell>
          <cell r="P404">
            <v>1710</v>
          </cell>
        </row>
        <row r="405">
          <cell r="A405">
            <v>16</v>
          </cell>
          <cell r="B405" t="str">
            <v>VHF PORTABLE MARINE BAND EXP-PROOF WALKY-TALKY</v>
          </cell>
          <cell r="C405">
            <v>2</v>
          </cell>
          <cell r="D405" t="str">
            <v>SET</v>
          </cell>
          <cell r="E405">
            <v>20000</v>
          </cell>
          <cell r="F405">
            <v>40000</v>
          </cell>
          <cell r="H405">
            <v>0</v>
          </cell>
          <cell r="J405">
            <v>0</v>
          </cell>
          <cell r="K405">
            <v>20000</v>
          </cell>
          <cell r="L405">
            <v>40000</v>
          </cell>
          <cell r="M405">
            <v>0</v>
          </cell>
          <cell r="N405">
            <v>0</v>
          </cell>
          <cell r="O405">
            <v>0</v>
          </cell>
          <cell r="P405">
            <v>0</v>
          </cell>
        </row>
        <row r="406">
          <cell r="A406">
            <v>17</v>
          </cell>
          <cell r="B406" t="str">
            <v xml:space="preserve"> MISCELLANEOUS MATERIALS </v>
          </cell>
          <cell r="C406">
            <v>1</v>
          </cell>
          <cell r="D406" t="str">
            <v>LOT</v>
          </cell>
          <cell r="E406">
            <v>48051.3</v>
          </cell>
          <cell r="F406">
            <v>48051</v>
          </cell>
          <cell r="H406">
            <v>0</v>
          </cell>
          <cell r="I406">
            <v>62.35</v>
          </cell>
          <cell r="J406">
            <v>62</v>
          </cell>
          <cell r="K406">
            <v>48051</v>
          </cell>
          <cell r="L406">
            <v>48051</v>
          </cell>
          <cell r="M406">
            <v>0</v>
          </cell>
          <cell r="N406">
            <v>0</v>
          </cell>
          <cell r="O406">
            <v>17458</v>
          </cell>
          <cell r="P406">
            <v>17458</v>
          </cell>
        </row>
        <row r="407">
          <cell r="B407" t="str">
            <v>SUB-TOTAL : (F)</v>
          </cell>
          <cell r="F407">
            <v>1009077</v>
          </cell>
          <cell r="H407">
            <v>0</v>
          </cell>
          <cell r="J407">
            <v>1309</v>
          </cell>
          <cell r="K407">
            <v>0</v>
          </cell>
          <cell r="L407">
            <v>1009077</v>
          </cell>
          <cell r="M407">
            <v>0</v>
          </cell>
          <cell r="N407">
            <v>0</v>
          </cell>
          <cell r="O407">
            <v>0</v>
          </cell>
          <cell r="P407">
            <v>366530</v>
          </cell>
        </row>
        <row r="408">
          <cell r="F408">
            <v>0</v>
          </cell>
          <cell r="H408">
            <v>0</v>
          </cell>
          <cell r="J408">
            <v>0</v>
          </cell>
          <cell r="K408">
            <v>0</v>
          </cell>
          <cell r="L408">
            <v>0</v>
          </cell>
          <cell r="M408">
            <v>0</v>
          </cell>
          <cell r="N408">
            <v>0</v>
          </cell>
          <cell r="O408">
            <v>0</v>
          </cell>
          <cell r="P408">
            <v>0</v>
          </cell>
        </row>
        <row r="409">
          <cell r="F409">
            <v>0</v>
          </cell>
          <cell r="H409">
            <v>0</v>
          </cell>
          <cell r="J409">
            <v>0</v>
          </cell>
          <cell r="K409">
            <v>0</v>
          </cell>
          <cell r="L409">
            <v>0</v>
          </cell>
          <cell r="M409">
            <v>0</v>
          </cell>
          <cell r="N409">
            <v>0</v>
          </cell>
          <cell r="O409">
            <v>0</v>
          </cell>
          <cell r="P409">
            <v>0</v>
          </cell>
        </row>
        <row r="410">
          <cell r="A410" t="str">
            <v>G.</v>
          </cell>
          <cell r="B410" t="str">
            <v>CCTV SYSTEM</v>
          </cell>
          <cell r="D410" t="str">
            <v xml:space="preserve"> </v>
          </cell>
          <cell r="F410">
            <v>0</v>
          </cell>
          <cell r="H410">
            <v>0</v>
          </cell>
          <cell r="J410">
            <v>0</v>
          </cell>
          <cell r="K410">
            <v>0</v>
          </cell>
          <cell r="L410">
            <v>0</v>
          </cell>
          <cell r="M410">
            <v>0</v>
          </cell>
          <cell r="N410">
            <v>0</v>
          </cell>
          <cell r="O410">
            <v>0</v>
          </cell>
          <cell r="P410">
            <v>0</v>
          </cell>
        </row>
        <row r="411">
          <cell r="A411">
            <v>1</v>
          </cell>
          <cell r="B411" t="str">
            <v xml:space="preserve"> 20" BLACK-AND-WHITE VEDIO MONITOR,  </v>
          </cell>
          <cell r="C411">
            <v>1</v>
          </cell>
          <cell r="D411" t="str">
            <v>SET</v>
          </cell>
          <cell r="E411">
            <v>9450</v>
          </cell>
          <cell r="F411">
            <v>9450</v>
          </cell>
          <cell r="H411">
            <v>0</v>
          </cell>
          <cell r="I411">
            <v>4</v>
          </cell>
          <cell r="J411">
            <v>4</v>
          </cell>
          <cell r="K411">
            <v>9450</v>
          </cell>
          <cell r="L411">
            <v>9450</v>
          </cell>
          <cell r="M411">
            <v>0</v>
          </cell>
          <cell r="N411">
            <v>0</v>
          </cell>
          <cell r="O411">
            <v>1120</v>
          </cell>
          <cell r="P411">
            <v>1120</v>
          </cell>
        </row>
        <row r="412">
          <cell r="A412">
            <v>2</v>
          </cell>
          <cell r="B412" t="str">
            <v xml:space="preserve"> BLACK-AND-WHITE CAMERA,1/2 CCD</v>
          </cell>
          <cell r="C412">
            <v>6</v>
          </cell>
          <cell r="D412" t="str">
            <v>SET</v>
          </cell>
          <cell r="E412">
            <v>8100</v>
          </cell>
          <cell r="F412">
            <v>48600</v>
          </cell>
          <cell r="H412">
            <v>0</v>
          </cell>
          <cell r="I412">
            <v>8</v>
          </cell>
          <cell r="J412">
            <v>48</v>
          </cell>
          <cell r="K412">
            <v>8100</v>
          </cell>
          <cell r="L412">
            <v>48600</v>
          </cell>
          <cell r="M412">
            <v>0</v>
          </cell>
          <cell r="N412">
            <v>0</v>
          </cell>
          <cell r="O412">
            <v>2240</v>
          </cell>
          <cell r="P412">
            <v>13440</v>
          </cell>
        </row>
        <row r="413">
          <cell r="A413">
            <v>3</v>
          </cell>
          <cell r="B413" t="str">
            <v xml:space="preserve"> MOTORIZED LENS, 10X, AUTO IRIS/FOCUS</v>
          </cell>
          <cell r="C413">
            <v>2</v>
          </cell>
          <cell r="D413" t="str">
            <v>PCS</v>
          </cell>
          <cell r="E413">
            <v>18900</v>
          </cell>
          <cell r="F413">
            <v>37800</v>
          </cell>
          <cell r="H413">
            <v>0</v>
          </cell>
          <cell r="I413">
            <v>2</v>
          </cell>
          <cell r="J413">
            <v>4</v>
          </cell>
          <cell r="K413">
            <v>18900</v>
          </cell>
          <cell r="L413">
            <v>37800</v>
          </cell>
          <cell r="M413">
            <v>0</v>
          </cell>
          <cell r="N413">
            <v>0</v>
          </cell>
          <cell r="O413">
            <v>560</v>
          </cell>
          <cell r="P413">
            <v>1120</v>
          </cell>
        </row>
        <row r="414">
          <cell r="A414">
            <v>4</v>
          </cell>
          <cell r="B414" t="str">
            <v xml:space="preserve"> FIXED LENS, AUTO IRIS 16 mm, </v>
          </cell>
          <cell r="C414">
            <v>4</v>
          </cell>
          <cell r="D414" t="str">
            <v>PCS</v>
          </cell>
          <cell r="E414">
            <v>4050</v>
          </cell>
          <cell r="F414">
            <v>16200</v>
          </cell>
          <cell r="H414">
            <v>0</v>
          </cell>
          <cell r="I414">
            <v>2</v>
          </cell>
          <cell r="J414">
            <v>8</v>
          </cell>
          <cell r="K414">
            <v>4050</v>
          </cell>
          <cell r="L414">
            <v>16200</v>
          </cell>
          <cell r="M414">
            <v>0</v>
          </cell>
          <cell r="N414">
            <v>0</v>
          </cell>
          <cell r="O414">
            <v>560</v>
          </cell>
          <cell r="P414">
            <v>2240</v>
          </cell>
        </row>
        <row r="415">
          <cell r="A415">
            <v>5</v>
          </cell>
          <cell r="B415" t="str">
            <v xml:space="preserve"> EXPLOSION ROOF HOUSING</v>
          </cell>
          <cell r="C415">
            <v>4</v>
          </cell>
          <cell r="D415" t="str">
            <v>SET</v>
          </cell>
          <cell r="E415">
            <v>148500</v>
          </cell>
          <cell r="F415">
            <v>594000</v>
          </cell>
          <cell r="H415">
            <v>0</v>
          </cell>
          <cell r="I415">
            <v>8</v>
          </cell>
          <cell r="J415">
            <v>32</v>
          </cell>
          <cell r="K415">
            <v>148500</v>
          </cell>
          <cell r="L415">
            <v>594000</v>
          </cell>
          <cell r="M415">
            <v>0</v>
          </cell>
          <cell r="N415">
            <v>0</v>
          </cell>
          <cell r="O415">
            <v>2240</v>
          </cell>
          <cell r="P415">
            <v>8960</v>
          </cell>
        </row>
        <row r="416">
          <cell r="A416">
            <v>6</v>
          </cell>
          <cell r="B416" t="str">
            <v>WEATHER PROOF HOUSING</v>
          </cell>
          <cell r="C416">
            <v>2</v>
          </cell>
          <cell r="D416" t="str">
            <v>SET</v>
          </cell>
          <cell r="E416">
            <v>49500</v>
          </cell>
          <cell r="F416">
            <v>99000</v>
          </cell>
          <cell r="H416">
            <v>0</v>
          </cell>
          <cell r="I416">
            <v>6</v>
          </cell>
          <cell r="J416">
            <v>12</v>
          </cell>
          <cell r="K416">
            <v>49500</v>
          </cell>
          <cell r="L416">
            <v>99000</v>
          </cell>
          <cell r="M416">
            <v>0</v>
          </cell>
          <cell r="N416">
            <v>0</v>
          </cell>
          <cell r="O416">
            <v>1680</v>
          </cell>
          <cell r="P416">
            <v>3360</v>
          </cell>
        </row>
        <row r="417">
          <cell r="A417">
            <v>7</v>
          </cell>
          <cell r="B417" t="str">
            <v xml:space="preserve"> PAN-AND-TILT DRIVER, CL.1 DIV.2</v>
          </cell>
          <cell r="C417">
            <v>2</v>
          </cell>
          <cell r="D417" t="str">
            <v>SET</v>
          </cell>
          <cell r="E417">
            <v>148500</v>
          </cell>
          <cell r="F417">
            <v>297000</v>
          </cell>
          <cell r="H417">
            <v>0</v>
          </cell>
          <cell r="I417">
            <v>8</v>
          </cell>
          <cell r="J417">
            <v>16</v>
          </cell>
          <cell r="K417">
            <v>148500</v>
          </cell>
          <cell r="L417">
            <v>297000</v>
          </cell>
          <cell r="M417">
            <v>0</v>
          </cell>
          <cell r="N417">
            <v>0</v>
          </cell>
          <cell r="O417">
            <v>2240</v>
          </cell>
          <cell r="P417">
            <v>4480</v>
          </cell>
        </row>
        <row r="418">
          <cell r="A418">
            <v>8</v>
          </cell>
          <cell r="B418" t="str">
            <v>24 hr  VCR</v>
          </cell>
          <cell r="C418">
            <v>1</v>
          </cell>
          <cell r="D418" t="str">
            <v>SET</v>
          </cell>
          <cell r="E418">
            <v>45000</v>
          </cell>
          <cell r="F418">
            <v>45000</v>
          </cell>
          <cell r="H418">
            <v>0</v>
          </cell>
          <cell r="I418">
            <v>8</v>
          </cell>
          <cell r="J418">
            <v>8</v>
          </cell>
          <cell r="K418">
            <v>45000</v>
          </cell>
          <cell r="L418">
            <v>45000</v>
          </cell>
          <cell r="M418">
            <v>0</v>
          </cell>
          <cell r="N418">
            <v>0</v>
          </cell>
          <cell r="O418">
            <v>2240</v>
          </cell>
          <cell r="P418">
            <v>2240</v>
          </cell>
        </row>
        <row r="419">
          <cell r="A419">
            <v>9</v>
          </cell>
          <cell r="B419" t="str">
            <v>CONTROL SIGNAL DISTRIBUTION UNIT, 5 CHANNEL</v>
          </cell>
          <cell r="C419">
            <v>1</v>
          </cell>
          <cell r="D419" t="str">
            <v>SET</v>
          </cell>
          <cell r="E419">
            <v>45000</v>
          </cell>
          <cell r="F419">
            <v>45000</v>
          </cell>
          <cell r="H419">
            <v>0</v>
          </cell>
          <cell r="I419">
            <v>8</v>
          </cell>
          <cell r="J419">
            <v>8</v>
          </cell>
          <cell r="K419">
            <v>45000</v>
          </cell>
          <cell r="L419">
            <v>45000</v>
          </cell>
          <cell r="M419">
            <v>0</v>
          </cell>
          <cell r="N419">
            <v>0</v>
          </cell>
          <cell r="O419">
            <v>2240</v>
          </cell>
          <cell r="P419">
            <v>2240</v>
          </cell>
        </row>
        <row r="420">
          <cell r="A420">
            <v>10</v>
          </cell>
          <cell r="B420" t="str">
            <v>VEDIO MULTIPLEXER, 9-CHANNEL</v>
          </cell>
          <cell r="C420">
            <v>1</v>
          </cell>
          <cell r="D420" t="str">
            <v>SET</v>
          </cell>
          <cell r="E420">
            <v>32000</v>
          </cell>
          <cell r="F420">
            <v>32000</v>
          </cell>
          <cell r="H420">
            <v>0</v>
          </cell>
          <cell r="I420">
            <v>20</v>
          </cell>
          <cell r="J420">
            <v>20</v>
          </cell>
          <cell r="K420">
            <v>32000</v>
          </cell>
          <cell r="L420">
            <v>32000</v>
          </cell>
          <cell r="M420">
            <v>0</v>
          </cell>
          <cell r="N420">
            <v>0</v>
          </cell>
          <cell r="O420">
            <v>5600</v>
          </cell>
          <cell r="P420">
            <v>5600</v>
          </cell>
        </row>
        <row r="421">
          <cell r="A421">
            <v>11</v>
          </cell>
          <cell r="B421" t="str">
            <v xml:space="preserve"> VIDEO COXIAL CABLE, PWC 7C2V OR EQUAL</v>
          </cell>
          <cell r="C421">
            <v>2000</v>
          </cell>
          <cell r="D421" t="str">
            <v>M</v>
          </cell>
          <cell r="E421">
            <v>16</v>
          </cell>
          <cell r="F421">
            <v>32000</v>
          </cell>
          <cell r="H421">
            <v>0</v>
          </cell>
          <cell r="I421">
            <v>0.1</v>
          </cell>
          <cell r="J421">
            <v>200</v>
          </cell>
          <cell r="K421">
            <v>16</v>
          </cell>
          <cell r="L421">
            <v>32000</v>
          </cell>
          <cell r="M421">
            <v>0</v>
          </cell>
          <cell r="N421">
            <v>0</v>
          </cell>
          <cell r="O421">
            <v>28</v>
          </cell>
          <cell r="P421">
            <v>56000</v>
          </cell>
        </row>
        <row r="422">
          <cell r="A422">
            <v>12</v>
          </cell>
          <cell r="B422" t="str">
            <v>SHIELDED CABLE, 8C-1.25 SQ.MM</v>
          </cell>
          <cell r="C422">
            <v>1600</v>
          </cell>
          <cell r="D422" t="str">
            <v>M</v>
          </cell>
          <cell r="E422">
            <v>32</v>
          </cell>
          <cell r="F422">
            <v>51200</v>
          </cell>
          <cell r="H422">
            <v>0</v>
          </cell>
          <cell r="I422">
            <v>7.0000000000000007E-2</v>
          </cell>
          <cell r="J422">
            <v>112</v>
          </cell>
          <cell r="K422">
            <v>32</v>
          </cell>
          <cell r="L422">
            <v>51200</v>
          </cell>
          <cell r="M422">
            <v>0</v>
          </cell>
          <cell r="N422">
            <v>0</v>
          </cell>
          <cell r="O422">
            <v>20</v>
          </cell>
          <cell r="P422">
            <v>32000</v>
          </cell>
        </row>
        <row r="423">
          <cell r="A423">
            <v>13</v>
          </cell>
          <cell r="B423" t="str">
            <v>600V XLPE CABLE, 3C-5.5 SQ.MM</v>
          </cell>
          <cell r="C423">
            <v>1500</v>
          </cell>
          <cell r="D423" t="str">
            <v>M</v>
          </cell>
          <cell r="E423">
            <v>20</v>
          </cell>
          <cell r="F423">
            <v>30000</v>
          </cell>
          <cell r="H423">
            <v>0</v>
          </cell>
          <cell r="I423">
            <v>0.1</v>
          </cell>
          <cell r="J423">
            <v>150</v>
          </cell>
          <cell r="K423">
            <v>20</v>
          </cell>
          <cell r="L423">
            <v>30000</v>
          </cell>
          <cell r="M423">
            <v>0</v>
          </cell>
          <cell r="N423">
            <v>0</v>
          </cell>
          <cell r="O423">
            <v>28</v>
          </cell>
          <cell r="P423">
            <v>42000</v>
          </cell>
        </row>
        <row r="424">
          <cell r="A424">
            <v>14</v>
          </cell>
          <cell r="B424" t="str">
            <v xml:space="preserve">JUNCTION BOX CL.1 DIV.2 GROUP D 250L x 250W x 150D </v>
          </cell>
          <cell r="C424">
            <v>4</v>
          </cell>
          <cell r="D424" t="str">
            <v>SET</v>
          </cell>
          <cell r="E424">
            <v>8000</v>
          </cell>
          <cell r="F424">
            <v>32000</v>
          </cell>
          <cell r="H424">
            <v>0</v>
          </cell>
          <cell r="I424">
            <v>4</v>
          </cell>
          <cell r="J424">
            <v>16</v>
          </cell>
          <cell r="K424">
            <v>8000</v>
          </cell>
          <cell r="L424">
            <v>32000</v>
          </cell>
          <cell r="M424">
            <v>0</v>
          </cell>
          <cell r="N424">
            <v>0</v>
          </cell>
          <cell r="O424">
            <v>1120</v>
          </cell>
          <cell r="P424">
            <v>4480</v>
          </cell>
        </row>
        <row r="425">
          <cell r="A425">
            <v>15</v>
          </cell>
          <cell r="B425" t="str">
            <v xml:space="preserve">JUNCTION BOX WEATHER PROOF 250L x 250W x 150D </v>
          </cell>
          <cell r="C425">
            <v>2</v>
          </cell>
          <cell r="D425" t="str">
            <v>SET</v>
          </cell>
          <cell r="E425">
            <v>4000</v>
          </cell>
          <cell r="F425">
            <v>8000</v>
          </cell>
          <cell r="H425">
            <v>0</v>
          </cell>
          <cell r="I425">
            <v>3</v>
          </cell>
          <cell r="J425">
            <v>6</v>
          </cell>
          <cell r="K425">
            <v>4000</v>
          </cell>
          <cell r="L425">
            <v>8000</v>
          </cell>
          <cell r="M425">
            <v>0</v>
          </cell>
          <cell r="N425">
            <v>0</v>
          </cell>
          <cell r="O425">
            <v>840</v>
          </cell>
          <cell r="P425">
            <v>1680</v>
          </cell>
        </row>
        <row r="426">
          <cell r="A426">
            <v>16</v>
          </cell>
          <cell r="B426" t="str">
            <v>RSG CONDUIT, 2"</v>
          </cell>
          <cell r="C426">
            <v>250</v>
          </cell>
          <cell r="D426" t="str">
            <v>M</v>
          </cell>
          <cell r="E426">
            <v>105</v>
          </cell>
          <cell r="F426">
            <v>26250</v>
          </cell>
          <cell r="H426">
            <v>0</v>
          </cell>
          <cell r="I426">
            <v>0.98</v>
          </cell>
          <cell r="J426">
            <v>245</v>
          </cell>
          <cell r="K426">
            <v>105</v>
          </cell>
          <cell r="L426">
            <v>26250</v>
          </cell>
          <cell r="M426">
            <v>0</v>
          </cell>
          <cell r="N426">
            <v>0</v>
          </cell>
          <cell r="O426">
            <v>274</v>
          </cell>
          <cell r="P426">
            <v>68500</v>
          </cell>
        </row>
        <row r="427">
          <cell r="A427">
            <v>17</v>
          </cell>
          <cell r="B427" t="str">
            <v>HOT DIPPED GALVALNIZED STEEL U-CHANNEL 41x41x2.0t</v>
          </cell>
          <cell r="C427">
            <v>15</v>
          </cell>
          <cell r="D427" t="str">
            <v>M</v>
          </cell>
          <cell r="E427">
            <v>82</v>
          </cell>
          <cell r="F427">
            <v>1230</v>
          </cell>
          <cell r="H427">
            <v>0</v>
          </cell>
          <cell r="I427">
            <v>0.40699999999999997</v>
          </cell>
          <cell r="J427">
            <v>6</v>
          </cell>
          <cell r="K427">
            <v>82</v>
          </cell>
          <cell r="L427">
            <v>1230</v>
          </cell>
          <cell r="M427">
            <v>0</v>
          </cell>
          <cell r="N427">
            <v>0</v>
          </cell>
          <cell r="O427">
            <v>114</v>
          </cell>
          <cell r="P427">
            <v>1710</v>
          </cell>
        </row>
        <row r="428">
          <cell r="A428">
            <v>18</v>
          </cell>
          <cell r="B428" t="str">
            <v xml:space="preserve">CAMERA SUPPORT, HOT DIPPED GALVANIZED STEEL </v>
          </cell>
          <cell r="C428">
            <v>4</v>
          </cell>
          <cell r="D428" t="str">
            <v>SET</v>
          </cell>
          <cell r="E428">
            <v>8100</v>
          </cell>
          <cell r="F428">
            <v>32400</v>
          </cell>
          <cell r="H428">
            <v>0</v>
          </cell>
          <cell r="I428">
            <v>4</v>
          </cell>
          <cell r="J428">
            <v>16</v>
          </cell>
          <cell r="K428">
            <v>8100</v>
          </cell>
          <cell r="L428">
            <v>32400</v>
          </cell>
          <cell r="M428">
            <v>0</v>
          </cell>
          <cell r="N428">
            <v>0</v>
          </cell>
          <cell r="O428">
            <v>1120</v>
          </cell>
          <cell r="P428">
            <v>4480</v>
          </cell>
        </row>
        <row r="429">
          <cell r="B429" t="str">
            <v>W/ COATING, WALL MOUNT. TYPE</v>
          </cell>
          <cell r="F429">
            <v>0</v>
          </cell>
          <cell r="H429">
            <v>0</v>
          </cell>
          <cell r="J429">
            <v>0</v>
          </cell>
          <cell r="K429">
            <v>0</v>
          </cell>
          <cell r="L429">
            <v>0</v>
          </cell>
          <cell r="M429">
            <v>0</v>
          </cell>
          <cell r="N429">
            <v>0</v>
          </cell>
          <cell r="O429">
            <v>0</v>
          </cell>
          <cell r="P429">
            <v>0</v>
          </cell>
        </row>
        <row r="430">
          <cell r="A430">
            <v>19</v>
          </cell>
          <cell r="B430" t="str">
            <v xml:space="preserve">CAMERA SUPPORT, HOT DIPPED GALVANIZED STEEL </v>
          </cell>
          <cell r="C430">
            <v>6</v>
          </cell>
          <cell r="D430" t="str">
            <v>SET</v>
          </cell>
          <cell r="E430">
            <v>14000</v>
          </cell>
          <cell r="F430">
            <v>84000</v>
          </cell>
          <cell r="H430">
            <v>0</v>
          </cell>
          <cell r="I430">
            <v>20</v>
          </cell>
          <cell r="J430">
            <v>120</v>
          </cell>
          <cell r="K430">
            <v>14000</v>
          </cell>
          <cell r="L430">
            <v>84000</v>
          </cell>
          <cell r="M430">
            <v>0</v>
          </cell>
          <cell r="N430">
            <v>0</v>
          </cell>
          <cell r="O430">
            <v>5600</v>
          </cell>
          <cell r="P430">
            <v>33600</v>
          </cell>
        </row>
        <row r="431">
          <cell r="B431" t="str">
            <v>W/ COATING, STANCHION TYPE, 3M H , W/FUNDATION</v>
          </cell>
          <cell r="F431">
            <v>0</v>
          </cell>
          <cell r="H431">
            <v>0</v>
          </cell>
          <cell r="J431">
            <v>0</v>
          </cell>
          <cell r="K431">
            <v>0</v>
          </cell>
          <cell r="L431">
            <v>0</v>
          </cell>
          <cell r="M431">
            <v>0</v>
          </cell>
          <cell r="N431">
            <v>0</v>
          </cell>
          <cell r="O431">
            <v>0</v>
          </cell>
          <cell r="P431">
            <v>0</v>
          </cell>
        </row>
        <row r="432">
          <cell r="A432">
            <v>20</v>
          </cell>
          <cell r="B432" t="str">
            <v xml:space="preserve"> HOT DIPPED GALVANIZED CONDUIT FITTING, UNION,</v>
          </cell>
          <cell r="C432">
            <v>1</v>
          </cell>
          <cell r="D432" t="str">
            <v>LOT</v>
          </cell>
          <cell r="E432">
            <v>78750</v>
          </cell>
          <cell r="F432">
            <v>78750</v>
          </cell>
          <cell r="H432">
            <v>0</v>
          </cell>
          <cell r="I432">
            <v>122.5</v>
          </cell>
          <cell r="J432">
            <v>123</v>
          </cell>
          <cell r="K432">
            <v>78750</v>
          </cell>
          <cell r="L432">
            <v>78750</v>
          </cell>
          <cell r="M432">
            <v>0</v>
          </cell>
          <cell r="N432">
            <v>0</v>
          </cell>
          <cell r="O432">
            <v>34300</v>
          </cell>
          <cell r="P432">
            <v>34300</v>
          </cell>
        </row>
        <row r="433">
          <cell r="B433" t="str">
            <v>SEALING FITTING</v>
          </cell>
          <cell r="F433">
            <v>0</v>
          </cell>
          <cell r="H433">
            <v>0</v>
          </cell>
          <cell r="J433">
            <v>0</v>
          </cell>
          <cell r="K433">
            <v>0</v>
          </cell>
          <cell r="L433">
            <v>0</v>
          </cell>
          <cell r="M433">
            <v>0</v>
          </cell>
          <cell r="N433">
            <v>0</v>
          </cell>
          <cell r="O433">
            <v>0</v>
          </cell>
          <cell r="P433">
            <v>0</v>
          </cell>
        </row>
        <row r="434">
          <cell r="A434">
            <v>21</v>
          </cell>
          <cell r="B434" t="str">
            <v>FIBER OPTIC CABLE CABLE , 1 FIBERS</v>
          </cell>
          <cell r="C434">
            <v>1250</v>
          </cell>
          <cell r="D434" t="str">
            <v>M</v>
          </cell>
          <cell r="E434">
            <v>38</v>
          </cell>
          <cell r="F434">
            <v>47500</v>
          </cell>
          <cell r="H434">
            <v>0</v>
          </cell>
          <cell r="I434">
            <v>0.1</v>
          </cell>
          <cell r="J434">
            <v>125</v>
          </cell>
          <cell r="K434">
            <v>38</v>
          </cell>
          <cell r="L434">
            <v>47500</v>
          </cell>
          <cell r="M434">
            <v>0</v>
          </cell>
          <cell r="N434">
            <v>0</v>
          </cell>
          <cell r="O434">
            <v>28</v>
          </cell>
          <cell r="P434">
            <v>35000</v>
          </cell>
        </row>
        <row r="435">
          <cell r="A435">
            <v>22</v>
          </cell>
          <cell r="B435" t="str">
            <v>FIBER OPTIC VIDEO SIGNAL RECEIVER</v>
          </cell>
          <cell r="C435">
            <v>1</v>
          </cell>
          <cell r="D435" t="str">
            <v>SET</v>
          </cell>
          <cell r="E435">
            <v>23400</v>
          </cell>
          <cell r="F435">
            <v>23400</v>
          </cell>
          <cell r="H435">
            <v>0</v>
          </cell>
          <cell r="I435">
            <v>4</v>
          </cell>
          <cell r="J435">
            <v>4</v>
          </cell>
          <cell r="K435">
            <v>23400</v>
          </cell>
          <cell r="L435">
            <v>23400</v>
          </cell>
          <cell r="M435">
            <v>0</v>
          </cell>
          <cell r="N435">
            <v>0</v>
          </cell>
          <cell r="O435">
            <v>1120</v>
          </cell>
          <cell r="P435">
            <v>1120</v>
          </cell>
        </row>
        <row r="436">
          <cell r="A436">
            <v>23</v>
          </cell>
          <cell r="B436" t="str">
            <v>FIBER OPTIC VIDEO SIGNAL TRANSMITER</v>
          </cell>
          <cell r="C436">
            <v>1</v>
          </cell>
          <cell r="D436" t="str">
            <v>SET</v>
          </cell>
          <cell r="E436">
            <v>25200</v>
          </cell>
          <cell r="F436">
            <v>25200</v>
          </cell>
          <cell r="H436">
            <v>0</v>
          </cell>
          <cell r="I436">
            <v>4</v>
          </cell>
          <cell r="J436">
            <v>4</v>
          </cell>
          <cell r="K436">
            <v>25200</v>
          </cell>
          <cell r="L436">
            <v>25200</v>
          </cell>
          <cell r="M436">
            <v>0</v>
          </cell>
          <cell r="N436">
            <v>0</v>
          </cell>
          <cell r="O436">
            <v>1120</v>
          </cell>
          <cell r="P436">
            <v>1120</v>
          </cell>
        </row>
        <row r="437">
          <cell r="A437">
            <v>24</v>
          </cell>
          <cell r="B437" t="str">
            <v xml:space="preserve"> MISCELLANEOUS MATERIALS</v>
          </cell>
          <cell r="C437">
            <v>1</v>
          </cell>
          <cell r="D437" t="str">
            <v>LOT</v>
          </cell>
          <cell r="E437">
            <v>50879.4</v>
          </cell>
          <cell r="F437">
            <v>50879</v>
          </cell>
          <cell r="H437">
            <v>0</v>
          </cell>
          <cell r="I437">
            <v>38.61</v>
          </cell>
          <cell r="J437">
            <v>39</v>
          </cell>
          <cell r="K437">
            <v>50879</v>
          </cell>
          <cell r="L437">
            <v>50879</v>
          </cell>
          <cell r="M437">
            <v>0</v>
          </cell>
          <cell r="N437">
            <v>0</v>
          </cell>
          <cell r="O437">
            <v>10811</v>
          </cell>
          <cell r="P437">
            <v>10811</v>
          </cell>
        </row>
        <row r="438">
          <cell r="B438" t="str">
            <v>SUB-TOTAL : (G)</v>
          </cell>
          <cell r="F438">
            <v>1746859</v>
          </cell>
          <cell r="H438">
            <v>0</v>
          </cell>
          <cell r="J438">
            <v>1326</v>
          </cell>
          <cell r="K438">
            <v>0</v>
          </cell>
          <cell r="L438">
            <v>1746859</v>
          </cell>
          <cell r="M438">
            <v>0</v>
          </cell>
          <cell r="N438">
            <v>0</v>
          </cell>
          <cell r="O438">
            <v>0</v>
          </cell>
          <cell r="P438">
            <v>371601</v>
          </cell>
        </row>
        <row r="439">
          <cell r="F439">
            <v>0</v>
          </cell>
          <cell r="H439">
            <v>0</v>
          </cell>
          <cell r="J439">
            <v>0</v>
          </cell>
          <cell r="K439">
            <v>0</v>
          </cell>
          <cell r="L439">
            <v>0</v>
          </cell>
          <cell r="M439">
            <v>0</v>
          </cell>
          <cell r="N439">
            <v>0</v>
          </cell>
          <cell r="O439">
            <v>0</v>
          </cell>
          <cell r="P439">
            <v>0</v>
          </cell>
        </row>
        <row r="440">
          <cell r="F440">
            <v>0</v>
          </cell>
          <cell r="H440">
            <v>0</v>
          </cell>
          <cell r="J440">
            <v>0</v>
          </cell>
          <cell r="K440">
            <v>0</v>
          </cell>
          <cell r="L440">
            <v>0</v>
          </cell>
          <cell r="M440">
            <v>0</v>
          </cell>
          <cell r="N440">
            <v>0</v>
          </cell>
          <cell r="O440">
            <v>0</v>
          </cell>
          <cell r="P440">
            <v>0</v>
          </cell>
        </row>
        <row r="441">
          <cell r="A441" t="str">
            <v>H.</v>
          </cell>
          <cell r="B441" t="str">
            <v xml:space="preserve"> CATHODIC PROTECTION SYSTEM </v>
          </cell>
          <cell r="F441">
            <v>0</v>
          </cell>
          <cell r="H441">
            <v>0</v>
          </cell>
          <cell r="J441">
            <v>0</v>
          </cell>
          <cell r="K441">
            <v>0</v>
          </cell>
          <cell r="L441">
            <v>0</v>
          </cell>
          <cell r="M441">
            <v>0</v>
          </cell>
          <cell r="N441">
            <v>0</v>
          </cell>
          <cell r="O441">
            <v>0</v>
          </cell>
          <cell r="P441">
            <v>0</v>
          </cell>
        </row>
        <row r="442">
          <cell r="A442">
            <v>1</v>
          </cell>
          <cell r="B442" t="str">
            <v>40LB型鎂犧牲陽極</v>
          </cell>
          <cell r="C442">
            <v>60</v>
          </cell>
          <cell r="D442" t="str">
            <v>SET</v>
          </cell>
          <cell r="E442">
            <v>8000</v>
          </cell>
          <cell r="F442">
            <v>480000</v>
          </cell>
          <cell r="H442">
            <v>0</v>
          </cell>
          <cell r="I442">
            <v>9</v>
          </cell>
          <cell r="J442">
            <v>540</v>
          </cell>
          <cell r="K442">
            <v>8000</v>
          </cell>
          <cell r="L442">
            <v>480000</v>
          </cell>
          <cell r="M442">
            <v>0</v>
          </cell>
          <cell r="N442">
            <v>0</v>
          </cell>
          <cell r="O442">
            <v>2520</v>
          </cell>
          <cell r="P442">
            <v>151200</v>
          </cell>
        </row>
        <row r="443">
          <cell r="A443">
            <v>2</v>
          </cell>
          <cell r="B443" t="str">
            <v xml:space="preserve">ZINC GROUNDING CELL, FOUR ANODE UNITS WITH </v>
          </cell>
          <cell r="C443">
            <v>5</v>
          </cell>
          <cell r="D443" t="str">
            <v>SET</v>
          </cell>
          <cell r="E443">
            <v>14000</v>
          </cell>
          <cell r="F443">
            <v>70000</v>
          </cell>
          <cell r="H443">
            <v>0</v>
          </cell>
          <cell r="I443">
            <v>6</v>
          </cell>
          <cell r="J443">
            <v>30</v>
          </cell>
          <cell r="K443">
            <v>14000</v>
          </cell>
          <cell r="L443">
            <v>70000</v>
          </cell>
          <cell r="M443">
            <v>0</v>
          </cell>
          <cell r="N443">
            <v>0</v>
          </cell>
          <cell r="O443">
            <v>1680</v>
          </cell>
          <cell r="P443">
            <v>8400</v>
          </cell>
        </row>
        <row r="444">
          <cell r="B444" t="str">
            <v xml:space="preserve">10 FT OF #6 AWG HMWPE CATHODIC </v>
          </cell>
          <cell r="F444">
            <v>0</v>
          </cell>
          <cell r="H444">
            <v>0</v>
          </cell>
          <cell r="J444">
            <v>0</v>
          </cell>
          <cell r="K444">
            <v>0</v>
          </cell>
          <cell r="L444">
            <v>0</v>
          </cell>
          <cell r="M444">
            <v>0</v>
          </cell>
          <cell r="N444">
            <v>0</v>
          </cell>
          <cell r="O444">
            <v>0</v>
          </cell>
          <cell r="P444">
            <v>0</v>
          </cell>
        </row>
        <row r="445">
          <cell r="B445" t="str">
            <v xml:space="preserve">PROTECTION COPPER CABLE, 1.4"X1.4"X60" </v>
          </cell>
          <cell r="F445">
            <v>0</v>
          </cell>
          <cell r="H445">
            <v>0</v>
          </cell>
          <cell r="J445">
            <v>0</v>
          </cell>
          <cell r="K445">
            <v>0</v>
          </cell>
          <cell r="L445">
            <v>0</v>
          </cell>
          <cell r="M445">
            <v>0</v>
          </cell>
          <cell r="N445">
            <v>0</v>
          </cell>
          <cell r="O445">
            <v>0</v>
          </cell>
          <cell r="P445">
            <v>0</v>
          </cell>
        </row>
        <row r="446">
          <cell r="B446" t="str">
            <v>ANODE</v>
          </cell>
          <cell r="F446">
            <v>0</v>
          </cell>
          <cell r="H446">
            <v>0</v>
          </cell>
          <cell r="J446">
            <v>0</v>
          </cell>
          <cell r="K446">
            <v>0</v>
          </cell>
          <cell r="L446">
            <v>0</v>
          </cell>
          <cell r="M446">
            <v>0</v>
          </cell>
          <cell r="N446">
            <v>0</v>
          </cell>
          <cell r="O446">
            <v>0</v>
          </cell>
          <cell r="P446">
            <v>0</v>
          </cell>
        </row>
        <row r="447">
          <cell r="A447">
            <v>3</v>
          </cell>
          <cell r="B447" t="str">
            <v>TEST JUNTION BOX</v>
          </cell>
          <cell r="C447">
            <v>7</v>
          </cell>
          <cell r="D447" t="str">
            <v>SET</v>
          </cell>
          <cell r="E447">
            <v>3000</v>
          </cell>
          <cell r="F447">
            <v>21000</v>
          </cell>
          <cell r="H447">
            <v>0</v>
          </cell>
          <cell r="I447">
            <v>6</v>
          </cell>
          <cell r="J447">
            <v>42</v>
          </cell>
          <cell r="K447">
            <v>3000</v>
          </cell>
          <cell r="L447">
            <v>21000</v>
          </cell>
          <cell r="M447">
            <v>0</v>
          </cell>
          <cell r="N447">
            <v>0</v>
          </cell>
          <cell r="O447">
            <v>1680</v>
          </cell>
          <cell r="P447">
            <v>11760</v>
          </cell>
        </row>
        <row r="448">
          <cell r="A448">
            <v>4</v>
          </cell>
          <cell r="B448" t="str">
            <v>Cu-CuS04 REFERENCE ELECTRODE WITH 10 FT OF</v>
          </cell>
          <cell r="C448">
            <v>7</v>
          </cell>
          <cell r="D448" t="str">
            <v>SET</v>
          </cell>
          <cell r="E448">
            <v>4000</v>
          </cell>
          <cell r="F448">
            <v>28000</v>
          </cell>
          <cell r="H448">
            <v>0</v>
          </cell>
          <cell r="I448">
            <v>6</v>
          </cell>
          <cell r="J448">
            <v>42</v>
          </cell>
          <cell r="K448">
            <v>4000</v>
          </cell>
          <cell r="L448">
            <v>28000</v>
          </cell>
          <cell r="M448">
            <v>0</v>
          </cell>
          <cell r="N448">
            <v>0</v>
          </cell>
          <cell r="O448">
            <v>1680</v>
          </cell>
          <cell r="P448">
            <v>11760</v>
          </cell>
        </row>
        <row r="449">
          <cell r="B449" t="str">
            <v xml:space="preserve">#8 AWG HMWPE CATHODIC PROTECTION  </v>
          </cell>
        </row>
        <row r="450">
          <cell r="B450" t="str">
            <v xml:space="preserve">COPPER CABLE &amp; BACKFILL OVER SIZE   </v>
          </cell>
        </row>
        <row r="451">
          <cell r="B451" t="str">
            <v>6" D x 10" L, GLOBAL TYPE OR EQUAL</v>
          </cell>
        </row>
        <row r="452">
          <cell r="A452">
            <v>5</v>
          </cell>
          <cell r="B452" t="str">
            <v>#8AWG 1/C HALAR CABLE</v>
          </cell>
          <cell r="C452">
            <v>475</v>
          </cell>
          <cell r="D452" t="str">
            <v>M</v>
          </cell>
          <cell r="E452">
            <v>120</v>
          </cell>
          <cell r="F452">
            <v>57000</v>
          </cell>
          <cell r="H452">
            <v>0</v>
          </cell>
          <cell r="I452">
            <v>0.12</v>
          </cell>
          <cell r="J452">
            <v>57</v>
          </cell>
          <cell r="K452">
            <v>120</v>
          </cell>
          <cell r="L452">
            <v>57000</v>
          </cell>
          <cell r="M452">
            <v>0</v>
          </cell>
          <cell r="N452">
            <v>0</v>
          </cell>
          <cell r="O452">
            <v>34</v>
          </cell>
          <cell r="P452">
            <v>16150</v>
          </cell>
        </row>
        <row r="453">
          <cell r="A453">
            <v>6</v>
          </cell>
          <cell r="B453" t="str">
            <v>CADWELD POWDER CARTRIDGE, CA-25 TYPE</v>
          </cell>
          <cell r="C453">
            <v>15</v>
          </cell>
          <cell r="D453" t="str">
            <v>PCS</v>
          </cell>
          <cell r="E453">
            <v>125</v>
          </cell>
          <cell r="F453">
            <v>1875</v>
          </cell>
          <cell r="H453">
            <v>0</v>
          </cell>
          <cell r="I453">
            <v>1</v>
          </cell>
          <cell r="J453">
            <v>15</v>
          </cell>
          <cell r="K453">
            <v>125</v>
          </cell>
          <cell r="L453">
            <v>1875</v>
          </cell>
          <cell r="M453">
            <v>0</v>
          </cell>
          <cell r="N453">
            <v>0</v>
          </cell>
          <cell r="O453">
            <v>280</v>
          </cell>
          <cell r="P453">
            <v>4200</v>
          </cell>
        </row>
        <row r="454">
          <cell r="A454">
            <v>7</v>
          </cell>
          <cell r="B454" t="str">
            <v>CADWELD MOLD</v>
          </cell>
          <cell r="C454">
            <v>1</v>
          </cell>
          <cell r="D454" t="str">
            <v>SET</v>
          </cell>
          <cell r="E454">
            <v>1500</v>
          </cell>
          <cell r="F454">
            <v>1500</v>
          </cell>
          <cell r="H454">
            <v>0</v>
          </cell>
          <cell r="J454">
            <v>0</v>
          </cell>
          <cell r="K454">
            <v>1500</v>
          </cell>
          <cell r="L454">
            <v>1500</v>
          </cell>
          <cell r="M454">
            <v>0</v>
          </cell>
          <cell r="N454">
            <v>0</v>
          </cell>
          <cell r="O454">
            <v>0</v>
          </cell>
          <cell r="P454">
            <v>0</v>
          </cell>
        </row>
        <row r="455">
          <cell r="A455">
            <v>8</v>
          </cell>
          <cell r="B455" t="str">
            <v>C TYPE LUG</v>
          </cell>
          <cell r="C455">
            <v>60</v>
          </cell>
          <cell r="D455" t="str">
            <v>PCS</v>
          </cell>
          <cell r="E455">
            <v>50</v>
          </cell>
          <cell r="F455">
            <v>3000</v>
          </cell>
          <cell r="H455">
            <v>0</v>
          </cell>
          <cell r="I455">
            <v>0.5</v>
          </cell>
          <cell r="J455">
            <v>30</v>
          </cell>
          <cell r="K455">
            <v>50</v>
          </cell>
          <cell r="L455">
            <v>3000</v>
          </cell>
          <cell r="M455">
            <v>0</v>
          </cell>
          <cell r="N455">
            <v>0</v>
          </cell>
          <cell r="O455">
            <v>140</v>
          </cell>
          <cell r="P455">
            <v>8400</v>
          </cell>
        </row>
        <row r="456">
          <cell r="A456">
            <v>9</v>
          </cell>
          <cell r="B456" t="str">
            <v>TOOL,MOLD SUPPORT CLAMP CADWELD CAB-320</v>
          </cell>
          <cell r="C456">
            <v>1</v>
          </cell>
          <cell r="D456" t="str">
            <v>PCS</v>
          </cell>
          <cell r="E456">
            <v>2500</v>
          </cell>
          <cell r="F456">
            <v>2500</v>
          </cell>
          <cell r="H456">
            <v>0</v>
          </cell>
          <cell r="J456">
            <v>0</v>
          </cell>
          <cell r="K456">
            <v>2500</v>
          </cell>
          <cell r="L456">
            <v>2500</v>
          </cell>
          <cell r="M456">
            <v>0</v>
          </cell>
          <cell r="N456">
            <v>0</v>
          </cell>
          <cell r="O456">
            <v>0</v>
          </cell>
          <cell r="P456">
            <v>0</v>
          </cell>
        </row>
        <row r="457">
          <cell r="A457">
            <v>10</v>
          </cell>
          <cell r="B457" t="str">
            <v xml:space="preserve">NONMETALLIC CONDUIT, PVC CNS 1302 UPVC </v>
          </cell>
          <cell r="C457">
            <v>285</v>
          </cell>
          <cell r="D457" t="str">
            <v>M</v>
          </cell>
          <cell r="E457">
            <v>16</v>
          </cell>
          <cell r="F457">
            <v>4560</v>
          </cell>
          <cell r="H457">
            <v>0</v>
          </cell>
          <cell r="I457">
            <v>0.5</v>
          </cell>
          <cell r="J457">
            <v>143</v>
          </cell>
          <cell r="K457">
            <v>16</v>
          </cell>
          <cell r="L457">
            <v>4560</v>
          </cell>
          <cell r="M457">
            <v>0</v>
          </cell>
          <cell r="N457">
            <v>0</v>
          </cell>
          <cell r="O457">
            <v>140</v>
          </cell>
          <cell r="P457">
            <v>39900</v>
          </cell>
        </row>
        <row r="458">
          <cell r="B458" t="str">
            <v>TABLE 1, 1"</v>
          </cell>
          <cell r="P458">
            <v>0</v>
          </cell>
        </row>
        <row r="459">
          <cell r="A459">
            <v>11</v>
          </cell>
          <cell r="B459" t="str">
            <v xml:space="preserve">CONCRETE, 3000PSI </v>
          </cell>
          <cell r="C459">
            <v>3</v>
          </cell>
          <cell r="D459" t="str">
            <v>M3</v>
          </cell>
          <cell r="E459" t="str">
            <v>M+L</v>
          </cell>
          <cell r="F459" t="str">
            <v>M+L</v>
          </cell>
          <cell r="H459">
            <v>0</v>
          </cell>
          <cell r="J459">
            <v>0</v>
          </cell>
          <cell r="K459" t="str">
            <v>M+L</v>
          </cell>
          <cell r="L459" t="str">
            <v>M+L</v>
          </cell>
          <cell r="O459">
            <v>2300</v>
          </cell>
          <cell r="P459">
            <v>6900</v>
          </cell>
        </row>
        <row r="460">
          <cell r="A460">
            <v>12</v>
          </cell>
          <cell r="B460" t="str">
            <v>STEEL REINFORCING BAR, 3/8"</v>
          </cell>
          <cell r="C460">
            <v>610</v>
          </cell>
          <cell r="D460" t="str">
            <v>KG</v>
          </cell>
          <cell r="E460" t="str">
            <v>M+L</v>
          </cell>
          <cell r="F460" t="str">
            <v>M+L</v>
          </cell>
          <cell r="H460">
            <v>0</v>
          </cell>
          <cell r="J460">
            <v>0</v>
          </cell>
          <cell r="K460" t="str">
            <v>M+L</v>
          </cell>
          <cell r="L460" t="str">
            <v>M+L</v>
          </cell>
          <cell r="O460">
            <v>16</v>
          </cell>
          <cell r="P460">
            <v>9760</v>
          </cell>
        </row>
        <row r="461">
          <cell r="A461">
            <v>13</v>
          </cell>
          <cell r="B461" t="str">
            <v xml:space="preserve"> EXCAVATION</v>
          </cell>
          <cell r="C461">
            <v>152</v>
          </cell>
          <cell r="D461" t="str">
            <v>M3</v>
          </cell>
          <cell r="E461" t="str">
            <v>M+L</v>
          </cell>
          <cell r="F461" t="str">
            <v>M+L</v>
          </cell>
          <cell r="H461">
            <v>0</v>
          </cell>
          <cell r="J461">
            <v>0</v>
          </cell>
          <cell r="K461" t="str">
            <v>M+L</v>
          </cell>
          <cell r="L461" t="str">
            <v>M+L</v>
          </cell>
          <cell r="O461">
            <v>120</v>
          </cell>
          <cell r="P461">
            <v>18240</v>
          </cell>
        </row>
        <row r="462">
          <cell r="A462">
            <v>14</v>
          </cell>
          <cell r="B462" t="str">
            <v xml:space="preserve"> BACKFILL SAND</v>
          </cell>
          <cell r="C462">
            <v>50</v>
          </cell>
          <cell r="D462" t="str">
            <v>M3</v>
          </cell>
          <cell r="E462" t="str">
            <v>M+L</v>
          </cell>
          <cell r="F462" t="str">
            <v>M+L</v>
          </cell>
          <cell r="H462">
            <v>0</v>
          </cell>
          <cell r="J462">
            <v>0</v>
          </cell>
          <cell r="K462" t="str">
            <v>M+L</v>
          </cell>
          <cell r="L462" t="str">
            <v>M+L</v>
          </cell>
          <cell r="O462">
            <v>550</v>
          </cell>
          <cell r="P462">
            <v>27500</v>
          </cell>
        </row>
        <row r="463">
          <cell r="A463">
            <v>15</v>
          </cell>
          <cell r="B463" t="str">
            <v xml:space="preserve"> BACKFILL STONE</v>
          </cell>
          <cell r="C463">
            <v>31</v>
          </cell>
          <cell r="D463" t="str">
            <v>M3</v>
          </cell>
          <cell r="E463" t="str">
            <v>M+L</v>
          </cell>
          <cell r="F463" t="str">
            <v>M+L</v>
          </cell>
          <cell r="H463">
            <v>0</v>
          </cell>
          <cell r="J463">
            <v>0</v>
          </cell>
          <cell r="K463" t="str">
            <v>M+L</v>
          </cell>
          <cell r="L463" t="str">
            <v>M+L</v>
          </cell>
          <cell r="O463">
            <v>520</v>
          </cell>
          <cell r="P463">
            <v>16120</v>
          </cell>
        </row>
        <row r="464">
          <cell r="A464">
            <v>16</v>
          </cell>
          <cell r="B464" t="str">
            <v xml:space="preserve"> DISPOSAL</v>
          </cell>
          <cell r="C464">
            <v>80</v>
          </cell>
          <cell r="D464" t="str">
            <v>M3</v>
          </cell>
          <cell r="E464" t="str">
            <v>M+L</v>
          </cell>
          <cell r="F464" t="str">
            <v>M+L</v>
          </cell>
          <cell r="H464">
            <v>0</v>
          </cell>
          <cell r="J464">
            <v>0</v>
          </cell>
          <cell r="K464" t="str">
            <v>M+L</v>
          </cell>
          <cell r="L464" t="str">
            <v>M+L</v>
          </cell>
          <cell r="O464">
            <v>220</v>
          </cell>
          <cell r="P464">
            <v>17600</v>
          </cell>
        </row>
        <row r="465">
          <cell r="A465">
            <v>17</v>
          </cell>
          <cell r="B465" t="str">
            <v>熱縮絕緣套管理(含熱溶膠)</v>
          </cell>
          <cell r="C465">
            <v>9</v>
          </cell>
          <cell r="D465" t="str">
            <v>PCS</v>
          </cell>
          <cell r="E465">
            <v>500</v>
          </cell>
          <cell r="F465">
            <v>4500</v>
          </cell>
          <cell r="H465">
            <v>0</v>
          </cell>
          <cell r="I465">
            <v>2</v>
          </cell>
          <cell r="J465">
            <v>18</v>
          </cell>
          <cell r="K465">
            <v>500</v>
          </cell>
          <cell r="L465">
            <v>4500</v>
          </cell>
          <cell r="M465">
            <v>0</v>
          </cell>
          <cell r="N465">
            <v>0</v>
          </cell>
          <cell r="O465">
            <v>560</v>
          </cell>
          <cell r="P465">
            <v>5040</v>
          </cell>
        </row>
        <row r="466">
          <cell r="A466">
            <v>18</v>
          </cell>
          <cell r="B466" t="str">
            <v>自融型絕緣膠帶</v>
          </cell>
          <cell r="C466">
            <v>7</v>
          </cell>
          <cell r="D466" t="str">
            <v>ROLL</v>
          </cell>
          <cell r="E466">
            <v>300</v>
          </cell>
          <cell r="F466">
            <v>2100</v>
          </cell>
          <cell r="H466">
            <v>0</v>
          </cell>
          <cell r="I466">
            <v>1</v>
          </cell>
          <cell r="J466">
            <v>7</v>
          </cell>
          <cell r="K466">
            <v>300</v>
          </cell>
          <cell r="L466">
            <v>2100</v>
          </cell>
          <cell r="M466">
            <v>0</v>
          </cell>
          <cell r="N466">
            <v>0</v>
          </cell>
          <cell r="O466">
            <v>280</v>
          </cell>
          <cell r="P466">
            <v>1960</v>
          </cell>
        </row>
        <row r="467">
          <cell r="A467">
            <v>19</v>
          </cell>
          <cell r="B467" t="str">
            <v>熱融焊點PE包覆蓋</v>
          </cell>
          <cell r="C467">
            <v>8</v>
          </cell>
          <cell r="D467" t="str">
            <v>PCS</v>
          </cell>
          <cell r="E467">
            <v>350</v>
          </cell>
          <cell r="F467">
            <v>2800</v>
          </cell>
          <cell r="H467">
            <v>0</v>
          </cell>
          <cell r="I467">
            <v>1</v>
          </cell>
          <cell r="J467">
            <v>8</v>
          </cell>
          <cell r="K467">
            <v>350</v>
          </cell>
          <cell r="L467">
            <v>2800</v>
          </cell>
          <cell r="M467">
            <v>0</v>
          </cell>
          <cell r="N467">
            <v>0</v>
          </cell>
          <cell r="O467">
            <v>280</v>
          </cell>
          <cell r="P467">
            <v>2240</v>
          </cell>
        </row>
        <row r="468">
          <cell r="A468">
            <v>20</v>
          </cell>
          <cell r="B468" t="str">
            <v>MISCELLANEOUS INCLUDE 防蝕系統測試調整 &amp; 交通安全措施費</v>
          </cell>
          <cell r="C468">
            <v>1</v>
          </cell>
          <cell r="D468" t="str">
            <v>LOT</v>
          </cell>
          <cell r="E468">
            <v>67883.5</v>
          </cell>
          <cell r="F468">
            <v>67884</v>
          </cell>
          <cell r="H468">
            <v>0</v>
          </cell>
          <cell r="I468">
            <v>93.2</v>
          </cell>
          <cell r="J468">
            <v>93</v>
          </cell>
          <cell r="K468">
            <v>67884</v>
          </cell>
          <cell r="L468">
            <v>67884</v>
          </cell>
          <cell r="M468">
            <v>0</v>
          </cell>
          <cell r="N468">
            <v>0</v>
          </cell>
          <cell r="O468">
            <v>26096</v>
          </cell>
          <cell r="P468">
            <v>26096</v>
          </cell>
        </row>
        <row r="469">
          <cell r="B469" t="str">
            <v>SUB-TOTAL : (H)</v>
          </cell>
          <cell r="F469">
            <v>746719</v>
          </cell>
          <cell r="H469">
            <v>0</v>
          </cell>
          <cell r="J469">
            <v>1025</v>
          </cell>
          <cell r="K469">
            <v>0</v>
          </cell>
          <cell r="L469">
            <v>746719</v>
          </cell>
          <cell r="M469">
            <v>0</v>
          </cell>
          <cell r="N469">
            <v>0</v>
          </cell>
          <cell r="O469">
            <v>0</v>
          </cell>
          <cell r="P469">
            <v>383226</v>
          </cell>
        </row>
        <row r="470">
          <cell r="F470">
            <v>0</v>
          </cell>
          <cell r="H470">
            <v>0</v>
          </cell>
          <cell r="J470">
            <v>0</v>
          </cell>
          <cell r="K470">
            <v>0</v>
          </cell>
          <cell r="L470">
            <v>0</v>
          </cell>
          <cell r="M470">
            <v>0</v>
          </cell>
          <cell r="N470">
            <v>0</v>
          </cell>
          <cell r="O470">
            <v>0</v>
          </cell>
          <cell r="P470">
            <v>0</v>
          </cell>
        </row>
        <row r="471">
          <cell r="F471">
            <v>0</v>
          </cell>
          <cell r="H471">
            <v>0</v>
          </cell>
          <cell r="J471">
            <v>0</v>
          </cell>
          <cell r="K471">
            <v>0</v>
          </cell>
          <cell r="L471">
            <v>0</v>
          </cell>
          <cell r="M471">
            <v>0</v>
          </cell>
          <cell r="N471">
            <v>0</v>
          </cell>
          <cell r="O471">
            <v>0</v>
          </cell>
          <cell r="P471">
            <v>0</v>
          </cell>
        </row>
        <row r="472">
          <cell r="F472">
            <v>0</v>
          </cell>
          <cell r="H472">
            <v>0</v>
          </cell>
          <cell r="J472">
            <v>0</v>
          </cell>
          <cell r="K472">
            <v>0</v>
          </cell>
          <cell r="L472">
            <v>0</v>
          </cell>
          <cell r="M472">
            <v>0</v>
          </cell>
          <cell r="N472">
            <v>0</v>
          </cell>
          <cell r="O472">
            <v>0</v>
          </cell>
          <cell r="P472">
            <v>0</v>
          </cell>
        </row>
        <row r="473">
          <cell r="A473" t="str">
            <v>I.</v>
          </cell>
          <cell r="B473" t="str">
            <v>APS SYSTEM</v>
          </cell>
          <cell r="F473">
            <v>0</v>
          </cell>
          <cell r="H473">
            <v>0</v>
          </cell>
          <cell r="J473">
            <v>0</v>
          </cell>
          <cell r="K473">
            <v>0</v>
          </cell>
          <cell r="L473">
            <v>0</v>
          </cell>
          <cell r="M473">
            <v>0</v>
          </cell>
          <cell r="N473">
            <v>0</v>
          </cell>
          <cell r="O473">
            <v>0</v>
          </cell>
          <cell r="P473">
            <v>0</v>
          </cell>
        </row>
        <row r="474">
          <cell r="B474" t="str">
            <v>D&amp;F SYSTEM PANEL, INCLUDING</v>
          </cell>
          <cell r="F474">
            <v>0</v>
          </cell>
          <cell r="H474">
            <v>0</v>
          </cell>
          <cell r="J474">
            <v>0</v>
          </cell>
          <cell r="K474">
            <v>0</v>
          </cell>
          <cell r="L474">
            <v>0</v>
          </cell>
          <cell r="M474">
            <v>0</v>
          </cell>
          <cell r="N474">
            <v>0</v>
          </cell>
          <cell r="O474">
            <v>0</v>
          </cell>
          <cell r="P474">
            <v>0</v>
          </cell>
        </row>
        <row r="475">
          <cell r="A475">
            <v>1</v>
          </cell>
          <cell r="B475" t="str">
            <v>PLC BASE PANEL, INDOOR IP20 ENCLOSURE, W/</v>
          </cell>
          <cell r="C475">
            <v>1</v>
          </cell>
          <cell r="D475" t="str">
            <v>SET</v>
          </cell>
          <cell r="E475">
            <v>1285400</v>
          </cell>
          <cell r="F475">
            <v>1285400</v>
          </cell>
          <cell r="H475">
            <v>0</v>
          </cell>
          <cell r="I475">
            <v>50</v>
          </cell>
          <cell r="J475">
            <v>50</v>
          </cell>
          <cell r="K475">
            <v>1285400</v>
          </cell>
          <cell r="L475">
            <v>1285400</v>
          </cell>
          <cell r="M475">
            <v>0</v>
          </cell>
          <cell r="N475">
            <v>0</v>
          </cell>
          <cell r="O475">
            <v>14000</v>
          </cell>
          <cell r="P475">
            <v>14000</v>
          </cell>
        </row>
        <row r="476">
          <cell r="B476" t="str">
            <v xml:space="preserve">POWER SUPPLY, DIx144, DOx100, </v>
          </cell>
          <cell r="F476">
            <v>0</v>
          </cell>
          <cell r="H476">
            <v>0</v>
          </cell>
          <cell r="J476">
            <v>0</v>
          </cell>
          <cell r="K476">
            <v>0</v>
          </cell>
          <cell r="L476">
            <v>0</v>
          </cell>
          <cell r="M476">
            <v>0</v>
          </cell>
          <cell r="N476">
            <v>0</v>
          </cell>
          <cell r="O476">
            <v>0</v>
          </cell>
          <cell r="P476">
            <v>0</v>
          </cell>
        </row>
        <row r="477">
          <cell r="B477" t="str">
            <v>INTERPOSITION RELAY x50,  WIRING, AND TB.</v>
          </cell>
          <cell r="F477">
            <v>0</v>
          </cell>
          <cell r="H477">
            <v>0</v>
          </cell>
          <cell r="J477">
            <v>0</v>
          </cell>
          <cell r="K477">
            <v>0</v>
          </cell>
          <cell r="L477">
            <v>0</v>
          </cell>
          <cell r="M477">
            <v>0</v>
          </cell>
          <cell r="N477">
            <v>0</v>
          </cell>
          <cell r="O477">
            <v>0</v>
          </cell>
          <cell r="P477">
            <v>0</v>
          </cell>
        </row>
        <row r="478">
          <cell r="B478" t="str">
            <v>SOFTWARE DESIGN PACKAGE</v>
          </cell>
          <cell r="F478">
            <v>0</v>
          </cell>
          <cell r="H478">
            <v>0</v>
          </cell>
          <cell r="J478">
            <v>0</v>
          </cell>
          <cell r="K478">
            <v>0</v>
          </cell>
          <cell r="L478">
            <v>0</v>
          </cell>
          <cell r="M478">
            <v>0</v>
          </cell>
          <cell r="N478">
            <v>0</v>
          </cell>
          <cell r="O478">
            <v>0</v>
          </cell>
          <cell r="P478">
            <v>0</v>
          </cell>
        </row>
        <row r="479">
          <cell r="A479">
            <v>2</v>
          </cell>
          <cell r="B479" t="str">
            <v>OPERATION CONSOLE, INCLUDING</v>
          </cell>
          <cell r="C479">
            <v>1</v>
          </cell>
          <cell r="D479" t="str">
            <v>SET</v>
          </cell>
          <cell r="E479">
            <v>357000</v>
          </cell>
          <cell r="F479">
            <v>357000</v>
          </cell>
          <cell r="H479">
            <v>0</v>
          </cell>
          <cell r="I479">
            <v>20</v>
          </cell>
          <cell r="J479">
            <v>20</v>
          </cell>
          <cell r="K479">
            <v>357000</v>
          </cell>
          <cell r="L479">
            <v>357000</v>
          </cell>
          <cell r="M479">
            <v>0</v>
          </cell>
          <cell r="N479">
            <v>0</v>
          </cell>
          <cell r="O479">
            <v>5600</v>
          </cell>
          <cell r="P479">
            <v>5600</v>
          </cell>
        </row>
        <row r="480">
          <cell r="B480" t="str">
            <v>ANNUNCIATOR PANEL, W/ 50 WINDOWS</v>
          </cell>
          <cell r="F480">
            <v>0</v>
          </cell>
          <cell r="H480">
            <v>0</v>
          </cell>
          <cell r="J480">
            <v>0</v>
          </cell>
          <cell r="K480">
            <v>0</v>
          </cell>
          <cell r="L480">
            <v>0</v>
          </cell>
          <cell r="M480">
            <v>0</v>
          </cell>
          <cell r="N480">
            <v>0</v>
          </cell>
          <cell r="O480">
            <v>0</v>
          </cell>
          <cell r="P480">
            <v>0</v>
          </cell>
        </row>
        <row r="481">
          <cell r="B481" t="str">
            <v xml:space="preserve">COMMAND BOARD, W/ 15 PB SWITCH(SW. W/LIGHT) </v>
          </cell>
          <cell r="F481">
            <v>0</v>
          </cell>
          <cell r="H481">
            <v>0</v>
          </cell>
          <cell r="J481">
            <v>0</v>
          </cell>
          <cell r="K481">
            <v>0</v>
          </cell>
          <cell r="L481">
            <v>0</v>
          </cell>
          <cell r="M481">
            <v>0</v>
          </cell>
          <cell r="N481">
            <v>0</v>
          </cell>
          <cell r="O481">
            <v>0</v>
          </cell>
          <cell r="P481">
            <v>0</v>
          </cell>
        </row>
        <row r="482">
          <cell r="B482" t="str">
            <v>WIRING, AND TB.</v>
          </cell>
          <cell r="F482">
            <v>0</v>
          </cell>
          <cell r="H482">
            <v>0</v>
          </cell>
          <cell r="J482">
            <v>0</v>
          </cell>
          <cell r="K482">
            <v>0</v>
          </cell>
          <cell r="L482">
            <v>0</v>
          </cell>
          <cell r="M482">
            <v>0</v>
          </cell>
          <cell r="N482">
            <v>0</v>
          </cell>
          <cell r="O482">
            <v>0</v>
          </cell>
          <cell r="P482">
            <v>0</v>
          </cell>
        </row>
        <row r="483">
          <cell r="A483">
            <v>3</v>
          </cell>
          <cell r="B483" t="str">
            <v>MIMIC PANEL, ENCLOSURE SIZE 2300Hx1400Wx600D</v>
          </cell>
          <cell r="C483">
            <v>1</v>
          </cell>
          <cell r="D483" t="str">
            <v>SET</v>
          </cell>
          <cell r="E483">
            <v>448000</v>
          </cell>
          <cell r="F483">
            <v>448000</v>
          </cell>
          <cell r="H483">
            <v>0</v>
          </cell>
          <cell r="I483">
            <v>20</v>
          </cell>
          <cell r="J483">
            <v>20</v>
          </cell>
          <cell r="K483">
            <v>448000</v>
          </cell>
          <cell r="L483">
            <v>448000</v>
          </cell>
          <cell r="M483">
            <v>0</v>
          </cell>
          <cell r="N483">
            <v>0</v>
          </cell>
          <cell r="O483">
            <v>5600</v>
          </cell>
          <cell r="P483">
            <v>5600</v>
          </cell>
        </row>
        <row r="484">
          <cell r="B484" t="str">
            <v>MOSAIC PANEL  SIZE 1200Hx1200W, W/</v>
          </cell>
          <cell r="F484">
            <v>0</v>
          </cell>
          <cell r="H484">
            <v>0</v>
          </cell>
          <cell r="J484">
            <v>0</v>
          </cell>
          <cell r="K484">
            <v>0</v>
          </cell>
          <cell r="L484">
            <v>0</v>
          </cell>
          <cell r="M484">
            <v>0</v>
          </cell>
          <cell r="N484">
            <v>0</v>
          </cell>
          <cell r="O484">
            <v>0</v>
          </cell>
          <cell r="P484">
            <v>0</v>
          </cell>
        </row>
        <row r="485">
          <cell r="B485" t="str">
            <v>INDICATION LIGHT x60, POWER SUPPLY, WIRING, AND TB.</v>
          </cell>
          <cell r="F485">
            <v>0</v>
          </cell>
          <cell r="H485">
            <v>0</v>
          </cell>
          <cell r="J485">
            <v>0</v>
          </cell>
          <cell r="K485">
            <v>0</v>
          </cell>
          <cell r="L485">
            <v>0</v>
          </cell>
          <cell r="M485">
            <v>0</v>
          </cell>
          <cell r="N485">
            <v>0</v>
          </cell>
          <cell r="O485">
            <v>0</v>
          </cell>
          <cell r="P485">
            <v>0</v>
          </cell>
        </row>
        <row r="486">
          <cell r="A486">
            <v>4</v>
          </cell>
          <cell r="B486" t="str">
            <v>RECEIVING PANEL, INDOOR IP20 ENCLOSURE, W/</v>
          </cell>
          <cell r="C486">
            <v>1</v>
          </cell>
          <cell r="D486" t="str">
            <v>SET</v>
          </cell>
          <cell r="E486">
            <v>1400000</v>
          </cell>
          <cell r="F486">
            <v>1400000</v>
          </cell>
          <cell r="H486">
            <v>0</v>
          </cell>
          <cell r="I486">
            <v>50</v>
          </cell>
          <cell r="J486">
            <v>50</v>
          </cell>
          <cell r="K486">
            <v>1400000</v>
          </cell>
          <cell r="L486">
            <v>1400000</v>
          </cell>
          <cell r="M486">
            <v>0</v>
          </cell>
          <cell r="N486">
            <v>0</v>
          </cell>
          <cell r="O486">
            <v>14000</v>
          </cell>
          <cell r="P486">
            <v>14000</v>
          </cell>
        </row>
        <row r="487">
          <cell r="B487" t="str">
            <v>UV/IR DETECTOR CONTROLLER, 4-CHANNEL x1</v>
          </cell>
          <cell r="F487">
            <v>0</v>
          </cell>
          <cell r="H487">
            <v>0</v>
          </cell>
          <cell r="J487">
            <v>0</v>
          </cell>
          <cell r="K487">
            <v>0</v>
          </cell>
          <cell r="L487">
            <v>0</v>
          </cell>
          <cell r="M487">
            <v>0</v>
          </cell>
          <cell r="N487">
            <v>0</v>
          </cell>
          <cell r="O487">
            <v>0</v>
          </cell>
          <cell r="P487">
            <v>0</v>
          </cell>
        </row>
        <row r="488">
          <cell r="B488" t="str">
            <v>GAS DETECTOR CONTROLLER, 8-CHANNEL x8</v>
          </cell>
          <cell r="F488">
            <v>0</v>
          </cell>
          <cell r="H488">
            <v>0</v>
          </cell>
          <cell r="J488">
            <v>0</v>
          </cell>
          <cell r="K488">
            <v>0</v>
          </cell>
          <cell r="L488">
            <v>0</v>
          </cell>
          <cell r="M488">
            <v>0</v>
          </cell>
          <cell r="N488">
            <v>0</v>
          </cell>
          <cell r="O488">
            <v>0</v>
          </cell>
          <cell r="P488">
            <v>0</v>
          </cell>
        </row>
        <row r="489">
          <cell r="B489" t="str">
            <v>LOW TEMP. DETECTOR CONTROLLER, 4-CHANNEL x7</v>
          </cell>
          <cell r="F489">
            <v>0</v>
          </cell>
          <cell r="H489">
            <v>0</v>
          </cell>
          <cell r="J489">
            <v>0</v>
          </cell>
          <cell r="K489">
            <v>0</v>
          </cell>
          <cell r="L489">
            <v>0</v>
          </cell>
          <cell r="M489">
            <v>0</v>
          </cell>
          <cell r="N489">
            <v>0</v>
          </cell>
          <cell r="O489">
            <v>0</v>
          </cell>
          <cell r="P489">
            <v>0</v>
          </cell>
        </row>
        <row r="490">
          <cell r="B490" t="str">
            <v>POWER SUPPLY, WIRING, AND TB.</v>
          </cell>
          <cell r="F490">
            <v>0</v>
          </cell>
          <cell r="H490">
            <v>0</v>
          </cell>
          <cell r="J490">
            <v>0</v>
          </cell>
          <cell r="K490">
            <v>0</v>
          </cell>
          <cell r="L490">
            <v>0</v>
          </cell>
          <cell r="M490">
            <v>0</v>
          </cell>
          <cell r="N490">
            <v>0</v>
          </cell>
          <cell r="O490">
            <v>0</v>
          </cell>
          <cell r="P490">
            <v>0</v>
          </cell>
        </row>
        <row r="491">
          <cell r="A491">
            <v>5</v>
          </cell>
          <cell r="B491" t="str">
            <v>MANUAL STATION, 110VAC, CL.1 DIV.2, NEMA-4X</v>
          </cell>
          <cell r="C491">
            <v>16</v>
          </cell>
          <cell r="D491" t="str">
            <v>SET</v>
          </cell>
          <cell r="E491">
            <v>30000</v>
          </cell>
          <cell r="F491">
            <v>480000</v>
          </cell>
          <cell r="H491">
            <v>0</v>
          </cell>
          <cell r="I491">
            <v>5</v>
          </cell>
          <cell r="J491">
            <v>80</v>
          </cell>
          <cell r="K491">
            <v>30000</v>
          </cell>
          <cell r="L491">
            <v>480000</v>
          </cell>
          <cell r="M491">
            <v>0</v>
          </cell>
          <cell r="N491">
            <v>0</v>
          </cell>
          <cell r="O491">
            <v>1400</v>
          </cell>
          <cell r="P491">
            <v>22400</v>
          </cell>
        </row>
        <row r="492">
          <cell r="A492">
            <v>6</v>
          </cell>
          <cell r="B492" t="str">
            <v>SIREN(SPEAKER),, 110VAC, CL.1 DIV.2, NEMA-4X</v>
          </cell>
          <cell r="C492">
            <v>16</v>
          </cell>
          <cell r="D492" t="str">
            <v>SET</v>
          </cell>
          <cell r="E492">
            <v>40000</v>
          </cell>
          <cell r="F492">
            <v>640000</v>
          </cell>
          <cell r="H492">
            <v>0</v>
          </cell>
          <cell r="I492">
            <v>5</v>
          </cell>
          <cell r="J492">
            <v>80</v>
          </cell>
          <cell r="K492">
            <v>40000</v>
          </cell>
          <cell r="L492">
            <v>640000</v>
          </cell>
          <cell r="M492">
            <v>0</v>
          </cell>
          <cell r="N492">
            <v>0</v>
          </cell>
          <cell r="O492">
            <v>1400</v>
          </cell>
          <cell r="P492">
            <v>22400</v>
          </cell>
        </row>
        <row r="493">
          <cell r="A493">
            <v>7</v>
          </cell>
          <cell r="B493" t="str">
            <v>VISUAL ALARM BECON, , 110VAC, CL.1 DIV.2, NEMA-4X</v>
          </cell>
          <cell r="C493">
            <v>16</v>
          </cell>
          <cell r="D493" t="str">
            <v>SET</v>
          </cell>
          <cell r="E493">
            <v>37000</v>
          </cell>
          <cell r="F493">
            <v>592000</v>
          </cell>
          <cell r="H493">
            <v>0</v>
          </cell>
          <cell r="I493">
            <v>5</v>
          </cell>
          <cell r="J493">
            <v>80</v>
          </cell>
          <cell r="K493">
            <v>37000</v>
          </cell>
          <cell r="L493">
            <v>592000</v>
          </cell>
          <cell r="M493">
            <v>0</v>
          </cell>
          <cell r="N493">
            <v>0</v>
          </cell>
          <cell r="O493">
            <v>1400</v>
          </cell>
          <cell r="P493">
            <v>22400</v>
          </cell>
        </row>
        <row r="494">
          <cell r="A494">
            <v>8</v>
          </cell>
          <cell r="B494" t="str">
            <v>UV/IR FLAME DETECTOR, CL.1 DIV.2, NEMA-4X</v>
          </cell>
          <cell r="C494">
            <v>4</v>
          </cell>
          <cell r="D494" t="str">
            <v>SET</v>
          </cell>
          <cell r="E494">
            <v>67000</v>
          </cell>
          <cell r="F494">
            <v>268000</v>
          </cell>
          <cell r="H494">
            <v>0</v>
          </cell>
          <cell r="I494">
            <v>8</v>
          </cell>
          <cell r="J494">
            <v>32</v>
          </cell>
          <cell r="K494">
            <v>67000</v>
          </cell>
          <cell r="L494">
            <v>268000</v>
          </cell>
          <cell r="M494">
            <v>0</v>
          </cell>
          <cell r="N494">
            <v>0</v>
          </cell>
          <cell r="O494">
            <v>2240</v>
          </cell>
          <cell r="P494">
            <v>8960</v>
          </cell>
        </row>
        <row r="495">
          <cell r="A495">
            <v>9</v>
          </cell>
          <cell r="B495" t="str">
            <v>LOW TEMPERATURE DETECTOR, 50FT LG., NEMA-4X</v>
          </cell>
          <cell r="C495">
            <v>4</v>
          </cell>
          <cell r="D495" t="str">
            <v>SET</v>
          </cell>
          <cell r="E495">
            <v>288000</v>
          </cell>
          <cell r="F495">
            <v>1152000</v>
          </cell>
          <cell r="H495">
            <v>0</v>
          </cell>
          <cell r="I495">
            <v>10</v>
          </cell>
          <cell r="J495">
            <v>40</v>
          </cell>
          <cell r="K495">
            <v>288000</v>
          </cell>
          <cell r="L495">
            <v>1152000</v>
          </cell>
          <cell r="M495">
            <v>0</v>
          </cell>
          <cell r="N495">
            <v>0</v>
          </cell>
          <cell r="O495">
            <v>2800</v>
          </cell>
          <cell r="P495">
            <v>11200</v>
          </cell>
        </row>
        <row r="496">
          <cell r="A496">
            <v>10</v>
          </cell>
          <cell r="B496" t="str">
            <v>COMBUSTIBLE GAS DETECTOR,  CATALYTIC TYPE</v>
          </cell>
          <cell r="C496">
            <v>60</v>
          </cell>
          <cell r="D496" t="str">
            <v>EST</v>
          </cell>
          <cell r="E496">
            <v>50000</v>
          </cell>
          <cell r="F496">
            <v>3000000</v>
          </cell>
          <cell r="H496">
            <v>0</v>
          </cell>
          <cell r="I496">
            <v>5</v>
          </cell>
          <cell r="J496">
            <v>300</v>
          </cell>
          <cell r="K496">
            <v>50000</v>
          </cell>
          <cell r="L496">
            <v>3000000</v>
          </cell>
          <cell r="M496">
            <v>0</v>
          </cell>
          <cell r="N496">
            <v>0</v>
          </cell>
          <cell r="O496">
            <v>1400</v>
          </cell>
          <cell r="P496">
            <v>84000</v>
          </cell>
        </row>
        <row r="497">
          <cell r="B497" t="str">
            <v>CL.1, DIV.2, W/ WEATHER HOUSING, FILTER, NEMA-4X</v>
          </cell>
          <cell r="F497">
            <v>0</v>
          </cell>
          <cell r="H497">
            <v>0</v>
          </cell>
          <cell r="J497">
            <v>0</v>
          </cell>
          <cell r="K497">
            <v>0</v>
          </cell>
          <cell r="L497">
            <v>0</v>
          </cell>
          <cell r="M497">
            <v>0</v>
          </cell>
          <cell r="N497">
            <v>0</v>
          </cell>
          <cell r="O497">
            <v>0</v>
          </cell>
          <cell r="P497">
            <v>0</v>
          </cell>
        </row>
        <row r="498">
          <cell r="A498">
            <v>11</v>
          </cell>
          <cell r="B498" t="str">
            <v>GAS DETECTOR TEST KIT FOR 60 DETECTORS &amp; GRAPHIC PANEL</v>
          </cell>
          <cell r="C498">
            <v>1</v>
          </cell>
          <cell r="D498" t="str">
            <v>SET</v>
          </cell>
          <cell r="E498">
            <v>350000</v>
          </cell>
          <cell r="F498">
            <v>350000</v>
          </cell>
          <cell r="H498">
            <v>0</v>
          </cell>
          <cell r="I498">
            <v>10</v>
          </cell>
          <cell r="J498">
            <v>10</v>
          </cell>
          <cell r="K498">
            <v>350000</v>
          </cell>
          <cell r="L498">
            <v>350000</v>
          </cell>
          <cell r="M498">
            <v>0</v>
          </cell>
          <cell r="N498">
            <v>0</v>
          </cell>
          <cell r="O498">
            <v>2800</v>
          </cell>
          <cell r="P498">
            <v>2800</v>
          </cell>
        </row>
        <row r="499">
          <cell r="A499">
            <v>12</v>
          </cell>
          <cell r="B499" t="str">
            <v>R.S.G. CONDUIT/W COUPLING 1"</v>
          </cell>
          <cell r="C499">
            <v>1600</v>
          </cell>
          <cell r="D499" t="str">
            <v>M</v>
          </cell>
          <cell r="E499">
            <v>49</v>
          </cell>
          <cell r="F499">
            <v>78400</v>
          </cell>
          <cell r="H499">
            <v>0</v>
          </cell>
          <cell r="I499">
            <v>0.54</v>
          </cell>
          <cell r="J499">
            <v>864</v>
          </cell>
          <cell r="K499">
            <v>49</v>
          </cell>
          <cell r="L499">
            <v>78400</v>
          </cell>
          <cell r="M499">
            <v>0</v>
          </cell>
          <cell r="N499">
            <v>0</v>
          </cell>
          <cell r="O499">
            <v>151</v>
          </cell>
          <cell r="P499">
            <v>241600</v>
          </cell>
        </row>
        <row r="500">
          <cell r="A500">
            <v>13</v>
          </cell>
          <cell r="B500" t="str">
            <v>R.S.G. CONDUIT/W COUPLING 2"</v>
          </cell>
          <cell r="C500">
            <v>2300</v>
          </cell>
          <cell r="D500" t="str">
            <v>M</v>
          </cell>
          <cell r="E500">
            <v>105</v>
          </cell>
          <cell r="F500">
            <v>241500</v>
          </cell>
          <cell r="H500">
            <v>0</v>
          </cell>
          <cell r="I500">
            <v>0.98</v>
          </cell>
          <cell r="J500">
            <v>2254</v>
          </cell>
          <cell r="K500">
            <v>105</v>
          </cell>
          <cell r="L500">
            <v>241500</v>
          </cell>
          <cell r="M500">
            <v>0</v>
          </cell>
          <cell r="N500">
            <v>0</v>
          </cell>
          <cell r="O500">
            <v>274</v>
          </cell>
          <cell r="P500">
            <v>630200</v>
          </cell>
        </row>
        <row r="501">
          <cell r="A501">
            <v>14</v>
          </cell>
          <cell r="B501" t="str">
            <v>FITTING FOR R.S.G. CONDUIT</v>
          </cell>
          <cell r="C501">
            <v>1</v>
          </cell>
          <cell r="D501" t="str">
            <v>LOT</v>
          </cell>
          <cell r="E501">
            <v>639800</v>
          </cell>
          <cell r="F501">
            <v>639800</v>
          </cell>
          <cell r="H501">
            <v>0</v>
          </cell>
          <cell r="I501">
            <v>935.4</v>
          </cell>
          <cell r="J501">
            <v>935</v>
          </cell>
          <cell r="K501">
            <v>639800</v>
          </cell>
          <cell r="L501">
            <v>639800</v>
          </cell>
          <cell r="M501">
            <v>0</v>
          </cell>
          <cell r="N501">
            <v>0</v>
          </cell>
          <cell r="O501">
            <v>261912</v>
          </cell>
          <cell r="P501">
            <v>261912</v>
          </cell>
        </row>
        <row r="502">
          <cell r="A502">
            <v>15</v>
          </cell>
          <cell r="B502" t="str">
            <v>600V控制電纜,銅導体,PVC絕緣,麥拉遮蔽(OVERALL),</v>
          </cell>
          <cell r="C502">
            <v>650</v>
          </cell>
          <cell r="D502" t="str">
            <v>M</v>
          </cell>
          <cell r="E502">
            <v>37</v>
          </cell>
          <cell r="F502">
            <v>24050</v>
          </cell>
          <cell r="H502">
            <v>0</v>
          </cell>
          <cell r="I502">
            <v>0.11700000000000001</v>
          </cell>
          <cell r="J502">
            <v>76</v>
          </cell>
          <cell r="K502">
            <v>37</v>
          </cell>
          <cell r="L502">
            <v>24050</v>
          </cell>
          <cell r="M502">
            <v>0</v>
          </cell>
          <cell r="N502">
            <v>0</v>
          </cell>
          <cell r="O502">
            <v>33</v>
          </cell>
          <cell r="P502">
            <v>21450</v>
          </cell>
        </row>
        <row r="503">
          <cell r="B503" t="str">
            <v>PVC黑色被覆 7C-2SQ.MM</v>
          </cell>
          <cell r="F503">
            <v>0</v>
          </cell>
          <cell r="H503">
            <v>0</v>
          </cell>
          <cell r="J503">
            <v>0</v>
          </cell>
          <cell r="K503">
            <v>0</v>
          </cell>
          <cell r="L503">
            <v>0</v>
          </cell>
          <cell r="M503">
            <v>0</v>
          </cell>
          <cell r="N503">
            <v>0</v>
          </cell>
          <cell r="O503">
            <v>0</v>
          </cell>
          <cell r="P503">
            <v>0</v>
          </cell>
        </row>
        <row r="504">
          <cell r="A504">
            <v>16</v>
          </cell>
          <cell r="B504" t="str">
            <v>600V控制電纜,銅導体,PVC絕緣,麥拉遮蔽(OVERALL),</v>
          </cell>
          <cell r="C504">
            <v>1500</v>
          </cell>
          <cell r="D504" t="str">
            <v>M</v>
          </cell>
          <cell r="E504">
            <v>41</v>
          </cell>
          <cell r="F504">
            <v>61500</v>
          </cell>
          <cell r="H504">
            <v>0</v>
          </cell>
          <cell r="I504">
            <v>0.13300000000000001</v>
          </cell>
          <cell r="J504">
            <v>200</v>
          </cell>
          <cell r="K504">
            <v>41</v>
          </cell>
          <cell r="L504">
            <v>61500</v>
          </cell>
          <cell r="M504">
            <v>0</v>
          </cell>
          <cell r="N504">
            <v>0</v>
          </cell>
          <cell r="O504">
            <v>37</v>
          </cell>
          <cell r="P504">
            <v>55500</v>
          </cell>
        </row>
        <row r="505">
          <cell r="B505" t="str">
            <v>PVC黑色被覆 9C-2SQ.MM</v>
          </cell>
          <cell r="F505">
            <v>0</v>
          </cell>
          <cell r="H505">
            <v>0</v>
          </cell>
          <cell r="J505">
            <v>0</v>
          </cell>
          <cell r="K505">
            <v>0</v>
          </cell>
          <cell r="L505">
            <v>0</v>
          </cell>
          <cell r="M505">
            <v>0</v>
          </cell>
          <cell r="N505">
            <v>0</v>
          </cell>
          <cell r="O505">
            <v>0</v>
          </cell>
          <cell r="P505">
            <v>0</v>
          </cell>
        </row>
        <row r="506">
          <cell r="A506">
            <v>17</v>
          </cell>
          <cell r="B506" t="str">
            <v>600V控制電纜,銅導体,PVC絕緣,麥拉遮蔽(OVERALL),</v>
          </cell>
          <cell r="C506">
            <v>2600</v>
          </cell>
          <cell r="D506" t="str">
            <v>M</v>
          </cell>
          <cell r="E506">
            <v>53</v>
          </cell>
          <cell r="F506">
            <v>137800</v>
          </cell>
          <cell r="H506">
            <v>0</v>
          </cell>
          <cell r="I506">
            <v>0.153</v>
          </cell>
          <cell r="J506">
            <v>398</v>
          </cell>
          <cell r="K506">
            <v>53</v>
          </cell>
          <cell r="L506">
            <v>137800</v>
          </cell>
          <cell r="M506">
            <v>0</v>
          </cell>
          <cell r="N506">
            <v>0</v>
          </cell>
          <cell r="O506">
            <v>43</v>
          </cell>
          <cell r="P506">
            <v>111800</v>
          </cell>
        </row>
        <row r="507">
          <cell r="B507" t="str">
            <v>PVC黑色被覆 12C-2SQ.MM</v>
          </cell>
          <cell r="F507">
            <v>0</v>
          </cell>
          <cell r="H507">
            <v>0</v>
          </cell>
          <cell r="J507">
            <v>0</v>
          </cell>
          <cell r="K507">
            <v>0</v>
          </cell>
          <cell r="L507">
            <v>0</v>
          </cell>
          <cell r="M507">
            <v>0</v>
          </cell>
          <cell r="N507">
            <v>0</v>
          </cell>
          <cell r="O507">
            <v>0</v>
          </cell>
          <cell r="P507">
            <v>0</v>
          </cell>
        </row>
        <row r="508">
          <cell r="A508">
            <v>18</v>
          </cell>
          <cell r="B508" t="str">
            <v>600V控制電纜,銅導体,PVC絕緣,麥拉遮蔽(OVERALL),</v>
          </cell>
          <cell r="C508">
            <v>10000</v>
          </cell>
          <cell r="D508" t="str">
            <v>M</v>
          </cell>
          <cell r="E508">
            <v>44</v>
          </cell>
          <cell r="F508">
            <v>440000</v>
          </cell>
          <cell r="H508">
            <v>0</v>
          </cell>
          <cell r="I508">
            <v>0.13500000000000001</v>
          </cell>
          <cell r="J508">
            <v>1350</v>
          </cell>
          <cell r="K508">
            <v>44</v>
          </cell>
          <cell r="L508">
            <v>440000</v>
          </cell>
          <cell r="M508">
            <v>0</v>
          </cell>
          <cell r="N508">
            <v>0</v>
          </cell>
          <cell r="O508">
            <v>38</v>
          </cell>
          <cell r="P508">
            <v>380000</v>
          </cell>
        </row>
        <row r="509">
          <cell r="B509" t="str">
            <v>PVC黑色被覆 7C-3.5SQ.MM</v>
          </cell>
          <cell r="F509">
            <v>0</v>
          </cell>
          <cell r="H509">
            <v>0</v>
          </cell>
          <cell r="J509">
            <v>0</v>
          </cell>
          <cell r="K509">
            <v>0</v>
          </cell>
          <cell r="L509">
            <v>0</v>
          </cell>
          <cell r="M509">
            <v>0</v>
          </cell>
          <cell r="N509">
            <v>0</v>
          </cell>
          <cell r="O509">
            <v>0</v>
          </cell>
          <cell r="P509">
            <v>0</v>
          </cell>
        </row>
        <row r="510">
          <cell r="A510">
            <v>19</v>
          </cell>
          <cell r="B510" t="str">
            <v>600V控制電纜,銅導体,PVC絕緣,麥拉遮蔽(OVERALL),</v>
          </cell>
          <cell r="C510">
            <v>3000</v>
          </cell>
          <cell r="D510" t="str">
            <v>M</v>
          </cell>
          <cell r="E510">
            <v>76</v>
          </cell>
          <cell r="F510">
            <v>228000</v>
          </cell>
          <cell r="H510">
            <v>0</v>
          </cell>
          <cell r="I510">
            <v>0.193</v>
          </cell>
          <cell r="J510">
            <v>579</v>
          </cell>
          <cell r="K510">
            <v>76</v>
          </cell>
          <cell r="L510">
            <v>228000</v>
          </cell>
          <cell r="M510">
            <v>0</v>
          </cell>
          <cell r="N510">
            <v>0</v>
          </cell>
          <cell r="O510">
            <v>54</v>
          </cell>
          <cell r="P510">
            <v>162000</v>
          </cell>
        </row>
        <row r="511">
          <cell r="B511" t="str">
            <v>PVC黑色被覆 19C-2SQ.MM</v>
          </cell>
          <cell r="F511">
            <v>0</v>
          </cell>
          <cell r="H511">
            <v>0</v>
          </cell>
          <cell r="J511">
            <v>0</v>
          </cell>
          <cell r="K511">
            <v>0</v>
          </cell>
          <cell r="L511">
            <v>0</v>
          </cell>
          <cell r="M511">
            <v>0</v>
          </cell>
          <cell r="N511">
            <v>0</v>
          </cell>
          <cell r="O511">
            <v>0</v>
          </cell>
          <cell r="P511">
            <v>0</v>
          </cell>
        </row>
        <row r="512">
          <cell r="A512">
            <v>20</v>
          </cell>
          <cell r="B512" t="str">
            <v>600V控制電纜,銅導体,PVC絕緣,麥拉遮蔽(OVERALL),</v>
          </cell>
          <cell r="C512">
            <v>14000</v>
          </cell>
          <cell r="D512" t="str">
            <v>M</v>
          </cell>
          <cell r="E512">
            <v>119</v>
          </cell>
          <cell r="F512">
            <v>1666000</v>
          </cell>
          <cell r="H512">
            <v>0</v>
          </cell>
          <cell r="I512">
            <v>0.23599999999999999</v>
          </cell>
          <cell r="J512">
            <v>3304</v>
          </cell>
          <cell r="K512">
            <v>119</v>
          </cell>
          <cell r="L512">
            <v>1666000</v>
          </cell>
          <cell r="M512">
            <v>0</v>
          </cell>
          <cell r="N512">
            <v>0</v>
          </cell>
          <cell r="O512">
            <v>66</v>
          </cell>
          <cell r="P512">
            <v>924000</v>
          </cell>
        </row>
        <row r="513">
          <cell r="B513" t="str">
            <v>PVC黑色被覆 30C-2SQ.MM</v>
          </cell>
          <cell r="F513">
            <v>0</v>
          </cell>
          <cell r="H513">
            <v>0</v>
          </cell>
          <cell r="J513">
            <v>0</v>
          </cell>
          <cell r="K513">
            <v>0</v>
          </cell>
          <cell r="L513">
            <v>0</v>
          </cell>
          <cell r="M513">
            <v>0</v>
          </cell>
          <cell r="N513">
            <v>0</v>
          </cell>
          <cell r="O513">
            <v>0</v>
          </cell>
          <cell r="P513">
            <v>0</v>
          </cell>
        </row>
        <row r="514">
          <cell r="A514">
            <v>21</v>
          </cell>
          <cell r="B514" t="str">
            <v>300V信號電纜,PVC絕緣,麥拉遮蔽(OVERALL &amp; INDIVID)PVC</v>
          </cell>
          <cell r="C514">
            <v>12000</v>
          </cell>
          <cell r="D514" t="str">
            <v>M</v>
          </cell>
          <cell r="E514">
            <v>17</v>
          </cell>
          <cell r="F514">
            <v>204000</v>
          </cell>
          <cell r="H514">
            <v>0</v>
          </cell>
          <cell r="I514">
            <v>6.4000000000000001E-2</v>
          </cell>
          <cell r="J514">
            <v>768</v>
          </cell>
          <cell r="K514">
            <v>17</v>
          </cell>
          <cell r="L514">
            <v>204000</v>
          </cell>
          <cell r="M514">
            <v>0</v>
          </cell>
          <cell r="N514">
            <v>0</v>
          </cell>
          <cell r="O514">
            <v>18</v>
          </cell>
          <cell r="P514">
            <v>216000</v>
          </cell>
        </row>
        <row r="515">
          <cell r="B515" t="str">
            <v>黑色被覆  1TxAWG#16</v>
          </cell>
          <cell r="F515">
            <v>0</v>
          </cell>
          <cell r="H515">
            <v>0</v>
          </cell>
          <cell r="J515">
            <v>0</v>
          </cell>
          <cell r="K515">
            <v>0</v>
          </cell>
          <cell r="L515">
            <v>0</v>
          </cell>
          <cell r="M515">
            <v>0</v>
          </cell>
          <cell r="N515">
            <v>0</v>
          </cell>
          <cell r="O515">
            <v>0</v>
          </cell>
          <cell r="P515">
            <v>0</v>
          </cell>
        </row>
        <row r="516">
          <cell r="A516">
            <v>22</v>
          </cell>
          <cell r="B516" t="str">
            <v>300V信號電纜,PVC絕緣,麥拉遮蔽(OVERALL &amp; INDIVID)PVC</v>
          </cell>
          <cell r="C516">
            <v>3500</v>
          </cell>
          <cell r="D516" t="str">
            <v>M</v>
          </cell>
          <cell r="E516">
            <v>227</v>
          </cell>
          <cell r="F516">
            <v>794500</v>
          </cell>
          <cell r="H516">
            <v>0</v>
          </cell>
          <cell r="I516">
            <v>0.25</v>
          </cell>
          <cell r="J516">
            <v>875</v>
          </cell>
          <cell r="K516">
            <v>227</v>
          </cell>
          <cell r="L516">
            <v>794500</v>
          </cell>
          <cell r="M516">
            <v>0</v>
          </cell>
          <cell r="N516">
            <v>0</v>
          </cell>
          <cell r="O516">
            <v>70</v>
          </cell>
          <cell r="P516">
            <v>245000</v>
          </cell>
        </row>
        <row r="517">
          <cell r="B517" t="str">
            <v>黑色被覆  12TxAWG#14</v>
          </cell>
          <cell r="F517">
            <v>0</v>
          </cell>
          <cell r="H517">
            <v>0</v>
          </cell>
          <cell r="J517">
            <v>0</v>
          </cell>
          <cell r="K517">
            <v>0</v>
          </cell>
          <cell r="L517">
            <v>0</v>
          </cell>
          <cell r="M517">
            <v>0</v>
          </cell>
          <cell r="N517">
            <v>0</v>
          </cell>
          <cell r="O517">
            <v>0</v>
          </cell>
          <cell r="P517">
            <v>0</v>
          </cell>
        </row>
        <row r="518">
          <cell r="A518">
            <v>23</v>
          </cell>
          <cell r="B518" t="str">
            <v>300V信號電纜,PVC絕緣,麥拉遮蔽(OVERALL &amp; INDIVID)PVC</v>
          </cell>
          <cell r="C518">
            <v>350</v>
          </cell>
          <cell r="D518" t="str">
            <v>M</v>
          </cell>
          <cell r="E518">
            <v>471</v>
          </cell>
          <cell r="F518">
            <v>164850</v>
          </cell>
          <cell r="H518">
            <v>0</v>
          </cell>
          <cell r="I518">
            <v>0.4</v>
          </cell>
          <cell r="J518">
            <v>140</v>
          </cell>
          <cell r="K518">
            <v>471</v>
          </cell>
          <cell r="L518">
            <v>164850</v>
          </cell>
          <cell r="M518">
            <v>0</v>
          </cell>
          <cell r="N518">
            <v>0</v>
          </cell>
          <cell r="O518">
            <v>112</v>
          </cell>
          <cell r="P518">
            <v>39200</v>
          </cell>
        </row>
        <row r="519">
          <cell r="B519" t="str">
            <v>黑色被覆 24TxAWG#14</v>
          </cell>
          <cell r="F519">
            <v>0</v>
          </cell>
          <cell r="H519">
            <v>0</v>
          </cell>
          <cell r="J519">
            <v>0</v>
          </cell>
          <cell r="K519">
            <v>0</v>
          </cell>
          <cell r="L519">
            <v>0</v>
          </cell>
          <cell r="M519">
            <v>0</v>
          </cell>
          <cell r="N519">
            <v>0</v>
          </cell>
          <cell r="O519">
            <v>0</v>
          </cell>
          <cell r="P519">
            <v>0</v>
          </cell>
        </row>
        <row r="520">
          <cell r="A520">
            <v>24</v>
          </cell>
          <cell r="B520" t="str">
            <v>HOT DIPPED GALV, STEEL CHANNEL 100X50X5X7.5</v>
          </cell>
          <cell r="C520">
            <v>50</v>
          </cell>
          <cell r="D520" t="str">
            <v>M</v>
          </cell>
          <cell r="E520">
            <v>200</v>
          </cell>
          <cell r="F520">
            <v>10000</v>
          </cell>
          <cell r="H520">
            <v>0</v>
          </cell>
          <cell r="I520">
            <v>1.5</v>
          </cell>
          <cell r="J520">
            <v>75</v>
          </cell>
          <cell r="K520">
            <v>200</v>
          </cell>
          <cell r="L520">
            <v>10000</v>
          </cell>
          <cell r="M520">
            <v>0</v>
          </cell>
          <cell r="N520">
            <v>0</v>
          </cell>
          <cell r="O520">
            <v>420</v>
          </cell>
          <cell r="P520">
            <v>21000</v>
          </cell>
        </row>
        <row r="521">
          <cell r="A521">
            <v>25</v>
          </cell>
          <cell r="B521" t="str">
            <v>HOT DIPPED GALV, U- CHANNEL 41X41</v>
          </cell>
          <cell r="C521">
            <v>335</v>
          </cell>
          <cell r="D521" t="str">
            <v>M</v>
          </cell>
          <cell r="E521">
            <v>82</v>
          </cell>
          <cell r="F521">
            <v>27470</v>
          </cell>
          <cell r="H521">
            <v>0</v>
          </cell>
          <cell r="I521">
            <v>0.40699999999999997</v>
          </cell>
          <cell r="J521">
            <v>136</v>
          </cell>
          <cell r="K521">
            <v>82</v>
          </cell>
          <cell r="L521">
            <v>27470</v>
          </cell>
          <cell r="M521">
            <v>0</v>
          </cell>
          <cell r="N521">
            <v>0</v>
          </cell>
          <cell r="O521">
            <v>114</v>
          </cell>
          <cell r="P521">
            <v>38190</v>
          </cell>
        </row>
        <row r="522">
          <cell r="A522">
            <v>26</v>
          </cell>
          <cell r="B522" t="str">
            <v>FLEXIBLE CONDUIT 1"</v>
          </cell>
          <cell r="C522">
            <v>40</v>
          </cell>
          <cell r="D522" t="str">
            <v>M</v>
          </cell>
          <cell r="E522">
            <v>252</v>
          </cell>
          <cell r="F522">
            <v>10080</v>
          </cell>
          <cell r="H522">
            <v>0</v>
          </cell>
          <cell r="I522">
            <v>0.64</v>
          </cell>
          <cell r="J522">
            <v>26</v>
          </cell>
          <cell r="K522">
            <v>252</v>
          </cell>
          <cell r="L522">
            <v>10080</v>
          </cell>
          <cell r="M522">
            <v>0</v>
          </cell>
          <cell r="N522">
            <v>0</v>
          </cell>
          <cell r="O522">
            <v>179</v>
          </cell>
          <cell r="P522">
            <v>7160</v>
          </cell>
        </row>
        <row r="523">
          <cell r="A523">
            <v>27</v>
          </cell>
          <cell r="B523" t="str">
            <v>HOT DIPPED GALV. STEEL PLATE 1829X6401X3t</v>
          </cell>
          <cell r="C523">
            <v>2</v>
          </cell>
          <cell r="D523" t="str">
            <v>PCS</v>
          </cell>
          <cell r="E523">
            <v>1000</v>
          </cell>
          <cell r="F523">
            <v>2000</v>
          </cell>
          <cell r="H523">
            <v>0</v>
          </cell>
          <cell r="I523">
            <v>10</v>
          </cell>
          <cell r="J523">
            <v>20</v>
          </cell>
          <cell r="K523">
            <v>1000</v>
          </cell>
          <cell r="L523">
            <v>2000</v>
          </cell>
          <cell r="M523">
            <v>0</v>
          </cell>
          <cell r="N523">
            <v>0</v>
          </cell>
          <cell r="O523">
            <v>2800</v>
          </cell>
          <cell r="P523">
            <v>5600</v>
          </cell>
        </row>
        <row r="524">
          <cell r="A524">
            <v>28</v>
          </cell>
          <cell r="B524" t="str">
            <v>1/4圓(半徑30公分)低溫偵測器之補償器遮蔽板SS316製</v>
          </cell>
          <cell r="C524">
            <v>4</v>
          </cell>
          <cell r="D524" t="str">
            <v>PCS</v>
          </cell>
          <cell r="E524">
            <v>3000</v>
          </cell>
          <cell r="F524">
            <v>12000</v>
          </cell>
          <cell r="H524">
            <v>0</v>
          </cell>
          <cell r="I524">
            <v>4</v>
          </cell>
          <cell r="J524">
            <v>16</v>
          </cell>
          <cell r="K524">
            <v>3000</v>
          </cell>
          <cell r="L524">
            <v>12000</v>
          </cell>
          <cell r="M524">
            <v>0</v>
          </cell>
          <cell r="N524">
            <v>0</v>
          </cell>
          <cell r="O524">
            <v>1120</v>
          </cell>
          <cell r="P524">
            <v>4480</v>
          </cell>
        </row>
        <row r="525">
          <cell r="A525">
            <v>29</v>
          </cell>
          <cell r="B525" t="str">
            <v>接線箱,附端子板20P,FRP外殼,屋外防水型</v>
          </cell>
          <cell r="C525">
            <v>5</v>
          </cell>
          <cell r="D525" t="str">
            <v>SET</v>
          </cell>
          <cell r="E525">
            <v>3500</v>
          </cell>
          <cell r="F525">
            <v>17500</v>
          </cell>
          <cell r="H525">
            <v>0</v>
          </cell>
          <cell r="I525">
            <v>4</v>
          </cell>
          <cell r="J525">
            <v>20</v>
          </cell>
          <cell r="K525">
            <v>3500</v>
          </cell>
          <cell r="L525">
            <v>17500</v>
          </cell>
          <cell r="M525">
            <v>0</v>
          </cell>
          <cell r="N525">
            <v>0</v>
          </cell>
          <cell r="O525">
            <v>1120</v>
          </cell>
          <cell r="P525">
            <v>5600</v>
          </cell>
        </row>
        <row r="526">
          <cell r="A526">
            <v>30</v>
          </cell>
          <cell r="B526" t="str">
            <v>接線箱,附端子板50P,FRP外殼,屋外防水型</v>
          </cell>
          <cell r="C526">
            <v>4</v>
          </cell>
          <cell r="D526" t="str">
            <v>SET</v>
          </cell>
          <cell r="E526">
            <v>5500</v>
          </cell>
          <cell r="F526">
            <v>22000</v>
          </cell>
          <cell r="H526">
            <v>0</v>
          </cell>
          <cell r="I526">
            <v>8</v>
          </cell>
          <cell r="J526">
            <v>32</v>
          </cell>
          <cell r="K526">
            <v>5500</v>
          </cell>
          <cell r="L526">
            <v>22000</v>
          </cell>
          <cell r="M526">
            <v>0</v>
          </cell>
          <cell r="N526">
            <v>0</v>
          </cell>
          <cell r="O526">
            <v>2240</v>
          </cell>
          <cell r="P526">
            <v>8960</v>
          </cell>
        </row>
        <row r="527">
          <cell r="A527">
            <v>31</v>
          </cell>
          <cell r="B527" t="str">
            <v>接線箱,附端子板100P,FRP外殼,屋外防水型</v>
          </cell>
          <cell r="C527">
            <v>1</v>
          </cell>
          <cell r="D527" t="str">
            <v>SET</v>
          </cell>
          <cell r="E527">
            <v>9000</v>
          </cell>
          <cell r="F527">
            <v>9000</v>
          </cell>
          <cell r="H527">
            <v>0</v>
          </cell>
          <cell r="I527">
            <v>12</v>
          </cell>
          <cell r="J527">
            <v>12</v>
          </cell>
          <cell r="K527">
            <v>9000</v>
          </cell>
          <cell r="L527">
            <v>9000</v>
          </cell>
          <cell r="M527">
            <v>0</v>
          </cell>
          <cell r="N527">
            <v>0</v>
          </cell>
          <cell r="O527">
            <v>3360</v>
          </cell>
          <cell r="P527">
            <v>3360</v>
          </cell>
        </row>
        <row r="528">
          <cell r="A528">
            <v>32</v>
          </cell>
          <cell r="B528" t="str">
            <v>HOT DIPPED GALV, STEEL CHANNEL 100X50X5X7.5X2.4高</v>
          </cell>
          <cell r="C528">
            <v>26</v>
          </cell>
          <cell r="D528" t="str">
            <v>SET</v>
          </cell>
          <cell r="E528">
            <v>2400</v>
          </cell>
          <cell r="F528">
            <v>62400</v>
          </cell>
          <cell r="H528">
            <v>0</v>
          </cell>
          <cell r="I528">
            <v>3</v>
          </cell>
          <cell r="J528">
            <v>78</v>
          </cell>
          <cell r="K528">
            <v>2400</v>
          </cell>
          <cell r="L528">
            <v>62400</v>
          </cell>
          <cell r="M528">
            <v>0</v>
          </cell>
          <cell r="N528">
            <v>0</v>
          </cell>
          <cell r="O528">
            <v>840</v>
          </cell>
          <cell r="P528">
            <v>21840</v>
          </cell>
        </row>
        <row r="529">
          <cell r="B529" t="str">
            <v>附基礎</v>
          </cell>
          <cell r="F529">
            <v>0</v>
          </cell>
          <cell r="H529">
            <v>0</v>
          </cell>
          <cell r="J529">
            <v>0</v>
          </cell>
          <cell r="K529">
            <v>0</v>
          </cell>
          <cell r="L529">
            <v>0</v>
          </cell>
          <cell r="M529">
            <v>0</v>
          </cell>
          <cell r="N529">
            <v>0</v>
          </cell>
          <cell r="O529">
            <v>0</v>
          </cell>
          <cell r="P529">
            <v>0</v>
          </cell>
        </row>
        <row r="530">
          <cell r="A530">
            <v>33</v>
          </cell>
          <cell r="B530" t="str">
            <v>DITTO, BUT STEEL CHANNEL 為3.6M高</v>
          </cell>
          <cell r="C530">
            <v>13</v>
          </cell>
          <cell r="D530" t="str">
            <v>SET</v>
          </cell>
          <cell r="E530">
            <v>3600</v>
          </cell>
          <cell r="F530">
            <v>46800</v>
          </cell>
          <cell r="H530">
            <v>0</v>
          </cell>
          <cell r="I530">
            <v>4</v>
          </cell>
          <cell r="J530">
            <v>52</v>
          </cell>
          <cell r="K530">
            <v>3600</v>
          </cell>
          <cell r="L530">
            <v>46800</v>
          </cell>
          <cell r="M530">
            <v>0</v>
          </cell>
          <cell r="N530">
            <v>0</v>
          </cell>
          <cell r="O530">
            <v>1120</v>
          </cell>
          <cell r="P530">
            <v>14560</v>
          </cell>
        </row>
        <row r="531">
          <cell r="A531">
            <v>34</v>
          </cell>
          <cell r="B531" t="str">
            <v>DITTO, BUT STEEL CHANNEL 為1.95M高</v>
          </cell>
          <cell r="C531">
            <v>3</v>
          </cell>
          <cell r="D531" t="str">
            <v>SET</v>
          </cell>
          <cell r="E531">
            <v>2000</v>
          </cell>
          <cell r="F531">
            <v>6000</v>
          </cell>
          <cell r="H531">
            <v>0</v>
          </cell>
          <cell r="I531">
            <v>3</v>
          </cell>
          <cell r="J531">
            <v>9</v>
          </cell>
          <cell r="K531">
            <v>2000</v>
          </cell>
          <cell r="L531">
            <v>6000</v>
          </cell>
          <cell r="M531">
            <v>0</v>
          </cell>
          <cell r="N531">
            <v>0</v>
          </cell>
          <cell r="O531">
            <v>840</v>
          </cell>
          <cell r="P531">
            <v>2520</v>
          </cell>
        </row>
        <row r="532">
          <cell r="A532">
            <v>35</v>
          </cell>
          <cell r="B532" t="str">
            <v xml:space="preserve">MISCELLANEOUS </v>
          </cell>
          <cell r="C532">
            <v>1</v>
          </cell>
          <cell r="D532" t="str">
            <v>LOT</v>
          </cell>
          <cell r="E532">
            <v>743902.5</v>
          </cell>
          <cell r="F532">
            <v>743903</v>
          </cell>
          <cell r="H532">
            <v>0</v>
          </cell>
          <cell r="I532">
            <v>646.55000000000007</v>
          </cell>
          <cell r="J532">
            <v>647</v>
          </cell>
          <cell r="K532">
            <v>743903</v>
          </cell>
          <cell r="L532">
            <v>743903</v>
          </cell>
          <cell r="M532">
            <v>0</v>
          </cell>
          <cell r="N532">
            <v>0</v>
          </cell>
          <cell r="O532">
            <v>181034</v>
          </cell>
          <cell r="P532">
            <v>181034</v>
          </cell>
        </row>
        <row r="533">
          <cell r="B533" t="str">
            <v>SUB-TOTAL : (I)</v>
          </cell>
          <cell r="F533">
            <v>15621953</v>
          </cell>
          <cell r="H533">
            <v>0</v>
          </cell>
          <cell r="J533">
            <v>13628</v>
          </cell>
          <cell r="K533">
            <v>0</v>
          </cell>
          <cell r="L533">
            <v>15621953</v>
          </cell>
          <cell r="M533">
            <v>0</v>
          </cell>
          <cell r="N533">
            <v>0</v>
          </cell>
          <cell r="O533">
            <v>0</v>
          </cell>
          <cell r="P533">
            <v>3816326</v>
          </cell>
        </row>
        <row r="536">
          <cell r="A536" t="str">
            <v>J.</v>
          </cell>
          <cell r="B536" t="str">
            <v>U/G CONDUIT BANK</v>
          </cell>
          <cell r="F536">
            <v>0</v>
          </cell>
          <cell r="H536">
            <v>0</v>
          </cell>
          <cell r="J536">
            <v>0</v>
          </cell>
          <cell r="K536">
            <v>0</v>
          </cell>
          <cell r="L536">
            <v>0</v>
          </cell>
          <cell r="M536">
            <v>0</v>
          </cell>
          <cell r="N536">
            <v>0</v>
          </cell>
          <cell r="O536">
            <v>0</v>
          </cell>
          <cell r="P536">
            <v>0</v>
          </cell>
        </row>
        <row r="538">
          <cell r="A538" t="str">
            <v>J.1</v>
          </cell>
          <cell r="B538" t="str">
            <v>U/G CONDUIT BANK FOR TEL., P/P, CCTV, APS</v>
          </cell>
          <cell r="F538">
            <v>0</v>
          </cell>
          <cell r="H538">
            <v>0</v>
          </cell>
          <cell r="J538">
            <v>0</v>
          </cell>
          <cell r="K538">
            <v>0</v>
          </cell>
          <cell r="L538">
            <v>0</v>
          </cell>
          <cell r="M538">
            <v>0</v>
          </cell>
          <cell r="N538">
            <v>0</v>
          </cell>
          <cell r="O538">
            <v>0</v>
          </cell>
          <cell r="P538">
            <v>0</v>
          </cell>
        </row>
        <row r="539">
          <cell r="A539" t="str">
            <v>J.1.1</v>
          </cell>
          <cell r="B539" t="str">
            <v xml:space="preserve"> PVC CONDUIT, THICK WALL, CNS1302 SCH. B , 1"</v>
          </cell>
          <cell r="C539">
            <v>800</v>
          </cell>
          <cell r="D539" t="str">
            <v>M</v>
          </cell>
          <cell r="E539">
            <v>16</v>
          </cell>
          <cell r="F539">
            <v>12800</v>
          </cell>
          <cell r="H539">
            <v>0</v>
          </cell>
          <cell r="I539">
            <v>0.22</v>
          </cell>
          <cell r="J539">
            <v>176</v>
          </cell>
          <cell r="K539">
            <v>16</v>
          </cell>
          <cell r="L539">
            <v>12800</v>
          </cell>
          <cell r="M539">
            <v>0</v>
          </cell>
          <cell r="N539">
            <v>0</v>
          </cell>
          <cell r="O539">
            <v>62</v>
          </cell>
          <cell r="P539">
            <v>49600</v>
          </cell>
        </row>
        <row r="540">
          <cell r="A540" t="str">
            <v>J.1.2</v>
          </cell>
          <cell r="B540" t="str">
            <v xml:space="preserve"> PVC CONDUIT, THICK WALL, CNS1302 SCH. B , 2"</v>
          </cell>
          <cell r="C540">
            <v>22000</v>
          </cell>
          <cell r="D540" t="str">
            <v>M</v>
          </cell>
          <cell r="E540">
            <v>38</v>
          </cell>
          <cell r="F540">
            <v>836000</v>
          </cell>
          <cell r="H540">
            <v>0</v>
          </cell>
          <cell r="I540">
            <v>0.3</v>
          </cell>
          <cell r="J540">
            <v>6600</v>
          </cell>
          <cell r="K540">
            <v>38</v>
          </cell>
          <cell r="L540">
            <v>836000</v>
          </cell>
          <cell r="M540">
            <v>0</v>
          </cell>
          <cell r="N540">
            <v>0</v>
          </cell>
          <cell r="O540">
            <v>84</v>
          </cell>
          <cell r="P540">
            <v>1848000</v>
          </cell>
        </row>
        <row r="541">
          <cell r="A541" t="str">
            <v>J.1.3</v>
          </cell>
          <cell r="B541" t="str">
            <v xml:space="preserve"> PVC CONDUIT, THICK WALL, CNS1302 SCH. B , 4"</v>
          </cell>
          <cell r="C541">
            <v>16500</v>
          </cell>
          <cell r="D541" t="str">
            <v>M</v>
          </cell>
          <cell r="E541">
            <v>128</v>
          </cell>
          <cell r="F541">
            <v>2112000</v>
          </cell>
          <cell r="H541">
            <v>0</v>
          </cell>
          <cell r="I541">
            <v>0.43</v>
          </cell>
          <cell r="J541">
            <v>7095</v>
          </cell>
          <cell r="K541">
            <v>128</v>
          </cell>
          <cell r="L541">
            <v>2112000</v>
          </cell>
          <cell r="M541">
            <v>0</v>
          </cell>
          <cell r="N541">
            <v>0</v>
          </cell>
          <cell r="O541">
            <v>120</v>
          </cell>
          <cell r="P541">
            <v>1980000</v>
          </cell>
        </row>
        <row r="542">
          <cell r="A542" t="str">
            <v>J.1.4</v>
          </cell>
          <cell r="B542" t="str">
            <v xml:space="preserve"> PVC CONDUIT, THICK WALL, CNS1302 SCH. B , 6"</v>
          </cell>
          <cell r="C542">
            <v>8000</v>
          </cell>
          <cell r="D542" t="str">
            <v>M</v>
          </cell>
          <cell r="E542">
            <v>242</v>
          </cell>
          <cell r="F542">
            <v>1936000</v>
          </cell>
          <cell r="H542">
            <v>0</v>
          </cell>
          <cell r="I542">
            <v>0.68</v>
          </cell>
          <cell r="J542">
            <v>5440</v>
          </cell>
          <cell r="K542">
            <v>242</v>
          </cell>
          <cell r="L542">
            <v>1936000</v>
          </cell>
          <cell r="M542">
            <v>0</v>
          </cell>
          <cell r="N542">
            <v>0</v>
          </cell>
          <cell r="O542">
            <v>190</v>
          </cell>
          <cell r="P542">
            <v>1520000</v>
          </cell>
        </row>
        <row r="543">
          <cell r="A543" t="str">
            <v>J.1.5</v>
          </cell>
          <cell r="B543" t="str">
            <v xml:space="preserve"> EXCAVATION</v>
          </cell>
          <cell r="C543">
            <v>7000</v>
          </cell>
          <cell r="D543" t="str">
            <v>M3</v>
          </cell>
          <cell r="E543" t="str">
            <v>M+L</v>
          </cell>
          <cell r="F543" t="str">
            <v>M+L</v>
          </cell>
          <cell r="H543">
            <v>0</v>
          </cell>
          <cell r="J543">
            <v>0</v>
          </cell>
          <cell r="K543" t="str">
            <v>M+L</v>
          </cell>
          <cell r="L543" t="str">
            <v>M+L</v>
          </cell>
          <cell r="M543">
            <v>0</v>
          </cell>
          <cell r="N543">
            <v>0</v>
          </cell>
          <cell r="O543">
            <v>60</v>
          </cell>
          <cell r="P543">
            <v>420000</v>
          </cell>
        </row>
        <row r="544">
          <cell r="A544" t="str">
            <v>J.1.6</v>
          </cell>
          <cell r="B544" t="str">
            <v xml:space="preserve"> BACKFILL</v>
          </cell>
          <cell r="C544">
            <v>5100</v>
          </cell>
          <cell r="D544" t="str">
            <v>M3</v>
          </cell>
          <cell r="E544" t="str">
            <v>M+L</v>
          </cell>
          <cell r="F544" t="str">
            <v>M+L</v>
          </cell>
          <cell r="H544">
            <v>0</v>
          </cell>
          <cell r="J544">
            <v>0</v>
          </cell>
          <cell r="K544" t="str">
            <v>M+L</v>
          </cell>
          <cell r="L544" t="str">
            <v>M+L</v>
          </cell>
          <cell r="M544">
            <v>0</v>
          </cell>
          <cell r="N544">
            <v>0</v>
          </cell>
          <cell r="O544">
            <v>100</v>
          </cell>
          <cell r="P544">
            <v>510000</v>
          </cell>
        </row>
        <row r="545">
          <cell r="A545" t="str">
            <v>J.1.7</v>
          </cell>
          <cell r="B545" t="str">
            <v xml:space="preserve"> CONCRETE FOR DUCT BANK 2000 PSI</v>
          </cell>
          <cell r="C545">
            <v>1900</v>
          </cell>
          <cell r="D545" t="str">
            <v>M3</v>
          </cell>
          <cell r="E545" t="str">
            <v>M+L</v>
          </cell>
          <cell r="F545" t="str">
            <v>M+L</v>
          </cell>
          <cell r="H545">
            <v>0</v>
          </cell>
          <cell r="J545">
            <v>0</v>
          </cell>
          <cell r="K545" t="str">
            <v>M+L</v>
          </cell>
          <cell r="L545" t="str">
            <v>M+L</v>
          </cell>
          <cell r="M545">
            <v>0</v>
          </cell>
          <cell r="N545">
            <v>0</v>
          </cell>
          <cell r="O545">
            <v>1700</v>
          </cell>
          <cell r="P545">
            <v>3230000</v>
          </cell>
        </row>
        <row r="546">
          <cell r="A546" t="str">
            <v>J.1.8</v>
          </cell>
          <cell r="B546" t="str">
            <v xml:space="preserve"> RED COLORED OXIDE</v>
          </cell>
          <cell r="C546">
            <v>17100</v>
          </cell>
          <cell r="D546" t="str">
            <v>KG</v>
          </cell>
          <cell r="E546" t="str">
            <v>M+L</v>
          </cell>
          <cell r="F546" t="str">
            <v>M+L</v>
          </cell>
          <cell r="H546">
            <v>0</v>
          </cell>
          <cell r="J546">
            <v>0</v>
          </cell>
          <cell r="K546" t="str">
            <v>M+L</v>
          </cell>
          <cell r="L546" t="str">
            <v>M+L</v>
          </cell>
          <cell r="M546">
            <v>0</v>
          </cell>
          <cell r="N546">
            <v>0</v>
          </cell>
          <cell r="O546">
            <v>60</v>
          </cell>
          <cell r="P546">
            <v>1026000</v>
          </cell>
        </row>
        <row r="547">
          <cell r="A547" t="str">
            <v>J.1.9</v>
          </cell>
          <cell r="B547" t="str">
            <v xml:space="preserve"> DISPOSAL</v>
          </cell>
          <cell r="C547">
            <v>1900</v>
          </cell>
          <cell r="D547" t="str">
            <v>M3</v>
          </cell>
          <cell r="E547" t="str">
            <v>M+L</v>
          </cell>
          <cell r="F547" t="str">
            <v>M+L</v>
          </cell>
          <cell r="H547">
            <v>0</v>
          </cell>
          <cell r="J547">
            <v>0</v>
          </cell>
          <cell r="K547" t="str">
            <v>M+L</v>
          </cell>
          <cell r="L547" t="str">
            <v>M+L</v>
          </cell>
          <cell r="M547">
            <v>0</v>
          </cell>
          <cell r="N547">
            <v>0</v>
          </cell>
          <cell r="O547">
            <v>220</v>
          </cell>
          <cell r="P547">
            <v>418000</v>
          </cell>
        </row>
        <row r="548">
          <cell r="A548" t="str">
            <v>J.1.10</v>
          </cell>
          <cell r="B548" t="str">
            <v xml:space="preserve"> FORMWORK</v>
          </cell>
          <cell r="C548">
            <v>5200</v>
          </cell>
          <cell r="D548" t="str">
            <v>M2</v>
          </cell>
          <cell r="E548" t="str">
            <v>M+L</v>
          </cell>
          <cell r="F548" t="str">
            <v>M+L</v>
          </cell>
          <cell r="H548">
            <v>0</v>
          </cell>
          <cell r="J548">
            <v>0</v>
          </cell>
          <cell r="K548" t="str">
            <v>M+L</v>
          </cell>
          <cell r="L548" t="str">
            <v>M+L</v>
          </cell>
          <cell r="M548">
            <v>0</v>
          </cell>
          <cell r="N548">
            <v>0</v>
          </cell>
          <cell r="O548">
            <v>360</v>
          </cell>
          <cell r="P548">
            <v>1872000</v>
          </cell>
        </row>
        <row r="549">
          <cell r="A549" t="str">
            <v>J.1.11</v>
          </cell>
          <cell r="B549" t="str">
            <v xml:space="preserve"> RE-BAR</v>
          </cell>
          <cell r="C549">
            <v>36500</v>
          </cell>
          <cell r="D549" t="str">
            <v>KG</v>
          </cell>
          <cell r="E549" t="str">
            <v>M+L</v>
          </cell>
          <cell r="F549" t="str">
            <v>M+L</v>
          </cell>
          <cell r="H549">
            <v>0</v>
          </cell>
          <cell r="J549">
            <v>0</v>
          </cell>
          <cell r="K549" t="str">
            <v>M+L</v>
          </cell>
          <cell r="L549" t="str">
            <v>M+L</v>
          </cell>
          <cell r="M549">
            <v>0</v>
          </cell>
          <cell r="N549">
            <v>0</v>
          </cell>
          <cell r="O549">
            <v>16</v>
          </cell>
          <cell r="P549">
            <v>584000</v>
          </cell>
        </row>
        <row r="550">
          <cell r="A550" t="str">
            <v>J.1.12</v>
          </cell>
          <cell r="B550" t="str">
            <v xml:space="preserve"> MAN-HOLE, 2,000 L x 2,000 W x 2,000 D</v>
          </cell>
          <cell r="C550">
            <v>24</v>
          </cell>
          <cell r="D550" t="str">
            <v>SET</v>
          </cell>
          <cell r="E550" t="str">
            <v>M+L</v>
          </cell>
          <cell r="F550" t="str">
            <v>M+L</v>
          </cell>
          <cell r="H550">
            <v>0</v>
          </cell>
          <cell r="J550">
            <v>0</v>
          </cell>
          <cell r="K550" t="str">
            <v>M+L</v>
          </cell>
          <cell r="L550" t="str">
            <v>M+L</v>
          </cell>
          <cell r="M550">
            <v>0</v>
          </cell>
          <cell r="N550">
            <v>0</v>
          </cell>
          <cell r="O550">
            <v>65000</v>
          </cell>
          <cell r="P550">
            <v>1560000</v>
          </cell>
        </row>
        <row r="551">
          <cell r="A551" t="str">
            <v>J.1.13</v>
          </cell>
          <cell r="B551" t="str">
            <v xml:space="preserve"> MAN-HOLE, 1,500 L x 1,500 W x 2,000 D</v>
          </cell>
          <cell r="C551">
            <v>0</v>
          </cell>
          <cell r="D551" t="str">
            <v>SET</v>
          </cell>
          <cell r="E551" t="str">
            <v>M+L</v>
          </cell>
          <cell r="F551" t="str">
            <v>M+L</v>
          </cell>
          <cell r="H551">
            <v>0</v>
          </cell>
          <cell r="J551">
            <v>0</v>
          </cell>
          <cell r="K551" t="str">
            <v>M+L</v>
          </cell>
          <cell r="L551" t="str">
            <v>M+L</v>
          </cell>
          <cell r="M551">
            <v>0</v>
          </cell>
          <cell r="N551">
            <v>0</v>
          </cell>
          <cell r="O551">
            <v>52000</v>
          </cell>
          <cell r="P551">
            <v>0</v>
          </cell>
        </row>
        <row r="552">
          <cell r="A552" t="str">
            <v>J.1.14</v>
          </cell>
          <cell r="B552" t="str">
            <v xml:space="preserve"> COMPOND FOR WATER SEALING(IN MH.)</v>
          </cell>
          <cell r="C552">
            <v>2500</v>
          </cell>
          <cell r="D552" t="str">
            <v>KG</v>
          </cell>
          <cell r="E552" t="str">
            <v>M+L</v>
          </cell>
          <cell r="F552" t="str">
            <v>M+L</v>
          </cell>
          <cell r="H552">
            <v>0</v>
          </cell>
          <cell r="J552">
            <v>0</v>
          </cell>
          <cell r="K552" t="str">
            <v>M+L</v>
          </cell>
          <cell r="L552" t="str">
            <v>M+L</v>
          </cell>
          <cell r="M552">
            <v>0</v>
          </cell>
          <cell r="N552">
            <v>0</v>
          </cell>
          <cell r="O552">
            <v>200</v>
          </cell>
          <cell r="P552">
            <v>500000</v>
          </cell>
        </row>
        <row r="553">
          <cell r="B553" t="str">
            <v>SUB-TOTAL : (J.1)</v>
          </cell>
          <cell r="F553">
            <v>4896800</v>
          </cell>
          <cell r="J553">
            <v>19311</v>
          </cell>
          <cell r="L553">
            <v>4896800</v>
          </cell>
          <cell r="P553">
            <v>15517600</v>
          </cell>
        </row>
        <row r="555">
          <cell r="A555" t="str">
            <v>J.2</v>
          </cell>
          <cell r="B555" t="str">
            <v>U/G CONDUIT BANK FOR TEL., P/P, CCTV, APS</v>
          </cell>
          <cell r="F555">
            <v>0</v>
          </cell>
          <cell r="H555">
            <v>0</v>
          </cell>
          <cell r="J555">
            <v>0</v>
          </cell>
          <cell r="K555">
            <v>0</v>
          </cell>
          <cell r="L555">
            <v>0</v>
          </cell>
          <cell r="M555">
            <v>0</v>
          </cell>
          <cell r="N555">
            <v>0</v>
          </cell>
          <cell r="O555">
            <v>0</v>
          </cell>
          <cell r="P555">
            <v>0</v>
          </cell>
        </row>
        <row r="556">
          <cell r="A556" t="str">
            <v>J.2.1</v>
          </cell>
          <cell r="B556" t="str">
            <v xml:space="preserve"> PVC CONDUIT, THICK WALL, CNS1302 SCH. B , 1"</v>
          </cell>
          <cell r="C556">
            <v>1000</v>
          </cell>
          <cell r="D556" t="str">
            <v>M</v>
          </cell>
          <cell r="E556">
            <v>16</v>
          </cell>
          <cell r="F556">
            <v>16000</v>
          </cell>
          <cell r="H556">
            <v>0</v>
          </cell>
          <cell r="I556">
            <v>0.22</v>
          </cell>
          <cell r="J556">
            <v>220</v>
          </cell>
          <cell r="K556">
            <v>16</v>
          </cell>
          <cell r="L556">
            <v>16000</v>
          </cell>
          <cell r="M556">
            <v>0</v>
          </cell>
          <cell r="N556">
            <v>0</v>
          </cell>
          <cell r="O556">
            <v>62</v>
          </cell>
          <cell r="P556">
            <v>62000</v>
          </cell>
        </row>
        <row r="557">
          <cell r="A557" t="str">
            <v>J.2.2</v>
          </cell>
          <cell r="B557" t="str">
            <v xml:space="preserve"> PVC CONDUIT, THICK WALL, CNS1302 SCH. B , 2"</v>
          </cell>
          <cell r="C557">
            <v>26000</v>
          </cell>
          <cell r="D557" t="str">
            <v>M</v>
          </cell>
          <cell r="E557">
            <v>38</v>
          </cell>
          <cell r="F557">
            <v>988000</v>
          </cell>
          <cell r="H557">
            <v>0</v>
          </cell>
          <cell r="I557">
            <v>0.3</v>
          </cell>
          <cell r="J557">
            <v>7800</v>
          </cell>
          <cell r="K557">
            <v>38</v>
          </cell>
          <cell r="L557">
            <v>988000</v>
          </cell>
          <cell r="M557">
            <v>0</v>
          </cell>
          <cell r="N557">
            <v>0</v>
          </cell>
          <cell r="O557">
            <v>84</v>
          </cell>
          <cell r="P557">
            <v>2184000</v>
          </cell>
        </row>
        <row r="558">
          <cell r="A558" t="str">
            <v>J.2.3</v>
          </cell>
          <cell r="B558" t="str">
            <v xml:space="preserve"> EXCAVATION</v>
          </cell>
          <cell r="C558">
            <v>3500</v>
          </cell>
          <cell r="D558" t="str">
            <v>M3</v>
          </cell>
          <cell r="E558" t="str">
            <v>M+L</v>
          </cell>
          <cell r="F558" t="str">
            <v>M+L</v>
          </cell>
          <cell r="H558">
            <v>0</v>
          </cell>
          <cell r="J558">
            <v>0</v>
          </cell>
          <cell r="K558" t="str">
            <v>M+L</v>
          </cell>
          <cell r="L558" t="str">
            <v>M+L</v>
          </cell>
          <cell r="M558">
            <v>0</v>
          </cell>
          <cell r="N558">
            <v>0</v>
          </cell>
          <cell r="O558">
            <v>60</v>
          </cell>
          <cell r="P558">
            <v>210000</v>
          </cell>
        </row>
        <row r="559">
          <cell r="A559" t="str">
            <v>J.2.4</v>
          </cell>
          <cell r="B559" t="str">
            <v xml:space="preserve"> BACKFILL</v>
          </cell>
          <cell r="C559">
            <v>2550</v>
          </cell>
          <cell r="D559" t="str">
            <v>M3</v>
          </cell>
          <cell r="E559" t="str">
            <v>M+L</v>
          </cell>
          <cell r="F559" t="str">
            <v>M+L</v>
          </cell>
          <cell r="H559">
            <v>0</v>
          </cell>
          <cell r="J559">
            <v>0</v>
          </cell>
          <cell r="K559" t="str">
            <v>M+L</v>
          </cell>
          <cell r="L559" t="str">
            <v>M+L</v>
          </cell>
          <cell r="M559">
            <v>0</v>
          </cell>
          <cell r="N559">
            <v>0</v>
          </cell>
          <cell r="O559">
            <v>100</v>
          </cell>
          <cell r="P559">
            <v>255000</v>
          </cell>
        </row>
        <row r="560">
          <cell r="A560" t="str">
            <v>J.2.5</v>
          </cell>
          <cell r="B560" t="str">
            <v xml:space="preserve"> CONCRETE FOR DUCT BANK 2000 PSI</v>
          </cell>
          <cell r="C560">
            <v>950</v>
          </cell>
          <cell r="D560" t="str">
            <v>M3</v>
          </cell>
          <cell r="E560" t="str">
            <v>M+L</v>
          </cell>
          <cell r="F560" t="str">
            <v>M+L</v>
          </cell>
          <cell r="H560">
            <v>0</v>
          </cell>
          <cell r="J560">
            <v>0</v>
          </cell>
          <cell r="K560" t="str">
            <v>M+L</v>
          </cell>
          <cell r="L560" t="str">
            <v>M+L</v>
          </cell>
          <cell r="M560">
            <v>0</v>
          </cell>
          <cell r="N560">
            <v>0</v>
          </cell>
          <cell r="O560">
            <v>1700</v>
          </cell>
          <cell r="P560">
            <v>1615000</v>
          </cell>
        </row>
        <row r="561">
          <cell r="A561" t="str">
            <v>J.2.6</v>
          </cell>
          <cell r="B561" t="str">
            <v xml:space="preserve"> RED COLORED OXIDE</v>
          </cell>
          <cell r="C561">
            <v>8550</v>
          </cell>
          <cell r="D561" t="str">
            <v>KG</v>
          </cell>
          <cell r="E561" t="str">
            <v>M+L</v>
          </cell>
          <cell r="F561" t="str">
            <v>M+L</v>
          </cell>
          <cell r="H561">
            <v>0</v>
          </cell>
          <cell r="J561">
            <v>0</v>
          </cell>
          <cell r="K561" t="str">
            <v>M+L</v>
          </cell>
          <cell r="L561" t="str">
            <v>M+L</v>
          </cell>
          <cell r="M561">
            <v>0</v>
          </cell>
          <cell r="N561">
            <v>0</v>
          </cell>
          <cell r="O561">
            <v>60</v>
          </cell>
          <cell r="P561">
            <v>513000</v>
          </cell>
        </row>
        <row r="562">
          <cell r="A562" t="str">
            <v>J.2.7</v>
          </cell>
          <cell r="B562" t="str">
            <v xml:space="preserve"> DISPOSAL</v>
          </cell>
          <cell r="C562">
            <v>950</v>
          </cell>
          <cell r="D562" t="str">
            <v>M3</v>
          </cell>
          <cell r="E562" t="str">
            <v>M+L</v>
          </cell>
          <cell r="F562" t="str">
            <v>M+L</v>
          </cell>
          <cell r="H562">
            <v>0</v>
          </cell>
          <cell r="J562">
            <v>0</v>
          </cell>
          <cell r="K562" t="str">
            <v>M+L</v>
          </cell>
          <cell r="L562" t="str">
            <v>M+L</v>
          </cell>
          <cell r="M562">
            <v>0</v>
          </cell>
          <cell r="N562">
            <v>0</v>
          </cell>
          <cell r="O562">
            <v>220</v>
          </cell>
          <cell r="P562">
            <v>209000</v>
          </cell>
        </row>
        <row r="563">
          <cell r="A563" t="str">
            <v>J.2.8</v>
          </cell>
          <cell r="B563" t="str">
            <v xml:space="preserve"> FORMWORK</v>
          </cell>
          <cell r="C563">
            <v>2000</v>
          </cell>
          <cell r="D563" t="str">
            <v>M2</v>
          </cell>
          <cell r="E563" t="str">
            <v>M+L</v>
          </cell>
          <cell r="F563" t="str">
            <v>M+L</v>
          </cell>
          <cell r="H563">
            <v>0</v>
          </cell>
          <cell r="J563">
            <v>0</v>
          </cell>
          <cell r="K563" t="str">
            <v>M+L</v>
          </cell>
          <cell r="L563" t="str">
            <v>M+L</v>
          </cell>
          <cell r="M563">
            <v>0</v>
          </cell>
          <cell r="N563">
            <v>0</v>
          </cell>
          <cell r="O563">
            <v>360</v>
          </cell>
          <cell r="P563">
            <v>720000</v>
          </cell>
        </row>
        <row r="564">
          <cell r="A564" t="str">
            <v>J.2.9</v>
          </cell>
          <cell r="B564" t="str">
            <v xml:space="preserve"> RE-BAR</v>
          </cell>
          <cell r="C564">
            <v>18250</v>
          </cell>
          <cell r="D564" t="str">
            <v>KG</v>
          </cell>
          <cell r="E564" t="str">
            <v>M+L</v>
          </cell>
          <cell r="F564" t="str">
            <v>M+L</v>
          </cell>
          <cell r="H564">
            <v>0</v>
          </cell>
          <cell r="J564">
            <v>0</v>
          </cell>
          <cell r="K564" t="str">
            <v>M+L</v>
          </cell>
          <cell r="L564" t="str">
            <v>M+L</v>
          </cell>
          <cell r="M564">
            <v>0</v>
          </cell>
          <cell r="N564">
            <v>0</v>
          </cell>
          <cell r="O564">
            <v>16</v>
          </cell>
          <cell r="P564">
            <v>292000</v>
          </cell>
        </row>
        <row r="565">
          <cell r="A565" t="str">
            <v>J.2.10</v>
          </cell>
          <cell r="B565" t="str">
            <v xml:space="preserve"> MAN-HOLE, (與儀控共用)</v>
          </cell>
          <cell r="C565">
            <v>0</v>
          </cell>
          <cell r="D565" t="str">
            <v>SET</v>
          </cell>
          <cell r="P565">
            <v>0</v>
          </cell>
        </row>
        <row r="566">
          <cell r="A566" t="str">
            <v>J.2.11</v>
          </cell>
          <cell r="B566" t="str">
            <v xml:space="preserve"> HAND HOLE, 1200Lx1000Wx1200D</v>
          </cell>
          <cell r="C566">
            <v>7</v>
          </cell>
          <cell r="D566" t="str">
            <v>SET</v>
          </cell>
          <cell r="E566" t="str">
            <v>M+L</v>
          </cell>
          <cell r="F566" t="str">
            <v>M+L</v>
          </cell>
          <cell r="H566">
            <v>0</v>
          </cell>
          <cell r="J566">
            <v>0</v>
          </cell>
          <cell r="K566" t="str">
            <v>M+L</v>
          </cell>
          <cell r="L566" t="str">
            <v>M+L</v>
          </cell>
          <cell r="M566">
            <v>0</v>
          </cell>
          <cell r="N566">
            <v>0</v>
          </cell>
          <cell r="O566">
            <v>18000</v>
          </cell>
          <cell r="P566">
            <v>126000</v>
          </cell>
        </row>
        <row r="567">
          <cell r="A567" t="str">
            <v>J.2.12</v>
          </cell>
          <cell r="B567" t="str">
            <v xml:space="preserve"> COMPOND FOR WATER SEALING(IN MH.)</v>
          </cell>
          <cell r="C567">
            <v>1250</v>
          </cell>
          <cell r="D567" t="str">
            <v>KG</v>
          </cell>
          <cell r="E567" t="str">
            <v>M+L</v>
          </cell>
          <cell r="F567" t="str">
            <v>M+L</v>
          </cell>
          <cell r="H567">
            <v>0</v>
          </cell>
          <cell r="J567">
            <v>0</v>
          </cell>
          <cell r="K567" t="str">
            <v>M+L</v>
          </cell>
          <cell r="L567" t="str">
            <v>M+L</v>
          </cell>
          <cell r="M567">
            <v>0</v>
          </cell>
          <cell r="N567">
            <v>0</v>
          </cell>
          <cell r="O567">
            <v>200</v>
          </cell>
          <cell r="P567">
            <v>250000</v>
          </cell>
        </row>
        <row r="568">
          <cell r="B568" t="str">
            <v>SUB-TOTAL : (J.2)</v>
          </cell>
          <cell r="F568">
            <v>1004000</v>
          </cell>
          <cell r="J568">
            <v>8020</v>
          </cell>
          <cell r="L568">
            <v>1004000</v>
          </cell>
          <cell r="P568">
            <v>6436000</v>
          </cell>
        </row>
        <row r="569">
          <cell r="F569">
            <v>0</v>
          </cell>
          <cell r="H569">
            <v>0</v>
          </cell>
          <cell r="J569">
            <v>0</v>
          </cell>
          <cell r="K569">
            <v>0</v>
          </cell>
          <cell r="L569">
            <v>0</v>
          </cell>
          <cell r="M569">
            <v>0</v>
          </cell>
          <cell r="N569">
            <v>0</v>
          </cell>
          <cell r="O569">
            <v>0</v>
          </cell>
          <cell r="P569">
            <v>0</v>
          </cell>
        </row>
        <row r="570">
          <cell r="B570" t="str">
            <v>SUB-TOTAL : (J)</v>
          </cell>
          <cell r="F570">
            <v>5900800</v>
          </cell>
          <cell r="H570">
            <v>0</v>
          </cell>
          <cell r="J570">
            <v>27331</v>
          </cell>
          <cell r="K570">
            <v>0</v>
          </cell>
          <cell r="L570">
            <v>5900800</v>
          </cell>
          <cell r="M570">
            <v>0</v>
          </cell>
          <cell r="N570">
            <v>0</v>
          </cell>
          <cell r="O570">
            <v>0</v>
          </cell>
          <cell r="P570">
            <v>21953600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sheetNames>
    <sheetDataSet>
      <sheetData sheetId="0">
        <row r="5">
          <cell r="M5">
            <v>9047741540.4925995</v>
          </cell>
        </row>
        <row r="6">
          <cell r="M6">
            <v>27534215197.918823</v>
          </cell>
        </row>
        <row r="7">
          <cell r="M7">
            <v>14772595127.207962</v>
          </cell>
        </row>
        <row r="8">
          <cell r="M8">
            <v>19751817594.599224</v>
          </cell>
        </row>
        <row r="9">
          <cell r="M9">
            <v>40044513251.092003</v>
          </cell>
        </row>
        <row r="10">
          <cell r="M10">
            <v>3957406532.5</v>
          </cell>
        </row>
        <row r="39">
          <cell r="D39">
            <v>18730001659.707962</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C"/>
      <sheetName val="Dat"/>
    </sheetNames>
    <sheetDataSet>
      <sheetData sheetId="0"/>
      <sheetData sheetId="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i tiet VL-NC-MTC"/>
    </sheetNames>
    <sheetDataSet>
      <sheetData sheetId="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dt dz&amp;tba shoa"/>
      <sheetName val="Qsheet+target $"/>
    </sheetNames>
    <sheetDataSet>
      <sheetData sheetId="0">
        <row r="10">
          <cell r="D10">
            <v>416934906.71946883</v>
          </cell>
        </row>
      </sheetData>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FP003E"/>
      <sheetName val="TOTAL"/>
      <sheetName val="Pivot(Silicate)"/>
      <sheetName val="Pivot(RockWool)"/>
      <sheetName val="Pivot(Form Glass)"/>
      <sheetName val="Pivot(Urethan)"/>
      <sheetName val="Pivot(Glass Wool)"/>
      <sheetName val="ROCK WOOL"/>
      <sheetName val="SILICATE"/>
      <sheetName val="Outlets"/>
      <sheetName val="PGs"/>
      <sheetName val="Sheet1"/>
      <sheetName val="Sheet2"/>
      <sheetName val="Sheet3"/>
      <sheetName val="TAI"/>
      <sheetName val="BANLE"/>
      <sheetName val="t.kho"/>
      <sheetName val="CLB"/>
      <sheetName val="phong"/>
      <sheetName val="hoat"/>
      <sheetName val="tong BH"/>
      <sheetName val="nhapkho"/>
      <sheetName val="XL4Poppy"/>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Tong hop"/>
      <sheetName val="CT cong"/>
      <sheetName val="dg cong"/>
      <sheetName val="00000000"/>
      <sheetName val="KH LDTL"/>
      <sheetName val="T6"/>
      <sheetName val="Mau"/>
      <sheetName val="VV-NTKL MUONG DOT 3"/>
      <sheetName val="CAPTHOAT"/>
      <sheetName val="kl lap nha kho "/>
      <sheetName val="KL LAP TH KHO"/>
      <sheetName val="kl chi tiet kho3"/>
      <sheetName val="kl th kho3"/>
      <sheetName val="VV-NTKL NHA KHO DOT 2"/>
      <sheetName val="kl th sxc3"/>
      <sheetName val="kl ct sxc3"/>
      <sheetName val="klthep"/>
      <sheetName val="hoc han"/>
      <sheetName val=" thoat nuoc nc"/>
      <sheetName val="cap thoat nuoc"/>
      <sheetName val="10000000"/>
      <sheetName val="THANG1"/>
      <sheetName val="THANG2"/>
      <sheetName val="THANG3"/>
      <sheetName val="THANG4"/>
      <sheetName val="THANG5"/>
      <sheetName val="THANG6"/>
      <sheetName val="THANG7"/>
      <sheetName val="THANG 8"/>
      <sheetName val="Sheet9"/>
      <sheetName val="Sheet8"/>
      <sheetName val="Sheet7"/>
      <sheetName val="Sheet6"/>
      <sheetName val="Sheet5"/>
      <sheetName val="Sheet4"/>
      <sheetName val="MTL$-INTER"/>
      <sheetName val="SILICAT_x0003_"/>
      <sheetName val="Q1-02"/>
      <sheetName val="Q2-02"/>
      <sheetName val="Q3-02"/>
      <sheetName val="Tong hopQ48-1"/>
      <sheetName val="Tong hop QL48 - 2"/>
      <sheetName val="Tong hop QL47"/>
      <sheetName val="Tong hop QL48 - 3"/>
      <sheetName val="Chi tiet don gia khoi phuc"/>
      <sheetName val="Du toan chi tiet coc nuoc"/>
      <sheetName val="Du toan chi tiet coc"/>
      <sheetName val="Phan tich don gia chi tiet"/>
      <sheetName val="Nhap don gia VL dia phuong"/>
      <sheetName val="Luong mot ngay cong xay lap"/>
      <sheetName val="Luong mot ngay cong khao sat"/>
      <sheetName val="XXXXXXXX"/>
      <sheetName val="Trinh duyet LNS"/>
      <sheetName val="SN CBCNV"/>
      <sheetName val="tong luong ban"/>
      <sheetName val="DU TRU LUONG 06 THANG"/>
      <sheetName val="DU TRU CP 06 THANG"/>
      <sheetName val="AN CA THANG 08"/>
      <sheetName val="AN CA TH 09"/>
      <sheetName val="AN CA TH 10"/>
      <sheetName val="an ca th 11"/>
      <sheetName val="TAM UNG LNS TH 08"/>
      <sheetName val="PP tinh thue thu nhap"/>
      <sheetName val="Luong TG thang 08"/>
      <sheetName val="bo xung"/>
      <sheetName val="truy thu"/>
      <sheetName val="Luong TG thang 09"/>
      <sheetName val="Luong thoi gian th 10"/>
      <sheetName val="Luong thoi gian th 11"/>
      <sheetName val="QT LUONG NS T 07"/>
      <sheetName val="QT LNS TH 08"/>
      <sheetName val="QT LNS TH 09"/>
      <sheetName val="qt lns th 10"/>
      <sheetName val="TAM UNG LUONG NS TH 10"/>
      <sheetName val="tam ung LNS th 11"/>
      <sheetName val="C45"/>
      <sheetName val="C47A"/>
      <sheetName val="C47B"/>
      <sheetName val="C46"/>
      <sheetName val="DsachYT"/>
      <sheetName val="00"/>
      <sheetName val="Bhxhoi"/>
      <sheetName val="QUY TM 2004 (3)"/>
      <sheetName val="QUY TM 2004 (2)"/>
      <sheetName val="SO CAI 2004 TK 111 (2)"/>
      <sheetName val="CTGS N111 (2)"/>
      <sheetName val="Can doi TK (2)"/>
      <sheetName val="CTGS Co 111"/>
      <sheetName val="Bang "/>
      <sheetName val="So TGNH  (2)"/>
      <sheetName val="N 111"/>
      <sheetName val="Sheet1 (3)"/>
      <sheetName val="C 111"/>
      <sheetName val="Sheet10"/>
      <sheetName val="KD Theo YTo"/>
      <sheetName val="Tang giam TSCD"/>
      <sheetName val="TK Ngoai bang"/>
      <sheetName val="TMinh BC TC"/>
      <sheetName val="Can doi TK"/>
      <sheetName val="BCD KToan"/>
      <sheetName val="So TGNH "/>
      <sheetName val="SO CAI TK 112"/>
      <sheetName val="SO CAI 2004 TK 111"/>
      <sheetName val="Tien Vay 311"/>
      <sheetName val="DTCTiet"/>
      <sheetName val="DT BH"/>
      <sheetName val="So QTM 2005"/>
      <sheetName val="QUY TM 2004"/>
      <sheetName val="Instr'n"/>
      <sheetName val="RFP002"/>
      <sheetName val="RFP003F"/>
      <sheetName val="RFP004"/>
      <sheetName val="RFP005"/>
      <sheetName val="RFP006"/>
      <sheetName val="RFP007"/>
      <sheetName val="RFP008"/>
      <sheetName val="RFP009"/>
      <sheetName val="RFP010"/>
      <sheetName val="RFP011"/>
      <sheetName val="RFP11(1)"/>
      <sheetName val="RFP11(2)"/>
      <sheetName val="RFP11(3)"/>
      <sheetName val="RFP012"/>
      <sheetName val="RFP013"/>
      <sheetName val="RFP014"/>
      <sheetName val="RFP015"/>
      <sheetName val="TH"/>
      <sheetName val="Chia T1"/>
      <sheetName val="Chia T2"/>
      <sheetName val="Chia T3"/>
      <sheetName val="TH11"/>
      <sheetName val="TH T11"/>
      <sheetName val="TH T1"/>
      <sheetName val="XL4Test5"/>
      <sheetName val="Bang chia "/>
      <sheetName val="CN HD"/>
      <sheetName val="VC thg 2"/>
      <sheetName val="BB dcTT"/>
      <sheetName val="TT"/>
      <sheetName val="VC TCao"/>
      <sheetName val="VC o Hien"/>
      <sheetName val="VC oDuong"/>
      <sheetName val=" PHoang"/>
      <sheetName val="TT-PLuc"/>
      <sheetName val="TH thanh toan"/>
      <sheetName val="TH1"/>
      <sheetName val="TH2"/>
      <sheetName val="TH3"/>
      <sheetName val="TH4"/>
      <sheetName val="TH5"/>
      <sheetName val="ChiaT1"/>
      <sheetName val="ChiaT2"/>
      <sheetName val="ChiaT3"/>
      <sheetName val="ChiaT4"/>
      <sheetName val="ChiaT5"/>
      <sheetName val="MauTH"/>
      <sheetName val="1-12"/>
      <sheetName val="Chiet tinh dz22"/>
      <sheetName val="LUONG CHO HUU"/>
      <sheetName val="thu BHXH,YT"/>
      <sheetName val="Phan bo"/>
      <sheetName val="SP-KH"/>
      <sheetName val="Xuatkho"/>
      <sheetName val="PT"/>
      <sheetName val="bcth.Hoang"/>
      <sheetName val="bcth.Nhung"/>
      <sheetName val="bcth.Ngoc"/>
      <sheetName val="bcth.Vu"/>
      <sheetName val="CDQDT"/>
      <sheetName val="XNT"/>
      <sheetName val="01"/>
      <sheetName val="02"/>
      <sheetName val="03"/>
      <sheetName val="04"/>
      <sheetName val="05"/>
      <sheetName val="06"/>
      <sheetName val="07"/>
      <sheetName val="08"/>
      <sheetName val="09"/>
      <sheetName val="10"/>
      <sheetName val=" 10 ngày"/>
      <sheetName val="11"/>
      <sheetName val="12"/>
      <sheetName val="13"/>
      <sheetName val="14"/>
      <sheetName val="15"/>
      <sheetName val="16"/>
      <sheetName val="17"/>
      <sheetName val="18"/>
      <sheetName val="19"/>
      <sheetName val="20"/>
      <sheetName val="20ngay"/>
      <sheetName val="21"/>
      <sheetName val="22"/>
      <sheetName val="23"/>
      <sheetName val="24"/>
      <sheetName val="25"/>
      <sheetName val="26"/>
      <sheetName val="27"/>
      <sheetName val="28"/>
      <sheetName val="29"/>
      <sheetName val="30"/>
      <sheetName val="31"/>
      <sheetName val="31 ngày"/>
      <sheetName val="bcthang"/>
      <sheetName val="báo cáo thang11 mới"/>
      <sheetName val="gVL"/>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thong tin cty"/>
      <sheetName val="TK-in"/>
      <sheetName val="TKTH"/>
      <sheetName val="BR"/>
      <sheetName val="MV"/>
      <sheetName val="mvtt"/>
      <sheetName val="HDKT"/>
      <sheetName val="Linh tinh"/>
      <sheetName val="nk"/>
      <sheetName val="N"/>
      <sheetName val="X"/>
      <sheetName val="PACK"/>
      <sheetName val="INV"/>
      <sheetName val="TK-XUAT"/>
      <sheetName val="TK-NHAP"/>
      <sheetName val="DT 1"/>
      <sheetName val="DT 2"/>
      <sheetName val="DT 3"/>
      <sheetName val="DM"/>
      <sheetName val="SP"/>
      <sheetName val="NPL"/>
      <sheetName val="Summary"/>
      <sheetName val="Design &amp; Applications"/>
      <sheetName val="Building Summary"/>
      <sheetName val="Building"/>
      <sheetName val="External Works"/>
      <sheetName val="Macro1"/>
      <sheetName val="Macro2"/>
      <sheetName val="Macro3"/>
      <sheetName val="TH QT"/>
      <sheetName val="KE QT"/>
      <sheetName val="공통가설"/>
      <sheetName val="Pivot(Silica|e)"/>
      <sheetName val="INSUL"/>
      <sheetName val="ROCK WO_x0003__x0000_"/>
      <sheetName val="??-BLDG"/>
      <sheetName val="Pivot(RckWool)"/>
      <sheetName val="TH VL, NC, DDHT Thanhphuoc"/>
      <sheetName val="Pi6ot(Urethan)"/>
      <sheetName val="DU TRU LUONG 06 TH@NG"/>
      <sheetName val="AN CA DH 10"/>
      <sheetName val="TAM UNG LNC TH 08"/>
      <sheetName val="Leong thoi gian th 10"/>
      <sheetName val="Luong thoa gian th 11"/>
      <sheetName val="at lns th 10"/>
      <sheetName val="tam ung DNS th 11"/>
      <sheetName val="XL4Test4"/>
      <sheetName val="뜃맟뭁돽띿맟?-BLDG"/>
      <sheetName val="CAT_5"/>
      <sheetName val="현장관리비"/>
      <sheetName val="실행내역"/>
      <sheetName val="#REF"/>
      <sheetName val="적용환율"/>
      <sheetName val="合成単価作成表-BLDG"/>
      <sheetName val="Chart2"/>
      <sheetName val="Chart1"/>
      <sheetName val="th«ng tri chuÈn xe"/>
      <sheetName val="vat tu 2001 cuoi nam"/>
      <sheetName val="bang phan bo VL xuat"/>
      <sheetName val="vat tu 2001"/>
      <sheetName val="qt vt­ xe"/>
      <sheetName val="táng QT 245 (14Xe("/>
      <sheetName val="Xe mua ngoµi"/>
      <sheetName val="B¸o c¸o HQ chi tiªu n¨m 2000"/>
      <sheetName val="Piwot(Silicate)"/>
      <sheetName val="S¶_x001d_et2"/>
      <sheetName val="TH T19"/>
      <sheetName val="_x0000__x0000__x0000__x0000__x0000__x0000_"/>
      <sheetName val="Luong moÿÿngay cong khao sat"/>
      <sheetName val="hoat_x0000_࣭_x0000__x0000__x0000__x0000__x0000__x0000__x0000__x0000__x0009__x0000_᭬࣫_x0000__x0004__x0000__x0000__x0000__x0000__x0000__x0000_ᑜ࣭_x0000__x0000__x0000_"/>
      <sheetName val="Sheed4"/>
      <sheetName val="vi_du_n"/>
      <sheetName val="vi_du"/>
      <sheetName val="Bieu 2"/>
      <sheetName val="biªu 3"/>
      <sheetName val="bieu1 CTy"/>
      <sheetName val="b2 cty"/>
      <sheetName val="b 3 cty"/>
      <sheetName val="bieu 7"/>
      <sheetName val="bieu 9"/>
      <sheetName val="b14"/>
      <sheetName val="Sheet12"/>
      <sheetName val="Dieu chinh"/>
      <sheetName val="So -03"/>
      <sheetName val="SoLD"/>
      <sheetName val="So-02"/>
      <sheetName val="báo cáo thang11 m?i"/>
      <sheetName val="???????-BLDG"/>
      <sheetName val="Q2-00"/>
      <sheetName val="NEW-PANEL"/>
      <sheetName val="ፌ_x0000_佄⁎䥇⁁䡃"/>
      <sheetName val="⁁䡃⁉䥔呅"/>
      <sheetName val="呅吠ь_x0000_䑄㔳_x0005_吀䅂㔳_x000c_吀⁈畱敹"/>
      <sheetName val="㔳_x000c_吀⁈畱敹瑴慯ծ_x0000_楢兡͔_x0000_䭔"/>
      <sheetName val="_x0000_楢兡͔_x0000_䭔ͥ_x0000_䅎э_x0000_啈䝎_x0003_䠀䥁_x0003_"/>
      <sheetName val="_x0000_啈䝎_x0003_䠀䥁_x0003_䰀䵁_x0008_䈀湡⁧楧"/>
      <sheetName val="ࡍ_x0000_慂杮朠慩_x000d_䠀乁⁇䥔久䈠佁_x000b_吀⁈"/>
      <sheetName val="䥔久䈠佁_x000b_吀⁈䡎偁"/>
      <sheetName val="⁈䡎偁吠乏_x0006_吀⁈"/>
      <sheetName val="_x0000_䡔䈠乁_x0005_䐀"/>
      <sheetName val="_x0000_敄㍣б_x0000_慊"/>
      <sheetName val="䨀湡в_x0000_慊㍮"/>
      <sheetName val="湡г_x0000_慊㑮_x0004_"/>
      <sheetName val="д_x0000_慊㙮_x0004_䨀"/>
      <sheetName val="_x0000_慊㝮_x0004_䨀湡"/>
      <sheetName val="慊㡮_x0004_䨀湡Թ"/>
      <sheetName val="㥮_x0005_䨀湡〱_x0005_䨀"/>
      <sheetName val="_x0005_䨀湡ㄱ_x0005_䨀"/>
      <sheetName val="_x0000_慊ㅮԳ_x0000_慊"/>
      <sheetName val="䨀湡㐱_x0005_䨀湡"/>
      <sheetName val="慊ㅮԵ_x0000_慊ㅮ"/>
      <sheetName val="ㅮԷ_x0000_慊ㅮԸ"/>
      <sheetName val="㠱_x0005_䨀湡〲_x0005_"/>
      <sheetName val="԰_x0000_慊㉮Ա_x0000_"/>
      <sheetName val="_x0005_䨀湡㈲_x0005_䨀"/>
      <sheetName val="_x0000_慊㉮Գ_x0000_慊㉮Դ"/>
      <sheetName val="湡㐲_x0005_䨀湡㔲_x0005_"/>
      <sheetName val="㔲_x0005_䨀"/>
      <sheetName val="SILICCTE"/>
      <sheetName val="湡㘱_x0005_䨀湡㜱"/>
      <sheetName val="ࡍ_x0000_慂杮朠慩_x000a_䠀乁⁇䥔久䈠佁_x000b_吀⁈"/>
      <sheetName val="Sheev6"/>
      <sheetName val="Nhap fon gia VL dia phuong"/>
      <sheetName val="Giai trinh"/>
      <sheetName val="Pivot(_x0007_lass Wool)"/>
      <sheetName val="bcôhang"/>
      <sheetName val="ctTBA"/>
      <sheetName val="Du_lieu"/>
      <sheetName val="CT Thang Mo"/>
      <sheetName val="CT  PL"/>
      <sheetName val="Chi tiet"/>
      <sheetName val="_x0010_iwot(Silicate)"/>
      <sheetName val="TH_x0001_NG2"/>
      <sheetName val="RDP013"/>
      <sheetName val="??????"/>
      <sheetName val="ROCK WO_x0003_?"/>
      <sheetName val="TT_10KV"/>
      <sheetName val="Tong hop QL4( - 3"/>
      <sheetName val="SN C£GNV"/>
      <sheetName val="PNT-QUOT-#3"/>
      <sheetName val="COAT&amp;WRAP-QIOT-#3"/>
      <sheetName val="EQUIPMENT -2"/>
      <sheetName val="전차선로 물량표"/>
      <sheetName val="PBS"/>
      <sheetName val="간접비내역-1"/>
      <sheetName val="Basic"/>
      <sheetName val="DESIGN CRITERIA"/>
      <sheetName val="용기"/>
      <sheetName val="_x0010_ivot(Glass Wool)"/>
      <sheetName val="She%t1"/>
      <sheetName val="XL4Pop`y"/>
      <sheetName val="Chitieu-dam c!c loai"/>
      <sheetName val="@Gdg"/>
      <sheetName val="CocKJ1m"/>
      <sheetName val="Pivnt(RockWool)"/>
      <sheetName val="@ivot(Form Glass)"/>
      <sheetName val="Pivot(Gl!ss Wool)"/>
      <sheetName val="ROCK WOKL"/>
      <sheetName val="He co"/>
      <sheetName val="Bhitieu-dam cac loai"/>
      <sheetName val="THVT"/>
      <sheetName val="PTDM"/>
      <sheetName val="_x0000_TCTiet"/>
      <sheetName val="POTAL"/>
      <sheetName val="BCDTK"/>
      <sheetName val="soktmay"/>
      <sheetName val="hoat?࣭????????_x0009_?᭬࣫?_x0004_??????ᑜ࣭???"/>
      <sheetName val="?TCTiet"/>
      <sheetName val="100000P0"/>
      <sheetName val="RFP0_x0010_6"/>
      <sheetName val="RFP_x0010_07"/>
      <sheetName val="RFP_x0011_1(2)"/>
      <sheetName val="Q_x0012_-02"/>
      <sheetName val="Q_x0013_-02"/>
      <sheetName val="Du toan chi Tiet coc_x0000_nuoc"/>
      <sheetName val="Nhap_x0000_don gia VL dia phuong"/>
      <sheetName val="Luong mot ngay Cong xay_x0000_lap"/>
      <sheetName val="DU TRU LUONG_x0000_06 THANG"/>
      <sheetName val="PP tinh Thue thu_x0000_nhap"/>
      <sheetName val="Luong TG thang _x0010_9"/>
      <sheetName val="QT LUONG NS_x0000_T 07"/>
      <sheetName val="TAM_x0000_UNG LUONG NS TH 10"/>
      <sheetName val="tong l²_x0000__x0000_ ban"/>
      <sheetName val="MTO REV.0"/>
      <sheetName val="Phan tich don ႀ￸a chi tiet"/>
      <sheetName val="Gia vat tu"/>
      <sheetName val="hoat?࣭?_x0009_᭬࣫?_x0004_?ᑜ࣭?ڬ࣫?"/>
      <sheetName val="Coc$0x40cm"/>
      <sheetName val="&quot;0ngay"/>
      <sheetName val="báo cák thang11 mới"/>
      <sheetName val="THANG'"/>
      <sheetName val="CN"/>
      <sheetName val="BCN"/>
      <sheetName val="Q TOAN"/>
      <sheetName val="NO MUA"/>
      <sheetName val="VO CHAI"/>
      <sheetName val="VC THU HOI"/>
      <sheetName val="_x0000__x0000__x0000__x0000__x0000__x0009__x0000_??_x0000__x0004__x0000__x0000__x0000__x0000__x0000__x0000_??_x0000__x0000__x0000__x0000__x0000__x0000__x0000__x0000_??_x0000__x0000_"/>
      <sheetName val="?????_x0009_????_x0004_????????????????????"/>
      <sheetName val="hoat_x0000_?_x0000__x0009_??_x0000__x0004__x0000_??_x0000_??_x0000_"/>
      <sheetName val="hoat??????????_x0009_????_x0004_???????????"/>
      <sheetName val="hoat???_x0009_???_x0004_???????"/>
      <sheetName val="ፌ?佄⁎䥇⁁䡃"/>
      <sheetName val="呅吠ь?䑄㔳_x0005_吀䅂㔳_x000c_吀⁈畱敹"/>
      <sheetName val="㔳_x000c_吀⁈畱敹瑴慯ծ?楢兡͔?䭔"/>
      <sheetName val="?楢兡͔?䭔ͥ?䅎э?啈䝎_x0003_䠀䥁_x0003_"/>
      <sheetName val="?啈䝎_x0003_䠀䥁_x0003_䰀䵁_x0008_䈀湡⁧楧"/>
      <sheetName val="ࡍ?慂杮朠慩_x000d_䠀乁⁇䥔久䈠佁_x000b_吀⁈"/>
      <sheetName val="?䡔䈠乁_x0005_䐀"/>
      <sheetName val="?敄㍣б?慊"/>
      <sheetName val="䨀湡в?慊㍮"/>
      <sheetName val="湡г?慊㑮_x0004_"/>
      <sheetName val="д?慊㙮_x0004_䨀"/>
      <sheetName val="?慊㝮_x0004_䨀湡"/>
      <sheetName val="?慊ㅮԳ?慊"/>
      <sheetName val="慊ㅮԵ?慊ㅮ"/>
      <sheetName val="ㅮԷ?慊ㅮԸ"/>
      <sheetName val="԰?慊㉮Ա?"/>
      <sheetName val="?慊㉮Գ?慊㉮Դ"/>
      <sheetName val="tong l²?? ban"/>
      <sheetName val="????"/>
      <sheetName val="báo cák thang11 m?i"/>
      <sheetName val="???????"/>
      <sheetName val="?????"/>
      <sheetName val="??????_x0005_???_x000c_????"/>
      <sheetName val="?_x000c_?????????????"/>
      <sheetName val="?????????????_x0003_??_x0003_"/>
      <sheetName val="???_x0003_??_x0003_??_x0008_????"/>
      <sheetName val="??????_x000d_???????_x000b_??"/>
      <sheetName val="????_x000b_????"/>
      <sheetName val="?????_x0006_??"/>
      <sheetName val="????_x0005_?"/>
      <sheetName val="?????_x0004_"/>
      <sheetName val="????_x0004_?"/>
      <sheetName val="???_x0004_??"/>
      <sheetName val="??_x0004_???"/>
      <sheetName val="?_x0005_???_x0005_?"/>
      <sheetName val="_x0005_???_x0005_?"/>
      <sheetName val="???_x0005_??"/>
      <sheetName val="??_x0005_???"/>
      <sheetName val="?_x0005_???_x0005_"/>
      <sheetName val="????????"/>
      <sheetName val="??_x0005_???_x0005_"/>
      <sheetName val="?_x0005_?"/>
      <sheetName val="_x0009_???_x0004_???????"/>
      <sheetName val="[I"/>
      <sheetName val="TK"/>
      <sheetName val="BRCT"/>
      <sheetName val="SDHD"/>
      <sheetName val="SDHD QUY"/>
      <sheetName val="GTGT135"/>
      <sheetName val="BRCN135"/>
      <sheetName val="MV135"/>
      <sheetName val="SDHDCN"/>
      <sheetName val="SDHDCN quy"/>
      <sheetName val="NXT.CN03"/>
      <sheetName val="bl"/>
      <sheetName val="20000000"/>
      <sheetName val="dongia (2)"/>
      <sheetName val="LKVL-CK-HT-GD1"/>
      <sheetName val="giathanh1"/>
      <sheetName val="lam-moi"/>
      <sheetName val="TONG HOP VL-NC"/>
      <sheetName val="thao-go"/>
      <sheetName val="THPDMoi  (2)"/>
      <sheetName val="gtrinh"/>
      <sheetName val="phuluc1"/>
      <sheetName val="chitiet"/>
      <sheetName val="TONGKE3p "/>
      <sheetName val="DONGIA"/>
      <sheetName val="DON GIA"/>
      <sheetName val="TONGKE-HT"/>
      <sheetName val="DG"/>
      <sheetName val="t-h HA THE"/>
      <sheetName val="CHITIET VL-NC-TT -1p"/>
      <sheetName val="TONG HOP VL-NC TT"/>
      <sheetName val="TNHCHINH"/>
      <sheetName val="TH XL"/>
      <sheetName val="CHITIET VL-NC"/>
      <sheetName val="VC"/>
      <sheetName val="Tiepdia"/>
      <sheetName val="CHITIET VL-NC-TT-3p"/>
      <sheetName val="TDTKP"/>
      <sheetName val="TDTKP1"/>
      <sheetName val="KPVC-BD "/>
      <sheetName val="VCV-BE-TONG"/>
      <sheetName val="Chitieu-dam cac_x0000_loai"/>
      <sheetName val="TA²_x0000__x0000_NH"/>
      <sheetName val="THPT&gt;5"/>
      <sheetName val="적용률"/>
      <sheetName val="DTࠠBH"/>
      <sheetName val="TKP"/>
      <sheetName val="__-BLDG"/>
      <sheetName val="hoat_x0000_࣭_x0000__x0009_᭬࣫_x0000__x0004__x0000_ᑜ࣭_x0000_ڬ࣫_x0000_"/>
      <sheetName val="MTO REV.2(ARMOR)"/>
      <sheetName val="truy_x0000_thu"/>
      <sheetName val="TH4_x0000__x0000__x0000__x0000__x0000__x0000__x0000__x0000__x0000__x0000__x0000_ℨʢ_x0000__x0004__x0000__x0000__x0000__x0000__x0000__x0000_崬ʢ_x0000__x0000__x0000__x0000__x0000_"/>
      <sheetName val="LABTOTAL"/>
      <sheetName val="POWER"/>
      <sheetName val="견적조건"/>
      <sheetName val="BQ_Equip_Pipe"/>
      <sheetName val="BLR-S"/>
      <sheetName val="Est-Hotpp"/>
      <sheetName val="PipWT"/>
      <sheetName val="piping"/>
      <sheetName val="BREAKDOWN(철거설치)"/>
      <sheetName val="COA-17"/>
      <sheetName val="C-18"/>
      <sheetName val=" thoau nuoc nc"/>
      <sheetName val="T.Tinh"/>
      <sheetName val=" thoat nuog nc"/>
      <sheetName val="d' cOng"/>
      <sheetName val="CAPTHOAP"/>
      <sheetName val=" t`oat nuoc nc"/>
      <sheetName val="Bia"/>
      <sheetName val="So lieu"/>
      <sheetName val="MTO REV_0"/>
      <sheetName val="Chitieu-dam cac?loai"/>
      <sheetName val="BOQ건축"/>
      <sheetName val="QMCT"/>
      <sheetName val="\uong mot ngay cong xay lap"/>
      <sheetName val="_______-BLDG"/>
      <sheetName val="TSCD"/>
      <sheetName val="???_x0000_??_x0005_???_x000c_????"/>
      <sheetName val="?_x000c_???????_x0000_???_x0000_?"/>
      <sheetName val="_x0000_???_x0000_??_x0000_??_x0000_??_x0003_??_x0003_"/>
      <sheetName val="_x0000_??_x0003_??_x0003_??_x0008_????"/>
      <sheetName val="?_x0000_????_x000d_???????_x000b_??"/>
      <sheetName val="_x0000_???_x0005_?"/>
      <sheetName val="??_x0000_??_x0004_"/>
      <sheetName val="?_x0000_??_x0004_?"/>
      <sheetName val="_x0000_??_x0004_??"/>
      <sheetName val="ࡍ?慂杮朠慩_x000a_䠀乁⁇䥔久䈠佁_x000b_吀⁈"/>
      <sheetName val="??????_x000a_???????_x000b_??"/>
      <sheetName val="hoat_x0000_࣭_x0000__x0000__x0000__x0000__x0000__x0000__x0000__x0000_ _x0000_᭬࣫_x0000__x0004__x0000__x0000__x0000__x0000__x0000__x0000_ᑜ࣭_x0000__x0000__x0000_"/>
      <sheetName val="hoat?࣭???????? ?᭬࣫?_x0004_??????ᑜ࣭???"/>
      <sheetName val="hoat?࣭? ᭬࣫?_x0004_?ᑜ࣭?ڬ࣫?"/>
      <sheetName val="_x0000__x0000__x0000__x0000__x0000_ _x0000_??_x0000__x0004__x0000__x0000__x0000__x0000__x0000__x0000_??_x0000__x0000__x0000__x0000__x0000__x0000__x0000__x0000_??_x0000__x0000_"/>
      <sheetName val="????? ????_x0004_????????????????????"/>
      <sheetName val="hoat_x0000_?_x0000_ ??_x0000__x0004__x0000_??_x0000_??_x0000_"/>
      <sheetName val="hoat?????????? ????_x0004_???????????"/>
      <sheetName val="hoat??? ???_x0004_???????"/>
      <sheetName val=" ???_x0004_???????"/>
      <sheetName val="hoat_x0000_࣭_x0000_ ᭬࣫_x0000__x0004__x0000_ᑜ࣭_x0000_ڬ࣫_x0000_"/>
      <sheetName val="뜃맟뭁돽띿맟_-BLDG"/>
      <sheetName val="báo cáo thang11 m_i"/>
      <sheetName val="ፌ"/>
      <sheetName val="呅吠ь"/>
      <sheetName val="㔳_x000c_吀⁈畱敹瑴慯ծ"/>
      <sheetName val="䨀湡в"/>
      <sheetName val="湡г"/>
      <sheetName val="д"/>
      <sheetName val="慊ㅮԵ"/>
      <sheetName val="ㅮԷ"/>
      <sheetName val="______"/>
      <sheetName val="ROCK WO_x0003__"/>
      <sheetName val="ࡍ"/>
      <sheetName val="Nhap"/>
      <sheetName val="Luong mot ngay Cong xay"/>
      <sheetName val="DU TRU LUONG"/>
      <sheetName val="PP tinh Thue thu"/>
      <sheetName val="QT LUONG NS"/>
      <sheetName val="TAM"/>
      <sheetName val="tong l²"/>
      <sheetName val="Chitieu-dam cac"/>
      <sheetName val="TA²"/>
      <sheetName val="truy"/>
      <sheetName val="???"/>
      <sheetName val="?_x000c_???????"/>
      <sheetName val="?"/>
      <sheetName val="??"/>
      <sheetName va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efreshError="1"/>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refreshError="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refreshError="1"/>
      <sheetData sheetId="302"/>
      <sheetData sheetId="303"/>
      <sheetData sheetId="304"/>
      <sheetData sheetId="305" refreshError="1"/>
      <sheetData sheetId="306"/>
      <sheetData sheetId="307" refreshError="1"/>
      <sheetData sheetId="308"/>
      <sheetData sheetId="309"/>
      <sheetData sheetId="310"/>
      <sheetData sheetId="311"/>
      <sheetData sheetId="312"/>
      <sheetData sheetId="313"/>
      <sheetData sheetId="314"/>
      <sheetData sheetId="315"/>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sheetData sheetId="327"/>
      <sheetData sheetId="328"/>
      <sheetData sheetId="329"/>
      <sheetData sheetId="330"/>
      <sheetData sheetId="331"/>
      <sheetData sheetId="332"/>
      <sheetData sheetId="333"/>
      <sheetData sheetId="334"/>
      <sheetData sheetId="335"/>
      <sheetData sheetId="336"/>
      <sheetData sheetId="337" refreshError="1"/>
      <sheetData sheetId="338"/>
      <sheetData sheetId="339" refreshError="1"/>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refreshError="1"/>
      <sheetData sheetId="357" refreshError="1"/>
      <sheetData sheetId="358"/>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sheetData sheetId="389"/>
      <sheetData sheetId="390" refreshError="1"/>
      <sheetData sheetId="391"/>
      <sheetData sheetId="392"/>
      <sheetData sheetId="393" refreshError="1"/>
      <sheetData sheetId="394"/>
      <sheetData sheetId="395"/>
      <sheetData sheetId="396" refreshError="1"/>
      <sheetData sheetId="397" refreshError="1"/>
      <sheetData sheetId="398" refreshError="1"/>
      <sheetData sheetId="399" refreshError="1"/>
      <sheetData sheetId="400" refreshError="1"/>
      <sheetData sheetId="401"/>
      <sheetData sheetId="402"/>
      <sheetData sheetId="403"/>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sheetData sheetId="557"/>
      <sheetData sheetId="558"/>
      <sheetData sheetId="559" refreshError="1"/>
      <sheetData sheetId="560"/>
      <sheetData sheetId="561" refreshError="1"/>
      <sheetData sheetId="562" refreshError="1"/>
      <sheetData sheetId="563" refreshError="1"/>
      <sheetData sheetId="564" refreshError="1"/>
      <sheetData sheetId="565"/>
      <sheetData sheetId="566"/>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sheetData sheetId="581"/>
      <sheetData sheetId="582"/>
      <sheetData sheetId="583"/>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sheetData sheetId="635"/>
      <sheetData sheetId="636"/>
      <sheetData sheetId="637" refreshError="1"/>
      <sheetData sheetId="638" refreshError="1"/>
      <sheetData sheetId="639" refreshError="1"/>
      <sheetData sheetId="640" refreshError="1"/>
      <sheetData sheetId="64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PE-03E"/>
      <sheetName val="Sheet1"/>
      <sheetName val="Sheet2"/>
      <sheetName val="Sheet3"/>
      <sheetName val="Sheet4"/>
      <sheetName val="Sheet5"/>
      <sheetName val="Sheet6"/>
      <sheetName val="Sheet7"/>
      <sheetName val="Sheet8"/>
      <sheetName val="Sheet9"/>
      <sheetName val="Sheet10"/>
      <sheetName val="Sheet11"/>
      <sheetName val="Sheet12"/>
      <sheetName val="LUAN CHUYEN"/>
      <sheetName val="KE QUY"/>
      <sheetName val="CPC"/>
      <sheetName val="LUONGGIAN TIEP"/>
      <sheetName val="CLUONG"/>
      <sheetName val="VAY VON"/>
      <sheetName val="O.THAO"/>
      <sheetName val="Q.TRUNG"/>
      <sheetName val="THUY"/>
      <sheetName val="Y.THANH"/>
      <sheetName val="621"/>
      <sheetName val="333"/>
      <sheetName val="627"/>
      <sheetName val="TTLUONG"/>
      <sheetName val="Chart1"/>
      <sheetName val="Interim payment"/>
      <sheetName val="Letter"/>
      <sheetName val="Bid Sum"/>
      <sheetName val="Item B"/>
      <sheetName val="Dg A"/>
      <sheetName val="Dg B&amp;C"/>
      <sheetName val="Rates&amp;Prices"/>
      <sheetName val="Material at site"/>
      <sheetName val="XL4Poppy"/>
      <sheetName val="1"/>
      <sheetName val="BCC (2)"/>
      <sheetName val="Bao cao"/>
      <sheetName val="Bao cao 2"/>
      <sheetName val="BC3"/>
      <sheetName val="THKL"/>
      <sheetName val="Khoi luong"/>
      <sheetName val="Khoi luong mat"/>
      <sheetName val="Bang ke"/>
      <sheetName val="KLCL"/>
      <sheetName val="T.HopKL"/>
      <sheetName val="S.Luong"/>
      <sheetName val="PTCP2"/>
      <sheetName val="CPBVTC2"/>
      <sheetName val="D.Dap"/>
      <sheetName val="Q.Toan"/>
      <sheetName val="NCong"/>
      <sheetName val="Phan tich chi phi"/>
      <sheetName val="Chi phi nen theo BVTC"/>
      <sheetName val="CPTBVTC3"/>
      <sheetName val="nhan cong phu"/>
      <sheetName val="nhan cong Hung"/>
      <sheetName val="Nhan cong"/>
      <sheetName val="CCD2"/>
      <sheetName val="BCC"/>
      <sheetName val="Doi2"/>
      <sheetName val="Khoi luong nen theo BVTC"/>
      <sheetName val="KLHT"/>
      <sheetName val="THKP"/>
      <sheetName val="KL XL2000"/>
      <sheetName val="KLXL2001"/>
      <sheetName val="THKP2001"/>
      <sheetName val="KLphanbo"/>
      <sheetName val="Chiet tinh"/>
      <sheetName val="Van chuyen"/>
      <sheetName val="THKP (2)"/>
      <sheetName val="T.Bi"/>
      <sheetName val="Thiet ke"/>
      <sheetName val="CT"/>
      <sheetName val="K.luong"/>
      <sheetName val="TT L2"/>
      <sheetName val="TT L1"/>
      <sheetName val="Thue Ngoai"/>
      <sheetName val="KH"/>
      <sheetName val="DM"/>
      <sheetName val="DD&amp;TV"/>
      <sheetName val="CDSL"/>
      <sheetName val="PTSL"/>
      <sheetName val="THCP"/>
      <sheetName val="VT"/>
      <sheetName val="NL"/>
      <sheetName val="SoSanh"/>
      <sheetName val="QTVT"/>
      <sheetName val="QTNC"/>
      <sheetName val="116(300)"/>
      <sheetName val="116(200)"/>
      <sheetName val="116(150)"/>
      <sheetName val="00000000"/>
      <sheetName val="Gia VL"/>
      <sheetName val="Bang gia ca may"/>
      <sheetName val="Bang luong CB"/>
      <sheetName val="Bang P.tich CT"/>
      <sheetName val="D.toan chi tiet"/>
      <sheetName val="Bang TH Dtoan"/>
      <sheetName val="XXXXXXXX"/>
      <sheetName val="K249 K98"/>
      <sheetName val="K249 K98 (2)"/>
      <sheetName val="K251 K98"/>
      <sheetName val="K251 SBase"/>
      <sheetName val="K251 AC"/>
      <sheetName val="K252 K98"/>
      <sheetName val="K252 SBase"/>
      <sheetName val="K252 AC"/>
      <sheetName val="K253"/>
      <sheetName val="K253 K98"/>
      <sheetName val="K253 Subbase"/>
      <sheetName val="K253 Base "/>
      <sheetName val="K253 SBase"/>
      <sheetName val="K253 AC"/>
      <sheetName val="K255"/>
      <sheetName val="K255 SBase"/>
      <sheetName val="K259"/>
      <sheetName val="K259 K98"/>
      <sheetName val="K259 Subbase"/>
      <sheetName val="K259 Base "/>
      <sheetName val="K259 AC"/>
      <sheetName val="K260"/>
      <sheetName val="K260 K98"/>
      <sheetName val="K260 Subbase"/>
      <sheetName val="K260 Base"/>
      <sheetName val="K260 AC"/>
      <sheetName val="K261"/>
      <sheetName val="K261 K98"/>
      <sheetName val="K261 Base"/>
      <sheetName val="K261 AC"/>
      <sheetName val="tong hop thanh toan thue"/>
      <sheetName val="bang ke nop thue"/>
      <sheetName val="Tonh hop chi phi"/>
      <sheetName val="BK chi phi"/>
      <sheetName val="KTra DS va thue GTGT"/>
      <sheetName val="Kiãøm tra DS thue GTGT"/>
      <sheetName val="XUAT(gia von)"/>
      <sheetName val="nhap"/>
      <sheetName val="Xuat (gia ban)"/>
      <sheetName val="Dchinh TH N-X-T"/>
      <sheetName val="Tong hop N-X-T"/>
      <sheetName val="thue TH"/>
      <sheetName val="tong hop 2001"/>
      <sheetName val="qUYET TOAN THUE"/>
      <sheetName val="N-X-T=L"/>
      <sheetName val="BC_KKTSCD"/>
      <sheetName val="Chitiet"/>
      <sheetName val="Sheet2 (2)"/>
      <sheetName val="Mau_BC_KKTSCD"/>
      <sheetName val="KH 2003 (moi max)"/>
      <sheetName val="Km0-Km1"/>
      <sheetName val="Km1-Km2"/>
      <sheetName val="TH"/>
      <sheetName val="BU CTPH"/>
      <sheetName val="CTPH"/>
      <sheetName val="BU tran3+360.22"/>
      <sheetName val="Tran3+360.22"/>
      <sheetName val="BU tran2+386.4"/>
      <sheetName val="Tran2+386.4"/>
      <sheetName val="Bu4-5"/>
      <sheetName val="DTcong 4-5"/>
      <sheetName val="BU3-4"/>
      <sheetName val="dtcong3-4"/>
      <sheetName val="bu2-3"/>
      <sheetName val="dtcong2-3"/>
      <sheetName val="Bu 1-2"/>
      <sheetName val="dtcong1-2"/>
      <sheetName val="bu0-1"/>
      <sheetName val="dtcong0-1"/>
      <sheetName val="KLc1"/>
      <sheetName val="klcong"/>
      <sheetName val="Bu 12-13"/>
      <sheetName val="DTcong 12-13"/>
      <sheetName val="BU13-13+"/>
      <sheetName val="DT cong13-13+"/>
      <sheetName val="BU- nhanh"/>
      <sheetName val="Bunh1-2"/>
      <sheetName val="dtcong nh1-2"/>
      <sheetName val="BUnh0-1"/>
      <sheetName val="dtcong nh0-1"/>
      <sheetName val="BU5-6"/>
      <sheetName val="DTcong5-6"/>
      <sheetName val="BU6-7"/>
      <sheetName val="DTcong6-7"/>
      <sheetName val="BU7-8"/>
      <sheetName val="DTcong7-8"/>
      <sheetName val="BU8-9"/>
      <sheetName val="DTcong8-9"/>
      <sheetName val="BU9-10"/>
      <sheetName val="DTcong9-10"/>
      <sheetName val="BU10-11"/>
      <sheetName val="DTcong10-11"/>
      <sheetName val="BU 11-12"/>
      <sheetName val="DTcong 11-12"/>
      <sheetName val="Mnh1-2+80"/>
      <sheetName val="Pr- CC"/>
      <sheetName val="Nnh1-2+80"/>
      <sheetName val="Mnh0-1"/>
      <sheetName val="Nnh0-1"/>
      <sheetName val="MD13-13+334"/>
      <sheetName val="ND13-13+334"/>
      <sheetName val="BU-TK"/>
      <sheetName val="MD12-13"/>
      <sheetName val="ND12-13"/>
      <sheetName val="MD11-12"/>
      <sheetName val="ND11-12"/>
      <sheetName val="MD10-11"/>
      <sheetName val="ND10-11"/>
      <sheetName val="MD9-10"/>
      <sheetName val="ND9-10"/>
      <sheetName val="MD8-9"/>
      <sheetName val="ND8-9"/>
      <sheetName val="MD7-8"/>
      <sheetName val="ND7-8"/>
      <sheetName val="MD6-7"/>
      <sheetName val="ND6-7"/>
      <sheetName val="MD5-6"/>
      <sheetName val="ND5-6"/>
      <sheetName val="MD4-5"/>
      <sheetName val="ND4-5"/>
      <sheetName val="MD 3-4"/>
      <sheetName val="ND 3-4"/>
      <sheetName val="MD2-3"/>
      <sheetName val="ND2-3"/>
      <sheetName val="MD 1-2"/>
      <sheetName val="ND 1-2"/>
      <sheetName val="MD 0-1"/>
      <sheetName val="ND 0-1"/>
      <sheetName val="km11-12"/>
      <sheetName val="km10-11"/>
      <sheetName val="KLN"/>
      <sheetName val="Tong hop"/>
      <sheetName val="KL tong"/>
      <sheetName val="Chi tiet - Dv lap"/>
      <sheetName val="TH KHTC"/>
      <sheetName val="000"/>
      <sheetName val="MD"/>
      <sheetName val="ND"/>
      <sheetName val="CONG"/>
      <sheetName val="DGCT"/>
      <sheetName val="Congty"/>
      <sheetName val="VPPN"/>
      <sheetName val="XN74"/>
      <sheetName val="XN54"/>
      <sheetName val="XN33"/>
      <sheetName val="NK96"/>
      <sheetName val="XL4Test5"/>
      <sheetName val="KH12"/>
      <sheetName val="CN12"/>
      <sheetName val="HD12"/>
      <sheetName val="KH1"/>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CT cong"/>
      <sheetName val="dg cong"/>
      <sheetName val="cd viaK0-T6"/>
      <sheetName val="cdvia T6-Tc24"/>
      <sheetName val="cdvia Tc24-T46"/>
      <sheetName val="cdbtnL2ko-k0+361"/>
      <sheetName val="cd btnL2k0+361-T19"/>
      <sheetName val="372+132-181"/>
      <sheetName val="372+00-025-T"/>
      <sheetName val="371+920-1000-T"/>
      <sheetName val="371-340-386"/>
      <sheetName val="371+036-175"/>
      <sheetName val="371+920-1000-P"/>
      <sheetName val="371+650-800"/>
      <sheetName val="371+340-386"/>
      <sheetName val="371+00-150"/>
      <sheetName val="370+625-720"/>
      <sheetName val="370+402-550"/>
      <sheetName val="370+227-300"/>
      <sheetName val="370+00-10"/>
      <sheetName val="370+933-1000"/>
      <sheetName val="370+421-550"/>
      <sheetName val="370+246-280"/>
      <sheetName val="370+135-160"/>
      <sheetName val="369+700-730"/>
      <sheetName val="369+592-700"/>
      <sheetName val="369+400-542"/>
      <sheetName val="369+940-008"/>
      <sheetName val="369+800-908"/>
      <sheetName val="369+606-722"/>
      <sheetName val="369+411-526"/>
      <sheetName val="368+517-580"/>
      <sheetName val="368+822-900"/>
      <sheetName val="368+530-687"/>
      <sheetName val="368+00-25"/>
      <sheetName val="369+"/>
      <sheetName val="AC PC"/>
      <sheetName val="LT"/>
      <sheetName val="LP"/>
      <sheetName val="Dao-P"/>
      <sheetName val="AC66-436"/>
      <sheetName val="Dao-T"/>
      <sheetName val="Chart2"/>
      <sheetName val="be tong"/>
      <sheetName val="Thep"/>
      <sheetName val="Tong hop thep"/>
      <sheetName val="DTHH"/>
      <sheetName val="Bang1"/>
      <sheetName val="TAI TRONG"/>
      <sheetName val="NOI LUC"/>
      <sheetName val="TINH DUYET THTT CHINH"/>
      <sheetName val="TDUYET THTT PHU"/>
      <sheetName val="TINH DAO DONG VA DO VONG"/>
      <sheetName val="TINH NEO"/>
      <sheetName val="01"/>
      <sheetName val="02"/>
      <sheetName val="03"/>
      <sheetName val="04"/>
      <sheetName val="05"/>
      <sheetName val="Sheet13"/>
      <sheetName val="Sheet14"/>
      <sheetName val="Sheet15"/>
      <sheetName val="Sheet16"/>
      <sheetName val="Sheet17"/>
      <sheetName val="Sheet18"/>
      <sheetName val="Sheet19"/>
      <sheetName val="Sheet20"/>
      <sheetName val="Dong Dau"/>
      <sheetName val="Dong Dau (2)"/>
      <sheetName val="Sau dong"/>
      <sheetName val="Ma xa"/>
      <sheetName val="My dinh"/>
      <sheetName val="Tong cong"/>
      <sheetName val="Phu luc"/>
      <sheetName val="Gia trÞ"/>
      <sheetName val="dutoan1"/>
      <sheetName val="Anhtoan"/>
      <sheetName val="dutoan2"/>
      <sheetName val="vat tu"/>
      <sheetName val="VL"/>
      <sheetName val="CTXD"/>
      <sheetName val=".."/>
      <sheetName val="CTDN"/>
      <sheetName val="san vuon"/>
      <sheetName val="khu phu tro"/>
      <sheetName val="DS them luong qui 4-2002"/>
      <sheetName val="Phuc loi 2-9-02"/>
      <sheetName val="PCLB-2002"/>
      <sheetName val="Thuong nhan dip 21-12-02"/>
      <sheetName val="Thuong dip nhan danh hieu AHL§"/>
      <sheetName val="Thang luong thu 13 nam 2002"/>
      <sheetName val="Luong SX# dip Tet Qui Mui(dong)"/>
      <sheetName val="26+180-400.2"/>
      <sheetName val="26+180.Sub1"/>
      <sheetName val="26+180.Sub4"/>
      <sheetName val="26+180-400.5(k95)"/>
      <sheetName val="26+400-620.3(k95)"/>
      <sheetName val="26+400-640.1(k95)"/>
      <sheetName val="26+960-27+150.9"/>
      <sheetName val="26+960-27+150.10"/>
      <sheetName val="26+960-27+150.11"/>
      <sheetName val="26+960-27+150.12"/>
      <sheetName val="26+960-27+150.5(k95)"/>
      <sheetName val="26+960-27+150.4(k95)"/>
      <sheetName val="26+960-27+150.1(k95)"/>
      <sheetName val="27+500-700.5(k95)"/>
      <sheetName val="27+500-700.4(k95)"/>
      <sheetName val="27+500-700.3(k95)"/>
      <sheetName val="27+500-700.1(k95)"/>
      <sheetName val="27+740-920.3(k95)"/>
      <sheetName val="27+740-920.21"/>
      <sheetName val="27+920-28+040.6,7"/>
      <sheetName val="27+920-28+040,8,9"/>
      <sheetName val="27+920-28+040.10"/>
      <sheetName val="27+920-28+040,11"/>
      <sheetName val="27+920-28+160.Su3"/>
      <sheetName val="28+160-28+420,17Top"/>
      <sheetName val="28+160-28+420.5K95"/>
      <sheetName val="28+430-657.7"/>
      <sheetName val="Km28+430-657.8"/>
      <sheetName val="28+430-657.9"/>
      <sheetName val="28+430-667.10"/>
      <sheetName val="28+430-657.11"/>
      <sheetName val="28+430-657.4k95"/>
      <sheetName val="28+500-657.18"/>
      <sheetName val="28+520-657.19"/>
      <sheetName val="PTCT"/>
      <sheetName val="CDghino"/>
      <sheetName val="Tonghop"/>
      <sheetName val="TH (T1-6)"/>
      <sheetName val="ThueTB"/>
      <sheetName val="SCD5"/>
      <sheetName val=" NL"/>
      <sheetName val="CPVL-CPM"/>
      <sheetName val="PTVL"/>
      <sheetName val="CD1"/>
      <sheetName val=" NL (2)"/>
      <sheetName val="CDTHCT"/>
      <sheetName val="CDTHCT (3)"/>
      <sheetName val="Thuyet minh"/>
      <sheetName val="CQ-HQ"/>
      <sheetName val="00000001"/>
      <sheetName val="00000002"/>
      <sheetName val="00000003"/>
      <sheetName val="00000004"/>
      <sheetName val="Dec31"/>
      <sheetName val="Jan2"/>
      <sheetName val="Jan3"/>
      <sheetName val="Jan4"/>
      <sheetName val="Jan6"/>
      <sheetName val="Jan7"/>
      <sheetName val="Jan8"/>
      <sheetName val="Jan9"/>
      <sheetName val="Jan10"/>
      <sheetName val="Jan11"/>
      <sheetName val="Jan13"/>
      <sheetName val="Jan14"/>
      <sheetName val="Jan15"/>
      <sheetName val="Jan16"/>
      <sheetName val="Jan17"/>
      <sheetName val="Jan18"/>
      <sheetName val="Jan20"/>
      <sheetName val="Jan21"/>
      <sheetName val="Jan22"/>
      <sheetName val="Jan23"/>
      <sheetName val="Jan24"/>
      <sheetName val="Jan25"/>
      <sheetName val="Jan27"/>
      <sheetName val="Jan28"/>
      <sheetName val="9"/>
      <sheetName val="10"/>
      <sheetName val="NRC"/>
      <sheetName val="DG SOC"/>
      <sheetName val="DG HQ"/>
      <sheetName val="ENFALUX"/>
      <sheetName val="NHXP"/>
      <sheetName val="KGIAT"/>
      <sheetName val="KDR"/>
      <sheetName val="JAVEL"/>
      <sheetName val="vita"/>
      <sheetName val="TPXM"/>
      <sheetName val="XM"/>
      <sheetName val="Bot Giat C"/>
      <sheetName val="Bot Giat P "/>
      <sheetName val="TP"/>
      <sheetName val="BRTAICHE"/>
      <sheetName val="THBKEO"/>
      <sheetName val="PBBKEO"/>
      <sheetName val="THAY THUNG H"/>
      <sheetName val="BBKK"/>
      <sheetName val="thi nghiem"/>
      <sheetName val="CBQT"/>
      <sheetName val="thkl (2)"/>
      <sheetName val="kht8"/>
      <sheetName val="long tec"/>
      <sheetName val="nlongt"/>
      <sheetName val="tuanb"/>
      <sheetName val="ntuanb"/>
      <sheetName val="nbinh"/>
      <sheetName val="nque"/>
      <sheetName val="ntien"/>
      <sheetName val="ntuanH"/>
      <sheetName val="nmuoi"/>
      <sheetName val="nnghia"/>
      <sheetName val="ntuanM"/>
      <sheetName val="nthi"/>
      <sheetName val="nchung"/>
      <sheetName val="nanh"/>
      <sheetName val="nthang"/>
      <sheetName val="nnguyen"/>
      <sheetName val="ntuc"/>
      <sheetName val="nngan"/>
      <sheetName val="nloi"/>
      <sheetName val="nphuock"/>
      <sheetName val="nphuoch"/>
      <sheetName val="nsonpd"/>
      <sheetName val="nphuock04"/>
      <sheetName val="nphuoch04"/>
      <sheetName val="nphuocpd04"/>
      <sheetName val="nphuocd04"/>
      <sheetName val="nphuoctr04"/>
      <sheetName val="nphuocb04"/>
      <sheetName val="phong"/>
      <sheetName val="CT Duong"/>
      <sheetName val="Bia"/>
      <sheetName val="D.gia"/>
      <sheetName val="T.hop"/>
      <sheetName val="Khoan"/>
      <sheetName val="CtP.tro"/>
      <sheetName val="Nha moi"/>
      <sheetName val="NamBanThach"/>
      <sheetName val="KhoanDuong"/>
      <sheetName val="DeNghiDuong"/>
      <sheetName val="TT-BDH-B1"/>
      <sheetName val="TT-T.Tron So 2"/>
      <sheetName val="TT-Doi6-Dot-1"/>
      <sheetName val="ChietTinh"/>
      <sheetName val="Ct.Dam "/>
      <sheetName val="Ct.Duoi"/>
      <sheetName val="Ct.Tren"/>
      <sheetName val="CtVKdam"/>
      <sheetName val="asphal"/>
      <sheetName val="Gvua"/>
      <sheetName val="D.giaMay"/>
      <sheetName val="10000000"/>
      <sheetName val="tscd"/>
      <sheetName val="KM"/>
      <sheetName val="KHOANMUC"/>
      <sheetName val="CPQL"/>
      <sheetName val="SANLUONG"/>
      <sheetName val="SSCP-SL"/>
      <sheetName val="CPSX"/>
      <sheetName val="KQKD"/>
      <sheetName val="CDSL (2)"/>
      <sheetName val="Thep "/>
      <sheetName val="Chi tiet Khoi luong"/>
      <sheetName val="TH khoi luong"/>
      <sheetName val="Chiet tinh vat lieu "/>
      <sheetName val="TH KL VL"/>
      <sheetName val="CHIT"/>
      <sheetName val="THXH"/>
      <sheetName val="BHXH"/>
      <sheetName val="THCT"/>
      <sheetName val="cap cho cac DT"/>
      <sheetName val="Ung - hoan"/>
      <sheetName val="CP may"/>
      <sheetName val="SS"/>
      <sheetName val="NVL"/>
      <sheetName val="Quang Tri"/>
      <sheetName val="TTHue"/>
      <sheetName val="Da Nang"/>
      <sheetName val="Quang Nam"/>
      <sheetName val="Quang Ngai"/>
      <sheetName val="TH DH-QN"/>
      <sheetName val="KP HD"/>
      <sheetName val="DB HD"/>
      <sheetName val="DT"/>
      <sheetName val="THND"/>
      <sheetName val="THMD"/>
      <sheetName val="Phtro1"/>
      <sheetName val="DTKS1"/>
      <sheetName val="CT1m"/>
      <sheetName val="CDTHU CHI T1"/>
      <sheetName val="THUCHI 2"/>
      <sheetName val="THU CHI3"/>
      <sheetName val="THU CHI 4"/>
      <sheetName val="THU CHI5"/>
      <sheetName val="THU CHI 6"/>
      <sheetName val="TU CHI 7"/>
      <sheetName val="THU CHI9"/>
      <sheetName val="THU CHI 8"/>
      <sheetName val="THU CHI 10"/>
      <sheetName val="THU CHI 11"/>
      <sheetName val="THU CHI 12"/>
      <sheetName val="sent to"/>
      <sheetName val="C.TIEU"/>
      <sheetName val="CPNLTT"/>
      <sheetName val="T.Luong"/>
      <sheetName val="NCTT"/>
      <sheetName val="QLDN"/>
      <sheetName val="641"/>
      <sheetName val="642"/>
      <sheetName val="T.HAO"/>
      <sheetName val="DT TUYEN"/>
      <sheetName val="DT GIA"/>
      <sheetName val="KHDT"/>
      <sheetName val="KHDT (2)"/>
      <sheetName val="SX-TT"/>
      <sheetName val="CL "/>
      <sheetName val="VTu"/>
      <sheetName val="LDTL"/>
      <sheetName val="KHao"/>
      <sheetName val="LNKD"/>
      <sheetName val="SK"/>
      <sheetName val="TNo"/>
      <sheetName val="CTTH"/>
      <sheetName val="VON"/>
      <sheetName val="VLD"/>
      <sheetName val="KQ (2)"/>
      <sheetName val="Q1-02"/>
      <sheetName val="Q2-02"/>
      <sheetName val="Q3-02"/>
      <sheetName val="Phu luc HD"/>
      <sheetName val="Gia du thau"/>
      <sheetName val="PTDG"/>
      <sheetName val="Ca xe"/>
      <sheetName val="Tong Thu"/>
      <sheetName val="Tong Chi"/>
      <sheetName val="Truong hoc"/>
      <sheetName val="Cty CP"/>
      <sheetName val="G.thau 3B"/>
      <sheetName val="T.Hop Thu-chi"/>
      <sheetName val="phan tich DG"/>
      <sheetName val="gia vat lieu"/>
      <sheetName val="gia xe may"/>
      <sheetName val="gia nhan cong"/>
      <sheetName val="Quyet toan"/>
      <sheetName val="Thu hoi"/>
      <sheetName val="Lai vay"/>
      <sheetName val="Tien vay"/>
      <sheetName val="Cong no"/>
      <sheetName val="Cop pha"/>
      <sheetName val="20000000"/>
      <sheetName val="KL Tram Cty"/>
      <sheetName val="Gam may Cty"/>
      <sheetName val="KL tram KH"/>
      <sheetName val="Gam may KH"/>
      <sheetName val="Cach dien"/>
      <sheetName val="Mang tai"/>
      <sheetName val="KL DDK"/>
      <sheetName val="Mang tai DDK"/>
      <sheetName val="KL DDK0,4"/>
      <sheetName val="TT Ky thuat"/>
      <sheetName val="CT moi"/>
      <sheetName val="Tu dien"/>
      <sheetName val="May cat"/>
      <sheetName val="Dao Cly"/>
      <sheetName val="Dao Ptai"/>
      <sheetName val="Tu RMU"/>
      <sheetName val="C.set"/>
      <sheetName val="SI"/>
      <sheetName val="Sco Cap"/>
      <sheetName val="Sco TB"/>
      <sheetName val="TN tram"/>
      <sheetName val="TN C.set"/>
      <sheetName val="TN TD DDay"/>
      <sheetName val="Phan chung"/>
      <sheetName val="Outlets"/>
      <sheetName val="PGs"/>
      <sheetName val="TK111"/>
      <sheetName val="TK112"/>
      <sheetName val="TK131"/>
      <sheetName val="TK1331"/>
      <sheetName val="TK136"/>
      <sheetName val="TK138"/>
      <sheetName val="TK141"/>
      <sheetName val="TK152"/>
      <sheetName val="TK153"/>
      <sheetName val="TK154"/>
      <sheetName val="TK211"/>
      <sheetName val="TK214"/>
      <sheetName val="TK311"/>
      <sheetName val="TK331"/>
      <sheetName val="TK3331"/>
      <sheetName val="TK3334"/>
      <sheetName val="TK334"/>
      <sheetName val="TK335"/>
      <sheetName val="TK336"/>
      <sheetName val="cong Q2"/>
      <sheetName val="T.U luong Q1"/>
      <sheetName val="T.U luong Q2"/>
      <sheetName val="T.U luong Q3"/>
      <sheetName val="Dc Dau"/>
      <sheetName val=" o to Hien 8"/>
      <sheetName val=" o to Hien9"/>
      <sheetName val=" o to Hien10"/>
      <sheetName val=" o to Hien11"/>
      <sheetName val=" o to Hien12)"/>
      <sheetName val=" o to Hien1"/>
      <sheetName val=" o to Hien2"/>
      <sheetName val=" o to Hien3"/>
      <sheetName val=" o to Hien4"/>
      <sheetName val=" o to Hien5"/>
      <sheetName val=" o to Phong 8"/>
      <sheetName val=" o to Phong9"/>
      <sheetName val=" o to Phong10"/>
      <sheetName val=" o to Phong11"/>
      <sheetName val=" o to Phong12)"/>
      <sheetName val=" o to Phong1"/>
      <sheetName val=" o to Phong2"/>
      <sheetName val=" o to Phong3"/>
      <sheetName val=" o to Phong4"/>
      <sheetName val=" o to Phong5"/>
      <sheetName val=" o to Dung 8 "/>
      <sheetName val=" D tt dau8"/>
      <sheetName val=" o to Dung 9"/>
      <sheetName val=" D9 tt dau"/>
      <sheetName val=" D10 tt dau"/>
      <sheetName val=" o to Dung 10"/>
      <sheetName val=" o to Dung 11"/>
      <sheetName val=" o to Dung 12)"/>
      <sheetName val=" o to Dung 1"/>
      <sheetName val=" o to Dung2"/>
      <sheetName val=" o to Dung3"/>
      <sheetName val=" o to Dung4"/>
      <sheetName val=" o totrongT10-12"/>
      <sheetName val=" o totrongT2"/>
      <sheetName val=" o totrungT10-12"/>
      <sheetName val=" o toMinhT10-12 "/>
      <sheetName val=" o toMinhT2"/>
      <sheetName val=" o toTrieuT10-12  "/>
      <sheetName val="Luong 8 SP"/>
      <sheetName val="Luong 9 SP "/>
      <sheetName val="Luong 10 SP "/>
      <sheetName val="Luong 11 SP "/>
      <sheetName val="Luong 12 SP"/>
      <sheetName val="Luong 1 SP1"/>
      <sheetName val="Luong 2 SP2"/>
      <sheetName val="Luong 3 SP3"/>
      <sheetName val="Luong 4 SP4"/>
      <sheetName val="Luong 4 SP5"/>
      <sheetName val="BTTTLT8"/>
      <sheetName val="BTTTLT9"/>
      <sheetName val="BTTTLT10"/>
      <sheetName val="BTTTLT11"/>
      <sheetName val="BTTTLT12"/>
      <sheetName val="BTTTLT1"/>
      <sheetName val="BTTTLT2"/>
      <sheetName val="BTTTLT3"/>
      <sheetName val="BTTTLT4"/>
      <sheetName val="BTTTLT5"/>
      <sheetName val="KL VL"/>
      <sheetName val="KHCTiet"/>
      <sheetName val="QT 9-6"/>
      <sheetName val="Thuong luu HB"/>
      <sheetName val="QT03"/>
      <sheetName val="QT"/>
      <sheetName val="PTmay"/>
      <sheetName val="KK"/>
      <sheetName val="QT Ky T"/>
      <sheetName val="BCKT"/>
      <sheetName val="C47-QI-2003"/>
      <sheetName val="ytq1"/>
      <sheetName val="bc vt TON BAI"/>
      <sheetName val="XXXXXXX0"/>
      <sheetName val="Ke"/>
      <sheetName val="KLTong hop"/>
      <sheetName val="Lan can"/>
      <sheetName val="Ranh doc (2)"/>
      <sheetName val="Ranh doc"/>
      <sheetName val="Coc tieu"/>
      <sheetName val="Bien bao"/>
      <sheetName val="Nan tuyen"/>
      <sheetName val="Lan 1"/>
      <sheetName val="Lan  2"/>
      <sheetName val="Lan 3"/>
      <sheetName val="Gia tri"/>
      <sheetName val="Lan 5"/>
      <sheetName val="Xep hang 201"/>
      <sheetName val="toan Cty"/>
      <sheetName val="Cong ty"/>
      <sheetName val="XN 2"/>
      <sheetName val="XN ong CHi"/>
      <sheetName val="N XDCT&amp; XKLD"/>
      <sheetName val="CN HCM"/>
      <sheetName val="HITECO"/>
      <sheetName val="TT XKLD(Nhan)"/>
      <sheetName val="Ong Hong"/>
      <sheetName val="CN hung yen"/>
      <sheetName val="Dong nai"/>
      <sheetName val="LUU1704"/>
      <sheetName val="Caodo"/>
      <sheetName val="Dat"/>
      <sheetName val="KL-CTTK"/>
      <sheetName val="BTH"/>
      <sheetName val="TM"/>
      <sheetName val="BU-gian"/>
      <sheetName val="Bu-Ha"/>
      <sheetName val="PTVT"/>
      <sheetName val="Gia DAN"/>
      <sheetName val="Dan"/>
      <sheetName val="Cuoc"/>
      <sheetName val="Bugia"/>
      <sheetName val="KL57"/>
      <sheetName val="C45A-BH"/>
      <sheetName val="C46A-BH"/>
      <sheetName val="C47A-BH"/>
      <sheetName val="C48A-BH"/>
      <sheetName val="S-53-1"/>
      <sheetName val="XN79"/>
      <sheetName val="CTMT"/>
      <sheetName val="N1111"/>
      <sheetName val="C1111"/>
      <sheetName val="1121"/>
      <sheetName val="daura"/>
      <sheetName val="dauvao"/>
      <sheetName val="PXuat"/>
      <sheetName val="THVT.T5"/>
      <sheetName val="XL1.t5"/>
      <sheetName val="XL2.T5"/>
      <sheetName val="XL3.T5"/>
      <sheetName val="XL5.T5"/>
      <sheetName val="THCCDCXN"/>
      <sheetName val="CC.XL1"/>
      <sheetName val="XL2"/>
      <sheetName val="XL3"/>
      <sheetName val="XL5"/>
      <sheetName val="Cpa"/>
      <sheetName val="khXN"/>
      <sheetName val="KKTS.04"/>
      <sheetName val="nha kct"/>
      <sheetName val="BKVT"/>
      <sheetName val="Cau 2(3)"/>
      <sheetName val="binh do"/>
      <sheetName val="cot lieu"/>
      <sheetName val="van khuon"/>
      <sheetName val="CT BT"/>
      <sheetName val="lay mau"/>
      <sheetName val="mat ngoai goi"/>
      <sheetName val="coc tram-bt"/>
      <sheetName val="THDGK"/>
      <sheetName val="THDGTT"/>
      <sheetName val="Cong hop"/>
      <sheetName val="nt+dd+cl"/>
      <sheetName val="kc+conlaiql"/>
      <sheetName val="kc+clai(107)"/>
      <sheetName val="duong(107)"/>
      <sheetName val="qui1"/>
      <sheetName val="1,3-30,4"/>
      <sheetName val="kldukien"/>
      <sheetName val="kldukien (107)"/>
      <sheetName val="thang4"/>
      <sheetName val="qui1 (2)"/>
      <sheetName val="clvl"/>
      <sheetName val="Chenh lech"/>
      <sheetName val="Kinh phí"/>
      <sheetName val="T1(T1)04"/>
      <sheetName val="THDT"/>
      <sheetName val="DM-Goc"/>
      <sheetName val="Gia-CT"/>
      <sheetName val="PTCP"/>
      <sheetName val="cphoi"/>
      <sheetName val="Tien ung"/>
      <sheetName val="phi luong3"/>
      <sheetName val="NAM 2004"/>
      <sheetName val="Dutoan"/>
      <sheetName val="congtac vien-uy"/>
      <sheetName val="Nhan luc2001"/>
      <sheetName val="Vattu2"/>
      <sheetName val="Vattu"/>
      <sheetName val="CT xa"/>
      <sheetName val="TLGC"/>
      <sheetName val="BL"/>
      <sheetName val="Chi tiet VL-NC-MTC"/>
    </sheetNames>
    <definedNames>
      <definedName name="DataFilter"/>
      <definedName name="DataSort"/>
      <definedName name="GoBack" sheetId="1"/>
    </defined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refreshError="1"/>
      <sheetData sheetId="148" refreshError="1"/>
      <sheetData sheetId="149" refreshError="1"/>
      <sheetData sheetId="150" refreshError="1"/>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refreshError="1"/>
      <sheetData sheetId="239" refreshError="1"/>
      <sheetData sheetId="240" refreshError="1"/>
      <sheetData sheetId="241" refreshError="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refreshError="1"/>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ANEL 南區焚化爐"/>
      <sheetName val="NEW-PANEL"/>
      <sheetName val="MV-PANEL"/>
    </sheetNames>
    <sheetDataSet>
      <sheetData sheetId="0"/>
      <sheetData sheetId="1"/>
      <sheetData sheetId="2"/>
      <sheetData sheetId="3"/>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C"/>
      <sheetName val="Dat"/>
      <sheetName val="TN-TBA"/>
      <sheetName val="TN-22"/>
      <sheetName val="TN-0,4"/>
      <sheetName val="TH-tba "/>
      <sheetName val="GIA "/>
      <sheetName val="KP-TBA"/>
      <sheetName val="KP-0,4"/>
      <sheetName val="KS"/>
      <sheetName val="0,4"/>
      <sheetName val="TH-0.4"/>
      <sheetName val="TH-tba"/>
      <sheetName val="KP-22"/>
      <sheetName val="TH-22"/>
      <sheetName val="22"/>
      <sheetName val="TBA"/>
      <sheetName val="DG-VC"/>
      <sheetName val="TH-TBI "/>
      <sheetName val="G.Bt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a"/>
    </sheetNames>
    <sheetDataSet>
      <sheetData sheetId="0"/>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VL (N)ps"/>
      <sheetName val="TONG HOP VL(b)PS"/>
      <sheetName val="BT V L (N) PS"/>
      <sheetName val="TH VL dien"/>
      <sheetName val="BT VAT LIEU(b)PS"/>
      <sheetName val="BANG  TINH(B)"/>
      <sheetName val="TBIA"/>
      <sheetName val="TH VL (N)"/>
      <sheetName val="BT VAT LIEU (N)"/>
      <sheetName val="BT VAT LIEU(b)"/>
      <sheetName val="BT VAT LIEU (b2)"/>
      <sheetName val="TONG HOP VL(b)"/>
      <sheetName val="KINH PHI"/>
      <sheetName val="BANG  TINH (ps)"/>
      <sheetName val="BANG  TINH(N)"/>
      <sheetName val="BANG  TINH(B)PS"/>
      <sheetName val="BANG  TINH(N)PS"/>
      <sheetName val="BT DIEN"/>
      <sheetName val="DON GIA"/>
      <sheetName val="DM 56"/>
      <sheetName val="TBIA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VL (N)ps"/>
      <sheetName val="TONG HOP VL(b)PS"/>
      <sheetName val="BT V L (N) PS"/>
      <sheetName val="TH VL dien"/>
      <sheetName val="BT VAT LIEU(b)PS"/>
      <sheetName val="BANG  TINH(B)"/>
      <sheetName val="TBIA"/>
      <sheetName val="TH VL (N)"/>
      <sheetName val="BT VAT LIEU (N)"/>
      <sheetName val="BT VAT LIEU(b)"/>
      <sheetName val="BT VAT LIEU (b2)"/>
      <sheetName val="TONG HOP VL(b)"/>
      <sheetName val="KINH PHI"/>
      <sheetName val="BANG  TINH (ps)"/>
      <sheetName val="BANG  TINH(N)"/>
      <sheetName val="BANG  TINH(B)PS"/>
      <sheetName val="BANG  TINH(N)PS"/>
      <sheetName val="BT DIEN"/>
      <sheetName val="DON GIA"/>
      <sheetName val="DM 56"/>
      <sheetName val="TBIA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BASE"/>
      <sheetName val="KHNH T3-T10"/>
      <sheetName val="KHNH T4-T10"/>
      <sheetName val="Sheet3"/>
      <sheetName val="XXXXXXXX"/>
      <sheetName val="Chart1"/>
      <sheetName val="Phantich"/>
      <sheetName val="Toan_DA"/>
      <sheetName val="2004"/>
      <sheetName val="2005"/>
      <sheetName val="XL4Test5"/>
      <sheetName val="01"/>
      <sheetName val="02"/>
      <sheetName val="03"/>
      <sheetName val="04"/>
      <sheetName val="05"/>
      <sheetName val="06"/>
      <sheetName val="07"/>
      <sheetName val="08"/>
      <sheetName val="0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01-03"/>
      <sheetName val="Tonghop"/>
      <sheetName val="Sheet1"/>
      <sheetName val="00000000"/>
      <sheetName val="10000000"/>
      <sheetName val="Gia Ban"/>
      <sheetName val="GiaCK"/>
      <sheetName val="Gia DSRs"/>
      <sheetName val="Gia NTD"/>
      <sheetName val="GiaVon"/>
      <sheetName val="17_x0000__x0000__x0000__x0000__x0000__x0000__x0000__x0000__x0000__x0000__x0000_㏘ĳ_x0000__x0004__x0000__x0000__x0000__x0000__x0000__x0000_⣬ĳ_x0000__x0000__x0000__x0000__x0000__x0000_"/>
      <sheetName val="q2"/>
      <sheetName val="q3"/>
      <sheetName val="Sheet11"/>
      <sheetName val="Sheet12"/>
      <sheetName val="Sheet13"/>
      <sheetName val="Sheet14"/>
      <sheetName val="Sheet15"/>
      <sheetName val="Sheet16"/>
      <sheetName val="TH"/>
      <sheetName val="bang chuan"/>
      <sheetName val="bien &lt;200 m2"/>
      <sheetName val="&lt;200"/>
      <sheetName val="bang chuan (2)"/>
      <sheetName val="thue (chinh thuc)"/>
      <sheetName val="thue"/>
      <sheetName val="thue (2)"/>
      <sheetName val="bang doi chieu"/>
      <sheetName val="20000000"/>
      <sheetName val="30000000"/>
      <sheetName val="40000000"/>
      <sheetName val="50000000"/>
      <sheetName val="60000000"/>
      <sheetName val="XL4Poppy"/>
      <sheetName val="KE PHI"/>
      <sheetName val="KE THUE"/>
      <sheetName val="KE CHI PHI"/>
      <sheetName val="TINH GIA THANH"/>
      <sheetName val="TONG HOP KHAU HAO"/>
      <sheetName val="TONG HOP CHI PHI"/>
      <sheetName val="DA SAN XUAT TRONG THANG"/>
      <sheetName val="THANH TOAN TIEN UNG"/>
      <sheetName val="KHAU HAO DAY CHUYEN DA"/>
      <sheetName val="Hoan thanh"/>
      <sheetName val="Khoach"/>
      <sheetName val="hoan th 15"/>
      <sheetName val="Khoach 15"/>
      <sheetName val="HT 22"/>
      <sheetName val="KH 22"/>
      <sheetName val="KH29"/>
      <sheetName val="KH T8"/>
      <sheetName val="T8"/>
      <sheetName val="T7"/>
      <sheetName val="Kh48"/>
      <sheetName val="Ht 48"/>
      <sheetName val="Ht128"/>
      <sheetName val="ht12"/>
      <sheetName val="Kh 12"/>
      <sheetName val="ht 20-10"/>
      <sheetName val="kh20-10"/>
      <sheetName val="Kh 6-10"/>
      <sheetName val="06-10"/>
      <sheetName val="29-9"/>
      <sheetName val="22-9"/>
      <sheetName val="16-9"/>
      <sheetName val="8-9"/>
      <sheetName val="1-9"/>
      <sheetName val="26-8"/>
      <sheetName val="n198"/>
      <sheetName val="kh128"/>
      <sheetName val="HT29"/>
      <sheetName val="Cover"/>
      <sheetName val="explain"/>
      <sheetName val="Tong hop"/>
      <sheetName val="kp chi tiet"/>
      <sheetName val="Vat lieu"/>
      <sheetName val="May"/>
      <sheetName val="KHOAN"/>
      <sheetName val="CAPVATU"/>
      <sheetName val="to trinh mua VT"/>
      <sheetName val="Denghi tam ung"/>
      <sheetName val="KTRVATU "/>
      <sheetName val="MAU GNHH"/>
      <sheetName val="T.toan1"/>
      <sheetName val="Data"/>
      <sheetName val="Bang quyet toan VT"/>
      <sheetName val="Summary (USD)"/>
      <sheetName val="Summary (VND)"/>
      <sheetName val="A"/>
      <sheetName val="B"/>
      <sheetName val="C"/>
      <sheetName val="D"/>
      <sheetName val="E"/>
      <sheetName val="F1"/>
      <sheetName val="F2"/>
      <sheetName val="G"/>
      <sheetName val="H"/>
      <sheetName val="3rd party"/>
      <sheetName val="interco "/>
      <sheetName val="Q1-02"/>
      <sheetName val="Q2-02"/>
      <sheetName val="Q3-02"/>
      <sheetName val="dq"/>
      <sheetName val="Outlets"/>
      <sheetName val="PGs"/>
    </sheetNames>
    <sheetDataSet>
      <sheetData sheetId="0" refreshError="1">
        <row r="7">
          <cell r="AH7" t="str">
            <v>SP1</v>
          </cell>
          <cell r="AI7" t="str">
            <v>SOLVENT CLEANING   (SSPC-SP-1)</v>
          </cell>
          <cell r="AJ7">
            <v>60</v>
          </cell>
          <cell r="AK7">
            <v>60</v>
          </cell>
          <cell r="AL7">
            <v>60</v>
          </cell>
        </row>
        <row r="8">
          <cell r="AH8" t="str">
            <v>SP2</v>
          </cell>
          <cell r="AI8" t="str">
            <v>HAND CLEANING   (SSPC-SP-2)</v>
          </cell>
          <cell r="AJ8">
            <v>50</v>
          </cell>
          <cell r="AK8">
            <v>50</v>
          </cell>
          <cell r="AL8">
            <v>50</v>
          </cell>
        </row>
        <row r="9">
          <cell r="AH9" t="str">
            <v>SP3</v>
          </cell>
          <cell r="AI9" t="str">
            <v>POWER CLEANING   (SSPC-SP-3)</v>
          </cell>
          <cell r="AJ9">
            <v>50</v>
          </cell>
          <cell r="AK9">
            <v>50</v>
          </cell>
          <cell r="AL9">
            <v>50</v>
          </cell>
        </row>
        <row r="10">
          <cell r="AH10" t="str">
            <v>SP5</v>
          </cell>
          <cell r="AI10" t="str">
            <v>WHITE METAL BLAST   (SSPC-SP-5)</v>
          </cell>
          <cell r="AJ10">
            <v>90</v>
          </cell>
          <cell r="AK10">
            <v>90</v>
          </cell>
          <cell r="AL10">
            <v>90</v>
          </cell>
        </row>
        <row r="11">
          <cell r="AH11" t="str">
            <v>SP6</v>
          </cell>
          <cell r="AI11" t="str">
            <v>COMMERCIAL BLAST (SSPC-SP-6)</v>
          </cell>
          <cell r="AJ11">
            <v>70</v>
          </cell>
          <cell r="AK11">
            <v>70</v>
          </cell>
          <cell r="AL11">
            <v>70</v>
          </cell>
        </row>
        <row r="12">
          <cell r="AH12" t="str">
            <v>SP7</v>
          </cell>
          <cell r="AI12" t="str">
            <v>BRUSH OFF BLAST CLEANING (SSPC-SP7)</v>
          </cell>
          <cell r="AJ12">
            <v>50</v>
          </cell>
          <cell r="AK12">
            <v>50</v>
          </cell>
          <cell r="AL12">
            <v>50</v>
          </cell>
        </row>
        <row r="13">
          <cell r="AH13" t="str">
            <v>SP8</v>
          </cell>
          <cell r="AI13" t="str">
            <v>PICKLING  (SSPC-SP-8)</v>
          </cell>
          <cell r="AJ13">
            <v>350</v>
          </cell>
          <cell r="AK13">
            <v>350</v>
          </cell>
          <cell r="AL13">
            <v>350</v>
          </cell>
        </row>
        <row r="14">
          <cell r="AH14" t="str">
            <v>SP10</v>
          </cell>
          <cell r="AI14" t="str">
            <v>NEAR WHITE BLAST (SSPC-SP-10)</v>
          </cell>
          <cell r="AJ14">
            <v>80</v>
          </cell>
          <cell r="AK14">
            <v>80</v>
          </cell>
          <cell r="AL14">
            <v>80</v>
          </cell>
        </row>
        <row r="16">
          <cell r="AH16" t="str">
            <v>RLP</v>
          </cell>
          <cell r="AI16" t="str">
            <v>RED LEAD PRIMER</v>
          </cell>
          <cell r="AJ16" t="str">
            <v>0101</v>
          </cell>
          <cell r="AK16" t="str">
            <v>905(OP-91)</v>
          </cell>
          <cell r="AL16" t="str">
            <v>210</v>
          </cell>
          <cell r="AM16">
            <v>1</v>
          </cell>
          <cell r="AN16">
            <v>9.1999999999999993</v>
          </cell>
          <cell r="AO16">
            <v>9.6999999999999993</v>
          </cell>
          <cell r="AP16">
            <v>14.8</v>
          </cell>
          <cell r="AQ16">
            <v>47.83</v>
          </cell>
          <cell r="AR16">
            <v>45.36</v>
          </cell>
          <cell r="AS16">
            <v>38.51</v>
          </cell>
          <cell r="AT16">
            <v>440</v>
          </cell>
          <cell r="AU16">
            <v>440</v>
          </cell>
          <cell r="AV16">
            <v>570</v>
          </cell>
        </row>
        <row r="17">
          <cell r="AI17" t="str">
            <v>RED LEAD PRIMER</v>
          </cell>
          <cell r="AJ17" t="str">
            <v>0102</v>
          </cell>
          <cell r="AK17" t="str">
            <v>906(OP-92)</v>
          </cell>
          <cell r="AL17" t="str">
            <v>220</v>
          </cell>
          <cell r="AM17">
            <v>1</v>
          </cell>
          <cell r="AN17">
            <v>8.7799999999999994</v>
          </cell>
          <cell r="AO17">
            <v>10</v>
          </cell>
          <cell r="AP17">
            <v>12.4</v>
          </cell>
          <cell r="AQ17">
            <v>47.83</v>
          </cell>
          <cell r="AR17">
            <v>42</v>
          </cell>
          <cell r="AS17">
            <v>38.71</v>
          </cell>
          <cell r="AT17">
            <v>420</v>
          </cell>
          <cell r="AU17">
            <v>420</v>
          </cell>
          <cell r="AV17">
            <v>480</v>
          </cell>
        </row>
        <row r="18">
          <cell r="AI18" t="str">
            <v>B P RED LEAD PRIMER</v>
          </cell>
          <cell r="AJ18" t="str">
            <v>0103</v>
          </cell>
          <cell r="AK18" t="str">
            <v>911</v>
          </cell>
          <cell r="AM18">
            <v>1</v>
          </cell>
          <cell r="AN18">
            <v>8.44</v>
          </cell>
          <cell r="AO18">
            <v>9</v>
          </cell>
          <cell r="AQ18">
            <v>45</v>
          </cell>
          <cell r="AR18">
            <v>42.22</v>
          </cell>
          <cell r="AT18">
            <v>380</v>
          </cell>
          <cell r="AU18">
            <v>380</v>
          </cell>
        </row>
        <row r="19">
          <cell r="AH19" t="str">
            <v>ATP</v>
          </cell>
          <cell r="AI19" t="str">
            <v xml:space="preserve">ALUMINUM TRIPOLYPHOSPHATE PRIMER </v>
          </cell>
          <cell r="AJ19" t="str">
            <v>0107</v>
          </cell>
          <cell r="AK19" t="str">
            <v>992</v>
          </cell>
          <cell r="AL19" t="str">
            <v>221</v>
          </cell>
          <cell r="AM19">
            <v>1</v>
          </cell>
          <cell r="AN19">
            <v>12.6</v>
          </cell>
          <cell r="AO19">
            <v>7.09</v>
          </cell>
          <cell r="AP19">
            <v>11.4</v>
          </cell>
          <cell r="AQ19">
            <v>39.68</v>
          </cell>
          <cell r="AR19">
            <v>42.31</v>
          </cell>
          <cell r="AS19">
            <v>38.6</v>
          </cell>
          <cell r="AT19">
            <v>500</v>
          </cell>
          <cell r="AU19">
            <v>300</v>
          </cell>
          <cell r="AV19">
            <v>440</v>
          </cell>
        </row>
        <row r="20">
          <cell r="AH20" t="str">
            <v>AZCP</v>
          </cell>
          <cell r="AI20" t="str">
            <v xml:space="preserve">ALKYD ZINC CHROMATE PRIMER </v>
          </cell>
          <cell r="AJ20" t="str">
            <v>0111</v>
          </cell>
          <cell r="AK20" t="str">
            <v>907(OP-93)</v>
          </cell>
          <cell r="AL20" t="str">
            <v>240</v>
          </cell>
          <cell r="AM20">
            <v>1</v>
          </cell>
          <cell r="AN20">
            <v>10.9</v>
          </cell>
          <cell r="AO20">
            <v>10.6</v>
          </cell>
          <cell r="AP20">
            <v>9</v>
          </cell>
          <cell r="AQ20">
            <v>40.369999999999997</v>
          </cell>
          <cell r="AR20">
            <v>41.51</v>
          </cell>
          <cell r="AS20">
            <v>40.89</v>
          </cell>
          <cell r="AT20">
            <v>440</v>
          </cell>
          <cell r="AU20">
            <v>440</v>
          </cell>
          <cell r="AV20">
            <v>368</v>
          </cell>
        </row>
        <row r="21">
          <cell r="AH21" t="str">
            <v>ROP</v>
          </cell>
          <cell r="AI21" t="str">
            <v xml:space="preserve">RED OXIDE PRIMER </v>
          </cell>
          <cell r="AJ21" t="str">
            <v>0121</v>
          </cell>
          <cell r="AK21" t="str">
            <v>904(OP-95)</v>
          </cell>
          <cell r="AL21" t="str">
            <v>230</v>
          </cell>
          <cell r="AM21">
            <v>1</v>
          </cell>
          <cell r="AN21">
            <v>6.5</v>
          </cell>
          <cell r="AO21">
            <v>8.1999999999999993</v>
          </cell>
          <cell r="AP21">
            <v>5.2</v>
          </cell>
          <cell r="AQ21">
            <v>46.15</v>
          </cell>
          <cell r="AR21">
            <v>41.46</v>
          </cell>
          <cell r="AS21">
            <v>57.12</v>
          </cell>
          <cell r="AT21">
            <v>300</v>
          </cell>
          <cell r="AU21">
            <v>340</v>
          </cell>
          <cell r="AV21">
            <v>297</v>
          </cell>
        </row>
        <row r="22">
          <cell r="AH22" t="str">
            <v>GS</v>
          </cell>
          <cell r="AI22" t="str">
            <v xml:space="preserve">GRAY SURFACE </v>
          </cell>
          <cell r="AJ22" t="str">
            <v>0141</v>
          </cell>
          <cell r="AK22" t="str">
            <v>501</v>
          </cell>
          <cell r="AL22" t="str">
            <v>090</v>
          </cell>
          <cell r="AM22">
            <v>1</v>
          </cell>
          <cell r="AN22">
            <v>8.1</v>
          </cell>
          <cell r="AO22">
            <v>12.1</v>
          </cell>
          <cell r="AP22">
            <v>12.6</v>
          </cell>
          <cell r="AQ22">
            <v>37.04</v>
          </cell>
          <cell r="AR22">
            <v>37.19</v>
          </cell>
          <cell r="AS22">
            <v>37.94</v>
          </cell>
          <cell r="AT22">
            <v>300</v>
          </cell>
          <cell r="AU22">
            <v>450</v>
          </cell>
          <cell r="AV22">
            <v>478</v>
          </cell>
        </row>
        <row r="23">
          <cell r="AH23" t="str">
            <v>RMP</v>
          </cell>
          <cell r="AI23" t="str">
            <v>READY-MIXED PAINT</v>
          </cell>
          <cell r="AJ23" t="str">
            <v>0151</v>
          </cell>
          <cell r="AK23" t="str">
            <v>111</v>
          </cell>
          <cell r="AL23" t="str">
            <v>100</v>
          </cell>
          <cell r="AM23">
            <v>1</v>
          </cell>
          <cell r="AN23">
            <v>10.9</v>
          </cell>
          <cell r="AO23">
            <v>9.6</v>
          </cell>
          <cell r="AP23">
            <v>10</v>
          </cell>
          <cell r="AQ23">
            <v>41.28</v>
          </cell>
          <cell r="AR23">
            <v>41.67</v>
          </cell>
          <cell r="AS23">
            <v>38</v>
          </cell>
          <cell r="AT23">
            <v>450</v>
          </cell>
          <cell r="AU23">
            <v>400</v>
          </cell>
          <cell r="AV23">
            <v>380</v>
          </cell>
        </row>
        <row r="24">
          <cell r="AH24" t="str">
            <v>FRMP</v>
          </cell>
          <cell r="AI24" t="str">
            <v xml:space="preserve">FLAT READY-MIXED PAINT </v>
          </cell>
          <cell r="AJ24" t="str">
            <v>0153</v>
          </cell>
          <cell r="AK24" t="str">
            <v>508</v>
          </cell>
          <cell r="AM24">
            <v>1</v>
          </cell>
          <cell r="AN24">
            <v>11.8</v>
          </cell>
          <cell r="AO24">
            <v>9.4</v>
          </cell>
          <cell r="AQ24">
            <v>36.44</v>
          </cell>
          <cell r="AR24">
            <v>37.229999999999997</v>
          </cell>
          <cell r="AT24">
            <v>430</v>
          </cell>
          <cell r="AU24">
            <v>350</v>
          </cell>
        </row>
        <row r="25">
          <cell r="AH25" t="str">
            <v>AE</v>
          </cell>
          <cell r="AI25" t="str">
            <v xml:space="preserve">ALKYD ENAMEL </v>
          </cell>
          <cell r="AJ25" t="str">
            <v>0162</v>
          </cell>
          <cell r="AK25" t="str">
            <v>502</v>
          </cell>
          <cell r="AL25" t="str">
            <v>110</v>
          </cell>
          <cell r="AM25">
            <v>1</v>
          </cell>
          <cell r="AN25">
            <v>11.9</v>
          </cell>
          <cell r="AO25">
            <v>12.4</v>
          </cell>
          <cell r="AP25">
            <v>12</v>
          </cell>
          <cell r="AQ25">
            <v>35.29</v>
          </cell>
          <cell r="AR25">
            <v>37.1</v>
          </cell>
          <cell r="AS25">
            <v>37.92</v>
          </cell>
          <cell r="AT25">
            <v>420</v>
          </cell>
          <cell r="AU25">
            <v>460</v>
          </cell>
          <cell r="AV25">
            <v>455</v>
          </cell>
        </row>
        <row r="26">
          <cell r="AH26" t="str">
            <v>AP</v>
          </cell>
          <cell r="AI26" t="str">
            <v>ALUMIN PAINT</v>
          </cell>
          <cell r="AJ26" t="str">
            <v>0152</v>
          </cell>
          <cell r="AK26" t="str">
            <v>103</v>
          </cell>
          <cell r="AL26" t="str">
            <v>310</v>
          </cell>
          <cell r="AM26">
            <v>1</v>
          </cell>
          <cell r="AN26">
            <v>10.9</v>
          </cell>
          <cell r="AO26">
            <v>13.5</v>
          </cell>
          <cell r="AP26">
            <v>13.5</v>
          </cell>
          <cell r="AQ26">
            <v>36.700000000000003</v>
          </cell>
          <cell r="AR26">
            <v>34.07</v>
          </cell>
          <cell r="AS26">
            <v>32.44</v>
          </cell>
          <cell r="AT26">
            <v>400</v>
          </cell>
          <cell r="AU26">
            <v>460</v>
          </cell>
          <cell r="AV26">
            <v>438</v>
          </cell>
        </row>
        <row r="27">
          <cell r="AH27" t="str">
            <v>AMF</v>
          </cell>
          <cell r="AI27" t="str">
            <v>PHEN0LIC-MODIFIED ALKYD M.I.O.FINISH</v>
          </cell>
          <cell r="AJ27" t="str">
            <v>4690(Ar-900)</v>
          </cell>
          <cell r="AL27" t="str">
            <v>800</v>
          </cell>
          <cell r="AM27">
            <v>1</v>
          </cell>
          <cell r="AN27">
            <v>19.16</v>
          </cell>
          <cell r="AP27">
            <v>17.8</v>
          </cell>
          <cell r="AQ27">
            <v>26.1</v>
          </cell>
          <cell r="AS27">
            <v>37.869999999999997</v>
          </cell>
          <cell r="AT27">
            <v>500</v>
          </cell>
          <cell r="AV27">
            <v>674</v>
          </cell>
        </row>
        <row r="28">
          <cell r="AH28" t="str">
            <v>GP</v>
          </cell>
          <cell r="AI28" t="str">
            <v xml:space="preserve">GALVAN. STEEL SHEET EHULSION PAINT </v>
          </cell>
          <cell r="AK28" t="str">
            <v>100(OM-12)</v>
          </cell>
          <cell r="AM28">
            <v>1</v>
          </cell>
          <cell r="AO28">
            <v>14.3</v>
          </cell>
          <cell r="AR28">
            <v>47.55</v>
          </cell>
          <cell r="AU28">
            <v>680</v>
          </cell>
        </row>
        <row r="29">
          <cell r="AI29" t="str">
            <v xml:space="preserve">EPOXY RESIN </v>
          </cell>
        </row>
        <row r="30">
          <cell r="AH30" t="str">
            <v>ERLP</v>
          </cell>
          <cell r="AI30" t="str">
            <v xml:space="preserve">EPOXY RED LEAD PRIMER </v>
          </cell>
          <cell r="AJ30" t="str">
            <v>0401</v>
          </cell>
          <cell r="AK30" t="str">
            <v>1007(EP-01)</v>
          </cell>
          <cell r="AM30">
            <v>1</v>
          </cell>
          <cell r="AN30">
            <v>13.7</v>
          </cell>
          <cell r="AO30">
            <v>11.9</v>
          </cell>
          <cell r="AQ30">
            <v>41.61</v>
          </cell>
          <cell r="AR30">
            <v>47.9</v>
          </cell>
          <cell r="AT30">
            <v>570</v>
          </cell>
          <cell r="AU30">
            <v>570</v>
          </cell>
        </row>
        <row r="31">
          <cell r="AH31" t="str">
            <v>EZCP</v>
          </cell>
          <cell r="AI31" t="str">
            <v xml:space="preserve">EPOXY ZINC CHROMATE PRIMER </v>
          </cell>
          <cell r="AJ31" t="str">
            <v>0411</v>
          </cell>
          <cell r="AK31" t="str">
            <v>1008(EP-09)</v>
          </cell>
          <cell r="AL31" t="str">
            <v>56</v>
          </cell>
          <cell r="AM31">
            <v>1</v>
          </cell>
          <cell r="AN31">
            <v>13.7</v>
          </cell>
          <cell r="AO31">
            <v>13.2</v>
          </cell>
          <cell r="AP31">
            <v>15.7</v>
          </cell>
          <cell r="AQ31">
            <v>41.61</v>
          </cell>
          <cell r="AR31">
            <v>43.18</v>
          </cell>
          <cell r="AS31">
            <v>57.32</v>
          </cell>
          <cell r="AT31">
            <v>570</v>
          </cell>
          <cell r="AU31">
            <v>570</v>
          </cell>
          <cell r="AV31">
            <v>900</v>
          </cell>
        </row>
        <row r="32">
          <cell r="AH32" t="str">
            <v>EZRP</v>
          </cell>
          <cell r="AI32" t="str">
            <v xml:space="preserve">EPOXY ZINC RICH PRIMER </v>
          </cell>
          <cell r="AJ32" t="str">
            <v>0416</v>
          </cell>
          <cell r="AK32" t="str">
            <v>1006(EP-03)</v>
          </cell>
          <cell r="AL32" t="str">
            <v>63</v>
          </cell>
          <cell r="AM32">
            <v>1</v>
          </cell>
          <cell r="AN32">
            <v>24.9</v>
          </cell>
          <cell r="AO32">
            <v>18.899999999999999</v>
          </cell>
          <cell r="AP32">
            <v>44.29</v>
          </cell>
          <cell r="AQ32">
            <v>44.18</v>
          </cell>
          <cell r="AR32">
            <v>52.91</v>
          </cell>
          <cell r="AS32">
            <v>29.35</v>
          </cell>
          <cell r="AT32">
            <v>1100</v>
          </cell>
          <cell r="AU32">
            <v>1000</v>
          </cell>
          <cell r="AV32">
            <v>1300</v>
          </cell>
        </row>
        <row r="33">
          <cell r="AH33" t="str">
            <v>EROP</v>
          </cell>
          <cell r="AI33" t="str">
            <v xml:space="preserve">EPOXY RED OXIDE PRIMER </v>
          </cell>
          <cell r="AJ33" t="str">
            <v>0421(Z-500)</v>
          </cell>
          <cell r="AK33" t="str">
            <v>1009(EP-02)</v>
          </cell>
          <cell r="AL33" t="str">
            <v>87</v>
          </cell>
          <cell r="AM33">
            <v>1</v>
          </cell>
          <cell r="AN33">
            <v>11.3</v>
          </cell>
          <cell r="AO33">
            <v>10.9</v>
          </cell>
          <cell r="AP33">
            <v>28.1</v>
          </cell>
          <cell r="AQ33">
            <v>41.59</v>
          </cell>
          <cell r="AR33">
            <v>43.12</v>
          </cell>
          <cell r="AS33">
            <v>39.15</v>
          </cell>
          <cell r="AT33">
            <v>470</v>
          </cell>
          <cell r="AU33">
            <v>470</v>
          </cell>
          <cell r="AV33">
            <v>1100</v>
          </cell>
        </row>
        <row r="34">
          <cell r="AH34" t="str">
            <v>EV</v>
          </cell>
          <cell r="AI34" t="str">
            <v xml:space="preserve">EPOXY VARNISH </v>
          </cell>
          <cell r="AJ34" t="str">
            <v>0450</v>
          </cell>
          <cell r="AK34" t="str">
            <v>1010</v>
          </cell>
          <cell r="AL34" t="str">
            <v>46</v>
          </cell>
          <cell r="AM34">
            <v>1</v>
          </cell>
          <cell r="AN34">
            <v>19</v>
          </cell>
          <cell r="AO34">
            <v>19.399999999999999</v>
          </cell>
          <cell r="AP34">
            <v>21.1</v>
          </cell>
          <cell r="AQ34">
            <v>28.95</v>
          </cell>
          <cell r="AR34">
            <v>28.35</v>
          </cell>
          <cell r="AS34">
            <v>26.07</v>
          </cell>
          <cell r="AT34">
            <v>550</v>
          </cell>
          <cell r="AU34">
            <v>550</v>
          </cell>
          <cell r="AV34">
            <v>550</v>
          </cell>
        </row>
        <row r="35">
          <cell r="AH35" t="str">
            <v>EFC</v>
          </cell>
          <cell r="AI35" t="str">
            <v xml:space="preserve">EPOXY FINISH COATING </v>
          </cell>
          <cell r="AJ35" t="str">
            <v>0451</v>
          </cell>
          <cell r="AK35" t="str">
            <v>1001(EP-04)</v>
          </cell>
          <cell r="AL35" t="str">
            <v>86</v>
          </cell>
          <cell r="AM35">
            <v>1</v>
          </cell>
          <cell r="AN35">
            <v>16.8</v>
          </cell>
          <cell r="AO35">
            <v>18.3</v>
          </cell>
          <cell r="AP35">
            <v>34.9</v>
          </cell>
          <cell r="AQ35">
            <v>41.67</v>
          </cell>
          <cell r="AR35">
            <v>38.25</v>
          </cell>
          <cell r="AS35">
            <v>22.92</v>
          </cell>
          <cell r="AT35">
            <v>700</v>
          </cell>
          <cell r="AU35">
            <v>700</v>
          </cell>
          <cell r="AV35">
            <v>800</v>
          </cell>
        </row>
        <row r="36">
          <cell r="AH36" t="str">
            <v>CTE</v>
          </cell>
          <cell r="AI36" t="str">
            <v xml:space="preserve">COAL TAR EPOXY HB </v>
          </cell>
          <cell r="AJ36" t="str">
            <v>0459</v>
          </cell>
          <cell r="AK36" t="str">
            <v>1004(EP-06)</v>
          </cell>
          <cell r="AL36" t="str">
            <v>58</v>
          </cell>
          <cell r="AM36">
            <v>1</v>
          </cell>
          <cell r="AN36">
            <v>7.9</v>
          </cell>
          <cell r="AO36">
            <v>7.6</v>
          </cell>
          <cell r="AQ36">
            <v>50.63</v>
          </cell>
          <cell r="AR36">
            <v>52.63</v>
          </cell>
          <cell r="AT36">
            <v>400</v>
          </cell>
          <cell r="AU36">
            <v>400</v>
          </cell>
          <cell r="AV36">
            <v>700</v>
          </cell>
        </row>
        <row r="37">
          <cell r="AH37" t="str">
            <v>IZRP</v>
          </cell>
          <cell r="AI37" t="str">
            <v xml:space="preserve">INORGANIC ZINC RICH PRIMER </v>
          </cell>
          <cell r="AJ37" t="str">
            <v>4120(Z-120HB)</v>
          </cell>
          <cell r="AK37" t="str">
            <v>1011(IZ-01)</v>
          </cell>
          <cell r="AL37" t="str">
            <v>33</v>
          </cell>
          <cell r="AM37">
            <v>1</v>
          </cell>
          <cell r="AN37">
            <v>19.399999999999999</v>
          </cell>
          <cell r="AO37">
            <v>15.6</v>
          </cell>
          <cell r="AP37">
            <v>30.3</v>
          </cell>
          <cell r="AQ37">
            <v>56.7</v>
          </cell>
          <cell r="AR37">
            <v>64.099999999999994</v>
          </cell>
          <cell r="AS37">
            <v>42.9</v>
          </cell>
          <cell r="AT37">
            <v>1100</v>
          </cell>
          <cell r="AU37">
            <v>1000</v>
          </cell>
          <cell r="AV37">
            <v>1300</v>
          </cell>
        </row>
        <row r="38">
          <cell r="AH38" t="str">
            <v>EATP</v>
          </cell>
          <cell r="AI38" t="str">
            <v>EPOXY ALUMINUM TRIPOLYPHOSPHATE PRIMER</v>
          </cell>
          <cell r="AJ38" t="str">
            <v>A-536</v>
          </cell>
          <cell r="AK38" t="str">
            <v>1075</v>
          </cell>
          <cell r="AL38" t="str">
            <v>57</v>
          </cell>
          <cell r="AM38">
            <v>1</v>
          </cell>
          <cell r="AN38">
            <v>18.7</v>
          </cell>
          <cell r="AO38">
            <v>14.7</v>
          </cell>
          <cell r="AP38">
            <v>15.5</v>
          </cell>
          <cell r="AQ38">
            <v>42.78</v>
          </cell>
          <cell r="AR38">
            <v>42.86</v>
          </cell>
          <cell r="AS38">
            <v>39.03</v>
          </cell>
          <cell r="AT38">
            <v>800</v>
          </cell>
          <cell r="AU38">
            <v>630</v>
          </cell>
          <cell r="AV38">
            <v>605</v>
          </cell>
        </row>
        <row r="39">
          <cell r="AH39" t="str">
            <v>EBZRP</v>
          </cell>
          <cell r="AI39" t="str">
            <v xml:space="preserve">EPOXY CURED BASED ZINC RICH PRIMER </v>
          </cell>
          <cell r="AJ39" t="str">
            <v>4180(Z-800)</v>
          </cell>
          <cell r="AK39" t="str">
            <v>1002</v>
          </cell>
          <cell r="AM39">
            <v>1</v>
          </cell>
          <cell r="AN39">
            <v>27.3</v>
          </cell>
          <cell r="AO39">
            <v>15.7</v>
          </cell>
          <cell r="AQ39">
            <v>40.29</v>
          </cell>
          <cell r="AR39">
            <v>38.22</v>
          </cell>
          <cell r="AT39">
            <v>1100</v>
          </cell>
          <cell r="AU39">
            <v>600</v>
          </cell>
        </row>
        <row r="40">
          <cell r="AH40" t="str">
            <v>HBEP</v>
          </cell>
          <cell r="AI40" t="str">
            <v>HIGH BUILD EPOXY POLYAMINE CURED</v>
          </cell>
          <cell r="AJ40" t="str">
            <v>4418(A-418)</v>
          </cell>
          <cell r="AK40" t="str">
            <v>1015</v>
          </cell>
          <cell r="AM40">
            <v>1</v>
          </cell>
          <cell r="AN40">
            <v>18.3</v>
          </cell>
          <cell r="AO40">
            <v>13.1</v>
          </cell>
          <cell r="AQ40">
            <v>65.569999999999993</v>
          </cell>
          <cell r="AR40">
            <v>83.97</v>
          </cell>
          <cell r="AT40">
            <v>1200</v>
          </cell>
          <cell r="AU40">
            <v>1100</v>
          </cell>
        </row>
        <row r="41">
          <cell r="AH41" t="str">
            <v>HSCP</v>
          </cell>
          <cell r="AI41" t="str">
            <v>HIGH SOILD EPOXY POLYAMINE CURED PRIMER</v>
          </cell>
          <cell r="AJ41" t="str">
            <v>4418(A-448)</v>
          </cell>
          <cell r="AK41">
            <v>1017</v>
          </cell>
          <cell r="AM41">
            <v>1</v>
          </cell>
          <cell r="AN41">
            <v>20.309999999999999</v>
          </cell>
          <cell r="AO41">
            <v>13.1</v>
          </cell>
          <cell r="AQ41">
            <v>64</v>
          </cell>
          <cell r="AR41">
            <v>83.97</v>
          </cell>
          <cell r="AT41">
            <v>1300</v>
          </cell>
          <cell r="AU41">
            <v>1100</v>
          </cell>
        </row>
        <row r="42">
          <cell r="AH42" t="str">
            <v>EEA</v>
          </cell>
          <cell r="AI42" t="str">
            <v>EPOXY ENAMEL AMINE ADDUCT CURED</v>
          </cell>
          <cell r="AJ42" t="str">
            <v>4450(A-500)</v>
          </cell>
          <cell r="AK42" t="str">
            <v>1014</v>
          </cell>
          <cell r="AM42">
            <v>1</v>
          </cell>
          <cell r="AN42">
            <v>23.8</v>
          </cell>
          <cell r="AO42">
            <v>11.4</v>
          </cell>
          <cell r="AQ42">
            <v>37.82</v>
          </cell>
          <cell r="AR42">
            <v>83.33</v>
          </cell>
          <cell r="AT42">
            <v>900</v>
          </cell>
          <cell r="AU42">
            <v>950</v>
          </cell>
        </row>
        <row r="43">
          <cell r="AH43" t="str">
            <v>NEP</v>
          </cell>
          <cell r="AI43" t="str">
            <v>NON-REACTIVE EPOXY PRIMER</v>
          </cell>
          <cell r="AJ43" t="str">
            <v>4405(A-505)</v>
          </cell>
          <cell r="AM43">
            <v>1</v>
          </cell>
          <cell r="AN43">
            <v>19.2</v>
          </cell>
          <cell r="AQ43">
            <v>41.67</v>
          </cell>
          <cell r="AT43">
            <v>800</v>
          </cell>
        </row>
        <row r="44">
          <cell r="AH44" t="str">
            <v>ZCOP</v>
          </cell>
          <cell r="AI44" t="str">
            <v xml:space="preserve">ZINC CHROMATE-RED OXIDE/EPOXY PRIMER </v>
          </cell>
          <cell r="AJ44" t="str">
            <v>4451(A-510)</v>
          </cell>
          <cell r="AK44" t="str">
            <v>1016</v>
          </cell>
          <cell r="AM44">
            <v>1</v>
          </cell>
          <cell r="AN44">
            <v>18.2</v>
          </cell>
          <cell r="AO44">
            <v>8.1999999999999993</v>
          </cell>
          <cell r="AQ44">
            <v>42.86</v>
          </cell>
          <cell r="AR44">
            <v>85.37</v>
          </cell>
          <cell r="AT44">
            <v>780</v>
          </cell>
          <cell r="AU44">
            <v>700</v>
          </cell>
        </row>
        <row r="45">
          <cell r="AH45" t="str">
            <v>EPC</v>
          </cell>
          <cell r="AI45" t="str">
            <v xml:space="preserve">EPOXY ENAMEL/POLYAMIDE CURED </v>
          </cell>
          <cell r="AJ45" t="str">
            <v>4415(A-515)</v>
          </cell>
          <cell r="AM45">
            <v>1</v>
          </cell>
          <cell r="AN45">
            <v>19.8</v>
          </cell>
          <cell r="AQ45">
            <v>42.93</v>
          </cell>
          <cell r="AT45">
            <v>850</v>
          </cell>
        </row>
        <row r="46">
          <cell r="AI46" t="str">
            <v>EPOXY NON-SKID SURFACING</v>
          </cell>
          <cell r="AJ46" t="str">
            <v>4425(A-525)</v>
          </cell>
          <cell r="AK46" t="str">
            <v>1018</v>
          </cell>
          <cell r="AM46">
            <v>1</v>
          </cell>
          <cell r="AN46">
            <v>18</v>
          </cell>
          <cell r="AO46">
            <v>31.3</v>
          </cell>
          <cell r="AQ46">
            <v>37.78</v>
          </cell>
          <cell r="AR46">
            <v>47.92</v>
          </cell>
          <cell r="AT46">
            <v>680</v>
          </cell>
          <cell r="AU46">
            <v>1500</v>
          </cell>
        </row>
        <row r="47">
          <cell r="AH47" t="str">
            <v>EPAP</v>
          </cell>
          <cell r="AI47" t="str">
            <v>EPOXY-POLYAMIDE,ALLOY PRIMER.</v>
          </cell>
          <cell r="AJ47" t="str">
            <v>4465(A-650)</v>
          </cell>
          <cell r="AK47">
            <v>1020</v>
          </cell>
          <cell r="AM47">
            <v>1</v>
          </cell>
          <cell r="AN47">
            <v>21</v>
          </cell>
          <cell r="AO47">
            <v>26.92</v>
          </cell>
          <cell r="AQ47">
            <v>42.86</v>
          </cell>
          <cell r="AR47">
            <v>13</v>
          </cell>
          <cell r="AT47">
            <v>900</v>
          </cell>
          <cell r="AU47">
            <v>350</v>
          </cell>
        </row>
        <row r="48">
          <cell r="AI48" t="str">
            <v>LEAD SILICO CHROMATE EP.PRI./POLYAMIDE CURED</v>
          </cell>
          <cell r="AJ48" t="str">
            <v>4430(A-530)</v>
          </cell>
          <cell r="AM48">
            <v>1</v>
          </cell>
          <cell r="AN48">
            <v>21.97</v>
          </cell>
          <cell r="AQ48">
            <v>37.78</v>
          </cell>
          <cell r="AT48">
            <v>830</v>
          </cell>
        </row>
        <row r="49">
          <cell r="AH49" t="str">
            <v>ERLP</v>
          </cell>
          <cell r="AI49" t="str">
            <v>EPOXY RED LEAD POLYAMIDE CURED PRIMER</v>
          </cell>
          <cell r="AJ49" t="str">
            <v>4440(A-540)</v>
          </cell>
          <cell r="AK49" t="str">
            <v>1051</v>
          </cell>
          <cell r="AM49">
            <v>1</v>
          </cell>
          <cell r="AN49">
            <v>19.399999999999999</v>
          </cell>
          <cell r="AO49">
            <v>15.8</v>
          </cell>
          <cell r="AQ49">
            <v>42.78</v>
          </cell>
          <cell r="AR49">
            <v>43.04</v>
          </cell>
          <cell r="AT49">
            <v>830</v>
          </cell>
          <cell r="AU49">
            <v>680</v>
          </cell>
        </row>
        <row r="50">
          <cell r="AH50" t="str">
            <v>EROP</v>
          </cell>
          <cell r="AI50" t="str">
            <v>RED LEAD-RED OXIDE EP./POLYAMIDE CURED PRI.</v>
          </cell>
          <cell r="AJ50" t="str">
            <v>4445(A-545)</v>
          </cell>
          <cell r="AK50" t="str">
            <v>1060</v>
          </cell>
          <cell r="AM50">
            <v>1</v>
          </cell>
          <cell r="AN50">
            <v>18.7</v>
          </cell>
          <cell r="AO50">
            <v>20.9</v>
          </cell>
          <cell r="AQ50">
            <v>42.78</v>
          </cell>
          <cell r="AR50">
            <v>28.71</v>
          </cell>
          <cell r="AT50">
            <v>800</v>
          </cell>
          <cell r="AU50">
            <v>600</v>
          </cell>
        </row>
        <row r="51">
          <cell r="AH51" t="str">
            <v>ETC</v>
          </cell>
          <cell r="AI51" t="str">
            <v>TAR EPOXY COATING/AMINE CURED</v>
          </cell>
          <cell r="AJ51" t="str">
            <v>4460(A-560)</v>
          </cell>
          <cell r="AK51" t="str">
            <v>1070(EP-10)</v>
          </cell>
          <cell r="AM51">
            <v>1</v>
          </cell>
          <cell r="AN51">
            <v>11.69</v>
          </cell>
          <cell r="AO51">
            <v>12.2</v>
          </cell>
          <cell r="AQ51">
            <v>42.78</v>
          </cell>
          <cell r="AR51">
            <v>57.38</v>
          </cell>
          <cell r="AT51">
            <v>500</v>
          </cell>
          <cell r="AU51">
            <v>700</v>
          </cell>
        </row>
        <row r="52">
          <cell r="AH52" t="str">
            <v>EWB</v>
          </cell>
          <cell r="AI52" t="str">
            <v>WATER BASE EPOXY ENAMEL/POLTAMINE CURED</v>
          </cell>
          <cell r="AJ52" t="str">
            <v>4458(A-580)</v>
          </cell>
          <cell r="AK52" t="str">
            <v>1017(EP-07)</v>
          </cell>
          <cell r="AL52" t="str">
            <v>96</v>
          </cell>
          <cell r="AM52">
            <v>1</v>
          </cell>
          <cell r="AN52">
            <v>34.4</v>
          </cell>
          <cell r="AO52">
            <v>16</v>
          </cell>
          <cell r="AP52">
            <v>32.700000000000003</v>
          </cell>
          <cell r="AQ52">
            <v>37.79</v>
          </cell>
          <cell r="AR52">
            <v>43.75</v>
          </cell>
          <cell r="AS52">
            <v>45.87</v>
          </cell>
          <cell r="AT52">
            <v>1300</v>
          </cell>
          <cell r="AU52">
            <v>700</v>
          </cell>
          <cell r="AV52">
            <v>1500</v>
          </cell>
        </row>
        <row r="53">
          <cell r="AH53" t="str">
            <v>CCTE</v>
          </cell>
          <cell r="AI53" t="str">
            <v>CATALYZED COAL TAR EPOXY POLYAMINE CURED</v>
          </cell>
          <cell r="AJ53" t="str">
            <v>4459(A-590)</v>
          </cell>
          <cell r="AK53" t="str">
            <v>SP-06</v>
          </cell>
          <cell r="AM53">
            <v>1</v>
          </cell>
          <cell r="AN53">
            <v>12.6</v>
          </cell>
          <cell r="AO53">
            <v>32.1</v>
          </cell>
          <cell r="AQ53">
            <v>55.56</v>
          </cell>
          <cell r="AR53">
            <v>42.37</v>
          </cell>
          <cell r="AT53">
            <v>700</v>
          </cell>
          <cell r="AU53">
            <v>1360</v>
          </cell>
        </row>
        <row r="54">
          <cell r="AH54" t="str">
            <v>EPF</v>
          </cell>
          <cell r="AI54" t="str">
            <v>EPOXY-POLYAMINE,FINISH</v>
          </cell>
          <cell r="AJ54" t="str">
            <v>4465(A-650)</v>
          </cell>
          <cell r="AK54" t="str">
            <v>SP-08</v>
          </cell>
          <cell r="AM54">
            <v>1</v>
          </cell>
          <cell r="AN54">
            <v>21</v>
          </cell>
          <cell r="AO54">
            <v>24.4</v>
          </cell>
          <cell r="AQ54">
            <v>42.86</v>
          </cell>
          <cell r="AR54">
            <v>25</v>
          </cell>
          <cell r="AT54">
            <v>900</v>
          </cell>
          <cell r="AU54">
            <v>610</v>
          </cell>
        </row>
        <row r="55">
          <cell r="AH55" t="str">
            <v>EPRLP</v>
          </cell>
          <cell r="AI55" t="str">
            <v>EPOXY/POLYAMINE,RED LEAD PRIMER</v>
          </cell>
          <cell r="AJ55" t="str">
            <v>4570(A-700)</v>
          </cell>
          <cell r="AK55" t="str">
            <v>SP-09</v>
          </cell>
          <cell r="AM55">
            <v>1</v>
          </cell>
          <cell r="AN55">
            <v>21</v>
          </cell>
          <cell r="AO55">
            <v>32</v>
          </cell>
          <cell r="AQ55">
            <v>42.86</v>
          </cell>
          <cell r="AR55">
            <v>23.75</v>
          </cell>
          <cell r="AT55">
            <v>900</v>
          </cell>
          <cell r="AU55">
            <v>760</v>
          </cell>
        </row>
        <row r="56">
          <cell r="AH56" t="str">
            <v>EMOP</v>
          </cell>
          <cell r="AI56" t="str">
            <v xml:space="preserve">EPOXY MIO PRIMER </v>
          </cell>
          <cell r="AJ56" t="str">
            <v>4691(Ar-910)</v>
          </cell>
          <cell r="AK56" t="str">
            <v>1050(EP-20)</v>
          </cell>
          <cell r="AL56" t="str">
            <v>76</v>
          </cell>
          <cell r="AM56">
            <v>1</v>
          </cell>
          <cell r="AN56">
            <v>17.3</v>
          </cell>
          <cell r="AO56">
            <v>9.2799999999999994</v>
          </cell>
          <cell r="AP56">
            <v>30.9</v>
          </cell>
          <cell r="AQ56">
            <v>43.35</v>
          </cell>
          <cell r="AR56">
            <v>31.25</v>
          </cell>
          <cell r="AS56">
            <v>25.89</v>
          </cell>
          <cell r="AT56">
            <v>750</v>
          </cell>
          <cell r="AU56">
            <v>290</v>
          </cell>
          <cell r="AV56">
            <v>800</v>
          </cell>
        </row>
        <row r="57">
          <cell r="AH57" t="str">
            <v>EPCP</v>
          </cell>
          <cell r="AI57" t="str">
            <v>EPOXY-PHENOLIC CURED PRIMER .</v>
          </cell>
          <cell r="AJ57" t="str">
            <v>4691(Ar-910)</v>
          </cell>
          <cell r="AK57" t="str">
            <v>1060</v>
          </cell>
          <cell r="AL57" t="str">
            <v>76</v>
          </cell>
          <cell r="AM57">
            <v>1</v>
          </cell>
          <cell r="AN57">
            <v>17.3</v>
          </cell>
          <cell r="AO57">
            <v>19.2</v>
          </cell>
          <cell r="AP57">
            <v>30.9</v>
          </cell>
          <cell r="AQ57">
            <v>43.35</v>
          </cell>
          <cell r="AR57">
            <v>31.25</v>
          </cell>
          <cell r="AS57">
            <v>25.89</v>
          </cell>
          <cell r="AT57">
            <v>750</v>
          </cell>
          <cell r="AU57">
            <v>600</v>
          </cell>
          <cell r="AV57">
            <v>800</v>
          </cell>
        </row>
        <row r="59">
          <cell r="AI59" t="str">
            <v xml:space="preserve">CHLORINATED RUBBER RESIN </v>
          </cell>
        </row>
        <row r="60">
          <cell r="AH60" t="str">
            <v>CRRLP</v>
          </cell>
          <cell r="AI60" t="str">
            <v xml:space="preserve">CALORINATED RUBBER RED LEAD PRIMER </v>
          </cell>
          <cell r="AJ60" t="str">
            <v>0201</v>
          </cell>
          <cell r="AK60" t="str">
            <v>1402(RF-63)</v>
          </cell>
          <cell r="AL60" t="str">
            <v>530</v>
          </cell>
          <cell r="AM60">
            <v>1</v>
          </cell>
          <cell r="AN60">
            <v>14.7</v>
          </cell>
          <cell r="AO60">
            <v>12.9</v>
          </cell>
          <cell r="AP60">
            <v>15.5</v>
          </cell>
          <cell r="AQ60">
            <v>32.65</v>
          </cell>
          <cell r="AR60">
            <v>37.979999999999997</v>
          </cell>
          <cell r="AS60">
            <v>36.450000000000003</v>
          </cell>
          <cell r="AT60">
            <v>480</v>
          </cell>
          <cell r="AU60">
            <v>490</v>
          </cell>
          <cell r="AV60">
            <v>565</v>
          </cell>
        </row>
        <row r="61">
          <cell r="AH61" t="str">
            <v>CRZCP</v>
          </cell>
          <cell r="AI61" t="str">
            <v>CHLORINATED RUBBER PRIMER ZINC CHROMATE PR.</v>
          </cell>
          <cell r="AJ61" t="str">
            <v>0211</v>
          </cell>
          <cell r="AK61" t="str">
            <v>1450(RF-67)</v>
          </cell>
          <cell r="AL61" t="str">
            <v>540</v>
          </cell>
          <cell r="AM61">
            <v>1</v>
          </cell>
          <cell r="AN61">
            <v>15.5</v>
          </cell>
          <cell r="AO61">
            <v>11.3</v>
          </cell>
          <cell r="AP61">
            <v>14.1</v>
          </cell>
          <cell r="AQ61">
            <v>30.97</v>
          </cell>
          <cell r="AR61">
            <v>42.48</v>
          </cell>
          <cell r="AS61">
            <v>36.450000000000003</v>
          </cell>
          <cell r="AT61">
            <v>480</v>
          </cell>
          <cell r="AU61">
            <v>480</v>
          </cell>
          <cell r="AV61">
            <v>514</v>
          </cell>
        </row>
        <row r="62">
          <cell r="AH62" t="str">
            <v>CRROP</v>
          </cell>
          <cell r="AI62" t="str">
            <v xml:space="preserve">CHLORINATED RUBBER RED OXIDE PRIMER </v>
          </cell>
          <cell r="AJ62" t="str">
            <v>0221</v>
          </cell>
          <cell r="AK62" t="str">
            <v>1403(RF-65)</v>
          </cell>
          <cell r="AL62" t="str">
            <v>510</v>
          </cell>
          <cell r="AM62">
            <v>1</v>
          </cell>
          <cell r="AN62">
            <v>14.6</v>
          </cell>
          <cell r="AO62">
            <v>12.1</v>
          </cell>
          <cell r="AP62">
            <v>31</v>
          </cell>
          <cell r="AQ62">
            <v>30.82</v>
          </cell>
          <cell r="AR62">
            <v>38.020000000000003</v>
          </cell>
          <cell r="AS62">
            <v>38.549999999999997</v>
          </cell>
          <cell r="AT62">
            <v>450</v>
          </cell>
          <cell r="AU62">
            <v>460</v>
          </cell>
          <cell r="AV62">
            <v>1195</v>
          </cell>
        </row>
        <row r="63">
          <cell r="AH63" t="str">
            <v>CRF</v>
          </cell>
          <cell r="AI63" t="str">
            <v xml:space="preserve">CHLORINATED RUBBER FINISH </v>
          </cell>
          <cell r="AJ63" t="str">
            <v>0251</v>
          </cell>
          <cell r="AK63" t="str">
            <v>1401</v>
          </cell>
          <cell r="AL63" t="str">
            <v>520</v>
          </cell>
          <cell r="AM63">
            <v>1</v>
          </cell>
          <cell r="AN63">
            <v>18.899999999999999</v>
          </cell>
          <cell r="AO63">
            <v>15.8</v>
          </cell>
          <cell r="AP63">
            <v>16.7</v>
          </cell>
          <cell r="AQ63">
            <v>31.75</v>
          </cell>
          <cell r="AR63">
            <v>34.18</v>
          </cell>
          <cell r="AS63">
            <v>33.83</v>
          </cell>
          <cell r="AT63">
            <v>600</v>
          </cell>
          <cell r="AU63">
            <v>540</v>
          </cell>
          <cell r="AV63">
            <v>565</v>
          </cell>
        </row>
        <row r="64">
          <cell r="AH64" t="str">
            <v>CRATP</v>
          </cell>
          <cell r="AI64" t="str">
            <v>C RUBBER ALUMINUM TRIPOLYPHOSPHATE PRIMER</v>
          </cell>
          <cell r="AJ64" t="str">
            <v>0203</v>
          </cell>
          <cell r="AL64" t="str">
            <v>531</v>
          </cell>
          <cell r="AM64">
            <v>1</v>
          </cell>
          <cell r="AN64">
            <v>13.4</v>
          </cell>
          <cell r="AP64">
            <v>14.5</v>
          </cell>
          <cell r="AQ64">
            <v>37.31</v>
          </cell>
          <cell r="AS64">
            <v>36.409999999999997</v>
          </cell>
          <cell r="AT64">
            <v>500</v>
          </cell>
          <cell r="AV64">
            <v>528</v>
          </cell>
        </row>
        <row r="65">
          <cell r="AH65" t="str">
            <v>PCRF</v>
          </cell>
          <cell r="AI65" t="str">
            <v>PIGMENTED CHLORINATED RUBBER FINISH</v>
          </cell>
          <cell r="AJ65" t="str">
            <v>4470(C-700)</v>
          </cell>
          <cell r="AK65" t="str">
            <v>RF-51~56</v>
          </cell>
          <cell r="AL65" t="str">
            <v>560</v>
          </cell>
          <cell r="AM65">
            <v>1</v>
          </cell>
          <cell r="AN65">
            <v>27.1</v>
          </cell>
          <cell r="AO65">
            <v>12.3</v>
          </cell>
          <cell r="AP65">
            <v>13.5</v>
          </cell>
          <cell r="AQ65">
            <v>33.21</v>
          </cell>
          <cell r="AR65">
            <v>38.21</v>
          </cell>
          <cell r="AS65">
            <v>33.78</v>
          </cell>
          <cell r="AT65">
            <v>900</v>
          </cell>
          <cell r="AU65">
            <v>470</v>
          </cell>
          <cell r="AV65">
            <v>456</v>
          </cell>
        </row>
        <row r="66">
          <cell r="AH66" t="str">
            <v>CRRLP</v>
          </cell>
          <cell r="AI66" t="str">
            <v xml:space="preserve">CHLORINATED RUBBER RED LEAD PRIMER </v>
          </cell>
          <cell r="AJ66" t="str">
            <v>4575(C-750)</v>
          </cell>
          <cell r="AL66" t="str">
            <v>500</v>
          </cell>
          <cell r="AM66">
            <v>1</v>
          </cell>
          <cell r="AN66">
            <v>17.2</v>
          </cell>
          <cell r="AP66">
            <v>15</v>
          </cell>
          <cell r="AQ66">
            <v>37.79</v>
          </cell>
          <cell r="AS66">
            <v>30.4</v>
          </cell>
          <cell r="AT66">
            <v>650</v>
          </cell>
          <cell r="AV66">
            <v>456</v>
          </cell>
        </row>
        <row r="67">
          <cell r="AH67" t="str">
            <v>CRROP</v>
          </cell>
          <cell r="AI67" t="str">
            <v xml:space="preserve">CHLORINATED RUBBER RED LEAD-RED OXIDE PRIMER </v>
          </cell>
          <cell r="AJ67" t="str">
            <v>4576(C-760)</v>
          </cell>
          <cell r="AL67" t="str">
            <v>550</v>
          </cell>
          <cell r="AM67">
            <v>1</v>
          </cell>
          <cell r="AN67">
            <v>15.9</v>
          </cell>
          <cell r="AP67">
            <v>14.8</v>
          </cell>
          <cell r="AQ67">
            <v>38.99</v>
          </cell>
          <cell r="AS67">
            <v>33.78</v>
          </cell>
          <cell r="AT67">
            <v>620</v>
          </cell>
          <cell r="AV67">
            <v>500</v>
          </cell>
        </row>
        <row r="68">
          <cell r="AI68" t="str">
            <v>CHLORINATED RUBBER BASE M.I.O.COATING</v>
          </cell>
          <cell r="AJ68" t="str">
            <v>4693(Ar-930)</v>
          </cell>
          <cell r="AK68" t="str">
            <v>1452(RF-68)</v>
          </cell>
          <cell r="AL68" t="str">
            <v>600</v>
          </cell>
          <cell r="AM68">
            <v>1</v>
          </cell>
          <cell r="AN68">
            <v>16.399999999999999</v>
          </cell>
          <cell r="AO68">
            <v>13.2</v>
          </cell>
          <cell r="AP68">
            <v>14.8</v>
          </cell>
          <cell r="AQ68">
            <v>37.799999999999997</v>
          </cell>
          <cell r="AR68">
            <v>37.880000000000003</v>
          </cell>
          <cell r="AS68">
            <v>33.72</v>
          </cell>
          <cell r="AT68">
            <v>620</v>
          </cell>
          <cell r="AU68">
            <v>500</v>
          </cell>
          <cell r="AV68">
            <v>499</v>
          </cell>
        </row>
        <row r="71">
          <cell r="AI71" t="str">
            <v xml:space="preserve">SILICONE RESIN </v>
          </cell>
        </row>
        <row r="72">
          <cell r="AH72" t="str">
            <v>HP200</v>
          </cell>
          <cell r="AI72" t="str">
            <v>HEAT-RESISTING PRIMER 200'C ,SILICONE SERIES.</v>
          </cell>
          <cell r="AJ72" t="str">
            <v>0631</v>
          </cell>
          <cell r="AK72" t="str">
            <v>1512</v>
          </cell>
          <cell r="AM72">
            <v>1</v>
          </cell>
          <cell r="AN72">
            <v>16.5</v>
          </cell>
          <cell r="AO72">
            <v>26.2</v>
          </cell>
          <cell r="AQ72">
            <v>36.36</v>
          </cell>
          <cell r="AR72">
            <v>38.17</v>
          </cell>
          <cell r="AT72">
            <v>600</v>
          </cell>
          <cell r="AU72">
            <v>1000</v>
          </cell>
        </row>
        <row r="73">
          <cell r="AH73" t="str">
            <v>HP300</v>
          </cell>
          <cell r="AI73" t="str">
            <v xml:space="preserve">HEAT-RESISTING PRIMER 300'C </v>
          </cell>
          <cell r="AJ73" t="str">
            <v>0632</v>
          </cell>
          <cell r="AK73" t="str">
            <v>1507</v>
          </cell>
          <cell r="AL73" t="str">
            <v>330-1</v>
          </cell>
          <cell r="AM73">
            <v>1</v>
          </cell>
          <cell r="AN73">
            <v>20.7</v>
          </cell>
          <cell r="AO73">
            <v>20.399999999999999</v>
          </cell>
          <cell r="AP73">
            <v>29</v>
          </cell>
          <cell r="AQ73">
            <v>36.229999999999997</v>
          </cell>
          <cell r="AR73">
            <v>38.24</v>
          </cell>
          <cell r="AS73">
            <v>33.76</v>
          </cell>
          <cell r="AT73">
            <v>750</v>
          </cell>
          <cell r="AU73">
            <v>780</v>
          </cell>
          <cell r="AV73">
            <v>979</v>
          </cell>
        </row>
        <row r="74">
          <cell r="AH74" t="str">
            <v>HP500</v>
          </cell>
          <cell r="AI74" t="str">
            <v>HEAT-RESISTING PRIMER 500'C</v>
          </cell>
          <cell r="AJ74" t="str">
            <v>0634</v>
          </cell>
          <cell r="AK74" t="str">
            <v>1501</v>
          </cell>
          <cell r="AM74">
            <v>1</v>
          </cell>
          <cell r="AN74">
            <v>35.799999999999997</v>
          </cell>
          <cell r="AO74">
            <v>34.1</v>
          </cell>
          <cell r="AQ74">
            <v>36.31</v>
          </cell>
          <cell r="AR74">
            <v>38.119999999999997</v>
          </cell>
          <cell r="AT74">
            <v>1300</v>
          </cell>
          <cell r="AU74">
            <v>1300</v>
          </cell>
        </row>
        <row r="75">
          <cell r="AH75" t="str">
            <v>HP600</v>
          </cell>
          <cell r="AI75" t="str">
            <v>HEAT-RESISTING PRIMER 600'C</v>
          </cell>
          <cell r="AJ75" t="str">
            <v>0635</v>
          </cell>
          <cell r="AK75" t="str">
            <v>1500</v>
          </cell>
          <cell r="AL75" t="str">
            <v>320-1</v>
          </cell>
          <cell r="AM75">
            <v>1</v>
          </cell>
          <cell r="AN75">
            <v>44.09</v>
          </cell>
          <cell r="AO75">
            <v>34.1</v>
          </cell>
          <cell r="AP75">
            <v>44.4</v>
          </cell>
          <cell r="AQ75">
            <v>31.75</v>
          </cell>
          <cell r="AR75">
            <v>38.119999999999997</v>
          </cell>
          <cell r="AS75">
            <v>33.78</v>
          </cell>
          <cell r="AT75">
            <v>1400</v>
          </cell>
          <cell r="AU75">
            <v>1300</v>
          </cell>
          <cell r="AV75">
            <v>1500</v>
          </cell>
        </row>
        <row r="76">
          <cell r="AH76" t="str">
            <v>HF200</v>
          </cell>
          <cell r="AI76" t="str">
            <v>HEAT-RESISTING PAINT 200'C SILICONE SREIES.</v>
          </cell>
          <cell r="AJ76" t="str">
            <v>0651</v>
          </cell>
          <cell r="AK76" t="str">
            <v>1504</v>
          </cell>
          <cell r="AM76">
            <v>1</v>
          </cell>
          <cell r="AN76">
            <v>17.5</v>
          </cell>
          <cell r="AO76">
            <v>27.3</v>
          </cell>
          <cell r="AQ76">
            <v>30.29</v>
          </cell>
          <cell r="AR76">
            <v>28.57</v>
          </cell>
          <cell r="AT76">
            <v>530</v>
          </cell>
          <cell r="AU76">
            <v>780</v>
          </cell>
        </row>
        <row r="77">
          <cell r="AH77" t="str">
            <v>HF300</v>
          </cell>
          <cell r="AI77" t="str">
            <v>HEAT-RESISTING PAINT 300'C</v>
          </cell>
          <cell r="AJ77" t="str">
            <v>0652</v>
          </cell>
          <cell r="AK77" t="str">
            <v>1505</v>
          </cell>
          <cell r="AL77" t="str">
            <v>330</v>
          </cell>
          <cell r="AM77">
            <v>1</v>
          </cell>
          <cell r="AN77">
            <v>27.6</v>
          </cell>
          <cell r="AO77">
            <v>27.3</v>
          </cell>
          <cell r="AP77">
            <v>28.4</v>
          </cell>
          <cell r="AQ77">
            <v>27.17</v>
          </cell>
          <cell r="AR77">
            <v>28.57</v>
          </cell>
          <cell r="AS77">
            <v>32.54</v>
          </cell>
          <cell r="AT77">
            <v>750</v>
          </cell>
          <cell r="AU77">
            <v>780</v>
          </cell>
          <cell r="AV77">
            <v>924</v>
          </cell>
        </row>
        <row r="78">
          <cell r="AH78" t="str">
            <v>HF400</v>
          </cell>
          <cell r="AI78" t="str">
            <v>HEAT-RESISTING PAINT 400'C ALUM. SERIES.</v>
          </cell>
          <cell r="AJ78" t="str">
            <v>0654</v>
          </cell>
          <cell r="AK78" t="str">
            <v>1503</v>
          </cell>
          <cell r="AM78">
            <v>1</v>
          </cell>
          <cell r="AN78">
            <v>51.61</v>
          </cell>
          <cell r="AO78">
            <v>59.4</v>
          </cell>
          <cell r="AQ78">
            <v>25.19</v>
          </cell>
          <cell r="AR78">
            <v>28.62</v>
          </cell>
          <cell r="AT78">
            <v>1300</v>
          </cell>
          <cell r="AU78">
            <v>1700</v>
          </cell>
        </row>
        <row r="79">
          <cell r="AH79" t="str">
            <v>HF600</v>
          </cell>
          <cell r="AI79" t="str">
            <v>HEAT-RESISTING PAINT 600'C</v>
          </cell>
          <cell r="AJ79" t="str">
            <v>0655</v>
          </cell>
          <cell r="AK79" t="str">
            <v>1508</v>
          </cell>
          <cell r="AL79" t="str">
            <v>320</v>
          </cell>
          <cell r="AM79">
            <v>1</v>
          </cell>
          <cell r="AN79">
            <v>74.400000000000006</v>
          </cell>
          <cell r="AO79">
            <v>52.39</v>
          </cell>
          <cell r="AP79">
            <v>43.5</v>
          </cell>
          <cell r="AQ79">
            <v>20.16</v>
          </cell>
          <cell r="AR79">
            <v>28.63</v>
          </cell>
          <cell r="AS79">
            <v>32.479999999999997</v>
          </cell>
          <cell r="AT79">
            <v>1500</v>
          </cell>
          <cell r="AU79">
            <v>1500</v>
          </cell>
          <cell r="AV79">
            <v>1413</v>
          </cell>
        </row>
        <row r="80">
          <cell r="AH80" t="str">
            <v>ITIP</v>
          </cell>
          <cell r="AI80" t="str">
            <v>THERMOINDICATIVE PAINT INTERBOND TEMP. INDICATING PAINT</v>
          </cell>
          <cell r="AJ80" t="str">
            <v>0654</v>
          </cell>
          <cell r="AK80" t="str">
            <v>HAA-705</v>
          </cell>
          <cell r="AM80">
            <v>1</v>
          </cell>
          <cell r="AN80">
            <v>51.61</v>
          </cell>
          <cell r="AO80">
            <v>68</v>
          </cell>
          <cell r="AQ80">
            <v>25.19</v>
          </cell>
          <cell r="AR80">
            <v>10</v>
          </cell>
          <cell r="AT80">
            <v>1300</v>
          </cell>
          <cell r="AU80">
            <v>680</v>
          </cell>
        </row>
        <row r="82">
          <cell r="AI82" t="str">
            <v xml:space="preserve">POLY-VINYL BUTYRAL RESIN (PVB) </v>
          </cell>
        </row>
        <row r="83">
          <cell r="AH83" t="str">
            <v>VRLP</v>
          </cell>
          <cell r="AI83" t="str">
            <v>VINYL RED LEAD PRIMER</v>
          </cell>
          <cell r="AJ83" t="str">
            <v>0301</v>
          </cell>
          <cell r="AK83" t="str">
            <v>SP30(VP-71)</v>
          </cell>
          <cell r="AL83" t="str">
            <v xml:space="preserve"> 21</v>
          </cell>
          <cell r="AM83">
            <v>1</v>
          </cell>
          <cell r="AN83">
            <v>21.8</v>
          </cell>
          <cell r="AO83">
            <v>25.3</v>
          </cell>
          <cell r="AP83">
            <v>64.900000000000006</v>
          </cell>
          <cell r="AQ83">
            <v>25.23</v>
          </cell>
          <cell r="AR83">
            <v>23.72</v>
          </cell>
          <cell r="AS83">
            <v>21.57</v>
          </cell>
          <cell r="AT83">
            <v>550</v>
          </cell>
          <cell r="AU83">
            <v>600</v>
          </cell>
          <cell r="AV83">
            <v>1400</v>
          </cell>
        </row>
        <row r="84">
          <cell r="AH84" t="str">
            <v>VZCP</v>
          </cell>
          <cell r="AI84" t="str">
            <v>VINYL ZINC CHRMATE PRIMER</v>
          </cell>
          <cell r="AJ84" t="str">
            <v>0311</v>
          </cell>
          <cell r="AK84" t="str">
            <v>VP-72</v>
          </cell>
          <cell r="AM84">
            <v>1</v>
          </cell>
          <cell r="AN84">
            <v>24.5</v>
          </cell>
          <cell r="AO84">
            <v>28.8</v>
          </cell>
          <cell r="AQ84">
            <v>22.04</v>
          </cell>
          <cell r="AR84">
            <v>19.79</v>
          </cell>
          <cell r="AT84">
            <v>540</v>
          </cell>
          <cell r="AU84">
            <v>570</v>
          </cell>
        </row>
        <row r="85">
          <cell r="AH85" t="str">
            <v>WP</v>
          </cell>
          <cell r="AI85" t="str">
            <v>WASH PRIMER</v>
          </cell>
          <cell r="AJ85" t="str">
            <v>0345</v>
          </cell>
          <cell r="AK85" t="str">
            <v>908(SP-02)</v>
          </cell>
          <cell r="AL85" t="str">
            <v xml:space="preserve"> 11</v>
          </cell>
          <cell r="AM85">
            <v>1</v>
          </cell>
          <cell r="AN85">
            <v>55.83</v>
          </cell>
          <cell r="AO85">
            <v>37.1</v>
          </cell>
          <cell r="AP85">
            <v>78.3</v>
          </cell>
          <cell r="AQ85">
            <v>8.06</v>
          </cell>
          <cell r="AR85">
            <v>11.86</v>
          </cell>
          <cell r="AS85">
            <v>8.94</v>
          </cell>
          <cell r="AT85">
            <v>450</v>
          </cell>
          <cell r="AU85">
            <v>440</v>
          </cell>
          <cell r="AV85">
            <v>700</v>
          </cell>
        </row>
        <row r="86">
          <cell r="AH86" t="str">
            <v>VE</v>
          </cell>
          <cell r="AI86" t="str">
            <v xml:space="preserve">VINYL ENAMEL </v>
          </cell>
          <cell r="AJ86" t="str">
            <v>0351</v>
          </cell>
          <cell r="AK86" t="str">
            <v>SP32(VA-11)</v>
          </cell>
          <cell r="AM86">
            <v>1</v>
          </cell>
          <cell r="AN86">
            <v>29.1</v>
          </cell>
          <cell r="AO86">
            <v>26.21</v>
          </cell>
          <cell r="AQ86">
            <v>18.899999999999999</v>
          </cell>
          <cell r="AR86">
            <v>19.079999999999998</v>
          </cell>
          <cell r="AT86">
            <v>550</v>
          </cell>
          <cell r="AU86">
            <v>500</v>
          </cell>
        </row>
        <row r="87">
          <cell r="AI87" t="str">
            <v>PIGMENTED PVC VINYL FINISH</v>
          </cell>
          <cell r="AJ87" t="str">
            <v>4340(U-400)</v>
          </cell>
          <cell r="AK87" t="str">
            <v>SP34(VA-51)</v>
          </cell>
          <cell r="AM87">
            <v>1</v>
          </cell>
          <cell r="AN87">
            <v>21.2</v>
          </cell>
          <cell r="AO87">
            <v>27.3</v>
          </cell>
          <cell r="AQ87">
            <v>30.19</v>
          </cell>
          <cell r="AR87">
            <v>19.78</v>
          </cell>
          <cell r="AT87">
            <v>640</v>
          </cell>
          <cell r="AU87">
            <v>540</v>
          </cell>
        </row>
        <row r="89">
          <cell r="AI89" t="str">
            <v xml:space="preserve">POLYOL POLYISOCYANATE </v>
          </cell>
        </row>
        <row r="90">
          <cell r="AH90" t="str">
            <v>PCC</v>
          </cell>
          <cell r="AI90" t="str">
            <v xml:space="preserve">POLYURETHANE COATING CLEAR </v>
          </cell>
          <cell r="AJ90" t="str">
            <v>0550</v>
          </cell>
          <cell r="AK90" t="str">
            <v>722</v>
          </cell>
          <cell r="AL90" t="str">
            <v xml:space="preserve"> 67</v>
          </cell>
          <cell r="AM90">
            <v>1</v>
          </cell>
          <cell r="AN90">
            <v>27.8</v>
          </cell>
          <cell r="AO90">
            <v>29.8</v>
          </cell>
          <cell r="AP90">
            <v>81.790000000000006</v>
          </cell>
          <cell r="AQ90">
            <v>25.18</v>
          </cell>
          <cell r="AR90">
            <v>25.17</v>
          </cell>
          <cell r="AS90">
            <v>18.34</v>
          </cell>
          <cell r="AT90">
            <v>700</v>
          </cell>
          <cell r="AU90">
            <v>750</v>
          </cell>
          <cell r="AV90">
            <v>1500</v>
          </cell>
        </row>
        <row r="91">
          <cell r="AH91" t="str">
            <v>PF</v>
          </cell>
          <cell r="AI91" t="str">
            <v>POLYURETHANE COATING</v>
          </cell>
          <cell r="AJ91" t="str">
            <v>0551</v>
          </cell>
          <cell r="AK91" t="str">
            <v>725</v>
          </cell>
          <cell r="AL91" t="str">
            <v xml:space="preserve"> 66</v>
          </cell>
          <cell r="AM91">
            <v>1</v>
          </cell>
          <cell r="AN91">
            <v>33.1</v>
          </cell>
          <cell r="AO91">
            <v>29.8</v>
          </cell>
          <cell r="AP91">
            <v>92.79</v>
          </cell>
          <cell r="AQ91">
            <v>27.19</v>
          </cell>
          <cell r="AR91">
            <v>30.2</v>
          </cell>
          <cell r="AS91">
            <v>18.32</v>
          </cell>
          <cell r="AT91">
            <v>900</v>
          </cell>
          <cell r="AU91">
            <v>900</v>
          </cell>
          <cell r="AV91">
            <v>1700</v>
          </cell>
        </row>
        <row r="92">
          <cell r="AH92" t="str">
            <v>PFC</v>
          </cell>
          <cell r="AI92" t="str">
            <v>POLYURETHANE COATING</v>
          </cell>
          <cell r="AJ92" t="str">
            <v>0551</v>
          </cell>
          <cell r="AK92" t="str">
            <v>UP-04</v>
          </cell>
          <cell r="AL92" t="str">
            <v xml:space="preserve"> 66</v>
          </cell>
          <cell r="AM92">
            <v>1</v>
          </cell>
          <cell r="AN92">
            <v>36.78</v>
          </cell>
          <cell r="AO92">
            <v>16.059999999999999</v>
          </cell>
          <cell r="AP92">
            <v>92.79</v>
          </cell>
          <cell r="AQ92">
            <v>27.19</v>
          </cell>
          <cell r="AR92">
            <v>30.2</v>
          </cell>
          <cell r="AS92">
            <v>18.32</v>
          </cell>
          <cell r="AT92">
            <v>1000</v>
          </cell>
          <cell r="AU92">
            <v>485</v>
          </cell>
          <cell r="AV92">
            <v>1700</v>
          </cell>
        </row>
        <row r="93">
          <cell r="AH93" t="str">
            <v>AICP</v>
          </cell>
          <cell r="AI93" t="str">
            <v>ALIPHATIC ISCYANATE CURED POLYURETHANE FIN.</v>
          </cell>
          <cell r="AJ93" t="str">
            <v>4231(I-300)</v>
          </cell>
          <cell r="AK93" t="str">
            <v>728</v>
          </cell>
          <cell r="AM93">
            <v>1</v>
          </cell>
          <cell r="AN93">
            <v>46.3</v>
          </cell>
          <cell r="AO93">
            <v>56.2</v>
          </cell>
          <cell r="AQ93">
            <v>30.24</v>
          </cell>
          <cell r="AR93">
            <v>30.25</v>
          </cell>
          <cell r="AT93">
            <v>1400</v>
          </cell>
          <cell r="AU93">
            <v>1700</v>
          </cell>
        </row>
        <row r="94">
          <cell r="AI94" t="str">
            <v>POLYURETHANE TANK LINING</v>
          </cell>
          <cell r="AJ94" t="str">
            <v>4230(I-310)</v>
          </cell>
          <cell r="AK94" t="str">
            <v>733</v>
          </cell>
          <cell r="AM94">
            <v>1</v>
          </cell>
          <cell r="AN94">
            <v>37</v>
          </cell>
          <cell r="AO94">
            <v>19.8</v>
          </cell>
          <cell r="AQ94">
            <v>37.840000000000003</v>
          </cell>
          <cell r="AR94">
            <v>28.79</v>
          </cell>
          <cell r="AT94">
            <v>1400</v>
          </cell>
          <cell r="AU94">
            <v>570</v>
          </cell>
        </row>
        <row r="95">
          <cell r="AI95" t="str">
            <v>NON-REACTIVE POLYURETHANE PRIMER</v>
          </cell>
          <cell r="AJ95" t="str">
            <v>4239(I-350)</v>
          </cell>
          <cell r="AM95">
            <v>1</v>
          </cell>
          <cell r="AN95">
            <v>18</v>
          </cell>
          <cell r="AQ95">
            <v>55.56</v>
          </cell>
          <cell r="AT95">
            <v>1000</v>
          </cell>
        </row>
        <row r="96">
          <cell r="AI96" t="str">
            <v>CLEAR POLYURETHANE FINISH</v>
          </cell>
          <cell r="AJ96" t="str">
            <v>4235(I-390)</v>
          </cell>
          <cell r="AK96" t="str">
            <v>1101</v>
          </cell>
          <cell r="AM96">
            <v>1</v>
          </cell>
          <cell r="AN96">
            <v>31.7</v>
          </cell>
          <cell r="AO96">
            <v>17</v>
          </cell>
          <cell r="AQ96">
            <v>37.85</v>
          </cell>
          <cell r="AR96">
            <v>26.47</v>
          </cell>
          <cell r="AT96">
            <v>1200</v>
          </cell>
          <cell r="AU96">
            <v>450</v>
          </cell>
        </row>
        <row r="97">
          <cell r="AI97" t="str">
            <v>URETHANE CHROMATE PRIMER</v>
          </cell>
          <cell r="AJ97" t="str">
            <v>4420(A-200)</v>
          </cell>
          <cell r="AK97" t="str">
            <v>1106</v>
          </cell>
          <cell r="AM97">
            <v>1</v>
          </cell>
          <cell r="AN97">
            <v>21.6</v>
          </cell>
          <cell r="AO97">
            <v>12.5</v>
          </cell>
          <cell r="AQ97">
            <v>37.04</v>
          </cell>
          <cell r="AR97">
            <v>24</v>
          </cell>
          <cell r="AT97">
            <v>800</v>
          </cell>
          <cell r="AU97">
            <v>300</v>
          </cell>
        </row>
        <row r="98">
          <cell r="AI98" t="str">
            <v>ZINC TETROXYCHROMATE BUTYRAL ETCH PRIMER</v>
          </cell>
          <cell r="AJ98" t="str">
            <v>4322(U-220)</v>
          </cell>
          <cell r="AK98" t="str">
            <v>738</v>
          </cell>
          <cell r="AM98">
            <v>1</v>
          </cell>
          <cell r="AN98">
            <v>58.41</v>
          </cell>
          <cell r="AO98">
            <v>69.59</v>
          </cell>
          <cell r="AQ98">
            <v>8.56</v>
          </cell>
          <cell r="AR98">
            <v>28.74</v>
          </cell>
          <cell r="AT98">
            <v>500</v>
          </cell>
          <cell r="AU98">
            <v>2000</v>
          </cell>
        </row>
        <row r="100">
          <cell r="AI100" t="str">
            <v>MASONRY &amp; ACRYLIC PAINT</v>
          </cell>
        </row>
        <row r="101">
          <cell r="AI101" t="str">
            <v>SOLVENT BASE MASONRY PRIMER</v>
          </cell>
          <cell r="AJ101" t="str">
            <v>1541</v>
          </cell>
          <cell r="AL101" t="str">
            <v>140</v>
          </cell>
          <cell r="AM101">
            <v>1</v>
          </cell>
          <cell r="AN101">
            <v>9.6999999999999993</v>
          </cell>
          <cell r="AP101">
            <v>14</v>
          </cell>
          <cell r="AQ101">
            <v>40.21</v>
          </cell>
          <cell r="AS101">
            <v>30.36</v>
          </cell>
          <cell r="AT101">
            <v>390</v>
          </cell>
          <cell r="AV101">
            <v>425</v>
          </cell>
        </row>
        <row r="102">
          <cell r="AI102" t="str">
            <v>WATER BASE MASONRY PRIMER</v>
          </cell>
          <cell r="AJ102" t="str">
            <v>1546</v>
          </cell>
          <cell r="AL102" t="str">
            <v>140-1</v>
          </cell>
          <cell r="AM102">
            <v>1</v>
          </cell>
          <cell r="AN102">
            <v>8.1999999999999993</v>
          </cell>
          <cell r="AP102">
            <v>12</v>
          </cell>
          <cell r="AQ102">
            <v>40.24</v>
          </cell>
          <cell r="AS102">
            <v>33.83</v>
          </cell>
          <cell r="AT102">
            <v>330</v>
          </cell>
          <cell r="AV102">
            <v>406</v>
          </cell>
        </row>
        <row r="103">
          <cell r="AI103" t="str">
            <v>WATER BASE MASONRY PAINT</v>
          </cell>
          <cell r="AJ103" t="str">
            <v>1556</v>
          </cell>
          <cell r="AM103">
            <v>1</v>
          </cell>
          <cell r="AN103">
            <v>11.9</v>
          </cell>
          <cell r="AP103">
            <v>25.8</v>
          </cell>
          <cell r="AQ103">
            <v>36.97</v>
          </cell>
          <cell r="AT103">
            <v>440</v>
          </cell>
        </row>
        <row r="104">
          <cell r="AI104" t="str">
            <v xml:space="preserve">ACRYLIC EMULSION PAINT </v>
          </cell>
          <cell r="AJ104" t="str">
            <v>1656</v>
          </cell>
          <cell r="AM104">
            <v>1</v>
          </cell>
          <cell r="AN104">
            <v>9.4</v>
          </cell>
          <cell r="AP104">
            <v>25.8</v>
          </cell>
          <cell r="AQ104">
            <v>38.299999999999997</v>
          </cell>
          <cell r="AS104">
            <v>34.880000000000003</v>
          </cell>
          <cell r="AT104">
            <v>360</v>
          </cell>
          <cell r="AV104">
            <v>900</v>
          </cell>
        </row>
        <row r="105">
          <cell r="AI105" t="str">
            <v xml:space="preserve">EMULSION PAINT </v>
          </cell>
          <cell r="AJ105" t="str">
            <v>1657</v>
          </cell>
          <cell r="AL105" t="str">
            <v>130</v>
          </cell>
          <cell r="AM105">
            <v>1</v>
          </cell>
          <cell r="AN105">
            <v>6.4</v>
          </cell>
          <cell r="AP105">
            <v>5.8</v>
          </cell>
          <cell r="AQ105">
            <v>40.630000000000003</v>
          </cell>
          <cell r="AS105">
            <v>34.83</v>
          </cell>
          <cell r="AT105">
            <v>260</v>
          </cell>
          <cell r="AV105">
            <v>202</v>
          </cell>
        </row>
        <row r="107">
          <cell r="AI107" t="str">
            <v>OTHER PAINT</v>
          </cell>
        </row>
        <row r="108">
          <cell r="AH108" t="str">
            <v>AO</v>
          </cell>
          <cell r="AI108" t="str">
            <v>AMERLOCK-400 100,</v>
          </cell>
          <cell r="AM108">
            <v>1</v>
          </cell>
          <cell r="AO108">
            <v>35</v>
          </cell>
          <cell r="AR108">
            <v>21</v>
          </cell>
          <cell r="AU108">
            <v>735</v>
          </cell>
        </row>
        <row r="109">
          <cell r="AI109" t="str">
            <v>BLACK VARNISH</v>
          </cell>
          <cell r="AJ109" t="str">
            <v>1727</v>
          </cell>
          <cell r="AL109" t="str">
            <v>170</v>
          </cell>
          <cell r="AM109">
            <v>1</v>
          </cell>
          <cell r="AN109">
            <v>5.8</v>
          </cell>
          <cell r="AP109">
            <v>6.2</v>
          </cell>
          <cell r="AQ109">
            <v>34.479999999999997</v>
          </cell>
          <cell r="AS109">
            <v>26.94</v>
          </cell>
          <cell r="AT109">
            <v>200</v>
          </cell>
          <cell r="AV109">
            <v>167</v>
          </cell>
        </row>
        <row r="110">
          <cell r="AI110" t="str">
            <v>NEO WATER PROOF COATING</v>
          </cell>
          <cell r="AJ110" t="str">
            <v>1728</v>
          </cell>
          <cell r="AL110" t="str">
            <v>160</v>
          </cell>
          <cell r="AM110">
            <v>1</v>
          </cell>
          <cell r="AN110">
            <v>4.4000000000000004</v>
          </cell>
          <cell r="AP110">
            <v>6.7</v>
          </cell>
          <cell r="AQ110">
            <v>227.27</v>
          </cell>
          <cell r="AS110">
            <v>28.81</v>
          </cell>
          <cell r="AT110">
            <v>1000</v>
          </cell>
          <cell r="AV110">
            <v>193</v>
          </cell>
        </row>
      </sheetData>
      <sheetData sheetId="1"/>
      <sheetData sheetId="2"/>
      <sheetData sheetId="3"/>
      <sheetData sheetId="4"/>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切割 MTL"/>
      <sheetName val="切割 DI"/>
      <sheetName val="ESTI."/>
      <sheetName val="DI-ESTI"/>
      <sheetName val="bia"/>
    </sheetNames>
    <sheetDataSet>
      <sheetData sheetId="0" refreshError="1"/>
      <sheetData sheetId="1" refreshError="1"/>
      <sheetData sheetId="2">
        <row r="1">
          <cell r="A1" t="str">
            <v>STATISTICAL ESTIMATION OF FITTINGS AND VALVES FOR PIPING WORK</v>
          </cell>
        </row>
        <row r="2">
          <cell r="A2" t="str">
            <v xml:space="preserve">PROJECT NO : </v>
          </cell>
        </row>
        <row r="3">
          <cell r="A3" t="str">
            <v>Fc =</v>
          </cell>
          <cell r="B3">
            <v>1</v>
          </cell>
          <cell r="C3" t="str">
            <v>Fp =</v>
          </cell>
          <cell r="D3">
            <v>0.1</v>
          </cell>
        </row>
        <row r="4">
          <cell r="F4" t="str">
            <v>FITTING NO</v>
          </cell>
          <cell r="N4" t="str">
            <v>VALVE NO</v>
          </cell>
          <cell r="R4" t="str">
            <v>TOTAL</v>
          </cell>
          <cell r="S4" t="str">
            <v>TOTAL</v>
          </cell>
          <cell r="T4" t="str">
            <v>J/M</v>
          </cell>
          <cell r="U4" t="str">
            <v>J/M</v>
          </cell>
        </row>
        <row r="5">
          <cell r="A5" t="str">
            <v>NO</v>
          </cell>
          <cell r="B5" t="str">
            <v>SIZE</v>
          </cell>
          <cell r="C5" t="str">
            <v>SCH</v>
          </cell>
          <cell r="D5" t="str">
            <v>LG (M)</v>
          </cell>
          <cell r="E5" t="str">
            <v>IN-M</v>
          </cell>
          <cell r="F5" t="str">
            <v>90 ELL</v>
          </cell>
          <cell r="G5" t="str">
            <v>45 ELL</v>
          </cell>
          <cell r="H5" t="str">
            <v>TEE</v>
          </cell>
          <cell r="I5" t="str">
            <v>RED</v>
          </cell>
          <cell r="J5" t="str">
            <v>FLG</v>
          </cell>
          <cell r="K5" t="str">
            <v>CPLG</v>
          </cell>
          <cell r="L5" t="str">
            <v>CAP</v>
          </cell>
          <cell r="M5" t="str">
            <v>TOTAL</v>
          </cell>
          <cell r="N5" t="str">
            <v>BLOCK</v>
          </cell>
          <cell r="O5" t="str">
            <v>CHECK</v>
          </cell>
          <cell r="P5" t="str">
            <v>GLOBE</v>
          </cell>
          <cell r="Q5" t="str">
            <v>TOTAL</v>
          </cell>
          <cell r="R5" t="str">
            <v>JOINT</v>
          </cell>
          <cell r="S5" t="str">
            <v>DI</v>
          </cell>
          <cell r="T5" t="str">
            <v>(JOINT)</v>
          </cell>
          <cell r="U5" t="str">
            <v>(DI)</v>
          </cell>
        </row>
        <row r="6">
          <cell r="A6">
            <v>1</v>
          </cell>
          <cell r="B6">
            <v>0.5</v>
          </cell>
          <cell r="E6" t="str">
            <v xml:space="preserve"> </v>
          </cell>
          <cell r="F6">
            <v>0</v>
          </cell>
          <cell r="G6">
            <v>0</v>
          </cell>
          <cell r="H6">
            <v>0</v>
          </cell>
          <cell r="I6">
            <v>0</v>
          </cell>
          <cell r="J6">
            <v>0</v>
          </cell>
          <cell r="K6">
            <v>0</v>
          </cell>
          <cell r="L6">
            <v>0</v>
          </cell>
          <cell r="M6">
            <v>0</v>
          </cell>
          <cell r="N6">
            <v>0</v>
          </cell>
          <cell r="O6">
            <v>0</v>
          </cell>
          <cell r="P6">
            <v>0</v>
          </cell>
          <cell r="Q6">
            <v>0</v>
          </cell>
          <cell r="R6">
            <v>0</v>
          </cell>
          <cell r="S6">
            <v>0</v>
          </cell>
          <cell r="T6" t="str">
            <v xml:space="preserve"> </v>
          </cell>
          <cell r="U6" t="str">
            <v xml:space="preserve"> </v>
          </cell>
        </row>
        <row r="7">
          <cell r="A7">
            <v>2</v>
          </cell>
          <cell r="B7">
            <v>0.75</v>
          </cell>
          <cell r="E7" t="str">
            <v xml:space="preserve"> </v>
          </cell>
          <cell r="F7">
            <v>0</v>
          </cell>
          <cell r="G7">
            <v>0</v>
          </cell>
          <cell r="H7">
            <v>0</v>
          </cell>
          <cell r="I7">
            <v>0</v>
          </cell>
          <cell r="J7">
            <v>0</v>
          </cell>
          <cell r="K7">
            <v>0</v>
          </cell>
          <cell r="L7">
            <v>0</v>
          </cell>
          <cell r="M7">
            <v>0</v>
          </cell>
          <cell r="N7">
            <v>0</v>
          </cell>
          <cell r="O7">
            <v>0</v>
          </cell>
          <cell r="P7">
            <v>0</v>
          </cell>
          <cell r="Q7">
            <v>0</v>
          </cell>
          <cell r="R7">
            <v>0</v>
          </cell>
          <cell r="S7">
            <v>0</v>
          </cell>
          <cell r="T7" t="str">
            <v xml:space="preserve"> </v>
          </cell>
          <cell r="U7" t="str">
            <v xml:space="preserve"> </v>
          </cell>
        </row>
        <row r="8">
          <cell r="A8">
            <v>3</v>
          </cell>
          <cell r="B8">
            <v>1</v>
          </cell>
          <cell r="E8" t="str">
            <v xml:space="preserve"> </v>
          </cell>
          <cell r="F8">
            <v>0</v>
          </cell>
          <cell r="G8">
            <v>0</v>
          </cell>
          <cell r="H8">
            <v>0</v>
          </cell>
          <cell r="I8">
            <v>0</v>
          </cell>
          <cell r="J8">
            <v>0</v>
          </cell>
          <cell r="K8">
            <v>0</v>
          </cell>
          <cell r="L8">
            <v>0</v>
          </cell>
          <cell r="M8">
            <v>0</v>
          </cell>
          <cell r="N8">
            <v>0</v>
          </cell>
          <cell r="O8">
            <v>0</v>
          </cell>
          <cell r="P8">
            <v>0</v>
          </cell>
          <cell r="Q8">
            <v>0</v>
          </cell>
          <cell r="R8">
            <v>0</v>
          </cell>
          <cell r="S8">
            <v>0</v>
          </cell>
          <cell r="T8" t="str">
            <v xml:space="preserve"> </v>
          </cell>
          <cell r="U8" t="str">
            <v xml:space="preserve"> </v>
          </cell>
        </row>
        <row r="9">
          <cell r="A9">
            <v>4</v>
          </cell>
          <cell r="B9">
            <v>1.5</v>
          </cell>
          <cell r="E9" t="str">
            <v xml:space="preserve"> </v>
          </cell>
          <cell r="F9">
            <v>0</v>
          </cell>
          <cell r="G9">
            <v>0</v>
          </cell>
          <cell r="H9">
            <v>0</v>
          </cell>
          <cell r="I9">
            <v>0</v>
          </cell>
          <cell r="J9">
            <v>0</v>
          </cell>
          <cell r="K9">
            <v>0</v>
          </cell>
          <cell r="L9">
            <v>0</v>
          </cell>
          <cell r="M9">
            <v>0</v>
          </cell>
          <cell r="N9">
            <v>0</v>
          </cell>
          <cell r="O9">
            <v>0</v>
          </cell>
          <cell r="P9">
            <v>0</v>
          </cell>
          <cell r="Q9">
            <v>0</v>
          </cell>
          <cell r="R9">
            <v>0</v>
          </cell>
          <cell r="S9">
            <v>0</v>
          </cell>
          <cell r="T9" t="str">
            <v xml:space="preserve"> </v>
          </cell>
          <cell r="U9" t="str">
            <v xml:space="preserve"> </v>
          </cell>
        </row>
        <row r="10">
          <cell r="A10">
            <v>5</v>
          </cell>
          <cell r="B10">
            <v>2</v>
          </cell>
          <cell r="E10" t="str">
            <v xml:space="preserve"> </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t="str">
            <v xml:space="preserve"> </v>
          </cell>
          <cell r="U10" t="str">
            <v xml:space="preserve"> </v>
          </cell>
        </row>
        <row r="11">
          <cell r="A11">
            <v>6</v>
          </cell>
          <cell r="B11">
            <v>2.5</v>
          </cell>
          <cell r="E11" t="str">
            <v xml:space="preserve"> </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t="str">
            <v xml:space="preserve"> </v>
          </cell>
          <cell r="U11" t="str">
            <v xml:space="preserve"> </v>
          </cell>
        </row>
        <row r="12">
          <cell r="A12">
            <v>7</v>
          </cell>
          <cell r="B12">
            <v>3</v>
          </cell>
          <cell r="E12" t="str">
            <v xml:space="preserve"> </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t="str">
            <v xml:space="preserve"> </v>
          </cell>
          <cell r="U12" t="str">
            <v xml:space="preserve"> </v>
          </cell>
        </row>
        <row r="13">
          <cell r="A13">
            <v>8</v>
          </cell>
          <cell r="B13">
            <v>4</v>
          </cell>
          <cell r="E13" t="str">
            <v xml:space="preserve"> </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t="str">
            <v xml:space="preserve"> </v>
          </cell>
          <cell r="U13" t="str">
            <v xml:space="preserve"> </v>
          </cell>
        </row>
        <row r="14">
          <cell r="A14">
            <v>9</v>
          </cell>
          <cell r="B14">
            <v>5</v>
          </cell>
          <cell r="E14" t="str">
            <v xml:space="preserve"> </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t="str">
            <v xml:space="preserve"> </v>
          </cell>
          <cell r="U14" t="str">
            <v xml:space="preserve"> </v>
          </cell>
        </row>
        <row r="15">
          <cell r="A15">
            <v>10</v>
          </cell>
          <cell r="B15">
            <v>6</v>
          </cell>
          <cell r="E15" t="str">
            <v xml:space="preserve"> </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t="str">
            <v xml:space="preserve"> </v>
          </cell>
          <cell r="U15" t="str">
            <v xml:space="preserve"> </v>
          </cell>
        </row>
        <row r="16">
          <cell r="A16">
            <v>11</v>
          </cell>
          <cell r="B16">
            <v>8</v>
          </cell>
          <cell r="E16" t="str">
            <v xml:space="preserve"> </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t="str">
            <v xml:space="preserve"> </v>
          </cell>
          <cell r="U16" t="str">
            <v xml:space="preserve"> </v>
          </cell>
        </row>
        <row r="17">
          <cell r="A17">
            <v>12</v>
          </cell>
          <cell r="B17">
            <v>10</v>
          </cell>
          <cell r="E17" t="str">
            <v xml:space="preserve"> </v>
          </cell>
          <cell r="F17">
            <v>0</v>
          </cell>
          <cell r="G17">
            <v>0</v>
          </cell>
          <cell r="H17">
            <v>0</v>
          </cell>
          <cell r="I17">
            <v>0</v>
          </cell>
          <cell r="J17">
            <v>0</v>
          </cell>
          <cell r="L17">
            <v>0</v>
          </cell>
          <cell r="M17">
            <v>0</v>
          </cell>
          <cell r="N17">
            <v>0</v>
          </cell>
          <cell r="O17">
            <v>0</v>
          </cell>
          <cell r="P17">
            <v>0</v>
          </cell>
          <cell r="Q17">
            <v>0</v>
          </cell>
          <cell r="R17">
            <v>0</v>
          </cell>
          <cell r="S17">
            <v>0</v>
          </cell>
          <cell r="T17" t="str">
            <v xml:space="preserve"> </v>
          </cell>
          <cell r="U17" t="str">
            <v xml:space="preserve"> </v>
          </cell>
        </row>
        <row r="18">
          <cell r="A18">
            <v>13</v>
          </cell>
          <cell r="B18">
            <v>12</v>
          </cell>
          <cell r="E18" t="str">
            <v xml:space="preserve"> </v>
          </cell>
          <cell r="F18">
            <v>0</v>
          </cell>
          <cell r="G18">
            <v>0</v>
          </cell>
          <cell r="H18">
            <v>0</v>
          </cell>
          <cell r="I18">
            <v>0</v>
          </cell>
          <cell r="J18">
            <v>0</v>
          </cell>
          <cell r="L18">
            <v>0</v>
          </cell>
          <cell r="M18">
            <v>0</v>
          </cell>
          <cell r="N18">
            <v>0</v>
          </cell>
          <cell r="O18">
            <v>0</v>
          </cell>
          <cell r="P18">
            <v>0</v>
          </cell>
          <cell r="Q18">
            <v>0</v>
          </cell>
          <cell r="R18">
            <v>0</v>
          </cell>
          <cell r="S18">
            <v>0</v>
          </cell>
          <cell r="T18" t="str">
            <v xml:space="preserve"> </v>
          </cell>
          <cell r="U18" t="str">
            <v xml:space="preserve"> </v>
          </cell>
        </row>
        <row r="19">
          <cell r="A19">
            <v>14</v>
          </cell>
          <cell r="B19">
            <v>14</v>
          </cell>
          <cell r="E19" t="str">
            <v xml:space="preserve"> </v>
          </cell>
          <cell r="F19">
            <v>0</v>
          </cell>
          <cell r="G19">
            <v>0</v>
          </cell>
          <cell r="H19">
            <v>0</v>
          </cell>
          <cell r="I19">
            <v>0</v>
          </cell>
          <cell r="J19">
            <v>0</v>
          </cell>
          <cell r="L19">
            <v>0</v>
          </cell>
          <cell r="M19">
            <v>0</v>
          </cell>
          <cell r="N19">
            <v>0</v>
          </cell>
          <cell r="O19">
            <v>0</v>
          </cell>
          <cell r="P19">
            <v>0</v>
          </cell>
          <cell r="Q19">
            <v>0</v>
          </cell>
          <cell r="R19">
            <v>0</v>
          </cell>
          <cell r="S19">
            <v>0</v>
          </cell>
          <cell r="T19" t="str">
            <v xml:space="preserve"> </v>
          </cell>
          <cell r="U19" t="str">
            <v xml:space="preserve"> </v>
          </cell>
        </row>
        <row r="20">
          <cell r="A20">
            <v>15</v>
          </cell>
          <cell r="B20">
            <v>16</v>
          </cell>
          <cell r="E20" t="str">
            <v xml:space="preserve"> </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t="str">
            <v xml:space="preserve"> </v>
          </cell>
          <cell r="U20" t="str">
            <v xml:space="preserve"> </v>
          </cell>
        </row>
        <row r="21">
          <cell r="A21">
            <v>16</v>
          </cell>
          <cell r="B21">
            <v>18</v>
          </cell>
          <cell r="E21" t="str">
            <v xml:space="preserve"> </v>
          </cell>
          <cell r="F21">
            <v>0</v>
          </cell>
          <cell r="G21">
            <v>0</v>
          </cell>
          <cell r="H21">
            <v>0</v>
          </cell>
          <cell r="I21">
            <v>0</v>
          </cell>
          <cell r="J21">
            <v>0</v>
          </cell>
          <cell r="L21">
            <v>0</v>
          </cell>
          <cell r="M21">
            <v>0</v>
          </cell>
          <cell r="N21">
            <v>0</v>
          </cell>
          <cell r="O21">
            <v>0</v>
          </cell>
          <cell r="P21">
            <v>0</v>
          </cell>
          <cell r="Q21">
            <v>0</v>
          </cell>
          <cell r="R21">
            <v>0</v>
          </cell>
          <cell r="S21">
            <v>0</v>
          </cell>
          <cell r="T21" t="str">
            <v xml:space="preserve"> </v>
          </cell>
          <cell r="U21" t="str">
            <v xml:space="preserve"> </v>
          </cell>
        </row>
        <row r="22">
          <cell r="A22">
            <v>17</v>
          </cell>
          <cell r="B22">
            <v>20</v>
          </cell>
          <cell r="E22" t="str">
            <v xml:space="preserve"> </v>
          </cell>
          <cell r="F22">
            <v>0</v>
          </cell>
          <cell r="G22">
            <v>0</v>
          </cell>
          <cell r="H22">
            <v>0</v>
          </cell>
          <cell r="I22">
            <v>0</v>
          </cell>
          <cell r="J22">
            <v>0</v>
          </cell>
          <cell r="L22">
            <v>0</v>
          </cell>
          <cell r="M22">
            <v>0</v>
          </cell>
          <cell r="N22">
            <v>0</v>
          </cell>
          <cell r="O22">
            <v>0</v>
          </cell>
          <cell r="P22">
            <v>0</v>
          </cell>
          <cell r="Q22">
            <v>0</v>
          </cell>
          <cell r="R22">
            <v>0</v>
          </cell>
          <cell r="S22">
            <v>0</v>
          </cell>
          <cell r="T22" t="str">
            <v xml:space="preserve"> </v>
          </cell>
          <cell r="U22" t="str">
            <v xml:space="preserve"> </v>
          </cell>
        </row>
        <row r="23">
          <cell r="A23">
            <v>18</v>
          </cell>
          <cell r="B23">
            <v>22</v>
          </cell>
          <cell r="E23" t="str">
            <v xml:space="preserve"> </v>
          </cell>
          <cell r="F23">
            <v>0</v>
          </cell>
          <cell r="G23">
            <v>0</v>
          </cell>
          <cell r="H23">
            <v>0</v>
          </cell>
          <cell r="I23">
            <v>0</v>
          </cell>
          <cell r="J23">
            <v>0</v>
          </cell>
          <cell r="L23">
            <v>0</v>
          </cell>
          <cell r="M23">
            <v>0</v>
          </cell>
          <cell r="N23">
            <v>0</v>
          </cell>
          <cell r="O23">
            <v>0</v>
          </cell>
          <cell r="P23">
            <v>0</v>
          </cell>
          <cell r="Q23">
            <v>0</v>
          </cell>
          <cell r="R23">
            <v>0</v>
          </cell>
          <cell r="S23">
            <v>0</v>
          </cell>
          <cell r="T23" t="str">
            <v xml:space="preserve"> </v>
          </cell>
          <cell r="U23" t="str">
            <v xml:space="preserve"> </v>
          </cell>
        </row>
        <row r="24">
          <cell r="A24">
            <v>19</v>
          </cell>
          <cell r="B24">
            <v>24</v>
          </cell>
          <cell r="E24" t="str">
            <v xml:space="preserve"> </v>
          </cell>
          <cell r="F24">
            <v>0</v>
          </cell>
          <cell r="G24">
            <v>0</v>
          </cell>
          <cell r="H24">
            <v>0</v>
          </cell>
          <cell r="I24">
            <v>0</v>
          </cell>
          <cell r="J24">
            <v>0</v>
          </cell>
          <cell r="L24">
            <v>0</v>
          </cell>
          <cell r="M24">
            <v>0</v>
          </cell>
          <cell r="N24">
            <v>0</v>
          </cell>
          <cell r="O24">
            <v>0</v>
          </cell>
          <cell r="P24">
            <v>0</v>
          </cell>
          <cell r="Q24">
            <v>0</v>
          </cell>
          <cell r="R24">
            <v>0</v>
          </cell>
          <cell r="S24">
            <v>0</v>
          </cell>
          <cell r="T24" t="str">
            <v xml:space="preserve"> </v>
          </cell>
          <cell r="U24" t="str">
            <v xml:space="preserve"> </v>
          </cell>
        </row>
        <row r="25">
          <cell r="A25">
            <v>20</v>
          </cell>
          <cell r="B25">
            <v>26</v>
          </cell>
          <cell r="E25" t="str">
            <v xml:space="preserve"> </v>
          </cell>
          <cell r="F25">
            <v>0</v>
          </cell>
          <cell r="G25">
            <v>0</v>
          </cell>
          <cell r="H25">
            <v>0</v>
          </cell>
          <cell r="I25">
            <v>0</v>
          </cell>
          <cell r="J25">
            <v>0</v>
          </cell>
          <cell r="L25">
            <v>0</v>
          </cell>
          <cell r="M25">
            <v>0</v>
          </cell>
          <cell r="N25">
            <v>0</v>
          </cell>
          <cell r="O25">
            <v>0</v>
          </cell>
          <cell r="P25">
            <v>0</v>
          </cell>
          <cell r="Q25">
            <v>0</v>
          </cell>
          <cell r="R25">
            <v>0</v>
          </cell>
          <cell r="S25">
            <v>0</v>
          </cell>
          <cell r="T25" t="str">
            <v xml:space="preserve"> </v>
          </cell>
          <cell r="U25" t="str">
            <v xml:space="preserve"> </v>
          </cell>
        </row>
        <row r="26">
          <cell r="A26">
            <v>21</v>
          </cell>
          <cell r="B26">
            <v>28</v>
          </cell>
          <cell r="E26" t="str">
            <v xml:space="preserve"> </v>
          </cell>
          <cell r="F26">
            <v>0</v>
          </cell>
          <cell r="G26">
            <v>0</v>
          </cell>
          <cell r="H26">
            <v>0</v>
          </cell>
          <cell r="I26">
            <v>0</v>
          </cell>
          <cell r="J26">
            <v>0</v>
          </cell>
          <cell r="L26">
            <v>0</v>
          </cell>
          <cell r="M26">
            <v>0</v>
          </cell>
          <cell r="N26">
            <v>0</v>
          </cell>
          <cell r="O26">
            <v>0</v>
          </cell>
          <cell r="P26">
            <v>0</v>
          </cell>
          <cell r="Q26">
            <v>0</v>
          </cell>
          <cell r="R26">
            <v>0</v>
          </cell>
          <cell r="S26">
            <v>0</v>
          </cell>
          <cell r="T26" t="str">
            <v xml:space="preserve"> </v>
          </cell>
          <cell r="U26" t="str">
            <v xml:space="preserve"> </v>
          </cell>
        </row>
        <row r="27">
          <cell r="A27">
            <v>22</v>
          </cell>
          <cell r="B27">
            <v>30</v>
          </cell>
          <cell r="E27" t="str">
            <v xml:space="preserve"> </v>
          </cell>
          <cell r="F27">
            <v>0</v>
          </cell>
          <cell r="G27">
            <v>0</v>
          </cell>
          <cell r="H27">
            <v>0</v>
          </cell>
          <cell r="I27">
            <v>0</v>
          </cell>
          <cell r="J27">
            <v>0</v>
          </cell>
          <cell r="L27">
            <v>0</v>
          </cell>
          <cell r="M27">
            <v>0</v>
          </cell>
          <cell r="N27">
            <v>0</v>
          </cell>
          <cell r="O27">
            <v>0</v>
          </cell>
          <cell r="P27">
            <v>0</v>
          </cell>
          <cell r="Q27">
            <v>0</v>
          </cell>
          <cell r="R27">
            <v>0</v>
          </cell>
          <cell r="S27">
            <v>0</v>
          </cell>
          <cell r="T27" t="str">
            <v xml:space="preserve"> </v>
          </cell>
          <cell r="U27" t="str">
            <v xml:space="preserve"> </v>
          </cell>
        </row>
        <row r="28">
          <cell r="A28">
            <v>23</v>
          </cell>
          <cell r="B28">
            <v>32</v>
          </cell>
          <cell r="E28" t="str">
            <v xml:space="preserve"> </v>
          </cell>
          <cell r="F28">
            <v>0</v>
          </cell>
          <cell r="G28">
            <v>0</v>
          </cell>
          <cell r="H28">
            <v>0</v>
          </cell>
          <cell r="I28">
            <v>0</v>
          </cell>
          <cell r="J28">
            <v>0</v>
          </cell>
          <cell r="L28">
            <v>0</v>
          </cell>
          <cell r="M28">
            <v>0</v>
          </cell>
          <cell r="N28">
            <v>0</v>
          </cell>
          <cell r="O28">
            <v>0</v>
          </cell>
          <cell r="P28">
            <v>0</v>
          </cell>
          <cell r="Q28">
            <v>0</v>
          </cell>
          <cell r="R28">
            <v>0</v>
          </cell>
          <cell r="S28">
            <v>0</v>
          </cell>
          <cell r="T28" t="str">
            <v xml:space="preserve"> </v>
          </cell>
          <cell r="U28" t="str">
            <v xml:space="preserve"> </v>
          </cell>
        </row>
        <row r="29">
          <cell r="A29">
            <v>24</v>
          </cell>
          <cell r="B29">
            <v>34</v>
          </cell>
          <cell r="E29" t="str">
            <v xml:space="preserve"> </v>
          </cell>
          <cell r="F29">
            <v>0</v>
          </cell>
          <cell r="G29">
            <v>0</v>
          </cell>
          <cell r="H29">
            <v>0</v>
          </cell>
          <cell r="I29">
            <v>0</v>
          </cell>
          <cell r="J29">
            <v>0</v>
          </cell>
          <cell r="L29">
            <v>0</v>
          </cell>
          <cell r="M29">
            <v>0</v>
          </cell>
          <cell r="N29">
            <v>0</v>
          </cell>
          <cell r="O29">
            <v>0</v>
          </cell>
          <cell r="P29">
            <v>0</v>
          </cell>
          <cell r="Q29">
            <v>0</v>
          </cell>
          <cell r="R29">
            <v>0</v>
          </cell>
          <cell r="S29">
            <v>0</v>
          </cell>
          <cell r="T29" t="str">
            <v xml:space="preserve"> </v>
          </cell>
          <cell r="U29" t="str">
            <v xml:space="preserve"> </v>
          </cell>
        </row>
        <row r="30">
          <cell r="A30">
            <v>25</v>
          </cell>
          <cell r="B30">
            <v>36</v>
          </cell>
          <cell r="E30" t="str">
            <v xml:space="preserve"> </v>
          </cell>
          <cell r="F30">
            <v>0</v>
          </cell>
          <cell r="G30">
            <v>0</v>
          </cell>
          <cell r="H30">
            <v>0</v>
          </cell>
          <cell r="I30">
            <v>0</v>
          </cell>
          <cell r="J30">
            <v>0</v>
          </cell>
          <cell r="L30">
            <v>0</v>
          </cell>
          <cell r="M30">
            <v>0</v>
          </cell>
          <cell r="N30">
            <v>0</v>
          </cell>
          <cell r="O30">
            <v>0</v>
          </cell>
          <cell r="P30">
            <v>0</v>
          </cell>
          <cell r="Q30">
            <v>0</v>
          </cell>
          <cell r="R30">
            <v>0</v>
          </cell>
          <cell r="S30">
            <v>0</v>
          </cell>
          <cell r="T30" t="str">
            <v xml:space="preserve"> </v>
          </cell>
          <cell r="U30" t="str">
            <v xml:space="preserve"> </v>
          </cell>
        </row>
        <row r="31">
          <cell r="A31">
            <v>26</v>
          </cell>
          <cell r="B31">
            <v>38</v>
          </cell>
          <cell r="E31" t="str">
            <v xml:space="preserve"> </v>
          </cell>
          <cell r="F31">
            <v>0</v>
          </cell>
          <cell r="G31">
            <v>0</v>
          </cell>
          <cell r="H31">
            <v>0</v>
          </cell>
          <cell r="I31">
            <v>0</v>
          </cell>
          <cell r="J31">
            <v>0</v>
          </cell>
          <cell r="L31">
            <v>0</v>
          </cell>
          <cell r="M31">
            <v>0</v>
          </cell>
          <cell r="N31">
            <v>0</v>
          </cell>
          <cell r="O31">
            <v>0</v>
          </cell>
          <cell r="P31">
            <v>0</v>
          </cell>
          <cell r="Q31">
            <v>0</v>
          </cell>
          <cell r="R31">
            <v>0</v>
          </cell>
          <cell r="S31">
            <v>0</v>
          </cell>
          <cell r="T31" t="str">
            <v xml:space="preserve"> </v>
          </cell>
          <cell r="U31" t="str">
            <v xml:space="preserve"> </v>
          </cell>
        </row>
        <row r="32">
          <cell r="A32">
            <v>27</v>
          </cell>
          <cell r="B32">
            <v>40</v>
          </cell>
          <cell r="E32" t="str">
            <v xml:space="preserve"> </v>
          </cell>
          <cell r="F32">
            <v>0</v>
          </cell>
          <cell r="G32">
            <v>0</v>
          </cell>
          <cell r="H32">
            <v>0</v>
          </cell>
          <cell r="I32">
            <v>0</v>
          </cell>
          <cell r="J32">
            <v>0</v>
          </cell>
          <cell r="L32">
            <v>0</v>
          </cell>
          <cell r="M32">
            <v>0</v>
          </cell>
          <cell r="N32">
            <v>0</v>
          </cell>
          <cell r="O32">
            <v>0</v>
          </cell>
          <cell r="P32">
            <v>0</v>
          </cell>
          <cell r="Q32">
            <v>0</v>
          </cell>
          <cell r="R32">
            <v>0</v>
          </cell>
          <cell r="S32">
            <v>0</v>
          </cell>
          <cell r="T32" t="str">
            <v xml:space="preserve"> </v>
          </cell>
          <cell r="U32" t="str">
            <v xml:space="preserve"> </v>
          </cell>
        </row>
        <row r="33">
          <cell r="A33">
            <v>28</v>
          </cell>
          <cell r="B33">
            <v>42</v>
          </cell>
          <cell r="E33" t="str">
            <v xml:space="preserve"> </v>
          </cell>
          <cell r="F33">
            <v>0</v>
          </cell>
          <cell r="G33">
            <v>0</v>
          </cell>
          <cell r="H33">
            <v>0</v>
          </cell>
          <cell r="I33">
            <v>0</v>
          </cell>
          <cell r="J33">
            <v>0</v>
          </cell>
          <cell r="L33">
            <v>0</v>
          </cell>
          <cell r="M33">
            <v>0</v>
          </cell>
          <cell r="N33">
            <v>0</v>
          </cell>
          <cell r="O33">
            <v>0</v>
          </cell>
          <cell r="P33">
            <v>0</v>
          </cell>
          <cell r="Q33">
            <v>0</v>
          </cell>
          <cell r="R33">
            <v>0</v>
          </cell>
          <cell r="S33">
            <v>0</v>
          </cell>
          <cell r="T33" t="str">
            <v xml:space="preserve"> </v>
          </cell>
          <cell r="U33" t="str">
            <v xml:space="preserve"> </v>
          </cell>
        </row>
        <row r="34">
          <cell r="A34">
            <v>29</v>
          </cell>
          <cell r="B34">
            <v>44</v>
          </cell>
          <cell r="E34" t="str">
            <v xml:space="preserve"> </v>
          </cell>
          <cell r="F34">
            <v>0</v>
          </cell>
          <cell r="G34">
            <v>0</v>
          </cell>
          <cell r="H34">
            <v>0</v>
          </cell>
          <cell r="I34">
            <v>0</v>
          </cell>
          <cell r="J34">
            <v>0</v>
          </cell>
          <cell r="L34">
            <v>0</v>
          </cell>
          <cell r="M34">
            <v>0</v>
          </cell>
          <cell r="N34">
            <v>0</v>
          </cell>
          <cell r="O34">
            <v>0</v>
          </cell>
          <cell r="P34">
            <v>0</v>
          </cell>
          <cell r="Q34">
            <v>0</v>
          </cell>
          <cell r="R34">
            <v>0</v>
          </cell>
          <cell r="S34">
            <v>0</v>
          </cell>
          <cell r="T34" t="str">
            <v xml:space="preserve"> </v>
          </cell>
          <cell r="U34" t="str">
            <v xml:space="preserve"> </v>
          </cell>
        </row>
        <row r="35">
          <cell r="A35">
            <v>30</v>
          </cell>
          <cell r="B35">
            <v>46</v>
          </cell>
          <cell r="E35" t="str">
            <v xml:space="preserve"> </v>
          </cell>
          <cell r="F35">
            <v>0</v>
          </cell>
          <cell r="G35">
            <v>0</v>
          </cell>
          <cell r="H35">
            <v>0</v>
          </cell>
          <cell r="I35">
            <v>0</v>
          </cell>
          <cell r="J35">
            <v>0</v>
          </cell>
          <cell r="L35">
            <v>0</v>
          </cell>
          <cell r="M35">
            <v>0</v>
          </cell>
          <cell r="N35">
            <v>0</v>
          </cell>
          <cell r="O35">
            <v>0</v>
          </cell>
          <cell r="P35">
            <v>0</v>
          </cell>
          <cell r="Q35">
            <v>0</v>
          </cell>
          <cell r="R35">
            <v>0</v>
          </cell>
          <cell r="S35">
            <v>0</v>
          </cell>
          <cell r="T35" t="str">
            <v xml:space="preserve"> </v>
          </cell>
          <cell r="U35" t="str">
            <v xml:space="preserve"> </v>
          </cell>
        </row>
        <row r="36">
          <cell r="A36">
            <v>31</v>
          </cell>
          <cell r="B36">
            <v>48</v>
          </cell>
          <cell r="E36" t="str">
            <v xml:space="preserve"> </v>
          </cell>
          <cell r="F36">
            <v>0</v>
          </cell>
          <cell r="G36">
            <v>0</v>
          </cell>
          <cell r="H36">
            <v>0</v>
          </cell>
          <cell r="I36">
            <v>0</v>
          </cell>
          <cell r="J36">
            <v>0</v>
          </cell>
          <cell r="L36">
            <v>0</v>
          </cell>
          <cell r="M36">
            <v>0</v>
          </cell>
          <cell r="N36">
            <v>0</v>
          </cell>
          <cell r="O36">
            <v>0</v>
          </cell>
          <cell r="P36">
            <v>0</v>
          </cell>
          <cell r="Q36">
            <v>0</v>
          </cell>
          <cell r="R36">
            <v>0</v>
          </cell>
          <cell r="S36">
            <v>0</v>
          </cell>
          <cell r="T36" t="str">
            <v xml:space="preserve"> </v>
          </cell>
          <cell r="U36" t="str">
            <v xml:space="preserve"> </v>
          </cell>
        </row>
        <row r="37">
          <cell r="A37">
            <v>32</v>
          </cell>
          <cell r="B37">
            <v>52</v>
          </cell>
          <cell r="E37" t="str">
            <v xml:space="preserve"> </v>
          </cell>
          <cell r="F37">
            <v>0</v>
          </cell>
          <cell r="G37">
            <v>0</v>
          </cell>
          <cell r="H37">
            <v>0</v>
          </cell>
          <cell r="I37">
            <v>0</v>
          </cell>
          <cell r="J37">
            <v>0</v>
          </cell>
          <cell r="L37">
            <v>0</v>
          </cell>
          <cell r="M37">
            <v>0</v>
          </cell>
          <cell r="N37">
            <v>0</v>
          </cell>
          <cell r="O37">
            <v>0</v>
          </cell>
          <cell r="P37">
            <v>0</v>
          </cell>
          <cell r="Q37">
            <v>0</v>
          </cell>
          <cell r="R37">
            <v>0</v>
          </cell>
          <cell r="S37">
            <v>0</v>
          </cell>
          <cell r="T37" t="str">
            <v xml:space="preserve"> </v>
          </cell>
          <cell r="U37" t="str">
            <v xml:space="preserve"> </v>
          </cell>
        </row>
        <row r="38">
          <cell r="A38">
            <v>33</v>
          </cell>
          <cell r="B38">
            <v>56</v>
          </cell>
          <cell r="E38" t="str">
            <v xml:space="preserve"> </v>
          </cell>
          <cell r="F38">
            <v>0</v>
          </cell>
          <cell r="G38">
            <v>0</v>
          </cell>
          <cell r="H38">
            <v>0</v>
          </cell>
          <cell r="I38">
            <v>0</v>
          </cell>
          <cell r="J38">
            <v>0</v>
          </cell>
          <cell r="L38">
            <v>0</v>
          </cell>
          <cell r="M38">
            <v>0</v>
          </cell>
          <cell r="N38">
            <v>0</v>
          </cell>
          <cell r="O38">
            <v>0</v>
          </cell>
          <cell r="P38">
            <v>0</v>
          </cell>
          <cell r="Q38">
            <v>0</v>
          </cell>
          <cell r="R38">
            <v>0</v>
          </cell>
          <cell r="S38">
            <v>0</v>
          </cell>
          <cell r="T38" t="str">
            <v xml:space="preserve"> </v>
          </cell>
          <cell r="U38" t="str">
            <v xml:space="preserve"> </v>
          </cell>
        </row>
        <row r="39">
          <cell r="A39">
            <v>34</v>
          </cell>
          <cell r="B39">
            <v>60</v>
          </cell>
          <cell r="E39" t="str">
            <v xml:space="preserve"> </v>
          </cell>
          <cell r="F39">
            <v>0</v>
          </cell>
          <cell r="G39">
            <v>0</v>
          </cell>
          <cell r="H39">
            <v>0</v>
          </cell>
          <cell r="I39">
            <v>0</v>
          </cell>
          <cell r="J39">
            <v>0</v>
          </cell>
          <cell r="L39">
            <v>0</v>
          </cell>
          <cell r="M39">
            <v>0</v>
          </cell>
          <cell r="N39">
            <v>0</v>
          </cell>
          <cell r="O39">
            <v>0</v>
          </cell>
          <cell r="P39">
            <v>0</v>
          </cell>
          <cell r="Q39">
            <v>0</v>
          </cell>
          <cell r="R39">
            <v>0</v>
          </cell>
          <cell r="S39">
            <v>0</v>
          </cell>
          <cell r="T39" t="str">
            <v xml:space="preserve"> </v>
          </cell>
          <cell r="U39" t="str">
            <v xml:space="preserve"> </v>
          </cell>
        </row>
        <row r="40">
          <cell r="A40">
            <v>35</v>
          </cell>
          <cell r="B40">
            <v>64</v>
          </cell>
          <cell r="E40" t="str">
            <v xml:space="preserve"> </v>
          </cell>
          <cell r="F40">
            <v>0</v>
          </cell>
          <cell r="G40">
            <v>0</v>
          </cell>
          <cell r="H40">
            <v>0</v>
          </cell>
          <cell r="I40">
            <v>0</v>
          </cell>
          <cell r="J40">
            <v>0</v>
          </cell>
          <cell r="L40">
            <v>0</v>
          </cell>
          <cell r="M40">
            <v>0</v>
          </cell>
          <cell r="N40">
            <v>0</v>
          </cell>
          <cell r="O40">
            <v>0</v>
          </cell>
          <cell r="P40">
            <v>0</v>
          </cell>
          <cell r="Q40">
            <v>0</v>
          </cell>
          <cell r="R40">
            <v>0</v>
          </cell>
          <cell r="S40">
            <v>0</v>
          </cell>
          <cell r="T40" t="str">
            <v xml:space="preserve"> </v>
          </cell>
          <cell r="U40" t="str">
            <v xml:space="preserve"> </v>
          </cell>
        </row>
        <row r="41">
          <cell r="A41">
            <v>36</v>
          </cell>
          <cell r="B41">
            <v>68</v>
          </cell>
          <cell r="E41" t="str">
            <v xml:space="preserve"> </v>
          </cell>
          <cell r="F41">
            <v>0</v>
          </cell>
          <cell r="G41">
            <v>0</v>
          </cell>
          <cell r="H41">
            <v>0</v>
          </cell>
          <cell r="I41">
            <v>0</v>
          </cell>
          <cell r="J41">
            <v>0</v>
          </cell>
          <cell r="L41">
            <v>0</v>
          </cell>
          <cell r="M41">
            <v>0</v>
          </cell>
          <cell r="N41">
            <v>0</v>
          </cell>
          <cell r="O41">
            <v>0</v>
          </cell>
          <cell r="P41">
            <v>0</v>
          </cell>
          <cell r="Q41">
            <v>0</v>
          </cell>
          <cell r="R41">
            <v>0</v>
          </cell>
          <cell r="S41">
            <v>0</v>
          </cell>
          <cell r="T41" t="str">
            <v xml:space="preserve"> </v>
          </cell>
          <cell r="U41" t="str">
            <v xml:space="preserve"> </v>
          </cell>
        </row>
        <row r="42">
          <cell r="A42">
            <v>37</v>
          </cell>
          <cell r="B42">
            <v>72</v>
          </cell>
          <cell r="E42" t="str">
            <v xml:space="preserve"> </v>
          </cell>
          <cell r="F42">
            <v>0</v>
          </cell>
          <cell r="G42">
            <v>0</v>
          </cell>
          <cell r="H42">
            <v>0</v>
          </cell>
          <cell r="I42">
            <v>0</v>
          </cell>
          <cell r="J42">
            <v>0</v>
          </cell>
          <cell r="L42">
            <v>0</v>
          </cell>
          <cell r="M42">
            <v>0</v>
          </cell>
          <cell r="N42">
            <v>0</v>
          </cell>
          <cell r="O42">
            <v>0</v>
          </cell>
          <cell r="P42">
            <v>0</v>
          </cell>
          <cell r="Q42">
            <v>0</v>
          </cell>
          <cell r="R42">
            <v>0</v>
          </cell>
          <cell r="S42">
            <v>0</v>
          </cell>
          <cell r="T42" t="str">
            <v xml:space="preserve"> </v>
          </cell>
          <cell r="U42" t="str">
            <v xml:space="preserve"> </v>
          </cell>
        </row>
        <row r="43">
          <cell r="A43">
            <v>38</v>
          </cell>
          <cell r="B43">
            <v>76</v>
          </cell>
          <cell r="E43" t="str">
            <v xml:space="preserve"> </v>
          </cell>
          <cell r="F43">
            <v>0</v>
          </cell>
          <cell r="G43">
            <v>0</v>
          </cell>
          <cell r="H43">
            <v>0</v>
          </cell>
          <cell r="I43">
            <v>0</v>
          </cell>
          <cell r="J43">
            <v>0</v>
          </cell>
          <cell r="L43">
            <v>0</v>
          </cell>
          <cell r="M43">
            <v>0</v>
          </cell>
          <cell r="N43">
            <v>0</v>
          </cell>
          <cell r="O43">
            <v>0</v>
          </cell>
          <cell r="P43">
            <v>0</v>
          </cell>
          <cell r="Q43">
            <v>0</v>
          </cell>
          <cell r="R43">
            <v>0</v>
          </cell>
          <cell r="S43">
            <v>0</v>
          </cell>
          <cell r="T43" t="str">
            <v xml:space="preserve"> </v>
          </cell>
          <cell r="U43" t="str">
            <v xml:space="preserve"> </v>
          </cell>
        </row>
        <row r="44">
          <cell r="A44">
            <v>39</v>
          </cell>
          <cell r="B44">
            <v>80</v>
          </cell>
          <cell r="E44" t="str">
            <v xml:space="preserve"> </v>
          </cell>
          <cell r="F44">
            <v>0</v>
          </cell>
          <cell r="G44">
            <v>0</v>
          </cell>
          <cell r="H44">
            <v>0</v>
          </cell>
          <cell r="I44">
            <v>0</v>
          </cell>
          <cell r="J44">
            <v>0</v>
          </cell>
          <cell r="L44">
            <v>0</v>
          </cell>
          <cell r="M44">
            <v>0</v>
          </cell>
          <cell r="N44">
            <v>0</v>
          </cell>
          <cell r="O44">
            <v>0</v>
          </cell>
          <cell r="P44">
            <v>0</v>
          </cell>
          <cell r="Q44">
            <v>0</v>
          </cell>
          <cell r="R44">
            <v>0</v>
          </cell>
          <cell r="S44">
            <v>0</v>
          </cell>
          <cell r="T44" t="str">
            <v xml:space="preserve"> </v>
          </cell>
          <cell r="U44" t="str">
            <v xml:space="preserve"> </v>
          </cell>
        </row>
        <row r="45">
          <cell r="A45" t="str">
            <v>AVE.</v>
          </cell>
          <cell r="B45" t="str">
            <v xml:space="preserve"> </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t="str">
            <v xml:space="preserve"> </v>
          </cell>
          <cell r="U45" t="str">
            <v xml:space="preserve"> </v>
          </cell>
        </row>
        <row r="47">
          <cell r="A47" t="str">
            <v>*** Reference Paper : Predict Fittings For Piping Systems ***</v>
          </cell>
          <cell r="K47" t="str">
            <v>Fc = 0.25  Utility Supply Lines, OSBL</v>
          </cell>
          <cell r="R47" t="str">
            <v>Fc = 2.00  Manifold Type Piping</v>
          </cell>
        </row>
        <row r="48">
          <cell r="D48" t="str">
            <v xml:space="preserve">   By William B. Hooper , Monsanto Co.</v>
          </cell>
          <cell r="K48" t="str">
            <v xml:space="preserve">        (PIPE JOINT FACTOR Fp = 100%)</v>
          </cell>
          <cell r="R48" t="str">
            <v xml:space="preserve">        (PIPE JOINT FACTOR Fp = 0%)</v>
          </cell>
        </row>
        <row r="49">
          <cell r="K49" t="str">
            <v>Fc = 0.50  Long, Straight Piping Run</v>
          </cell>
          <cell r="R49" t="str">
            <v>Fc = 4.00  Very Complex Manifolds</v>
          </cell>
        </row>
        <row r="50">
          <cell r="A50" t="str">
            <v>The number and types of pipe fittings can be estimated by this method</v>
          </cell>
          <cell r="K50" t="str">
            <v xml:space="preserve">        (PIPE JOINT FACTOR Fp = 100%)</v>
          </cell>
          <cell r="R50" t="str">
            <v xml:space="preserve">        (PIPE JOINT FACTOR Fp = 0%)</v>
          </cell>
        </row>
        <row r="51">
          <cell r="A51" t="str">
            <v>long before the piping isometrics are done. Pipe size and a general idea</v>
          </cell>
          <cell r="K51" t="str">
            <v>Fc = 1.00  Normal Piping</v>
          </cell>
        </row>
        <row r="52">
          <cell r="A52" t="str">
            <v>of the system's complexity are all that is needed.</v>
          </cell>
          <cell r="K52" t="str">
            <v xml:space="preserve">        (PIPE JOINT FACTOR Fp = 10%)</v>
          </cell>
        </row>
      </sheetData>
      <sheetData sheetId="3">
        <row r="8">
          <cell r="B8" t="str">
            <v>5S</v>
          </cell>
          <cell r="C8">
            <v>0.5</v>
          </cell>
          <cell r="D8">
            <v>1.65</v>
          </cell>
          <cell r="E8">
            <v>1</v>
          </cell>
          <cell r="I8">
            <v>7.0000000000000007E-2</v>
          </cell>
          <cell r="J8">
            <v>0</v>
          </cell>
          <cell r="K8">
            <v>7.0000000000000007E-2</v>
          </cell>
          <cell r="P8">
            <v>2</v>
          </cell>
        </row>
        <row r="9">
          <cell r="B9" t="str">
            <v>5S</v>
          </cell>
          <cell r="C9">
            <v>0.5</v>
          </cell>
          <cell r="D9">
            <v>1.65</v>
          </cell>
          <cell r="E9">
            <v>1</v>
          </cell>
          <cell r="I9">
            <v>7.0000000000000007E-2</v>
          </cell>
          <cell r="J9">
            <v>0</v>
          </cell>
          <cell r="K9">
            <v>7.0000000000000007E-2</v>
          </cell>
          <cell r="P9">
            <v>2</v>
          </cell>
        </row>
        <row r="10">
          <cell r="B10" t="str">
            <v>5S</v>
          </cell>
          <cell r="C10">
            <v>0.5</v>
          </cell>
          <cell r="D10">
            <v>1.65</v>
          </cell>
          <cell r="E10">
            <v>1</v>
          </cell>
          <cell r="I10">
            <v>7.0000000000000007E-2</v>
          </cell>
          <cell r="J10">
            <v>0</v>
          </cell>
          <cell r="K10">
            <v>7.0000000000000007E-2</v>
          </cell>
          <cell r="P10">
            <v>2</v>
          </cell>
        </row>
        <row r="11">
          <cell r="B11" t="str">
            <v>5S</v>
          </cell>
          <cell r="C11">
            <v>0.75</v>
          </cell>
          <cell r="D11">
            <v>1.65</v>
          </cell>
          <cell r="E11">
            <v>1</v>
          </cell>
          <cell r="I11">
            <v>7.0000000000000007E-2</v>
          </cell>
          <cell r="J11">
            <v>0</v>
          </cell>
          <cell r="K11">
            <v>7.0000000000000007E-2</v>
          </cell>
          <cell r="P11">
            <v>2</v>
          </cell>
        </row>
        <row r="12">
          <cell r="B12" t="str">
            <v>5S</v>
          </cell>
          <cell r="C12">
            <v>0.75</v>
          </cell>
          <cell r="D12">
            <v>1.65</v>
          </cell>
          <cell r="E12">
            <v>1</v>
          </cell>
          <cell r="I12">
            <v>7.0000000000000007E-2</v>
          </cell>
          <cell r="J12">
            <v>0</v>
          </cell>
          <cell r="K12">
            <v>7.0000000000000007E-2</v>
          </cell>
          <cell r="P12">
            <v>2</v>
          </cell>
        </row>
        <row r="13">
          <cell r="B13" t="str">
            <v>5S</v>
          </cell>
          <cell r="C13">
            <v>0.75</v>
          </cell>
          <cell r="D13">
            <v>1.65</v>
          </cell>
          <cell r="E13">
            <v>1</v>
          </cell>
          <cell r="I13">
            <v>7.0000000000000007E-2</v>
          </cell>
          <cell r="J13">
            <v>0</v>
          </cell>
          <cell r="K13">
            <v>7.0000000000000007E-2</v>
          </cell>
          <cell r="P13">
            <v>2</v>
          </cell>
        </row>
        <row r="14">
          <cell r="B14" t="str">
            <v>5S</v>
          </cell>
          <cell r="C14">
            <v>1</v>
          </cell>
          <cell r="D14">
            <v>1.65</v>
          </cell>
          <cell r="E14">
            <v>1</v>
          </cell>
          <cell r="I14">
            <v>0.12</v>
          </cell>
          <cell r="J14">
            <v>0</v>
          </cell>
          <cell r="K14">
            <v>0.12</v>
          </cell>
          <cell r="P14">
            <v>2</v>
          </cell>
        </row>
        <row r="15">
          <cell r="B15" t="str">
            <v>5S</v>
          </cell>
          <cell r="C15">
            <v>1</v>
          </cell>
          <cell r="D15">
            <v>1.65</v>
          </cell>
          <cell r="E15">
            <v>1</v>
          </cell>
          <cell r="I15">
            <v>0.12</v>
          </cell>
          <cell r="J15">
            <v>0</v>
          </cell>
          <cell r="K15">
            <v>0.12</v>
          </cell>
          <cell r="P15">
            <v>2</v>
          </cell>
        </row>
        <row r="16">
          <cell r="B16" t="str">
            <v>5S</v>
          </cell>
          <cell r="C16">
            <v>1</v>
          </cell>
          <cell r="D16">
            <v>1.65</v>
          </cell>
          <cell r="E16">
            <v>1</v>
          </cell>
          <cell r="I16">
            <v>0.12</v>
          </cell>
          <cell r="J16">
            <v>0</v>
          </cell>
          <cell r="K16">
            <v>0.12</v>
          </cell>
          <cell r="P16">
            <v>2</v>
          </cell>
        </row>
        <row r="17">
          <cell r="B17" t="str">
            <v>5S</v>
          </cell>
          <cell r="C17">
            <v>1.25</v>
          </cell>
          <cell r="D17">
            <v>1.65</v>
          </cell>
          <cell r="E17">
            <v>1</v>
          </cell>
          <cell r="I17">
            <v>0.15</v>
          </cell>
          <cell r="K17">
            <v>0.15</v>
          </cell>
          <cell r="P17">
            <v>2</v>
          </cell>
        </row>
        <row r="18">
          <cell r="B18" t="str">
            <v>5S</v>
          </cell>
          <cell r="C18">
            <v>1.25</v>
          </cell>
          <cell r="D18">
            <v>1.65</v>
          </cell>
          <cell r="E18">
            <v>1</v>
          </cell>
          <cell r="I18">
            <v>0.15</v>
          </cell>
          <cell r="K18">
            <v>0.15</v>
          </cell>
          <cell r="P18">
            <v>2</v>
          </cell>
        </row>
        <row r="19">
          <cell r="B19" t="str">
            <v>5S</v>
          </cell>
          <cell r="C19">
            <v>1.25</v>
          </cell>
          <cell r="D19">
            <v>1.65</v>
          </cell>
          <cell r="E19">
            <v>1</v>
          </cell>
          <cell r="I19">
            <v>0.15</v>
          </cell>
          <cell r="K19">
            <v>0.15</v>
          </cell>
          <cell r="P19">
            <v>2</v>
          </cell>
        </row>
        <row r="20">
          <cell r="B20" t="str">
            <v>5S</v>
          </cell>
          <cell r="C20">
            <v>1.5</v>
          </cell>
          <cell r="D20">
            <v>1.65</v>
          </cell>
          <cell r="E20">
            <v>1</v>
          </cell>
          <cell r="I20">
            <v>0.15</v>
          </cell>
          <cell r="J20">
            <v>0</v>
          </cell>
          <cell r="K20">
            <v>0.15</v>
          </cell>
          <cell r="P20">
            <v>2</v>
          </cell>
        </row>
        <row r="21">
          <cell r="B21" t="str">
            <v>5S</v>
          </cell>
          <cell r="C21">
            <v>1.5</v>
          </cell>
          <cell r="D21">
            <v>1.65</v>
          </cell>
          <cell r="E21">
            <v>1</v>
          </cell>
          <cell r="I21">
            <v>0.15</v>
          </cell>
          <cell r="J21">
            <v>0</v>
          </cell>
          <cell r="K21">
            <v>0.15</v>
          </cell>
          <cell r="P21">
            <v>2</v>
          </cell>
        </row>
        <row r="22">
          <cell r="B22" t="str">
            <v>5S</v>
          </cell>
          <cell r="C22">
            <v>1.5</v>
          </cell>
          <cell r="D22">
            <v>1.65</v>
          </cell>
          <cell r="E22">
            <v>1</v>
          </cell>
          <cell r="I22">
            <v>0.15</v>
          </cell>
          <cell r="J22">
            <v>0</v>
          </cell>
          <cell r="K22">
            <v>0.15</v>
          </cell>
          <cell r="P22">
            <v>2</v>
          </cell>
        </row>
        <row r="23">
          <cell r="B23" t="str">
            <v>5S</v>
          </cell>
          <cell r="C23">
            <v>2</v>
          </cell>
          <cell r="D23">
            <v>1.65</v>
          </cell>
          <cell r="E23">
            <v>1</v>
          </cell>
          <cell r="I23">
            <v>0.15</v>
          </cell>
          <cell r="J23">
            <v>0</v>
          </cell>
          <cell r="K23">
            <v>0.15</v>
          </cell>
          <cell r="P23">
            <v>2</v>
          </cell>
        </row>
        <row r="24">
          <cell r="B24" t="str">
            <v>5S</v>
          </cell>
          <cell r="C24">
            <v>2</v>
          </cell>
          <cell r="D24">
            <v>1.65</v>
          </cell>
          <cell r="E24">
            <v>1</v>
          </cell>
          <cell r="I24">
            <v>0.15</v>
          </cell>
          <cell r="J24">
            <v>0</v>
          </cell>
          <cell r="K24">
            <v>0.15</v>
          </cell>
          <cell r="P24">
            <v>2</v>
          </cell>
        </row>
        <row r="25">
          <cell r="B25" t="str">
            <v>5S</v>
          </cell>
          <cell r="C25">
            <v>2</v>
          </cell>
          <cell r="D25">
            <v>1.65</v>
          </cell>
          <cell r="E25">
            <v>1</v>
          </cell>
          <cell r="I25">
            <v>0.15</v>
          </cell>
          <cell r="J25">
            <v>0</v>
          </cell>
          <cell r="K25">
            <v>0.15</v>
          </cell>
          <cell r="P25">
            <v>2</v>
          </cell>
        </row>
        <row r="26">
          <cell r="B26" t="str">
            <v>5S</v>
          </cell>
          <cell r="C26">
            <v>2.5</v>
          </cell>
          <cell r="D26">
            <v>2.11</v>
          </cell>
          <cell r="E26">
            <v>1</v>
          </cell>
          <cell r="I26">
            <v>0.15</v>
          </cell>
          <cell r="J26">
            <v>0</v>
          </cell>
          <cell r="K26">
            <v>0.15</v>
          </cell>
          <cell r="P26">
            <v>2</v>
          </cell>
        </row>
        <row r="27">
          <cell r="B27" t="str">
            <v>5S</v>
          </cell>
          <cell r="C27">
            <v>3</v>
          </cell>
          <cell r="D27">
            <v>2.11</v>
          </cell>
          <cell r="E27">
            <v>1</v>
          </cell>
          <cell r="I27">
            <v>0.3</v>
          </cell>
          <cell r="J27">
            <v>0</v>
          </cell>
          <cell r="K27">
            <v>0.3</v>
          </cell>
          <cell r="P27">
            <v>2</v>
          </cell>
        </row>
        <row r="28">
          <cell r="B28" t="str">
            <v>5S</v>
          </cell>
          <cell r="C28">
            <v>3.5</v>
          </cell>
          <cell r="D28">
            <v>2.11</v>
          </cell>
          <cell r="E28">
            <v>1</v>
          </cell>
          <cell r="I28">
            <v>0.3</v>
          </cell>
          <cell r="K28">
            <v>0.3</v>
          </cell>
          <cell r="P28">
            <v>3</v>
          </cell>
        </row>
        <row r="29">
          <cell r="B29" t="str">
            <v>5S</v>
          </cell>
          <cell r="C29">
            <v>4</v>
          </cell>
          <cell r="D29">
            <v>2.11</v>
          </cell>
          <cell r="E29">
            <v>1</v>
          </cell>
          <cell r="I29">
            <v>0.3</v>
          </cell>
          <cell r="J29">
            <v>0</v>
          </cell>
          <cell r="K29">
            <v>0.3</v>
          </cell>
          <cell r="P29">
            <v>3</v>
          </cell>
        </row>
        <row r="30">
          <cell r="B30" t="str">
            <v>5S</v>
          </cell>
          <cell r="C30">
            <v>5</v>
          </cell>
          <cell r="D30">
            <v>2.77</v>
          </cell>
          <cell r="E30">
            <v>1</v>
          </cell>
          <cell r="I30">
            <v>0.3</v>
          </cell>
          <cell r="K30">
            <v>0.3</v>
          </cell>
          <cell r="P30">
            <v>4</v>
          </cell>
        </row>
        <row r="31">
          <cell r="B31" t="str">
            <v>5S</v>
          </cell>
          <cell r="C31">
            <v>6</v>
          </cell>
          <cell r="D31">
            <v>2.77</v>
          </cell>
          <cell r="E31">
            <v>1</v>
          </cell>
          <cell r="I31">
            <v>0.45</v>
          </cell>
          <cell r="J31">
            <v>0</v>
          </cell>
          <cell r="K31">
            <v>0.45</v>
          </cell>
          <cell r="P31">
            <v>4</v>
          </cell>
        </row>
        <row r="32">
          <cell r="B32" t="str">
            <v>5S</v>
          </cell>
          <cell r="C32">
            <v>8</v>
          </cell>
          <cell r="D32">
            <v>2.77</v>
          </cell>
          <cell r="E32">
            <v>1</v>
          </cell>
          <cell r="I32">
            <v>0.45</v>
          </cell>
          <cell r="J32">
            <v>0</v>
          </cell>
          <cell r="K32">
            <v>0.45</v>
          </cell>
          <cell r="P32">
            <v>4</v>
          </cell>
        </row>
        <row r="33">
          <cell r="B33" t="str">
            <v>5S</v>
          </cell>
          <cell r="C33">
            <v>10</v>
          </cell>
          <cell r="D33">
            <v>3.4</v>
          </cell>
          <cell r="E33">
            <v>1</v>
          </cell>
          <cell r="I33">
            <v>0.9</v>
          </cell>
          <cell r="J33">
            <v>0</v>
          </cell>
          <cell r="K33">
            <v>0.9</v>
          </cell>
          <cell r="P33">
            <v>4</v>
          </cell>
        </row>
        <row r="34">
          <cell r="B34" t="str">
            <v>5S</v>
          </cell>
          <cell r="C34">
            <v>12</v>
          </cell>
          <cell r="D34">
            <v>3.96</v>
          </cell>
          <cell r="E34">
            <v>1</v>
          </cell>
          <cell r="I34">
            <v>1.2</v>
          </cell>
          <cell r="J34">
            <v>0</v>
          </cell>
          <cell r="K34">
            <v>1.2</v>
          </cell>
          <cell r="P34">
            <v>6</v>
          </cell>
        </row>
        <row r="35">
          <cell r="B35" t="str">
            <v>5S</v>
          </cell>
          <cell r="C35">
            <v>14</v>
          </cell>
          <cell r="D35">
            <v>3.96</v>
          </cell>
          <cell r="E35">
            <v>1</v>
          </cell>
          <cell r="I35">
            <v>1.34</v>
          </cell>
          <cell r="J35">
            <v>0</v>
          </cell>
          <cell r="K35">
            <v>1.34</v>
          </cell>
          <cell r="P35">
            <v>6</v>
          </cell>
        </row>
        <row r="36">
          <cell r="B36" t="str">
            <v>5S</v>
          </cell>
          <cell r="C36">
            <v>16</v>
          </cell>
          <cell r="D36">
            <v>4.1900000000000004</v>
          </cell>
          <cell r="E36">
            <v>1</v>
          </cell>
          <cell r="I36">
            <v>1.65</v>
          </cell>
          <cell r="J36">
            <v>0</v>
          </cell>
          <cell r="K36">
            <v>1.65</v>
          </cell>
          <cell r="P36">
            <v>6</v>
          </cell>
        </row>
        <row r="37">
          <cell r="B37" t="str">
            <v>5S</v>
          </cell>
          <cell r="C37">
            <v>18</v>
          </cell>
          <cell r="D37">
            <v>4.1900000000000004</v>
          </cell>
          <cell r="E37">
            <v>1</v>
          </cell>
          <cell r="I37">
            <v>1.8</v>
          </cell>
          <cell r="J37">
            <v>0</v>
          </cell>
          <cell r="K37">
            <v>1.8</v>
          </cell>
          <cell r="P37">
            <v>6</v>
          </cell>
        </row>
        <row r="38">
          <cell r="B38" t="str">
            <v>5S</v>
          </cell>
          <cell r="C38">
            <v>20</v>
          </cell>
          <cell r="D38">
            <v>4.78</v>
          </cell>
          <cell r="E38">
            <v>1</v>
          </cell>
          <cell r="I38">
            <v>2.54</v>
          </cell>
          <cell r="J38">
            <v>0</v>
          </cell>
          <cell r="K38">
            <v>2.54</v>
          </cell>
          <cell r="P38">
            <v>7</v>
          </cell>
        </row>
        <row r="39">
          <cell r="B39" t="str">
            <v>5S</v>
          </cell>
          <cell r="C39">
            <v>22</v>
          </cell>
          <cell r="D39">
            <v>4.78</v>
          </cell>
          <cell r="E39">
            <v>1</v>
          </cell>
          <cell r="I39">
            <v>2.69</v>
          </cell>
          <cell r="J39">
            <v>0</v>
          </cell>
          <cell r="K39">
            <v>2.69</v>
          </cell>
          <cell r="P39">
            <v>8</v>
          </cell>
        </row>
        <row r="40">
          <cell r="B40" t="str">
            <v>5S</v>
          </cell>
          <cell r="C40">
            <v>24</v>
          </cell>
          <cell r="D40">
            <v>5.54</v>
          </cell>
          <cell r="E40">
            <v>1</v>
          </cell>
          <cell r="I40">
            <v>2.4300000000000002</v>
          </cell>
          <cell r="J40">
            <v>1.47</v>
          </cell>
          <cell r="K40">
            <v>3.9000000000000004</v>
          </cell>
          <cell r="P40">
            <v>8</v>
          </cell>
        </row>
        <row r="41">
          <cell r="B41" t="str">
            <v>5S</v>
          </cell>
          <cell r="C41">
            <v>30</v>
          </cell>
          <cell r="D41">
            <v>6.35</v>
          </cell>
          <cell r="E41">
            <v>1</v>
          </cell>
          <cell r="I41">
            <v>3.04</v>
          </cell>
          <cell r="J41">
            <v>3.11</v>
          </cell>
          <cell r="K41">
            <v>6.15</v>
          </cell>
          <cell r="P41">
            <v>10</v>
          </cell>
        </row>
        <row r="42">
          <cell r="B42">
            <v>10</v>
          </cell>
          <cell r="C42">
            <v>14</v>
          </cell>
          <cell r="D42">
            <v>6.35</v>
          </cell>
          <cell r="E42">
            <v>1</v>
          </cell>
          <cell r="I42">
            <v>1.42</v>
          </cell>
          <cell r="J42">
            <v>1.27</v>
          </cell>
          <cell r="K42">
            <v>2.69</v>
          </cell>
          <cell r="P42">
            <v>6</v>
          </cell>
        </row>
        <row r="43">
          <cell r="B43">
            <v>10</v>
          </cell>
          <cell r="C43">
            <v>16</v>
          </cell>
          <cell r="D43">
            <v>6.35</v>
          </cell>
          <cell r="E43">
            <v>1</v>
          </cell>
          <cell r="I43">
            <v>1.62</v>
          </cell>
          <cell r="J43">
            <v>1.38</v>
          </cell>
          <cell r="K43">
            <v>3</v>
          </cell>
          <cell r="P43">
            <v>6</v>
          </cell>
        </row>
        <row r="44">
          <cell r="B44">
            <v>10</v>
          </cell>
          <cell r="C44">
            <v>18</v>
          </cell>
          <cell r="D44">
            <v>6.35</v>
          </cell>
          <cell r="E44">
            <v>1</v>
          </cell>
          <cell r="I44">
            <v>1.82</v>
          </cell>
          <cell r="J44">
            <v>1.48</v>
          </cell>
          <cell r="K44">
            <v>3.3</v>
          </cell>
          <cell r="P44">
            <v>6</v>
          </cell>
        </row>
        <row r="45">
          <cell r="B45">
            <v>10</v>
          </cell>
          <cell r="C45">
            <v>20</v>
          </cell>
          <cell r="D45">
            <v>6.35</v>
          </cell>
          <cell r="E45">
            <v>1</v>
          </cell>
          <cell r="I45">
            <v>2.0299999999999998</v>
          </cell>
          <cell r="J45">
            <v>1.72</v>
          </cell>
          <cell r="K45">
            <v>3.75</v>
          </cell>
          <cell r="P45">
            <v>7</v>
          </cell>
        </row>
        <row r="46">
          <cell r="B46">
            <v>10</v>
          </cell>
          <cell r="C46">
            <v>22</v>
          </cell>
          <cell r="D46">
            <v>6.35</v>
          </cell>
          <cell r="E46">
            <v>1</v>
          </cell>
          <cell r="I46">
            <v>2.23</v>
          </cell>
          <cell r="J46">
            <v>2.27</v>
          </cell>
          <cell r="K46">
            <v>4.5</v>
          </cell>
          <cell r="P46">
            <v>8</v>
          </cell>
        </row>
        <row r="47">
          <cell r="B47">
            <v>10</v>
          </cell>
          <cell r="C47">
            <v>24</v>
          </cell>
          <cell r="D47">
            <v>6.35</v>
          </cell>
          <cell r="E47">
            <v>1</v>
          </cell>
          <cell r="I47">
            <v>2.4300000000000002</v>
          </cell>
          <cell r="J47">
            <v>2.0699999999999998</v>
          </cell>
          <cell r="K47">
            <v>4.5</v>
          </cell>
          <cell r="P47">
            <v>8</v>
          </cell>
        </row>
        <row r="48">
          <cell r="B48">
            <v>10</v>
          </cell>
          <cell r="C48">
            <v>26</v>
          </cell>
          <cell r="D48">
            <v>7.92</v>
          </cell>
          <cell r="E48">
            <v>1</v>
          </cell>
          <cell r="I48">
            <v>2.64</v>
          </cell>
          <cell r="J48">
            <v>4.8600000000000003</v>
          </cell>
          <cell r="K48">
            <v>7.5</v>
          </cell>
          <cell r="P48">
            <v>9</v>
          </cell>
        </row>
        <row r="49">
          <cell r="B49">
            <v>10</v>
          </cell>
          <cell r="C49">
            <v>28</v>
          </cell>
          <cell r="D49">
            <v>7.92</v>
          </cell>
          <cell r="E49">
            <v>1</v>
          </cell>
          <cell r="I49">
            <v>2.84</v>
          </cell>
          <cell r="J49">
            <v>5.26</v>
          </cell>
          <cell r="K49">
            <v>8.1</v>
          </cell>
          <cell r="P49">
            <v>9</v>
          </cell>
        </row>
        <row r="50">
          <cell r="B50">
            <v>10</v>
          </cell>
          <cell r="C50">
            <v>30</v>
          </cell>
          <cell r="D50">
            <v>7.92</v>
          </cell>
          <cell r="E50">
            <v>1</v>
          </cell>
          <cell r="I50">
            <v>3.04</v>
          </cell>
          <cell r="J50">
            <v>5.66</v>
          </cell>
          <cell r="K50">
            <v>8.6999999999999993</v>
          </cell>
          <cell r="P50">
            <v>10</v>
          </cell>
        </row>
        <row r="51">
          <cell r="B51">
            <v>10</v>
          </cell>
          <cell r="C51">
            <v>32</v>
          </cell>
          <cell r="D51">
            <v>7.92</v>
          </cell>
          <cell r="E51">
            <v>1</v>
          </cell>
          <cell r="I51">
            <v>3.24</v>
          </cell>
          <cell r="J51">
            <v>6.06</v>
          </cell>
          <cell r="K51">
            <v>9.3000000000000007</v>
          </cell>
          <cell r="P51">
            <v>11</v>
          </cell>
        </row>
        <row r="52">
          <cell r="B52">
            <v>10</v>
          </cell>
          <cell r="C52">
            <v>34</v>
          </cell>
          <cell r="D52">
            <v>7.92</v>
          </cell>
          <cell r="E52">
            <v>1</v>
          </cell>
          <cell r="I52">
            <v>3.45</v>
          </cell>
          <cell r="J52">
            <v>6.44</v>
          </cell>
          <cell r="K52">
            <v>9.89</v>
          </cell>
          <cell r="P52">
            <v>12</v>
          </cell>
        </row>
        <row r="53">
          <cell r="B53">
            <v>10</v>
          </cell>
          <cell r="C53">
            <v>36</v>
          </cell>
          <cell r="D53">
            <v>7.92</v>
          </cell>
          <cell r="E53">
            <v>1</v>
          </cell>
          <cell r="I53">
            <v>3.65</v>
          </cell>
          <cell r="J53">
            <v>6.84</v>
          </cell>
          <cell r="K53">
            <v>10.49</v>
          </cell>
          <cell r="P53">
            <v>12</v>
          </cell>
        </row>
        <row r="54">
          <cell r="B54" t="str">
            <v>10S</v>
          </cell>
          <cell r="C54">
            <v>0.125</v>
          </cell>
          <cell r="D54">
            <v>1.24</v>
          </cell>
          <cell r="E54">
            <v>1</v>
          </cell>
          <cell r="I54">
            <v>7.0000000000000007E-2</v>
          </cell>
          <cell r="K54">
            <v>7.0000000000000007E-2</v>
          </cell>
          <cell r="P54">
            <v>2</v>
          </cell>
        </row>
        <row r="55">
          <cell r="B55" t="str">
            <v>10S</v>
          </cell>
          <cell r="C55">
            <v>0.125</v>
          </cell>
          <cell r="D55">
            <v>1.24</v>
          </cell>
          <cell r="E55">
            <v>1</v>
          </cell>
          <cell r="I55">
            <v>7.0000000000000007E-2</v>
          </cell>
          <cell r="K55">
            <v>7.0000000000000007E-2</v>
          </cell>
          <cell r="P55">
            <v>2</v>
          </cell>
        </row>
        <row r="56">
          <cell r="B56" t="str">
            <v>10S</v>
          </cell>
          <cell r="C56">
            <v>0.125</v>
          </cell>
          <cell r="D56">
            <v>1.24</v>
          </cell>
          <cell r="E56">
            <v>1</v>
          </cell>
          <cell r="I56">
            <v>7.0000000000000007E-2</v>
          </cell>
          <cell r="K56">
            <v>7.0000000000000007E-2</v>
          </cell>
          <cell r="P56">
            <v>2</v>
          </cell>
        </row>
        <row r="57">
          <cell r="B57" t="str">
            <v>10S</v>
          </cell>
          <cell r="C57">
            <v>0.25</v>
          </cell>
          <cell r="D57">
            <v>1.65</v>
          </cell>
          <cell r="E57">
            <v>1</v>
          </cell>
          <cell r="I57">
            <v>7.0000000000000007E-2</v>
          </cell>
          <cell r="K57">
            <v>7.0000000000000007E-2</v>
          </cell>
          <cell r="P57">
            <v>2</v>
          </cell>
        </row>
        <row r="58">
          <cell r="B58" t="str">
            <v>10S</v>
          </cell>
          <cell r="C58">
            <v>0.25</v>
          </cell>
          <cell r="D58">
            <v>1.65</v>
          </cell>
          <cell r="E58">
            <v>1</v>
          </cell>
          <cell r="I58">
            <v>7.0000000000000007E-2</v>
          </cell>
          <cell r="K58">
            <v>7.0000000000000007E-2</v>
          </cell>
          <cell r="P58">
            <v>2</v>
          </cell>
        </row>
        <row r="59">
          <cell r="B59" t="str">
            <v>10S</v>
          </cell>
          <cell r="C59">
            <v>0.25</v>
          </cell>
          <cell r="D59">
            <v>1.65</v>
          </cell>
          <cell r="E59">
            <v>1</v>
          </cell>
          <cell r="I59">
            <v>7.0000000000000007E-2</v>
          </cell>
          <cell r="K59">
            <v>7.0000000000000007E-2</v>
          </cell>
          <cell r="P59">
            <v>2</v>
          </cell>
        </row>
        <row r="60">
          <cell r="B60" t="str">
            <v>10S</v>
          </cell>
          <cell r="C60">
            <v>0.375</v>
          </cell>
          <cell r="D60">
            <v>1.65</v>
          </cell>
          <cell r="E60">
            <v>1</v>
          </cell>
          <cell r="I60">
            <v>7.0000000000000007E-2</v>
          </cell>
          <cell r="J60">
            <v>0</v>
          </cell>
          <cell r="K60">
            <v>7.0000000000000007E-2</v>
          </cell>
          <cell r="P60">
            <v>2</v>
          </cell>
        </row>
        <row r="61">
          <cell r="B61" t="str">
            <v>10S</v>
          </cell>
          <cell r="C61">
            <v>0.375</v>
          </cell>
          <cell r="D61">
            <v>1.65</v>
          </cell>
          <cell r="E61">
            <v>1</v>
          </cell>
          <cell r="I61">
            <v>7.0000000000000007E-2</v>
          </cell>
          <cell r="J61">
            <v>0</v>
          </cell>
          <cell r="K61">
            <v>7.0000000000000007E-2</v>
          </cell>
          <cell r="P61">
            <v>2</v>
          </cell>
        </row>
        <row r="62">
          <cell r="B62" t="str">
            <v>10S</v>
          </cell>
          <cell r="C62">
            <v>0.375</v>
          </cell>
          <cell r="D62">
            <v>1.65</v>
          </cell>
          <cell r="E62">
            <v>1</v>
          </cell>
          <cell r="I62">
            <v>7.0000000000000007E-2</v>
          </cell>
          <cell r="J62">
            <v>0</v>
          </cell>
          <cell r="K62">
            <v>7.0000000000000007E-2</v>
          </cell>
          <cell r="P62">
            <v>2</v>
          </cell>
        </row>
        <row r="63">
          <cell r="B63" t="str">
            <v>10S</v>
          </cell>
          <cell r="C63">
            <v>0.5</v>
          </cell>
          <cell r="D63">
            <v>2.11</v>
          </cell>
          <cell r="E63">
            <v>1</v>
          </cell>
          <cell r="I63">
            <v>7.0000000000000007E-2</v>
          </cell>
          <cell r="J63">
            <v>0</v>
          </cell>
          <cell r="K63">
            <v>7.0000000000000007E-2</v>
          </cell>
          <cell r="P63">
            <v>2</v>
          </cell>
        </row>
        <row r="64">
          <cell r="B64" t="str">
            <v>10S</v>
          </cell>
          <cell r="C64">
            <v>0.5</v>
          </cell>
          <cell r="D64">
            <v>2.11</v>
          </cell>
          <cell r="E64">
            <v>1</v>
          </cell>
          <cell r="I64">
            <v>7.0000000000000007E-2</v>
          </cell>
          <cell r="J64">
            <v>0</v>
          </cell>
          <cell r="K64">
            <v>7.0000000000000007E-2</v>
          </cell>
          <cell r="P64">
            <v>2</v>
          </cell>
        </row>
        <row r="65">
          <cell r="B65" t="str">
            <v>10S</v>
          </cell>
          <cell r="C65">
            <v>0.5</v>
          </cell>
          <cell r="D65">
            <v>2.11</v>
          </cell>
          <cell r="E65">
            <v>1</v>
          </cell>
          <cell r="I65">
            <v>7.0000000000000007E-2</v>
          </cell>
          <cell r="J65">
            <v>0</v>
          </cell>
          <cell r="K65">
            <v>7.0000000000000007E-2</v>
          </cell>
          <cell r="P65">
            <v>2</v>
          </cell>
        </row>
        <row r="66">
          <cell r="B66" t="str">
            <v>10S</v>
          </cell>
          <cell r="C66">
            <v>0.75</v>
          </cell>
          <cell r="D66">
            <v>2.11</v>
          </cell>
          <cell r="E66">
            <v>1</v>
          </cell>
          <cell r="I66">
            <v>7.0000000000000007E-2</v>
          </cell>
          <cell r="J66">
            <v>0</v>
          </cell>
          <cell r="K66">
            <v>7.0000000000000007E-2</v>
          </cell>
          <cell r="P66">
            <v>2</v>
          </cell>
        </row>
        <row r="67">
          <cell r="B67" t="str">
            <v>10S</v>
          </cell>
          <cell r="C67">
            <v>0.75</v>
          </cell>
          <cell r="D67">
            <v>2.11</v>
          </cell>
          <cell r="E67">
            <v>1</v>
          </cell>
          <cell r="I67">
            <v>7.0000000000000007E-2</v>
          </cell>
          <cell r="J67">
            <v>0</v>
          </cell>
          <cell r="K67">
            <v>7.0000000000000007E-2</v>
          </cell>
          <cell r="P67">
            <v>2</v>
          </cell>
        </row>
        <row r="68">
          <cell r="B68" t="str">
            <v>10S</v>
          </cell>
          <cell r="C68">
            <v>0.75</v>
          </cell>
          <cell r="D68">
            <v>2.11</v>
          </cell>
          <cell r="E68">
            <v>1</v>
          </cell>
          <cell r="I68">
            <v>7.0000000000000007E-2</v>
          </cell>
          <cell r="J68">
            <v>0</v>
          </cell>
          <cell r="K68">
            <v>7.0000000000000007E-2</v>
          </cell>
          <cell r="P68">
            <v>2</v>
          </cell>
        </row>
        <row r="69">
          <cell r="B69" t="str">
            <v>10S</v>
          </cell>
          <cell r="C69">
            <v>1</v>
          </cell>
          <cell r="D69">
            <v>2.77</v>
          </cell>
          <cell r="E69">
            <v>1</v>
          </cell>
          <cell r="I69">
            <v>0.12</v>
          </cell>
          <cell r="J69">
            <v>0</v>
          </cell>
          <cell r="K69">
            <v>0.12</v>
          </cell>
          <cell r="P69">
            <v>2</v>
          </cell>
        </row>
        <row r="70">
          <cell r="B70" t="str">
            <v>10S</v>
          </cell>
          <cell r="C70">
            <v>1</v>
          </cell>
          <cell r="D70">
            <v>2.77</v>
          </cell>
          <cell r="E70">
            <v>1</v>
          </cell>
          <cell r="I70">
            <v>0.12</v>
          </cell>
          <cell r="J70">
            <v>0</v>
          </cell>
          <cell r="K70">
            <v>0.12</v>
          </cell>
          <cell r="P70">
            <v>2</v>
          </cell>
        </row>
        <row r="71">
          <cell r="B71" t="str">
            <v>10S</v>
          </cell>
          <cell r="C71">
            <v>1</v>
          </cell>
          <cell r="D71">
            <v>2.77</v>
          </cell>
          <cell r="E71">
            <v>1</v>
          </cell>
          <cell r="I71">
            <v>0.12</v>
          </cell>
          <cell r="J71">
            <v>0</v>
          </cell>
          <cell r="K71">
            <v>0.12</v>
          </cell>
          <cell r="P71">
            <v>2</v>
          </cell>
        </row>
        <row r="72">
          <cell r="B72" t="str">
            <v>10S</v>
          </cell>
          <cell r="C72">
            <v>1.25</v>
          </cell>
          <cell r="D72">
            <v>2.77</v>
          </cell>
          <cell r="E72">
            <v>1</v>
          </cell>
          <cell r="I72">
            <v>0.15</v>
          </cell>
          <cell r="K72">
            <v>0.15</v>
          </cell>
          <cell r="P72">
            <v>2</v>
          </cell>
        </row>
        <row r="73">
          <cell r="B73" t="str">
            <v>10S</v>
          </cell>
          <cell r="C73">
            <v>1.25</v>
          </cell>
          <cell r="D73">
            <v>2.77</v>
          </cell>
          <cell r="E73">
            <v>1</v>
          </cell>
          <cell r="I73">
            <v>0.15</v>
          </cell>
          <cell r="K73">
            <v>0.15</v>
          </cell>
          <cell r="P73">
            <v>2</v>
          </cell>
        </row>
        <row r="74">
          <cell r="B74" t="str">
            <v>10S</v>
          </cell>
          <cell r="C74">
            <v>1.25</v>
          </cell>
          <cell r="D74">
            <v>2.77</v>
          </cell>
          <cell r="E74">
            <v>1</v>
          </cell>
          <cell r="I74">
            <v>0.15</v>
          </cell>
          <cell r="K74">
            <v>0.15</v>
          </cell>
          <cell r="P74">
            <v>2</v>
          </cell>
        </row>
        <row r="75">
          <cell r="B75" t="str">
            <v>10S</v>
          </cell>
          <cell r="C75">
            <v>1.5</v>
          </cell>
          <cell r="D75">
            <v>2.77</v>
          </cell>
          <cell r="E75">
            <v>1</v>
          </cell>
          <cell r="I75">
            <v>0.15</v>
          </cell>
          <cell r="J75">
            <v>0</v>
          </cell>
          <cell r="K75">
            <v>0.15</v>
          </cell>
          <cell r="P75">
            <v>2</v>
          </cell>
        </row>
        <row r="76">
          <cell r="B76" t="str">
            <v>10S</v>
          </cell>
          <cell r="C76">
            <v>1.5</v>
          </cell>
          <cell r="D76">
            <v>2.77</v>
          </cell>
          <cell r="E76">
            <v>1</v>
          </cell>
          <cell r="I76">
            <v>0.15</v>
          </cell>
          <cell r="J76">
            <v>0</v>
          </cell>
          <cell r="K76">
            <v>0.15</v>
          </cell>
          <cell r="P76">
            <v>2</v>
          </cell>
        </row>
        <row r="77">
          <cell r="B77" t="str">
            <v>10S</v>
          </cell>
          <cell r="C77">
            <v>1.5</v>
          </cell>
          <cell r="D77">
            <v>2.77</v>
          </cell>
          <cell r="E77">
            <v>1</v>
          </cell>
          <cell r="I77">
            <v>0.15</v>
          </cell>
          <cell r="J77">
            <v>0</v>
          </cell>
          <cell r="K77">
            <v>0.15</v>
          </cell>
          <cell r="P77">
            <v>2</v>
          </cell>
        </row>
        <row r="78">
          <cell r="B78" t="str">
            <v>10S</v>
          </cell>
          <cell r="C78">
            <v>2</v>
          </cell>
          <cell r="D78">
            <v>2.77</v>
          </cell>
          <cell r="E78">
            <v>1</v>
          </cell>
          <cell r="I78">
            <v>0.15</v>
          </cell>
          <cell r="J78">
            <v>0</v>
          </cell>
          <cell r="K78">
            <v>0.15</v>
          </cell>
          <cell r="P78">
            <v>2</v>
          </cell>
        </row>
        <row r="79">
          <cell r="B79" t="str">
            <v>10S</v>
          </cell>
          <cell r="C79">
            <v>2</v>
          </cell>
          <cell r="D79">
            <v>2.77</v>
          </cell>
          <cell r="E79">
            <v>1</v>
          </cell>
          <cell r="I79">
            <v>0.15</v>
          </cell>
          <cell r="J79">
            <v>0</v>
          </cell>
          <cell r="K79">
            <v>0.15</v>
          </cell>
          <cell r="P79">
            <v>2</v>
          </cell>
        </row>
        <row r="80">
          <cell r="B80" t="str">
            <v>10S</v>
          </cell>
          <cell r="C80">
            <v>2</v>
          </cell>
          <cell r="D80">
            <v>2.77</v>
          </cell>
          <cell r="E80">
            <v>1</v>
          </cell>
          <cell r="I80">
            <v>0.15</v>
          </cell>
          <cell r="J80">
            <v>0</v>
          </cell>
          <cell r="K80">
            <v>0.15</v>
          </cell>
          <cell r="P80">
            <v>2</v>
          </cell>
        </row>
        <row r="81">
          <cell r="B81" t="str">
            <v>10S</v>
          </cell>
          <cell r="C81">
            <v>2.5</v>
          </cell>
          <cell r="D81">
            <v>3.05</v>
          </cell>
          <cell r="E81">
            <v>1</v>
          </cell>
          <cell r="I81">
            <v>0.15</v>
          </cell>
          <cell r="J81">
            <v>0</v>
          </cell>
          <cell r="K81">
            <v>0.15</v>
          </cell>
          <cell r="P81">
            <v>2</v>
          </cell>
        </row>
        <row r="82">
          <cell r="B82" t="str">
            <v>10S</v>
          </cell>
          <cell r="C82">
            <v>3</v>
          </cell>
          <cell r="D82">
            <v>3.05</v>
          </cell>
          <cell r="E82">
            <v>1</v>
          </cell>
          <cell r="I82">
            <v>0.3</v>
          </cell>
          <cell r="J82">
            <v>0</v>
          </cell>
          <cell r="K82">
            <v>0.3</v>
          </cell>
          <cell r="P82">
            <v>2</v>
          </cell>
        </row>
        <row r="83">
          <cell r="B83" t="str">
            <v>10S</v>
          </cell>
          <cell r="C83">
            <v>3.5</v>
          </cell>
          <cell r="D83">
            <v>3.05</v>
          </cell>
          <cell r="E83">
            <v>1</v>
          </cell>
          <cell r="I83">
            <v>0.3</v>
          </cell>
          <cell r="K83">
            <v>0.3</v>
          </cell>
          <cell r="P83">
            <v>3</v>
          </cell>
        </row>
        <row r="84">
          <cell r="B84" t="str">
            <v>10S</v>
          </cell>
          <cell r="C84">
            <v>4</v>
          </cell>
          <cell r="D84">
            <v>3.05</v>
          </cell>
          <cell r="E84">
            <v>1</v>
          </cell>
          <cell r="I84">
            <v>0.45</v>
          </cell>
          <cell r="J84">
            <v>0</v>
          </cell>
          <cell r="K84">
            <v>0.45</v>
          </cell>
          <cell r="P84">
            <v>3</v>
          </cell>
        </row>
        <row r="85">
          <cell r="B85" t="str">
            <v>10S</v>
          </cell>
          <cell r="C85">
            <v>5</v>
          </cell>
          <cell r="D85">
            <v>3.4</v>
          </cell>
          <cell r="E85">
            <v>1</v>
          </cell>
          <cell r="I85">
            <v>0.45</v>
          </cell>
          <cell r="K85">
            <v>0.45</v>
          </cell>
          <cell r="P85">
            <v>4</v>
          </cell>
        </row>
        <row r="86">
          <cell r="B86" t="str">
            <v>10S</v>
          </cell>
          <cell r="C86">
            <v>6</v>
          </cell>
          <cell r="D86">
            <v>3.4</v>
          </cell>
          <cell r="E86">
            <v>1</v>
          </cell>
          <cell r="I86">
            <v>0.6</v>
          </cell>
          <cell r="J86">
            <v>0</v>
          </cell>
          <cell r="K86">
            <v>0.6</v>
          </cell>
          <cell r="P86">
            <v>4</v>
          </cell>
        </row>
        <row r="87">
          <cell r="B87" t="str">
            <v>10S</v>
          </cell>
          <cell r="C87">
            <v>8</v>
          </cell>
          <cell r="D87">
            <v>3.76</v>
          </cell>
          <cell r="E87">
            <v>1</v>
          </cell>
          <cell r="I87">
            <v>0.6</v>
          </cell>
          <cell r="J87">
            <v>0</v>
          </cell>
          <cell r="K87">
            <v>0.6</v>
          </cell>
          <cell r="P87">
            <v>4</v>
          </cell>
        </row>
        <row r="88">
          <cell r="B88" t="str">
            <v>10S</v>
          </cell>
          <cell r="C88">
            <v>10</v>
          </cell>
          <cell r="D88">
            <v>4.1900000000000004</v>
          </cell>
          <cell r="E88">
            <v>1</v>
          </cell>
          <cell r="I88">
            <v>1.2</v>
          </cell>
          <cell r="J88">
            <v>0</v>
          </cell>
          <cell r="K88">
            <v>1.2</v>
          </cell>
          <cell r="P88">
            <v>4</v>
          </cell>
        </row>
        <row r="89">
          <cell r="B89" t="str">
            <v>10S</v>
          </cell>
          <cell r="C89">
            <v>12</v>
          </cell>
          <cell r="D89">
            <v>4.57</v>
          </cell>
          <cell r="E89">
            <v>1</v>
          </cell>
          <cell r="I89">
            <v>1.5</v>
          </cell>
          <cell r="J89">
            <v>0</v>
          </cell>
          <cell r="K89">
            <v>1.5</v>
          </cell>
          <cell r="P89">
            <v>6</v>
          </cell>
        </row>
        <row r="90">
          <cell r="B90" t="str">
            <v>10S</v>
          </cell>
          <cell r="C90">
            <v>14</v>
          </cell>
          <cell r="D90">
            <v>4.78</v>
          </cell>
          <cell r="E90">
            <v>1</v>
          </cell>
          <cell r="I90">
            <v>1.65</v>
          </cell>
          <cell r="J90">
            <v>0</v>
          </cell>
          <cell r="K90">
            <v>1.65</v>
          </cell>
          <cell r="P90">
            <v>6</v>
          </cell>
        </row>
        <row r="91">
          <cell r="B91" t="str">
            <v>10S</v>
          </cell>
          <cell r="C91">
            <v>16</v>
          </cell>
          <cell r="D91">
            <v>4.78</v>
          </cell>
          <cell r="E91">
            <v>1</v>
          </cell>
          <cell r="I91">
            <v>1.95</v>
          </cell>
          <cell r="J91">
            <v>0</v>
          </cell>
          <cell r="K91">
            <v>1.95</v>
          </cell>
          <cell r="P91">
            <v>6</v>
          </cell>
        </row>
        <row r="92">
          <cell r="B92" t="str">
            <v>10S</v>
          </cell>
          <cell r="C92">
            <v>18</v>
          </cell>
          <cell r="D92">
            <v>4.78</v>
          </cell>
          <cell r="E92">
            <v>1</v>
          </cell>
          <cell r="I92">
            <v>2.25</v>
          </cell>
          <cell r="J92">
            <v>0</v>
          </cell>
          <cell r="K92">
            <v>2.25</v>
          </cell>
          <cell r="P92">
            <v>6</v>
          </cell>
        </row>
        <row r="93">
          <cell r="B93" t="str">
            <v>10S</v>
          </cell>
          <cell r="C93">
            <v>20</v>
          </cell>
          <cell r="D93">
            <v>5.54</v>
          </cell>
          <cell r="E93">
            <v>1</v>
          </cell>
          <cell r="I93">
            <v>2.0299999999999998</v>
          </cell>
          <cell r="J93">
            <v>1.1200000000000001</v>
          </cell>
          <cell r="K93">
            <v>3.15</v>
          </cell>
          <cell r="P93">
            <v>7</v>
          </cell>
        </row>
        <row r="94">
          <cell r="B94" t="str">
            <v>10S</v>
          </cell>
          <cell r="C94">
            <v>22</v>
          </cell>
          <cell r="D94">
            <v>5.54</v>
          </cell>
          <cell r="E94">
            <v>1</v>
          </cell>
          <cell r="I94">
            <v>2.23</v>
          </cell>
          <cell r="J94">
            <v>1.37</v>
          </cell>
          <cell r="K94">
            <v>3.6</v>
          </cell>
          <cell r="P94">
            <v>8</v>
          </cell>
        </row>
        <row r="95">
          <cell r="B95" t="str">
            <v>10S</v>
          </cell>
          <cell r="C95">
            <v>24</v>
          </cell>
          <cell r="D95">
            <v>6.35</v>
          </cell>
          <cell r="E95">
            <v>1</v>
          </cell>
          <cell r="I95">
            <v>2.4300000000000002</v>
          </cell>
          <cell r="J95">
            <v>2.0699999999999998</v>
          </cell>
          <cell r="K95">
            <v>4.5</v>
          </cell>
          <cell r="P95">
            <v>8</v>
          </cell>
        </row>
        <row r="96">
          <cell r="B96" t="str">
            <v>10S</v>
          </cell>
          <cell r="C96">
            <v>30</v>
          </cell>
          <cell r="D96">
            <v>7.92</v>
          </cell>
          <cell r="E96">
            <v>1</v>
          </cell>
          <cell r="I96">
            <v>3.04</v>
          </cell>
          <cell r="J96">
            <v>5.66</v>
          </cell>
          <cell r="K96">
            <v>8.6999999999999993</v>
          </cell>
          <cell r="P96">
            <v>10</v>
          </cell>
        </row>
        <row r="97">
          <cell r="B97">
            <v>20</v>
          </cell>
          <cell r="C97">
            <v>8</v>
          </cell>
          <cell r="D97">
            <v>6.35</v>
          </cell>
          <cell r="E97">
            <v>1</v>
          </cell>
          <cell r="I97">
            <v>0.81</v>
          </cell>
          <cell r="J97">
            <v>0.99</v>
          </cell>
          <cell r="K97">
            <v>1.8</v>
          </cell>
          <cell r="P97">
            <v>4</v>
          </cell>
        </row>
        <row r="98">
          <cell r="B98">
            <v>20</v>
          </cell>
          <cell r="C98">
            <v>10</v>
          </cell>
          <cell r="D98">
            <v>6.35</v>
          </cell>
          <cell r="E98">
            <v>1</v>
          </cell>
          <cell r="I98">
            <v>1.01</v>
          </cell>
          <cell r="J98">
            <v>1.0900000000000001</v>
          </cell>
          <cell r="K98">
            <v>2.1</v>
          </cell>
          <cell r="P98">
            <v>4</v>
          </cell>
        </row>
        <row r="99">
          <cell r="B99">
            <v>20</v>
          </cell>
          <cell r="C99">
            <v>12</v>
          </cell>
          <cell r="D99">
            <v>6.35</v>
          </cell>
          <cell r="E99">
            <v>1</v>
          </cell>
          <cell r="I99">
            <v>1.22</v>
          </cell>
          <cell r="J99">
            <v>1.32</v>
          </cell>
          <cell r="K99">
            <v>2.54</v>
          </cell>
          <cell r="P99">
            <v>6</v>
          </cell>
        </row>
        <row r="100">
          <cell r="B100">
            <v>20</v>
          </cell>
          <cell r="C100">
            <v>14</v>
          </cell>
          <cell r="D100">
            <v>7.92</v>
          </cell>
          <cell r="E100">
            <v>1</v>
          </cell>
          <cell r="I100">
            <v>1.42</v>
          </cell>
          <cell r="J100">
            <v>2.48</v>
          </cell>
          <cell r="K100">
            <v>3.9</v>
          </cell>
          <cell r="P100">
            <v>6</v>
          </cell>
        </row>
        <row r="101">
          <cell r="B101">
            <v>20</v>
          </cell>
          <cell r="C101">
            <v>16</v>
          </cell>
          <cell r="D101">
            <v>7.92</v>
          </cell>
          <cell r="E101">
            <v>1</v>
          </cell>
          <cell r="I101">
            <v>1.62</v>
          </cell>
          <cell r="J101">
            <v>2.73</v>
          </cell>
          <cell r="K101">
            <v>4.3499999999999996</v>
          </cell>
          <cell r="P101">
            <v>6</v>
          </cell>
        </row>
        <row r="102">
          <cell r="B102">
            <v>20</v>
          </cell>
          <cell r="C102">
            <v>18</v>
          </cell>
          <cell r="D102">
            <v>7.92</v>
          </cell>
          <cell r="E102">
            <v>1</v>
          </cell>
          <cell r="I102">
            <v>1.82</v>
          </cell>
          <cell r="J102">
            <v>3.12</v>
          </cell>
          <cell r="K102">
            <v>4.9400000000000004</v>
          </cell>
          <cell r="P102">
            <v>6</v>
          </cell>
        </row>
        <row r="103">
          <cell r="B103">
            <v>20</v>
          </cell>
          <cell r="C103">
            <v>20</v>
          </cell>
          <cell r="D103">
            <v>9.5299999999999994</v>
          </cell>
          <cell r="E103">
            <v>1</v>
          </cell>
          <cell r="I103">
            <v>2.0299999999999998</v>
          </cell>
          <cell r="J103">
            <v>5.47</v>
          </cell>
          <cell r="K103">
            <v>7.5</v>
          </cell>
          <cell r="P103">
            <v>7</v>
          </cell>
        </row>
        <row r="104">
          <cell r="B104">
            <v>20</v>
          </cell>
          <cell r="C104">
            <v>22</v>
          </cell>
          <cell r="D104">
            <v>9.5299999999999994</v>
          </cell>
          <cell r="E104">
            <v>1</v>
          </cell>
          <cell r="I104">
            <v>2.23</v>
          </cell>
          <cell r="J104">
            <v>6.47</v>
          </cell>
          <cell r="K104">
            <v>8.6999999999999993</v>
          </cell>
          <cell r="P104">
            <v>8</v>
          </cell>
        </row>
        <row r="105">
          <cell r="B105">
            <v>20</v>
          </cell>
          <cell r="C105">
            <v>24</v>
          </cell>
          <cell r="D105">
            <v>9.5299999999999994</v>
          </cell>
          <cell r="E105">
            <v>1</v>
          </cell>
          <cell r="I105">
            <v>2.4300000000000002</v>
          </cell>
          <cell r="J105">
            <v>6.57</v>
          </cell>
          <cell r="K105">
            <v>9</v>
          </cell>
          <cell r="P105">
            <v>8</v>
          </cell>
        </row>
        <row r="106">
          <cell r="B106">
            <v>20</v>
          </cell>
          <cell r="C106">
            <v>26</v>
          </cell>
          <cell r="D106">
            <v>12.7</v>
          </cell>
          <cell r="E106">
            <v>1.25</v>
          </cell>
          <cell r="I106">
            <v>2.64</v>
          </cell>
          <cell r="J106">
            <v>13.86</v>
          </cell>
          <cell r="K106">
            <v>16.5</v>
          </cell>
          <cell r="P106">
            <v>9</v>
          </cell>
        </row>
        <row r="107">
          <cell r="B107">
            <v>20</v>
          </cell>
          <cell r="C107">
            <v>28</v>
          </cell>
          <cell r="D107">
            <v>12.7</v>
          </cell>
          <cell r="E107">
            <v>1.25</v>
          </cell>
          <cell r="I107">
            <v>2.84</v>
          </cell>
          <cell r="J107">
            <v>15.16</v>
          </cell>
          <cell r="K107">
            <v>18</v>
          </cell>
          <cell r="P107">
            <v>9</v>
          </cell>
        </row>
        <row r="108">
          <cell r="B108">
            <v>20</v>
          </cell>
          <cell r="C108">
            <v>30</v>
          </cell>
          <cell r="D108">
            <v>12.7</v>
          </cell>
          <cell r="E108">
            <v>1.25</v>
          </cell>
          <cell r="I108">
            <v>3.04</v>
          </cell>
          <cell r="J108">
            <v>16.45</v>
          </cell>
          <cell r="K108">
            <v>19.489999999999998</v>
          </cell>
          <cell r="P108">
            <v>10</v>
          </cell>
        </row>
        <row r="109">
          <cell r="B109">
            <v>20</v>
          </cell>
          <cell r="C109">
            <v>32</v>
          </cell>
          <cell r="D109">
            <v>12.7</v>
          </cell>
          <cell r="E109">
            <v>1.25</v>
          </cell>
          <cell r="I109">
            <v>3.24</v>
          </cell>
          <cell r="J109">
            <v>17.75</v>
          </cell>
          <cell r="K109">
            <v>20.990000000000002</v>
          </cell>
          <cell r="P109">
            <v>11</v>
          </cell>
        </row>
        <row r="110">
          <cell r="B110">
            <v>20</v>
          </cell>
          <cell r="C110">
            <v>34</v>
          </cell>
          <cell r="D110">
            <v>12.7</v>
          </cell>
          <cell r="E110">
            <v>1.25</v>
          </cell>
          <cell r="I110">
            <v>3.45</v>
          </cell>
          <cell r="J110">
            <v>18.54</v>
          </cell>
          <cell r="K110">
            <v>21.99</v>
          </cell>
          <cell r="P110">
            <v>12</v>
          </cell>
        </row>
        <row r="111">
          <cell r="B111">
            <v>20</v>
          </cell>
          <cell r="C111">
            <v>36</v>
          </cell>
          <cell r="D111">
            <v>12.7</v>
          </cell>
          <cell r="E111">
            <v>1.25</v>
          </cell>
          <cell r="I111">
            <v>3.65</v>
          </cell>
          <cell r="J111">
            <v>18.84</v>
          </cell>
          <cell r="K111">
            <v>22.49</v>
          </cell>
          <cell r="P111">
            <v>12</v>
          </cell>
        </row>
        <row r="112">
          <cell r="B112">
            <v>30</v>
          </cell>
          <cell r="C112">
            <v>8</v>
          </cell>
          <cell r="D112">
            <v>7.04</v>
          </cell>
          <cell r="E112">
            <v>1</v>
          </cell>
          <cell r="I112">
            <v>0.81</v>
          </cell>
          <cell r="J112">
            <v>1.1399999999999999</v>
          </cell>
          <cell r="K112">
            <v>1.95</v>
          </cell>
          <cell r="P112">
            <v>4</v>
          </cell>
        </row>
        <row r="113">
          <cell r="B113">
            <v>30</v>
          </cell>
          <cell r="C113">
            <v>10</v>
          </cell>
          <cell r="D113">
            <v>7.8</v>
          </cell>
          <cell r="E113">
            <v>1</v>
          </cell>
          <cell r="I113">
            <v>1.01</v>
          </cell>
          <cell r="J113">
            <v>1.99</v>
          </cell>
          <cell r="K113">
            <v>3</v>
          </cell>
          <cell r="P113">
            <v>4</v>
          </cell>
        </row>
        <row r="114">
          <cell r="B114">
            <v>30</v>
          </cell>
          <cell r="C114">
            <v>12</v>
          </cell>
          <cell r="D114">
            <v>8.3800000000000008</v>
          </cell>
          <cell r="E114">
            <v>1</v>
          </cell>
          <cell r="I114">
            <v>1.22</v>
          </cell>
          <cell r="J114">
            <v>2.68</v>
          </cell>
          <cell r="K114">
            <v>3.9000000000000004</v>
          </cell>
          <cell r="P114">
            <v>6</v>
          </cell>
        </row>
        <row r="115">
          <cell r="B115">
            <v>30</v>
          </cell>
          <cell r="C115">
            <v>14</v>
          </cell>
          <cell r="D115">
            <v>9.5299999999999994</v>
          </cell>
          <cell r="E115">
            <v>1</v>
          </cell>
          <cell r="I115">
            <v>1.42</v>
          </cell>
          <cell r="J115">
            <v>3.97</v>
          </cell>
          <cell r="K115">
            <v>5.3900000000000006</v>
          </cell>
          <cell r="P115">
            <v>6</v>
          </cell>
        </row>
        <row r="116">
          <cell r="B116">
            <v>30</v>
          </cell>
          <cell r="C116">
            <v>16</v>
          </cell>
          <cell r="D116">
            <v>9.5299999999999994</v>
          </cell>
          <cell r="E116">
            <v>1</v>
          </cell>
          <cell r="I116">
            <v>1.62</v>
          </cell>
          <cell r="J116">
            <v>4.68</v>
          </cell>
          <cell r="K116">
            <v>6.3</v>
          </cell>
          <cell r="P116">
            <v>6</v>
          </cell>
        </row>
        <row r="117">
          <cell r="B117">
            <v>30</v>
          </cell>
          <cell r="C117">
            <v>18</v>
          </cell>
          <cell r="D117">
            <v>11.13</v>
          </cell>
          <cell r="E117">
            <v>1.25</v>
          </cell>
          <cell r="I117">
            <v>1.82</v>
          </cell>
          <cell r="J117">
            <v>6.88</v>
          </cell>
          <cell r="K117">
            <v>8.6999999999999993</v>
          </cell>
          <cell r="P117">
            <v>6</v>
          </cell>
        </row>
        <row r="118">
          <cell r="B118">
            <v>30</v>
          </cell>
          <cell r="C118">
            <v>20</v>
          </cell>
          <cell r="D118">
            <v>12.7</v>
          </cell>
          <cell r="E118">
            <v>1.25</v>
          </cell>
          <cell r="I118">
            <v>2.0299999999999998</v>
          </cell>
          <cell r="J118">
            <v>10.42</v>
          </cell>
          <cell r="K118">
            <v>12.45</v>
          </cell>
          <cell r="P118">
            <v>7</v>
          </cell>
        </row>
        <row r="119">
          <cell r="B119">
            <v>30</v>
          </cell>
          <cell r="C119">
            <v>22</v>
          </cell>
          <cell r="D119">
            <v>12.7</v>
          </cell>
          <cell r="E119">
            <v>1.25</v>
          </cell>
          <cell r="I119">
            <v>2.23</v>
          </cell>
          <cell r="J119">
            <v>11.72</v>
          </cell>
          <cell r="K119">
            <v>13.950000000000001</v>
          </cell>
          <cell r="P119">
            <v>8</v>
          </cell>
        </row>
        <row r="120">
          <cell r="B120">
            <v>30</v>
          </cell>
          <cell r="C120">
            <v>24</v>
          </cell>
          <cell r="D120">
            <v>14.27</v>
          </cell>
          <cell r="E120">
            <v>1.25</v>
          </cell>
          <cell r="I120">
            <v>2.4300000000000002</v>
          </cell>
          <cell r="J120">
            <v>15.57</v>
          </cell>
          <cell r="K120">
            <v>18</v>
          </cell>
          <cell r="P120">
            <v>8</v>
          </cell>
        </row>
        <row r="121">
          <cell r="B121">
            <v>30</v>
          </cell>
          <cell r="C121">
            <v>28</v>
          </cell>
          <cell r="D121">
            <v>15.88</v>
          </cell>
          <cell r="E121">
            <v>1.5</v>
          </cell>
          <cell r="I121">
            <v>2.84</v>
          </cell>
          <cell r="J121">
            <v>22.65</v>
          </cell>
          <cell r="K121">
            <v>25.49</v>
          </cell>
          <cell r="P121">
            <v>9</v>
          </cell>
        </row>
        <row r="122">
          <cell r="B122">
            <v>30</v>
          </cell>
          <cell r="C122">
            <v>30</v>
          </cell>
          <cell r="D122">
            <v>15.88</v>
          </cell>
          <cell r="E122">
            <v>1.5</v>
          </cell>
          <cell r="I122">
            <v>3.04</v>
          </cell>
          <cell r="J122">
            <v>23.96</v>
          </cell>
          <cell r="K122">
            <v>27</v>
          </cell>
          <cell r="P122">
            <v>10</v>
          </cell>
        </row>
        <row r="123">
          <cell r="B123">
            <v>30</v>
          </cell>
          <cell r="C123">
            <v>32</v>
          </cell>
          <cell r="D123">
            <v>15.88</v>
          </cell>
          <cell r="E123">
            <v>1.5</v>
          </cell>
          <cell r="I123">
            <v>3.24</v>
          </cell>
          <cell r="J123">
            <v>26.76</v>
          </cell>
          <cell r="K123">
            <v>30</v>
          </cell>
          <cell r="P123">
            <v>11</v>
          </cell>
        </row>
        <row r="124">
          <cell r="B124">
            <v>30</v>
          </cell>
          <cell r="C124">
            <v>34</v>
          </cell>
          <cell r="D124">
            <v>15.88</v>
          </cell>
          <cell r="E124">
            <v>1.5</v>
          </cell>
          <cell r="I124">
            <v>3.45</v>
          </cell>
          <cell r="J124">
            <v>28.05</v>
          </cell>
          <cell r="K124">
            <v>31.5</v>
          </cell>
          <cell r="P124">
            <v>12</v>
          </cell>
        </row>
        <row r="125">
          <cell r="B125">
            <v>30</v>
          </cell>
          <cell r="C125">
            <v>36</v>
          </cell>
          <cell r="D125">
            <v>15.88</v>
          </cell>
          <cell r="E125">
            <v>1.5</v>
          </cell>
          <cell r="I125">
            <v>3.65</v>
          </cell>
          <cell r="J125">
            <v>29.35</v>
          </cell>
          <cell r="K125">
            <v>33</v>
          </cell>
          <cell r="P125">
            <v>12</v>
          </cell>
        </row>
        <row r="126">
          <cell r="B126">
            <v>40</v>
          </cell>
          <cell r="C126">
            <v>0.125</v>
          </cell>
          <cell r="D126">
            <v>1.73</v>
          </cell>
          <cell r="E126">
            <v>1</v>
          </cell>
          <cell r="I126">
            <v>7.0000000000000007E-2</v>
          </cell>
          <cell r="K126">
            <v>7.0000000000000007E-2</v>
          </cell>
          <cell r="P126">
            <v>2</v>
          </cell>
        </row>
        <row r="127">
          <cell r="B127">
            <v>40</v>
          </cell>
          <cell r="C127">
            <v>0.125</v>
          </cell>
          <cell r="D127">
            <v>1.73</v>
          </cell>
          <cell r="E127">
            <v>1</v>
          </cell>
          <cell r="I127">
            <v>7.0000000000000007E-2</v>
          </cell>
          <cell r="K127">
            <v>7.0000000000000007E-2</v>
          </cell>
          <cell r="P127">
            <v>2</v>
          </cell>
        </row>
        <row r="128">
          <cell r="B128">
            <v>40</v>
          </cell>
          <cell r="C128">
            <v>0.125</v>
          </cell>
          <cell r="D128">
            <v>1.73</v>
          </cell>
          <cell r="E128">
            <v>1</v>
          </cell>
          <cell r="I128">
            <v>7.0000000000000007E-2</v>
          </cell>
          <cell r="K128">
            <v>7.0000000000000007E-2</v>
          </cell>
          <cell r="P128">
            <v>2</v>
          </cell>
        </row>
        <row r="129">
          <cell r="B129">
            <v>40</v>
          </cell>
          <cell r="C129">
            <v>0.25</v>
          </cell>
          <cell r="D129">
            <v>2.2400000000000002</v>
          </cell>
          <cell r="E129">
            <v>1</v>
          </cell>
          <cell r="I129">
            <v>7.0000000000000007E-2</v>
          </cell>
          <cell r="K129">
            <v>7.0000000000000007E-2</v>
          </cell>
          <cell r="P129">
            <v>2</v>
          </cell>
        </row>
        <row r="130">
          <cell r="B130">
            <v>40</v>
          </cell>
          <cell r="C130">
            <v>0.25</v>
          </cell>
          <cell r="D130">
            <v>2.2400000000000002</v>
          </cell>
          <cell r="E130">
            <v>1</v>
          </cell>
          <cell r="I130">
            <v>7.0000000000000007E-2</v>
          </cell>
          <cell r="K130">
            <v>7.0000000000000007E-2</v>
          </cell>
          <cell r="P130">
            <v>2</v>
          </cell>
        </row>
        <row r="131">
          <cell r="B131">
            <v>40</v>
          </cell>
          <cell r="C131">
            <v>0.25</v>
          </cell>
          <cell r="D131">
            <v>2.2400000000000002</v>
          </cell>
          <cell r="E131">
            <v>1</v>
          </cell>
          <cell r="I131">
            <v>7.0000000000000007E-2</v>
          </cell>
          <cell r="K131">
            <v>7.0000000000000007E-2</v>
          </cell>
          <cell r="P131">
            <v>2</v>
          </cell>
        </row>
        <row r="132">
          <cell r="B132">
            <v>40</v>
          </cell>
          <cell r="C132">
            <v>0.375</v>
          </cell>
          <cell r="D132">
            <v>2.31</v>
          </cell>
          <cell r="E132">
            <v>1</v>
          </cell>
          <cell r="I132">
            <v>7.0000000000000007E-2</v>
          </cell>
          <cell r="J132">
            <v>0</v>
          </cell>
          <cell r="K132">
            <v>7.0000000000000007E-2</v>
          </cell>
          <cell r="P132">
            <v>2</v>
          </cell>
        </row>
        <row r="133">
          <cell r="B133">
            <v>40</v>
          </cell>
          <cell r="C133">
            <v>0.375</v>
          </cell>
          <cell r="D133">
            <v>2.31</v>
          </cell>
          <cell r="E133">
            <v>1</v>
          </cell>
          <cell r="I133">
            <v>7.0000000000000007E-2</v>
          </cell>
          <cell r="J133">
            <v>0</v>
          </cell>
          <cell r="K133">
            <v>7.0000000000000007E-2</v>
          </cell>
          <cell r="P133">
            <v>2</v>
          </cell>
        </row>
        <row r="134">
          <cell r="B134">
            <v>40</v>
          </cell>
          <cell r="C134">
            <v>0.375</v>
          </cell>
          <cell r="D134">
            <v>2.31</v>
          </cell>
          <cell r="E134">
            <v>1</v>
          </cell>
          <cell r="I134">
            <v>7.0000000000000007E-2</v>
          </cell>
          <cell r="J134">
            <v>0</v>
          </cell>
          <cell r="K134">
            <v>7.0000000000000007E-2</v>
          </cell>
          <cell r="P134">
            <v>2</v>
          </cell>
        </row>
        <row r="135">
          <cell r="B135">
            <v>40</v>
          </cell>
          <cell r="C135">
            <v>0.5</v>
          </cell>
          <cell r="D135">
            <v>2.77</v>
          </cell>
          <cell r="E135">
            <v>1</v>
          </cell>
          <cell r="I135">
            <v>7.0000000000000007E-2</v>
          </cell>
          <cell r="J135">
            <v>0</v>
          </cell>
          <cell r="K135">
            <v>7.0000000000000007E-2</v>
          </cell>
          <cell r="P135">
            <v>2</v>
          </cell>
        </row>
        <row r="136">
          <cell r="B136">
            <v>40</v>
          </cell>
          <cell r="C136">
            <v>0.5</v>
          </cell>
          <cell r="D136">
            <v>2.77</v>
          </cell>
          <cell r="E136">
            <v>1</v>
          </cell>
          <cell r="I136">
            <v>7.0000000000000007E-2</v>
          </cell>
          <cell r="J136">
            <v>0</v>
          </cell>
          <cell r="K136">
            <v>7.0000000000000007E-2</v>
          </cell>
          <cell r="P136">
            <v>2</v>
          </cell>
        </row>
        <row r="137">
          <cell r="B137">
            <v>40</v>
          </cell>
          <cell r="C137">
            <v>0.5</v>
          </cell>
          <cell r="D137">
            <v>2.77</v>
          </cell>
          <cell r="E137">
            <v>1</v>
          </cell>
          <cell r="I137">
            <v>7.0000000000000007E-2</v>
          </cell>
          <cell r="J137">
            <v>0</v>
          </cell>
          <cell r="K137">
            <v>7.0000000000000007E-2</v>
          </cell>
          <cell r="P137">
            <v>2</v>
          </cell>
        </row>
        <row r="138">
          <cell r="B138">
            <v>40</v>
          </cell>
          <cell r="C138">
            <v>0.75</v>
          </cell>
          <cell r="D138">
            <v>2.87</v>
          </cell>
          <cell r="E138">
            <v>1</v>
          </cell>
          <cell r="I138">
            <v>7.0000000000000007E-2</v>
          </cell>
          <cell r="J138">
            <v>0</v>
          </cell>
          <cell r="K138">
            <v>7.0000000000000007E-2</v>
          </cell>
          <cell r="P138">
            <v>2</v>
          </cell>
        </row>
        <row r="139">
          <cell r="B139">
            <v>40</v>
          </cell>
          <cell r="C139">
            <v>0.75</v>
          </cell>
          <cell r="D139">
            <v>2.87</v>
          </cell>
          <cell r="E139">
            <v>1</v>
          </cell>
          <cell r="I139">
            <v>7.0000000000000007E-2</v>
          </cell>
          <cell r="J139">
            <v>0</v>
          </cell>
          <cell r="K139">
            <v>7.0000000000000007E-2</v>
          </cell>
          <cell r="P139">
            <v>2</v>
          </cell>
        </row>
        <row r="140">
          <cell r="B140">
            <v>40</v>
          </cell>
          <cell r="C140">
            <v>0.75</v>
          </cell>
          <cell r="D140">
            <v>2.87</v>
          </cell>
          <cell r="E140">
            <v>1</v>
          </cell>
          <cell r="I140">
            <v>7.0000000000000007E-2</v>
          </cell>
          <cell r="J140">
            <v>0</v>
          </cell>
          <cell r="K140">
            <v>7.0000000000000007E-2</v>
          </cell>
          <cell r="P140">
            <v>2</v>
          </cell>
        </row>
        <row r="141">
          <cell r="B141">
            <v>40</v>
          </cell>
          <cell r="C141">
            <v>1</v>
          </cell>
          <cell r="D141">
            <v>3.38</v>
          </cell>
          <cell r="E141">
            <v>1</v>
          </cell>
          <cell r="I141">
            <v>0.12</v>
          </cell>
          <cell r="J141">
            <v>0</v>
          </cell>
          <cell r="K141">
            <v>0.12</v>
          </cell>
          <cell r="P141">
            <v>2</v>
          </cell>
        </row>
        <row r="142">
          <cell r="B142">
            <v>40</v>
          </cell>
          <cell r="C142">
            <v>1</v>
          </cell>
          <cell r="D142">
            <v>3.38</v>
          </cell>
          <cell r="E142">
            <v>1</v>
          </cell>
          <cell r="I142">
            <v>0.12</v>
          </cell>
          <cell r="J142">
            <v>0</v>
          </cell>
          <cell r="K142">
            <v>0.12</v>
          </cell>
          <cell r="P142">
            <v>2</v>
          </cell>
        </row>
        <row r="143">
          <cell r="B143">
            <v>40</v>
          </cell>
          <cell r="C143">
            <v>1</v>
          </cell>
          <cell r="D143">
            <v>3.38</v>
          </cell>
          <cell r="E143">
            <v>1</v>
          </cell>
          <cell r="I143">
            <v>0.12</v>
          </cell>
          <cell r="J143">
            <v>0</v>
          </cell>
          <cell r="K143">
            <v>0.12</v>
          </cell>
          <cell r="P143">
            <v>2</v>
          </cell>
        </row>
        <row r="144">
          <cell r="B144">
            <v>40</v>
          </cell>
          <cell r="C144">
            <v>1.25</v>
          </cell>
          <cell r="D144">
            <v>3.56</v>
          </cell>
          <cell r="E144">
            <v>1</v>
          </cell>
          <cell r="I144">
            <v>0.15</v>
          </cell>
          <cell r="K144">
            <v>0.15</v>
          </cell>
          <cell r="P144">
            <v>2</v>
          </cell>
        </row>
        <row r="145">
          <cell r="B145">
            <v>40</v>
          </cell>
          <cell r="C145">
            <v>1.25</v>
          </cell>
          <cell r="D145">
            <v>3.56</v>
          </cell>
          <cell r="E145">
            <v>1</v>
          </cell>
          <cell r="I145">
            <v>0.15</v>
          </cell>
          <cell r="K145">
            <v>0.15</v>
          </cell>
          <cell r="P145">
            <v>2</v>
          </cell>
        </row>
        <row r="146">
          <cell r="B146">
            <v>40</v>
          </cell>
          <cell r="C146">
            <v>1.25</v>
          </cell>
          <cell r="D146">
            <v>3.56</v>
          </cell>
          <cell r="E146">
            <v>1</v>
          </cell>
          <cell r="I146">
            <v>0.15</v>
          </cell>
          <cell r="K146">
            <v>0.15</v>
          </cell>
          <cell r="P146">
            <v>2</v>
          </cell>
        </row>
        <row r="147">
          <cell r="B147">
            <v>40</v>
          </cell>
          <cell r="C147">
            <v>1.5</v>
          </cell>
          <cell r="D147">
            <v>3.68</v>
          </cell>
          <cell r="E147">
            <v>1</v>
          </cell>
          <cell r="I147">
            <v>0.15</v>
          </cell>
          <cell r="J147">
            <v>0</v>
          </cell>
          <cell r="K147">
            <v>0.15</v>
          </cell>
          <cell r="P147">
            <v>2</v>
          </cell>
        </row>
        <row r="148">
          <cell r="B148">
            <v>40</v>
          </cell>
          <cell r="C148">
            <v>1.5</v>
          </cell>
          <cell r="D148">
            <v>3.68</v>
          </cell>
          <cell r="E148">
            <v>1</v>
          </cell>
          <cell r="I148">
            <v>0.15</v>
          </cell>
          <cell r="J148">
            <v>0</v>
          </cell>
          <cell r="K148">
            <v>0.15</v>
          </cell>
          <cell r="P148">
            <v>2</v>
          </cell>
        </row>
        <row r="149">
          <cell r="B149">
            <v>40</v>
          </cell>
          <cell r="C149">
            <v>1.5</v>
          </cell>
          <cell r="D149">
            <v>3.68</v>
          </cell>
          <cell r="E149">
            <v>1</v>
          </cell>
          <cell r="I149">
            <v>0.15</v>
          </cell>
          <cell r="J149">
            <v>0</v>
          </cell>
          <cell r="K149">
            <v>0.15</v>
          </cell>
          <cell r="P149">
            <v>2</v>
          </cell>
        </row>
        <row r="150">
          <cell r="B150">
            <v>40</v>
          </cell>
          <cell r="C150">
            <v>2</v>
          </cell>
          <cell r="D150">
            <v>3.91</v>
          </cell>
          <cell r="E150">
            <v>1</v>
          </cell>
          <cell r="I150">
            <v>0.3</v>
          </cell>
          <cell r="J150">
            <v>0</v>
          </cell>
          <cell r="K150">
            <v>0.3</v>
          </cell>
          <cell r="P150">
            <v>2</v>
          </cell>
        </row>
        <row r="151">
          <cell r="B151">
            <v>40</v>
          </cell>
          <cell r="C151">
            <v>2</v>
          </cell>
          <cell r="D151">
            <v>3.91</v>
          </cell>
          <cell r="E151">
            <v>1</v>
          </cell>
          <cell r="I151">
            <v>0.3</v>
          </cell>
          <cell r="J151">
            <v>0</v>
          </cell>
          <cell r="K151">
            <v>0.3</v>
          </cell>
          <cell r="P151">
            <v>2</v>
          </cell>
        </row>
        <row r="152">
          <cell r="B152">
            <v>40</v>
          </cell>
          <cell r="C152">
            <v>2</v>
          </cell>
          <cell r="D152">
            <v>3.91</v>
          </cell>
          <cell r="E152">
            <v>1</v>
          </cell>
          <cell r="I152">
            <v>0.3</v>
          </cell>
          <cell r="J152">
            <v>0</v>
          </cell>
          <cell r="K152">
            <v>0.3</v>
          </cell>
          <cell r="P152">
            <v>2</v>
          </cell>
        </row>
        <row r="153">
          <cell r="B153">
            <v>40</v>
          </cell>
          <cell r="C153">
            <v>2.5</v>
          </cell>
          <cell r="D153">
            <v>5.16</v>
          </cell>
          <cell r="E153">
            <v>1</v>
          </cell>
          <cell r="I153">
            <v>0.25</v>
          </cell>
          <cell r="J153">
            <v>0.2</v>
          </cell>
          <cell r="K153">
            <v>0.45</v>
          </cell>
          <cell r="P153">
            <v>2</v>
          </cell>
        </row>
        <row r="154">
          <cell r="B154">
            <v>40</v>
          </cell>
          <cell r="C154">
            <v>3</v>
          </cell>
          <cell r="D154">
            <v>5.49</v>
          </cell>
          <cell r="E154">
            <v>1</v>
          </cell>
          <cell r="I154">
            <v>0.3</v>
          </cell>
          <cell r="J154">
            <v>0.3</v>
          </cell>
          <cell r="K154">
            <v>0.6</v>
          </cell>
          <cell r="P154">
            <v>2</v>
          </cell>
        </row>
        <row r="155">
          <cell r="B155">
            <v>40</v>
          </cell>
          <cell r="C155">
            <v>3.5</v>
          </cell>
          <cell r="D155">
            <v>5.74</v>
          </cell>
          <cell r="E155">
            <v>1</v>
          </cell>
          <cell r="I155">
            <v>0.35</v>
          </cell>
          <cell r="J155">
            <v>0.4</v>
          </cell>
          <cell r="K155">
            <v>0.75</v>
          </cell>
          <cell r="P155">
            <v>3</v>
          </cell>
        </row>
        <row r="156">
          <cell r="B156">
            <v>40</v>
          </cell>
          <cell r="C156">
            <v>4</v>
          </cell>
          <cell r="D156">
            <v>6.02</v>
          </cell>
          <cell r="E156">
            <v>1</v>
          </cell>
          <cell r="I156">
            <v>0.41</v>
          </cell>
          <cell r="J156">
            <v>0.49</v>
          </cell>
          <cell r="K156">
            <v>0.89999999999999991</v>
          </cell>
          <cell r="P156">
            <v>3</v>
          </cell>
        </row>
        <row r="157">
          <cell r="B157">
            <v>40</v>
          </cell>
          <cell r="C157">
            <v>5</v>
          </cell>
          <cell r="D157">
            <v>6.55</v>
          </cell>
          <cell r="E157">
            <v>1</v>
          </cell>
          <cell r="I157">
            <v>0.51</v>
          </cell>
          <cell r="J157">
            <v>0.54</v>
          </cell>
          <cell r="K157">
            <v>1.05</v>
          </cell>
          <cell r="P157">
            <v>4</v>
          </cell>
        </row>
        <row r="158">
          <cell r="B158">
            <v>40</v>
          </cell>
          <cell r="C158">
            <v>6</v>
          </cell>
          <cell r="D158">
            <v>7.11</v>
          </cell>
          <cell r="E158">
            <v>1</v>
          </cell>
          <cell r="I158">
            <v>0.61</v>
          </cell>
          <cell r="J158">
            <v>1.04</v>
          </cell>
          <cell r="K158">
            <v>1.65</v>
          </cell>
          <cell r="P158">
            <v>4</v>
          </cell>
        </row>
        <row r="159">
          <cell r="B159">
            <v>40</v>
          </cell>
          <cell r="C159">
            <v>8</v>
          </cell>
          <cell r="D159">
            <v>8.18</v>
          </cell>
          <cell r="E159">
            <v>1</v>
          </cell>
          <cell r="I159">
            <v>0.81</v>
          </cell>
          <cell r="J159">
            <v>1.73</v>
          </cell>
          <cell r="K159">
            <v>2.54</v>
          </cell>
          <cell r="P159">
            <v>4</v>
          </cell>
        </row>
        <row r="160">
          <cell r="B160">
            <v>40</v>
          </cell>
          <cell r="C160">
            <v>10</v>
          </cell>
          <cell r="D160">
            <v>9.27</v>
          </cell>
          <cell r="E160">
            <v>1</v>
          </cell>
          <cell r="I160">
            <v>1.01</v>
          </cell>
          <cell r="J160">
            <v>3.04</v>
          </cell>
          <cell r="K160">
            <v>4.05</v>
          </cell>
          <cell r="P160">
            <v>4</v>
          </cell>
        </row>
        <row r="161">
          <cell r="B161">
            <v>40</v>
          </cell>
          <cell r="C161">
            <v>12</v>
          </cell>
          <cell r="D161">
            <v>10.31</v>
          </cell>
          <cell r="E161">
            <v>1.25</v>
          </cell>
          <cell r="I161">
            <v>1.22</v>
          </cell>
          <cell r="J161">
            <v>4.0199999999999996</v>
          </cell>
          <cell r="K161">
            <v>5.2399999999999993</v>
          </cell>
          <cell r="P161">
            <v>6</v>
          </cell>
        </row>
        <row r="162">
          <cell r="B162">
            <v>40</v>
          </cell>
          <cell r="C162">
            <v>14</v>
          </cell>
          <cell r="D162">
            <v>11.13</v>
          </cell>
          <cell r="E162">
            <v>1.25</v>
          </cell>
          <cell r="I162">
            <v>1.42</v>
          </cell>
          <cell r="J162">
            <v>5.33</v>
          </cell>
          <cell r="K162">
            <v>6.75</v>
          </cell>
          <cell r="P162">
            <v>6</v>
          </cell>
        </row>
        <row r="163">
          <cell r="B163">
            <v>40</v>
          </cell>
          <cell r="C163">
            <v>16</v>
          </cell>
          <cell r="D163">
            <v>12.7</v>
          </cell>
          <cell r="E163">
            <v>1.25</v>
          </cell>
          <cell r="I163">
            <v>1.62</v>
          </cell>
          <cell r="J163">
            <v>8.42</v>
          </cell>
          <cell r="K163">
            <v>10.039999999999999</v>
          </cell>
          <cell r="P163">
            <v>6</v>
          </cell>
        </row>
        <row r="164">
          <cell r="B164">
            <v>40</v>
          </cell>
          <cell r="C164">
            <v>18</v>
          </cell>
          <cell r="D164">
            <v>14.27</v>
          </cell>
          <cell r="E164">
            <v>1.25</v>
          </cell>
          <cell r="I164">
            <v>1.82</v>
          </cell>
          <cell r="J164">
            <v>11.53</v>
          </cell>
          <cell r="K164">
            <v>13.35</v>
          </cell>
          <cell r="P164">
            <v>6</v>
          </cell>
        </row>
        <row r="165">
          <cell r="B165">
            <v>40</v>
          </cell>
          <cell r="C165">
            <v>20</v>
          </cell>
          <cell r="D165">
            <v>15.09</v>
          </cell>
          <cell r="E165">
            <v>1.5</v>
          </cell>
          <cell r="I165">
            <v>2.0299999999999998</v>
          </cell>
          <cell r="J165">
            <v>14.47</v>
          </cell>
          <cell r="K165">
            <v>16.5</v>
          </cell>
          <cell r="P165">
            <v>7</v>
          </cell>
        </row>
        <row r="166">
          <cell r="B166">
            <v>40</v>
          </cell>
          <cell r="C166">
            <v>24</v>
          </cell>
          <cell r="D166">
            <v>17.48</v>
          </cell>
          <cell r="E166">
            <v>1.5</v>
          </cell>
          <cell r="I166">
            <v>2.4300000000000002</v>
          </cell>
          <cell r="J166">
            <v>24.57</v>
          </cell>
          <cell r="K166">
            <v>27</v>
          </cell>
          <cell r="P166">
            <v>8</v>
          </cell>
        </row>
        <row r="167">
          <cell r="B167">
            <v>40</v>
          </cell>
          <cell r="C167">
            <v>32</v>
          </cell>
          <cell r="D167">
            <v>17.48</v>
          </cell>
          <cell r="E167">
            <v>1.5</v>
          </cell>
          <cell r="I167">
            <v>3.24</v>
          </cell>
          <cell r="J167">
            <v>31.26</v>
          </cell>
          <cell r="K167">
            <v>34.5</v>
          </cell>
          <cell r="P167">
            <v>11</v>
          </cell>
        </row>
        <row r="168">
          <cell r="B168">
            <v>40</v>
          </cell>
          <cell r="C168">
            <v>34</v>
          </cell>
          <cell r="D168">
            <v>17.48</v>
          </cell>
          <cell r="E168">
            <v>1.5</v>
          </cell>
          <cell r="I168">
            <v>3.45</v>
          </cell>
          <cell r="J168">
            <v>34.049999999999997</v>
          </cell>
          <cell r="K168">
            <v>37.5</v>
          </cell>
          <cell r="P168">
            <v>12</v>
          </cell>
        </row>
        <row r="169">
          <cell r="B169">
            <v>40</v>
          </cell>
          <cell r="C169">
            <v>36</v>
          </cell>
          <cell r="D169">
            <v>19.05</v>
          </cell>
          <cell r="E169">
            <v>2</v>
          </cell>
          <cell r="I169">
            <v>3.65</v>
          </cell>
          <cell r="J169">
            <v>41.34</v>
          </cell>
          <cell r="K169">
            <v>44.99</v>
          </cell>
          <cell r="P169">
            <v>12</v>
          </cell>
        </row>
        <row r="170">
          <cell r="B170" t="str">
            <v>40S</v>
          </cell>
          <cell r="C170">
            <v>0.125</v>
          </cell>
          <cell r="D170">
            <v>1.73</v>
          </cell>
          <cell r="E170">
            <v>1</v>
          </cell>
          <cell r="I170">
            <v>7.0000000000000007E-2</v>
          </cell>
          <cell r="K170">
            <v>7.0000000000000007E-2</v>
          </cell>
          <cell r="P170">
            <v>2</v>
          </cell>
        </row>
        <row r="171">
          <cell r="B171" t="str">
            <v>40S</v>
          </cell>
          <cell r="C171">
            <v>0.125</v>
          </cell>
          <cell r="D171">
            <v>1.73</v>
          </cell>
          <cell r="E171">
            <v>1</v>
          </cell>
          <cell r="I171">
            <v>7.0000000000000007E-2</v>
          </cell>
          <cell r="K171">
            <v>7.0000000000000007E-2</v>
          </cell>
          <cell r="P171">
            <v>2</v>
          </cell>
        </row>
        <row r="172">
          <cell r="B172" t="str">
            <v>40S</v>
          </cell>
          <cell r="C172">
            <v>0.125</v>
          </cell>
          <cell r="D172">
            <v>1.73</v>
          </cell>
          <cell r="E172">
            <v>1</v>
          </cell>
          <cell r="I172">
            <v>7.0000000000000007E-2</v>
          </cell>
          <cell r="K172">
            <v>7.0000000000000007E-2</v>
          </cell>
          <cell r="P172">
            <v>2</v>
          </cell>
        </row>
        <row r="173">
          <cell r="B173" t="str">
            <v>40S</v>
          </cell>
          <cell r="C173">
            <v>0.25</v>
          </cell>
          <cell r="D173">
            <v>2.2400000000000002</v>
          </cell>
          <cell r="E173">
            <v>1</v>
          </cell>
          <cell r="I173">
            <v>7.0000000000000007E-2</v>
          </cell>
          <cell r="K173">
            <v>7.0000000000000007E-2</v>
          </cell>
          <cell r="P173">
            <v>2</v>
          </cell>
        </row>
        <row r="174">
          <cell r="B174" t="str">
            <v>40S</v>
          </cell>
          <cell r="C174">
            <v>0.25</v>
          </cell>
          <cell r="D174">
            <v>2.2400000000000002</v>
          </cell>
          <cell r="E174">
            <v>1</v>
          </cell>
          <cell r="I174">
            <v>7.0000000000000007E-2</v>
          </cell>
          <cell r="K174">
            <v>7.0000000000000007E-2</v>
          </cell>
          <cell r="P174">
            <v>2</v>
          </cell>
        </row>
        <row r="175">
          <cell r="B175" t="str">
            <v>40S</v>
          </cell>
          <cell r="C175">
            <v>0.25</v>
          </cell>
          <cell r="D175">
            <v>2.2400000000000002</v>
          </cell>
          <cell r="E175">
            <v>1</v>
          </cell>
          <cell r="I175">
            <v>7.0000000000000007E-2</v>
          </cell>
          <cell r="K175">
            <v>7.0000000000000007E-2</v>
          </cell>
          <cell r="P175">
            <v>2</v>
          </cell>
        </row>
        <row r="176">
          <cell r="B176" t="str">
            <v>40S</v>
          </cell>
          <cell r="C176">
            <v>0.375</v>
          </cell>
          <cell r="D176">
            <v>2.31</v>
          </cell>
          <cell r="E176">
            <v>1</v>
          </cell>
          <cell r="I176">
            <v>7.0000000000000007E-2</v>
          </cell>
          <cell r="K176">
            <v>7.0000000000000007E-2</v>
          </cell>
          <cell r="P176">
            <v>2</v>
          </cell>
        </row>
        <row r="177">
          <cell r="B177" t="str">
            <v>40S</v>
          </cell>
          <cell r="C177">
            <v>0.375</v>
          </cell>
          <cell r="D177">
            <v>2.31</v>
          </cell>
          <cell r="E177">
            <v>1</v>
          </cell>
          <cell r="I177">
            <v>7.0000000000000007E-2</v>
          </cell>
          <cell r="K177">
            <v>7.0000000000000007E-2</v>
          </cell>
          <cell r="P177">
            <v>2</v>
          </cell>
        </row>
        <row r="178">
          <cell r="B178" t="str">
            <v>40S</v>
          </cell>
          <cell r="C178">
            <v>0.375</v>
          </cell>
          <cell r="D178">
            <v>2.31</v>
          </cell>
          <cell r="E178">
            <v>1</v>
          </cell>
          <cell r="I178">
            <v>7.0000000000000007E-2</v>
          </cell>
          <cell r="K178">
            <v>7.0000000000000007E-2</v>
          </cell>
          <cell r="P178">
            <v>2</v>
          </cell>
        </row>
        <row r="179">
          <cell r="B179" t="str">
            <v>40S</v>
          </cell>
          <cell r="C179">
            <v>0.5</v>
          </cell>
          <cell r="D179">
            <v>2.77</v>
          </cell>
          <cell r="E179">
            <v>1</v>
          </cell>
          <cell r="I179">
            <v>7.0000000000000007E-2</v>
          </cell>
          <cell r="J179">
            <v>0</v>
          </cell>
          <cell r="K179">
            <v>7.0000000000000007E-2</v>
          </cell>
          <cell r="P179">
            <v>2</v>
          </cell>
        </row>
        <row r="180">
          <cell r="B180" t="str">
            <v>40S</v>
          </cell>
          <cell r="C180">
            <v>0.5</v>
          </cell>
          <cell r="D180">
            <v>2.77</v>
          </cell>
          <cell r="E180">
            <v>1</v>
          </cell>
          <cell r="I180">
            <v>7.0000000000000007E-2</v>
          </cell>
          <cell r="J180">
            <v>0</v>
          </cell>
          <cell r="K180">
            <v>7.0000000000000007E-2</v>
          </cell>
          <cell r="P180">
            <v>2</v>
          </cell>
        </row>
        <row r="181">
          <cell r="B181" t="str">
            <v>40S</v>
          </cell>
          <cell r="C181">
            <v>0.5</v>
          </cell>
          <cell r="D181">
            <v>2.77</v>
          </cell>
          <cell r="E181">
            <v>1</v>
          </cell>
          <cell r="I181">
            <v>7.0000000000000007E-2</v>
          </cell>
          <cell r="J181">
            <v>0</v>
          </cell>
          <cell r="K181">
            <v>7.0000000000000007E-2</v>
          </cell>
          <cell r="P181">
            <v>2</v>
          </cell>
        </row>
        <row r="182">
          <cell r="B182" t="str">
            <v>40S</v>
          </cell>
          <cell r="C182">
            <v>0.75</v>
          </cell>
          <cell r="D182">
            <v>2.87</v>
          </cell>
          <cell r="E182">
            <v>1</v>
          </cell>
          <cell r="I182">
            <v>7.0000000000000007E-2</v>
          </cell>
          <cell r="J182">
            <v>0</v>
          </cell>
          <cell r="K182">
            <v>7.0000000000000007E-2</v>
          </cell>
          <cell r="P182">
            <v>2</v>
          </cell>
        </row>
        <row r="183">
          <cell r="B183" t="str">
            <v>40S</v>
          </cell>
          <cell r="C183">
            <v>0.75</v>
          </cell>
          <cell r="D183">
            <v>2.87</v>
          </cell>
          <cell r="E183">
            <v>1</v>
          </cell>
          <cell r="I183">
            <v>7.0000000000000007E-2</v>
          </cell>
          <cell r="J183">
            <v>0</v>
          </cell>
          <cell r="K183">
            <v>7.0000000000000007E-2</v>
          </cell>
          <cell r="P183">
            <v>2</v>
          </cell>
        </row>
        <row r="184">
          <cell r="B184" t="str">
            <v>40S</v>
          </cell>
          <cell r="C184">
            <v>0.75</v>
          </cell>
          <cell r="D184">
            <v>2.87</v>
          </cell>
          <cell r="E184">
            <v>1</v>
          </cell>
          <cell r="I184">
            <v>7.0000000000000007E-2</v>
          </cell>
          <cell r="J184">
            <v>0</v>
          </cell>
          <cell r="K184">
            <v>7.0000000000000007E-2</v>
          </cell>
          <cell r="P184">
            <v>2</v>
          </cell>
        </row>
        <row r="185">
          <cell r="B185" t="str">
            <v>40S</v>
          </cell>
          <cell r="C185">
            <v>1</v>
          </cell>
          <cell r="D185">
            <v>3.38</v>
          </cell>
          <cell r="E185">
            <v>1</v>
          </cell>
          <cell r="I185">
            <v>0.12</v>
          </cell>
          <cell r="J185">
            <v>0</v>
          </cell>
          <cell r="K185">
            <v>0.12</v>
          </cell>
          <cell r="P185">
            <v>2</v>
          </cell>
        </row>
        <row r="186">
          <cell r="B186" t="str">
            <v>40S</v>
          </cell>
          <cell r="C186">
            <v>1</v>
          </cell>
          <cell r="D186">
            <v>3.38</v>
          </cell>
          <cell r="E186">
            <v>1</v>
          </cell>
          <cell r="I186">
            <v>0.12</v>
          </cell>
          <cell r="J186">
            <v>0</v>
          </cell>
          <cell r="K186">
            <v>0.12</v>
          </cell>
          <cell r="P186">
            <v>2</v>
          </cell>
        </row>
        <row r="187">
          <cell r="B187" t="str">
            <v>40S</v>
          </cell>
          <cell r="C187">
            <v>1</v>
          </cell>
          <cell r="D187">
            <v>3.38</v>
          </cell>
          <cell r="E187">
            <v>1</v>
          </cell>
          <cell r="I187">
            <v>0.12</v>
          </cell>
          <cell r="J187">
            <v>0</v>
          </cell>
          <cell r="K187">
            <v>0.12</v>
          </cell>
          <cell r="P187">
            <v>2</v>
          </cell>
        </row>
        <row r="188">
          <cell r="B188" t="str">
            <v>40S</v>
          </cell>
          <cell r="C188">
            <v>1.25</v>
          </cell>
          <cell r="D188">
            <v>3.56</v>
          </cell>
          <cell r="E188">
            <v>1</v>
          </cell>
          <cell r="I188">
            <v>0.15</v>
          </cell>
          <cell r="K188">
            <v>0.15</v>
          </cell>
          <cell r="P188">
            <v>2</v>
          </cell>
        </row>
        <row r="189">
          <cell r="B189" t="str">
            <v>40S</v>
          </cell>
          <cell r="C189">
            <v>1.25</v>
          </cell>
          <cell r="D189">
            <v>3.56</v>
          </cell>
          <cell r="E189">
            <v>1</v>
          </cell>
          <cell r="I189">
            <v>0.15</v>
          </cell>
          <cell r="K189">
            <v>0.15</v>
          </cell>
          <cell r="P189">
            <v>2</v>
          </cell>
        </row>
        <row r="190">
          <cell r="B190" t="str">
            <v>40S</v>
          </cell>
          <cell r="C190">
            <v>1.25</v>
          </cell>
          <cell r="D190">
            <v>3.56</v>
          </cell>
          <cell r="E190">
            <v>1</v>
          </cell>
          <cell r="I190">
            <v>0.15</v>
          </cell>
          <cell r="K190">
            <v>0.15</v>
          </cell>
          <cell r="P190">
            <v>2</v>
          </cell>
        </row>
        <row r="191">
          <cell r="B191" t="str">
            <v>40S</v>
          </cell>
          <cell r="C191">
            <v>1.5</v>
          </cell>
          <cell r="D191">
            <v>3.68</v>
          </cell>
          <cell r="E191">
            <v>1</v>
          </cell>
          <cell r="I191">
            <v>0.15</v>
          </cell>
          <cell r="J191">
            <v>0</v>
          </cell>
          <cell r="K191">
            <v>0.15</v>
          </cell>
          <cell r="P191">
            <v>2</v>
          </cell>
        </row>
        <row r="192">
          <cell r="B192" t="str">
            <v>40S</v>
          </cell>
          <cell r="C192">
            <v>1.5</v>
          </cell>
          <cell r="D192">
            <v>3.68</v>
          </cell>
          <cell r="E192">
            <v>1</v>
          </cell>
          <cell r="I192">
            <v>0.15</v>
          </cell>
          <cell r="J192">
            <v>0</v>
          </cell>
          <cell r="K192">
            <v>0.15</v>
          </cell>
          <cell r="P192">
            <v>2</v>
          </cell>
        </row>
        <row r="193">
          <cell r="B193" t="str">
            <v>40S</v>
          </cell>
          <cell r="C193">
            <v>1.5</v>
          </cell>
          <cell r="D193">
            <v>3.68</v>
          </cell>
          <cell r="E193">
            <v>1</v>
          </cell>
          <cell r="I193">
            <v>0.15</v>
          </cell>
          <cell r="J193">
            <v>0</v>
          </cell>
          <cell r="K193">
            <v>0.15</v>
          </cell>
          <cell r="P193">
            <v>2</v>
          </cell>
        </row>
        <row r="194">
          <cell r="B194" t="str">
            <v>40S</v>
          </cell>
          <cell r="C194">
            <v>2</v>
          </cell>
          <cell r="D194">
            <v>3.91</v>
          </cell>
          <cell r="E194">
            <v>1</v>
          </cell>
          <cell r="I194">
            <v>0.3</v>
          </cell>
          <cell r="J194">
            <v>0</v>
          </cell>
          <cell r="K194">
            <v>0.3</v>
          </cell>
          <cell r="P194">
            <v>2</v>
          </cell>
        </row>
        <row r="195">
          <cell r="B195" t="str">
            <v>40S</v>
          </cell>
          <cell r="C195">
            <v>2</v>
          </cell>
          <cell r="D195">
            <v>3.91</v>
          </cell>
          <cell r="E195">
            <v>1</v>
          </cell>
          <cell r="I195">
            <v>0.3</v>
          </cell>
          <cell r="J195">
            <v>0</v>
          </cell>
          <cell r="K195">
            <v>0.3</v>
          </cell>
          <cell r="P195">
            <v>2</v>
          </cell>
        </row>
        <row r="196">
          <cell r="B196" t="str">
            <v>40S</v>
          </cell>
          <cell r="C196">
            <v>2</v>
          </cell>
          <cell r="D196">
            <v>3.91</v>
          </cell>
          <cell r="E196">
            <v>1</v>
          </cell>
          <cell r="I196">
            <v>0.3</v>
          </cell>
          <cell r="J196">
            <v>0</v>
          </cell>
          <cell r="K196">
            <v>0.3</v>
          </cell>
          <cell r="P196">
            <v>2</v>
          </cell>
        </row>
        <row r="197">
          <cell r="B197" t="str">
            <v>40S</v>
          </cell>
          <cell r="C197">
            <v>2.5</v>
          </cell>
          <cell r="D197">
            <v>5.16</v>
          </cell>
          <cell r="E197">
            <v>1</v>
          </cell>
          <cell r="I197">
            <v>0.25</v>
          </cell>
          <cell r="J197">
            <v>0.2</v>
          </cell>
          <cell r="K197">
            <v>0.45</v>
          </cell>
          <cell r="P197">
            <v>2</v>
          </cell>
        </row>
        <row r="198">
          <cell r="B198" t="str">
            <v>40S</v>
          </cell>
          <cell r="C198">
            <v>3</v>
          </cell>
          <cell r="D198">
            <v>5.49</v>
          </cell>
          <cell r="E198">
            <v>1</v>
          </cell>
          <cell r="I198">
            <v>0.3</v>
          </cell>
          <cell r="J198">
            <v>0.3</v>
          </cell>
          <cell r="K198">
            <v>0.6</v>
          </cell>
          <cell r="P198">
            <v>2</v>
          </cell>
        </row>
        <row r="199">
          <cell r="B199" t="str">
            <v>40S</v>
          </cell>
          <cell r="C199">
            <v>3.5</v>
          </cell>
          <cell r="D199">
            <v>5.74</v>
          </cell>
          <cell r="E199">
            <v>1</v>
          </cell>
          <cell r="I199">
            <v>0.35</v>
          </cell>
          <cell r="J199">
            <v>0.4</v>
          </cell>
          <cell r="K199">
            <v>0.75</v>
          </cell>
          <cell r="P199">
            <v>3</v>
          </cell>
        </row>
        <row r="200">
          <cell r="B200" t="str">
            <v>40S</v>
          </cell>
          <cell r="C200">
            <v>4</v>
          </cell>
          <cell r="D200">
            <v>6.02</v>
          </cell>
          <cell r="E200">
            <v>1</v>
          </cell>
          <cell r="I200">
            <v>0.41</v>
          </cell>
          <cell r="J200">
            <v>0.49</v>
          </cell>
          <cell r="K200">
            <v>0.89999999999999991</v>
          </cell>
          <cell r="P200">
            <v>3</v>
          </cell>
        </row>
        <row r="201">
          <cell r="B201" t="str">
            <v>40S</v>
          </cell>
          <cell r="C201">
            <v>5</v>
          </cell>
          <cell r="D201">
            <v>6.55</v>
          </cell>
          <cell r="E201">
            <v>1</v>
          </cell>
          <cell r="I201">
            <v>0.51</v>
          </cell>
          <cell r="J201">
            <v>0.54</v>
          </cell>
          <cell r="K201">
            <v>1.05</v>
          </cell>
          <cell r="P201">
            <v>4</v>
          </cell>
        </row>
        <row r="202">
          <cell r="B202" t="str">
            <v>40S</v>
          </cell>
          <cell r="C202">
            <v>6</v>
          </cell>
          <cell r="D202">
            <v>7.11</v>
          </cell>
          <cell r="E202">
            <v>1</v>
          </cell>
          <cell r="I202">
            <v>0.61</v>
          </cell>
          <cell r="J202">
            <v>1.04</v>
          </cell>
          <cell r="K202">
            <v>1.65</v>
          </cell>
          <cell r="P202">
            <v>4</v>
          </cell>
        </row>
        <row r="203">
          <cell r="B203" t="str">
            <v>40S</v>
          </cell>
          <cell r="C203">
            <v>8</v>
          </cell>
          <cell r="D203">
            <v>8.18</v>
          </cell>
          <cell r="E203">
            <v>1</v>
          </cell>
          <cell r="I203">
            <v>0.81</v>
          </cell>
          <cell r="J203">
            <v>1.73</v>
          </cell>
          <cell r="K203">
            <v>2.54</v>
          </cell>
          <cell r="P203">
            <v>4</v>
          </cell>
        </row>
        <row r="204">
          <cell r="B204" t="str">
            <v>40S</v>
          </cell>
          <cell r="C204">
            <v>10</v>
          </cell>
          <cell r="D204">
            <v>9.27</v>
          </cell>
          <cell r="E204">
            <v>1</v>
          </cell>
          <cell r="I204">
            <v>1.01</v>
          </cell>
          <cell r="J204">
            <v>3.04</v>
          </cell>
          <cell r="K204">
            <v>4.05</v>
          </cell>
          <cell r="P204">
            <v>4</v>
          </cell>
        </row>
        <row r="205">
          <cell r="B205" t="str">
            <v>40S</v>
          </cell>
          <cell r="C205">
            <v>12</v>
          </cell>
          <cell r="D205">
            <v>9.5299999999999994</v>
          </cell>
          <cell r="E205">
            <v>1</v>
          </cell>
          <cell r="I205">
            <v>1.22</v>
          </cell>
          <cell r="J205">
            <v>3.28</v>
          </cell>
          <cell r="K205">
            <v>4.5</v>
          </cell>
          <cell r="P205">
            <v>6</v>
          </cell>
        </row>
        <row r="206">
          <cell r="B206">
            <v>60</v>
          </cell>
          <cell r="C206">
            <v>8</v>
          </cell>
          <cell r="D206">
            <v>10.31</v>
          </cell>
          <cell r="E206">
            <v>1.25</v>
          </cell>
          <cell r="I206">
            <v>0.81</v>
          </cell>
          <cell r="J206">
            <v>2.64</v>
          </cell>
          <cell r="K206">
            <v>3.45</v>
          </cell>
          <cell r="P206">
            <v>4</v>
          </cell>
        </row>
        <row r="207">
          <cell r="B207">
            <v>60</v>
          </cell>
          <cell r="C207">
            <v>10</v>
          </cell>
          <cell r="D207">
            <v>12.7</v>
          </cell>
          <cell r="E207">
            <v>1.25</v>
          </cell>
          <cell r="I207">
            <v>1.01</v>
          </cell>
          <cell r="J207">
            <v>5.74</v>
          </cell>
          <cell r="K207">
            <v>6.75</v>
          </cell>
          <cell r="P207">
            <v>4</v>
          </cell>
        </row>
        <row r="208">
          <cell r="B208">
            <v>60</v>
          </cell>
          <cell r="C208">
            <v>12</v>
          </cell>
          <cell r="D208">
            <v>14.27</v>
          </cell>
          <cell r="E208">
            <v>1.25</v>
          </cell>
          <cell r="I208">
            <v>1.22</v>
          </cell>
          <cell r="J208">
            <v>8.3800000000000008</v>
          </cell>
          <cell r="K208">
            <v>9.6000000000000014</v>
          </cell>
          <cell r="P208">
            <v>6</v>
          </cell>
        </row>
        <row r="209">
          <cell r="B209">
            <v>60</v>
          </cell>
          <cell r="C209">
            <v>14</v>
          </cell>
          <cell r="D209">
            <v>15.09</v>
          </cell>
          <cell r="E209">
            <v>1.5</v>
          </cell>
          <cell r="I209">
            <v>1.42</v>
          </cell>
          <cell r="J209">
            <v>9.9700000000000006</v>
          </cell>
          <cell r="K209">
            <v>11.39</v>
          </cell>
          <cell r="P209">
            <v>6</v>
          </cell>
        </row>
        <row r="210">
          <cell r="B210">
            <v>60</v>
          </cell>
          <cell r="C210">
            <v>16</v>
          </cell>
          <cell r="D210">
            <v>16.66</v>
          </cell>
          <cell r="E210">
            <v>1.5</v>
          </cell>
          <cell r="I210">
            <v>1.62</v>
          </cell>
          <cell r="J210">
            <v>14.88</v>
          </cell>
          <cell r="K210">
            <v>16.5</v>
          </cell>
          <cell r="P210">
            <v>6</v>
          </cell>
        </row>
        <row r="211">
          <cell r="B211">
            <v>60</v>
          </cell>
          <cell r="C211">
            <v>18</v>
          </cell>
          <cell r="D211">
            <v>19.05</v>
          </cell>
          <cell r="E211">
            <v>2</v>
          </cell>
          <cell r="I211">
            <v>1.82</v>
          </cell>
          <cell r="J211">
            <v>20.67</v>
          </cell>
          <cell r="K211">
            <v>22.490000000000002</v>
          </cell>
          <cell r="P211">
            <v>6</v>
          </cell>
        </row>
        <row r="212">
          <cell r="B212">
            <v>60</v>
          </cell>
          <cell r="C212">
            <v>20</v>
          </cell>
          <cell r="D212">
            <v>20.62</v>
          </cell>
          <cell r="E212">
            <v>2</v>
          </cell>
          <cell r="I212">
            <v>2.0299999999999998</v>
          </cell>
          <cell r="J212">
            <v>23.47</v>
          </cell>
          <cell r="K212">
            <v>25.5</v>
          </cell>
          <cell r="P212">
            <v>7</v>
          </cell>
        </row>
        <row r="213">
          <cell r="B213">
            <v>60</v>
          </cell>
          <cell r="C213">
            <v>22</v>
          </cell>
          <cell r="D213">
            <v>22.23</v>
          </cell>
          <cell r="E213">
            <v>2</v>
          </cell>
          <cell r="I213">
            <v>2.23</v>
          </cell>
          <cell r="J213">
            <v>29.27</v>
          </cell>
          <cell r="K213">
            <v>31.5</v>
          </cell>
          <cell r="P213">
            <v>8</v>
          </cell>
        </row>
        <row r="214">
          <cell r="B214">
            <v>60</v>
          </cell>
          <cell r="C214">
            <v>24</v>
          </cell>
          <cell r="D214">
            <v>24.61</v>
          </cell>
          <cell r="E214">
            <v>2</v>
          </cell>
          <cell r="I214">
            <v>2.4300000000000002</v>
          </cell>
          <cell r="J214">
            <v>35.07</v>
          </cell>
          <cell r="K214">
            <v>37.5</v>
          </cell>
          <cell r="P214">
            <v>8</v>
          </cell>
        </row>
        <row r="215">
          <cell r="B215">
            <v>80</v>
          </cell>
          <cell r="C215">
            <v>0.125</v>
          </cell>
          <cell r="D215">
            <v>2.41</v>
          </cell>
          <cell r="E215">
            <v>1</v>
          </cell>
          <cell r="I215">
            <v>7.0000000000000007E-2</v>
          </cell>
          <cell r="K215">
            <v>7.0000000000000007E-2</v>
          </cell>
          <cell r="P215">
            <v>2</v>
          </cell>
        </row>
        <row r="216">
          <cell r="B216">
            <v>80</v>
          </cell>
          <cell r="C216">
            <v>0.125</v>
          </cell>
          <cell r="D216">
            <v>2.41</v>
          </cell>
          <cell r="E216">
            <v>1</v>
          </cell>
          <cell r="I216">
            <v>7.0000000000000007E-2</v>
          </cell>
          <cell r="K216">
            <v>7.0000000000000007E-2</v>
          </cell>
          <cell r="P216">
            <v>2</v>
          </cell>
        </row>
        <row r="217">
          <cell r="B217">
            <v>80</v>
          </cell>
          <cell r="C217">
            <v>0.125</v>
          </cell>
          <cell r="D217">
            <v>2.41</v>
          </cell>
          <cell r="E217">
            <v>1</v>
          </cell>
          <cell r="I217">
            <v>7.0000000000000007E-2</v>
          </cell>
          <cell r="K217">
            <v>7.0000000000000007E-2</v>
          </cell>
          <cell r="P217">
            <v>2</v>
          </cell>
        </row>
        <row r="218">
          <cell r="B218">
            <v>80</v>
          </cell>
          <cell r="C218">
            <v>0.25</v>
          </cell>
          <cell r="D218">
            <v>3.02</v>
          </cell>
          <cell r="E218">
            <v>1</v>
          </cell>
          <cell r="I218">
            <v>7.0000000000000007E-2</v>
          </cell>
          <cell r="K218">
            <v>7.0000000000000007E-2</v>
          </cell>
          <cell r="P218">
            <v>2</v>
          </cell>
        </row>
        <row r="219">
          <cell r="B219">
            <v>80</v>
          </cell>
          <cell r="C219">
            <v>0.25</v>
          </cell>
          <cell r="D219">
            <v>3.02</v>
          </cell>
          <cell r="E219">
            <v>1</v>
          </cell>
          <cell r="I219">
            <v>7.0000000000000007E-2</v>
          </cell>
          <cell r="K219">
            <v>7.0000000000000007E-2</v>
          </cell>
          <cell r="P219">
            <v>2</v>
          </cell>
        </row>
        <row r="220">
          <cell r="B220">
            <v>80</v>
          </cell>
          <cell r="C220">
            <v>0.25</v>
          </cell>
          <cell r="D220">
            <v>3.02</v>
          </cell>
          <cell r="E220">
            <v>1</v>
          </cell>
          <cell r="I220">
            <v>7.0000000000000007E-2</v>
          </cell>
          <cell r="K220">
            <v>7.0000000000000007E-2</v>
          </cell>
          <cell r="P220">
            <v>2</v>
          </cell>
        </row>
        <row r="221">
          <cell r="B221">
            <v>80</v>
          </cell>
          <cell r="C221">
            <v>0.375</v>
          </cell>
          <cell r="D221">
            <v>3.2</v>
          </cell>
          <cell r="E221">
            <v>1</v>
          </cell>
          <cell r="I221">
            <v>7.0000000000000007E-2</v>
          </cell>
          <cell r="J221">
            <v>0</v>
          </cell>
          <cell r="K221">
            <v>7.0000000000000007E-2</v>
          </cell>
          <cell r="P221">
            <v>2</v>
          </cell>
        </row>
        <row r="222">
          <cell r="B222">
            <v>80</v>
          </cell>
          <cell r="C222">
            <v>0.375</v>
          </cell>
          <cell r="D222">
            <v>3.2</v>
          </cell>
          <cell r="E222">
            <v>1</v>
          </cell>
          <cell r="I222">
            <v>7.0000000000000007E-2</v>
          </cell>
          <cell r="J222">
            <v>0</v>
          </cell>
          <cell r="K222">
            <v>7.0000000000000007E-2</v>
          </cell>
          <cell r="P222">
            <v>2</v>
          </cell>
        </row>
        <row r="223">
          <cell r="B223">
            <v>80</v>
          </cell>
          <cell r="C223">
            <v>0.375</v>
          </cell>
          <cell r="D223">
            <v>3.2</v>
          </cell>
          <cell r="E223">
            <v>1</v>
          </cell>
          <cell r="I223">
            <v>7.0000000000000007E-2</v>
          </cell>
          <cell r="J223">
            <v>0</v>
          </cell>
          <cell r="K223">
            <v>7.0000000000000007E-2</v>
          </cell>
          <cell r="P223">
            <v>2</v>
          </cell>
        </row>
        <row r="224">
          <cell r="B224">
            <v>80</v>
          </cell>
          <cell r="C224">
            <v>0.5</v>
          </cell>
          <cell r="D224">
            <v>3.73</v>
          </cell>
          <cell r="E224">
            <v>1</v>
          </cell>
          <cell r="I224">
            <v>7.0000000000000007E-2</v>
          </cell>
          <cell r="J224">
            <v>0</v>
          </cell>
          <cell r="K224">
            <v>7.0000000000000007E-2</v>
          </cell>
          <cell r="P224">
            <v>2</v>
          </cell>
        </row>
        <row r="225">
          <cell r="B225">
            <v>80</v>
          </cell>
          <cell r="C225">
            <v>0.5</v>
          </cell>
          <cell r="D225">
            <v>3.73</v>
          </cell>
          <cell r="E225">
            <v>1</v>
          </cell>
          <cell r="I225">
            <v>7.0000000000000007E-2</v>
          </cell>
          <cell r="J225">
            <v>0</v>
          </cell>
          <cell r="K225">
            <v>7.0000000000000007E-2</v>
          </cell>
          <cell r="P225">
            <v>2</v>
          </cell>
        </row>
        <row r="226">
          <cell r="B226">
            <v>80</v>
          </cell>
          <cell r="C226">
            <v>0.5</v>
          </cell>
          <cell r="D226">
            <v>3.73</v>
          </cell>
          <cell r="E226">
            <v>1</v>
          </cell>
          <cell r="I226">
            <v>7.0000000000000007E-2</v>
          </cell>
          <cell r="J226">
            <v>0</v>
          </cell>
          <cell r="K226">
            <v>7.0000000000000007E-2</v>
          </cell>
          <cell r="P226">
            <v>2</v>
          </cell>
        </row>
        <row r="227">
          <cell r="B227">
            <v>80</v>
          </cell>
          <cell r="C227">
            <v>0.75</v>
          </cell>
          <cell r="D227">
            <v>3.91</v>
          </cell>
          <cell r="E227">
            <v>1</v>
          </cell>
          <cell r="I227">
            <v>7.0000000000000007E-2</v>
          </cell>
          <cell r="J227">
            <v>0</v>
          </cell>
          <cell r="K227">
            <v>7.0000000000000007E-2</v>
          </cell>
          <cell r="P227">
            <v>2</v>
          </cell>
        </row>
        <row r="228">
          <cell r="B228">
            <v>80</v>
          </cell>
          <cell r="C228">
            <v>0.75</v>
          </cell>
          <cell r="D228">
            <v>3.91</v>
          </cell>
          <cell r="E228">
            <v>1</v>
          </cell>
          <cell r="I228">
            <v>7.0000000000000007E-2</v>
          </cell>
          <cell r="J228">
            <v>0</v>
          </cell>
          <cell r="K228">
            <v>7.0000000000000007E-2</v>
          </cell>
          <cell r="P228">
            <v>2</v>
          </cell>
        </row>
        <row r="229">
          <cell r="B229">
            <v>80</v>
          </cell>
          <cell r="C229">
            <v>0.75</v>
          </cell>
          <cell r="D229">
            <v>3.91</v>
          </cell>
          <cell r="E229">
            <v>1</v>
          </cell>
          <cell r="I229">
            <v>7.0000000000000007E-2</v>
          </cell>
          <cell r="J229">
            <v>0</v>
          </cell>
          <cell r="K229">
            <v>7.0000000000000007E-2</v>
          </cell>
          <cell r="P229">
            <v>2</v>
          </cell>
        </row>
        <row r="230">
          <cell r="B230">
            <v>80</v>
          </cell>
          <cell r="C230">
            <v>1</v>
          </cell>
          <cell r="D230">
            <v>4.55</v>
          </cell>
          <cell r="E230">
            <v>1</v>
          </cell>
          <cell r="I230">
            <v>0.15</v>
          </cell>
          <cell r="J230">
            <v>0</v>
          </cell>
          <cell r="K230">
            <v>0.15</v>
          </cell>
          <cell r="P230">
            <v>2</v>
          </cell>
        </row>
        <row r="231">
          <cell r="B231">
            <v>80</v>
          </cell>
          <cell r="C231">
            <v>1</v>
          </cell>
          <cell r="D231">
            <v>4.55</v>
          </cell>
          <cell r="E231">
            <v>1</v>
          </cell>
          <cell r="I231">
            <v>0.15</v>
          </cell>
          <cell r="J231">
            <v>0</v>
          </cell>
          <cell r="K231">
            <v>0.15</v>
          </cell>
          <cell r="P231">
            <v>2</v>
          </cell>
        </row>
        <row r="232">
          <cell r="B232">
            <v>80</v>
          </cell>
          <cell r="C232">
            <v>1</v>
          </cell>
          <cell r="D232">
            <v>4.55</v>
          </cell>
          <cell r="E232">
            <v>1</v>
          </cell>
          <cell r="I232">
            <v>0.15</v>
          </cell>
          <cell r="J232">
            <v>0</v>
          </cell>
          <cell r="K232">
            <v>0.15</v>
          </cell>
          <cell r="P232">
            <v>2</v>
          </cell>
        </row>
        <row r="233">
          <cell r="B233">
            <v>80</v>
          </cell>
          <cell r="C233">
            <v>1.25</v>
          </cell>
          <cell r="D233">
            <v>4.8499999999999996</v>
          </cell>
          <cell r="E233">
            <v>1</v>
          </cell>
          <cell r="I233">
            <v>0.13</v>
          </cell>
          <cell r="J233">
            <v>0.17</v>
          </cell>
          <cell r="K233">
            <v>0.30000000000000004</v>
          </cell>
          <cell r="P233">
            <v>2</v>
          </cell>
        </row>
        <row r="234">
          <cell r="B234">
            <v>80</v>
          </cell>
          <cell r="C234">
            <v>1.25</v>
          </cell>
          <cell r="D234">
            <v>4.8499999999999996</v>
          </cell>
          <cell r="E234">
            <v>1</v>
          </cell>
          <cell r="I234">
            <v>0.13</v>
          </cell>
          <cell r="J234">
            <v>0.17</v>
          </cell>
          <cell r="K234">
            <v>0.30000000000000004</v>
          </cell>
          <cell r="P234">
            <v>2</v>
          </cell>
        </row>
        <row r="235">
          <cell r="B235">
            <v>80</v>
          </cell>
          <cell r="C235">
            <v>1.25</v>
          </cell>
          <cell r="D235">
            <v>4.8499999999999996</v>
          </cell>
          <cell r="E235">
            <v>1</v>
          </cell>
          <cell r="I235">
            <v>0.13</v>
          </cell>
          <cell r="J235">
            <v>0.17</v>
          </cell>
          <cell r="K235">
            <v>0.30000000000000004</v>
          </cell>
          <cell r="P235">
            <v>2</v>
          </cell>
        </row>
        <row r="236">
          <cell r="B236">
            <v>80</v>
          </cell>
          <cell r="C236">
            <v>1.5</v>
          </cell>
          <cell r="D236">
            <v>5.08</v>
          </cell>
          <cell r="E236">
            <v>1</v>
          </cell>
          <cell r="I236">
            <v>0.15</v>
          </cell>
          <cell r="J236">
            <v>0.15</v>
          </cell>
          <cell r="K236">
            <v>0.3</v>
          </cell>
          <cell r="P236">
            <v>2</v>
          </cell>
        </row>
        <row r="237">
          <cell r="B237">
            <v>80</v>
          </cell>
          <cell r="C237">
            <v>1.5</v>
          </cell>
          <cell r="D237">
            <v>5.08</v>
          </cell>
          <cell r="E237">
            <v>1</v>
          </cell>
          <cell r="I237">
            <v>0.15</v>
          </cell>
          <cell r="J237">
            <v>0.15</v>
          </cell>
          <cell r="K237">
            <v>0.3</v>
          </cell>
          <cell r="P237">
            <v>2</v>
          </cell>
        </row>
        <row r="238">
          <cell r="B238">
            <v>80</v>
          </cell>
          <cell r="C238">
            <v>1.5</v>
          </cell>
          <cell r="D238">
            <v>5.08</v>
          </cell>
          <cell r="E238">
            <v>1</v>
          </cell>
          <cell r="I238">
            <v>0.15</v>
          </cell>
          <cell r="J238">
            <v>0.15</v>
          </cell>
          <cell r="K238">
            <v>0.3</v>
          </cell>
          <cell r="P238">
            <v>2</v>
          </cell>
        </row>
        <row r="239">
          <cell r="B239">
            <v>80</v>
          </cell>
          <cell r="C239">
            <v>2</v>
          </cell>
          <cell r="D239">
            <v>5.54</v>
          </cell>
          <cell r="E239">
            <v>1</v>
          </cell>
          <cell r="I239">
            <v>0.2</v>
          </cell>
          <cell r="J239">
            <v>0.25</v>
          </cell>
          <cell r="K239">
            <v>0.45</v>
          </cell>
          <cell r="P239">
            <v>2</v>
          </cell>
        </row>
        <row r="240">
          <cell r="B240">
            <v>80</v>
          </cell>
          <cell r="C240">
            <v>2</v>
          </cell>
          <cell r="D240">
            <v>5.54</v>
          </cell>
          <cell r="E240">
            <v>1</v>
          </cell>
          <cell r="I240">
            <v>0.2</v>
          </cell>
          <cell r="J240">
            <v>0.25</v>
          </cell>
          <cell r="K240">
            <v>0.45</v>
          </cell>
          <cell r="P240">
            <v>2</v>
          </cell>
        </row>
        <row r="241">
          <cell r="B241">
            <v>80</v>
          </cell>
          <cell r="C241">
            <v>2</v>
          </cell>
          <cell r="D241">
            <v>5.54</v>
          </cell>
          <cell r="E241">
            <v>1</v>
          </cell>
          <cell r="I241">
            <v>0.2</v>
          </cell>
          <cell r="J241">
            <v>0.25</v>
          </cell>
          <cell r="K241">
            <v>0.45</v>
          </cell>
          <cell r="P241">
            <v>2</v>
          </cell>
        </row>
        <row r="242">
          <cell r="B242">
            <v>80</v>
          </cell>
          <cell r="C242">
            <v>2.5</v>
          </cell>
          <cell r="D242">
            <v>7.01</v>
          </cell>
          <cell r="E242">
            <v>1</v>
          </cell>
          <cell r="I242">
            <v>0.25</v>
          </cell>
          <cell r="J242">
            <v>0.5</v>
          </cell>
          <cell r="K242">
            <v>0.75</v>
          </cell>
          <cell r="P242">
            <v>2</v>
          </cell>
        </row>
        <row r="243">
          <cell r="B243">
            <v>80</v>
          </cell>
          <cell r="C243">
            <v>3</v>
          </cell>
          <cell r="D243">
            <v>7.62</v>
          </cell>
          <cell r="E243">
            <v>1</v>
          </cell>
          <cell r="I243">
            <v>0.3</v>
          </cell>
          <cell r="J243">
            <v>0.6</v>
          </cell>
          <cell r="K243">
            <v>0.89999999999999991</v>
          </cell>
          <cell r="P243">
            <v>2</v>
          </cell>
        </row>
        <row r="244">
          <cell r="B244">
            <v>80</v>
          </cell>
          <cell r="C244">
            <v>3.5</v>
          </cell>
          <cell r="D244">
            <v>8.08</v>
          </cell>
          <cell r="E244">
            <v>1</v>
          </cell>
          <cell r="I244">
            <v>0.35</v>
          </cell>
          <cell r="J244">
            <v>0.85</v>
          </cell>
          <cell r="K244">
            <v>1.2</v>
          </cell>
          <cell r="P244">
            <v>3</v>
          </cell>
        </row>
        <row r="245">
          <cell r="B245">
            <v>80</v>
          </cell>
          <cell r="C245">
            <v>4</v>
          </cell>
          <cell r="D245">
            <v>8.56</v>
          </cell>
          <cell r="E245">
            <v>1</v>
          </cell>
          <cell r="I245">
            <v>0.41</v>
          </cell>
          <cell r="J245">
            <v>0.93</v>
          </cell>
          <cell r="K245">
            <v>1.34</v>
          </cell>
          <cell r="P245">
            <v>3</v>
          </cell>
        </row>
        <row r="246">
          <cell r="B246">
            <v>80</v>
          </cell>
          <cell r="C246">
            <v>5</v>
          </cell>
          <cell r="D246">
            <v>9.5299999999999994</v>
          </cell>
          <cell r="E246">
            <v>1</v>
          </cell>
          <cell r="I246">
            <v>0.51</v>
          </cell>
          <cell r="J246">
            <v>1.59</v>
          </cell>
          <cell r="K246">
            <v>2.1</v>
          </cell>
          <cell r="P246">
            <v>4</v>
          </cell>
        </row>
        <row r="247">
          <cell r="B247">
            <v>80</v>
          </cell>
          <cell r="C247">
            <v>6</v>
          </cell>
          <cell r="D247">
            <v>10.97</v>
          </cell>
          <cell r="E247">
            <v>1.25</v>
          </cell>
          <cell r="I247">
            <v>0.61</v>
          </cell>
          <cell r="J247">
            <v>2.69</v>
          </cell>
          <cell r="K247">
            <v>3.3</v>
          </cell>
          <cell r="P247">
            <v>4</v>
          </cell>
        </row>
        <row r="248">
          <cell r="B248">
            <v>80</v>
          </cell>
          <cell r="C248">
            <v>8</v>
          </cell>
          <cell r="D248">
            <v>12.7</v>
          </cell>
          <cell r="E248">
            <v>1.25</v>
          </cell>
          <cell r="I248">
            <v>0.81</v>
          </cell>
          <cell r="J248">
            <v>4.58</v>
          </cell>
          <cell r="K248">
            <v>5.3900000000000006</v>
          </cell>
          <cell r="P248">
            <v>4</v>
          </cell>
        </row>
        <row r="249">
          <cell r="B249">
            <v>80</v>
          </cell>
          <cell r="C249">
            <v>10</v>
          </cell>
          <cell r="D249">
            <v>15.09</v>
          </cell>
          <cell r="E249">
            <v>1.5</v>
          </cell>
          <cell r="I249">
            <v>1.01</v>
          </cell>
          <cell r="J249">
            <v>7.99</v>
          </cell>
          <cell r="K249">
            <v>9</v>
          </cell>
          <cell r="P249">
            <v>4</v>
          </cell>
        </row>
        <row r="250">
          <cell r="B250">
            <v>80</v>
          </cell>
          <cell r="C250">
            <v>12</v>
          </cell>
          <cell r="D250">
            <v>17.48</v>
          </cell>
          <cell r="E250">
            <v>1.5</v>
          </cell>
          <cell r="I250">
            <v>1.22</v>
          </cell>
          <cell r="J250">
            <v>11.68</v>
          </cell>
          <cell r="K250">
            <v>12.9</v>
          </cell>
          <cell r="P250">
            <v>6</v>
          </cell>
        </row>
        <row r="251">
          <cell r="B251">
            <v>80</v>
          </cell>
          <cell r="C251">
            <v>14</v>
          </cell>
          <cell r="D251">
            <v>19.05</v>
          </cell>
          <cell r="E251">
            <v>2</v>
          </cell>
          <cell r="I251">
            <v>1.42</v>
          </cell>
          <cell r="J251">
            <v>12.68</v>
          </cell>
          <cell r="K251">
            <v>14.1</v>
          </cell>
          <cell r="P251">
            <v>6</v>
          </cell>
        </row>
        <row r="252">
          <cell r="B252">
            <v>80</v>
          </cell>
          <cell r="C252">
            <v>16</v>
          </cell>
          <cell r="D252">
            <v>21.44</v>
          </cell>
          <cell r="E252">
            <v>2</v>
          </cell>
          <cell r="I252">
            <v>1.62</v>
          </cell>
          <cell r="J252">
            <v>19.37</v>
          </cell>
          <cell r="K252">
            <v>20.990000000000002</v>
          </cell>
          <cell r="P252">
            <v>6</v>
          </cell>
        </row>
        <row r="253">
          <cell r="B253">
            <v>80</v>
          </cell>
          <cell r="C253">
            <v>18</v>
          </cell>
          <cell r="D253">
            <v>23.83</v>
          </cell>
          <cell r="E253">
            <v>2</v>
          </cell>
          <cell r="I253">
            <v>1.82</v>
          </cell>
          <cell r="J253">
            <v>26.68</v>
          </cell>
          <cell r="K253">
            <v>28.5</v>
          </cell>
          <cell r="P253">
            <v>6</v>
          </cell>
        </row>
        <row r="254">
          <cell r="B254">
            <v>80</v>
          </cell>
          <cell r="C254">
            <v>20</v>
          </cell>
          <cell r="D254">
            <v>26.19</v>
          </cell>
          <cell r="E254" t="str">
            <v>N</v>
          </cell>
          <cell r="I254">
            <v>2.0299999999999998</v>
          </cell>
          <cell r="J254">
            <v>36.96</v>
          </cell>
          <cell r="K254">
            <v>38.99</v>
          </cell>
          <cell r="P254">
            <v>7</v>
          </cell>
        </row>
        <row r="255">
          <cell r="B255">
            <v>80</v>
          </cell>
          <cell r="C255">
            <v>22</v>
          </cell>
          <cell r="D255">
            <v>28.58</v>
          </cell>
          <cell r="E255" t="str">
            <v>N</v>
          </cell>
          <cell r="I255">
            <v>2.23</v>
          </cell>
          <cell r="J255">
            <v>45.77</v>
          </cell>
          <cell r="K255">
            <v>48</v>
          </cell>
          <cell r="P255">
            <v>8</v>
          </cell>
        </row>
        <row r="256">
          <cell r="B256">
            <v>80</v>
          </cell>
          <cell r="C256">
            <v>24</v>
          </cell>
          <cell r="D256">
            <v>30.96</v>
          </cell>
          <cell r="E256" t="str">
            <v>N</v>
          </cell>
          <cell r="I256">
            <v>2.4300000000000002</v>
          </cell>
          <cell r="J256">
            <v>53.07</v>
          </cell>
          <cell r="K256">
            <v>55.5</v>
          </cell>
          <cell r="P256">
            <v>8</v>
          </cell>
        </row>
        <row r="257">
          <cell r="B257" t="str">
            <v>80S</v>
          </cell>
          <cell r="C257">
            <v>0.125</v>
          </cell>
          <cell r="D257">
            <v>2.41</v>
          </cell>
          <cell r="E257">
            <v>1</v>
          </cell>
          <cell r="I257">
            <v>7.0000000000000007E-2</v>
          </cell>
          <cell r="K257">
            <v>7.0000000000000007E-2</v>
          </cell>
          <cell r="P257">
            <v>2</v>
          </cell>
        </row>
        <row r="258">
          <cell r="B258" t="str">
            <v>80S</v>
          </cell>
          <cell r="C258">
            <v>0.125</v>
          </cell>
          <cell r="D258">
            <v>2.41</v>
          </cell>
          <cell r="E258">
            <v>1</v>
          </cell>
          <cell r="I258">
            <v>7.0000000000000007E-2</v>
          </cell>
          <cell r="K258">
            <v>7.0000000000000007E-2</v>
          </cell>
          <cell r="P258">
            <v>2</v>
          </cell>
        </row>
        <row r="259">
          <cell r="B259" t="str">
            <v>80S</v>
          </cell>
          <cell r="C259">
            <v>0.125</v>
          </cell>
          <cell r="D259">
            <v>2.41</v>
          </cell>
          <cell r="E259">
            <v>1</v>
          </cell>
          <cell r="I259">
            <v>7.0000000000000007E-2</v>
          </cell>
          <cell r="K259">
            <v>7.0000000000000007E-2</v>
          </cell>
          <cell r="P259">
            <v>2</v>
          </cell>
        </row>
        <row r="260">
          <cell r="B260" t="str">
            <v>80S</v>
          </cell>
          <cell r="C260">
            <v>0.25</v>
          </cell>
          <cell r="D260">
            <v>3.02</v>
          </cell>
          <cell r="E260">
            <v>1</v>
          </cell>
          <cell r="I260">
            <v>7.0000000000000007E-2</v>
          </cell>
          <cell r="K260">
            <v>7.0000000000000007E-2</v>
          </cell>
          <cell r="P260">
            <v>2</v>
          </cell>
        </row>
        <row r="261">
          <cell r="B261" t="str">
            <v>80S</v>
          </cell>
          <cell r="C261">
            <v>0.25</v>
          </cell>
          <cell r="D261">
            <v>3.02</v>
          </cell>
          <cell r="E261">
            <v>1</v>
          </cell>
          <cell r="I261">
            <v>7.0000000000000007E-2</v>
          </cell>
          <cell r="K261">
            <v>7.0000000000000007E-2</v>
          </cell>
          <cell r="P261">
            <v>2</v>
          </cell>
        </row>
        <row r="262">
          <cell r="B262" t="str">
            <v>80S</v>
          </cell>
          <cell r="C262">
            <v>0.25</v>
          </cell>
          <cell r="D262">
            <v>3.02</v>
          </cell>
          <cell r="E262">
            <v>1</v>
          </cell>
          <cell r="I262">
            <v>7.0000000000000007E-2</v>
          </cell>
          <cell r="K262">
            <v>7.0000000000000007E-2</v>
          </cell>
          <cell r="P262">
            <v>2</v>
          </cell>
        </row>
        <row r="263">
          <cell r="B263" t="str">
            <v>80S</v>
          </cell>
          <cell r="C263">
            <v>0.375</v>
          </cell>
          <cell r="D263">
            <v>3.2</v>
          </cell>
          <cell r="E263">
            <v>1</v>
          </cell>
          <cell r="I263">
            <v>7.0000000000000007E-2</v>
          </cell>
          <cell r="J263">
            <v>0</v>
          </cell>
          <cell r="K263">
            <v>7.0000000000000007E-2</v>
          </cell>
          <cell r="P263">
            <v>2</v>
          </cell>
        </row>
        <row r="264">
          <cell r="B264" t="str">
            <v>80S</v>
          </cell>
          <cell r="C264">
            <v>0.375</v>
          </cell>
          <cell r="D264">
            <v>3.2</v>
          </cell>
          <cell r="E264">
            <v>1</v>
          </cell>
          <cell r="I264">
            <v>7.0000000000000007E-2</v>
          </cell>
          <cell r="J264">
            <v>0</v>
          </cell>
          <cell r="K264">
            <v>7.0000000000000007E-2</v>
          </cell>
          <cell r="P264">
            <v>2</v>
          </cell>
        </row>
        <row r="265">
          <cell r="B265" t="str">
            <v>80S</v>
          </cell>
          <cell r="C265">
            <v>0.375</v>
          </cell>
          <cell r="D265">
            <v>3.2</v>
          </cell>
          <cell r="E265">
            <v>1</v>
          </cell>
          <cell r="I265">
            <v>7.0000000000000007E-2</v>
          </cell>
          <cell r="J265">
            <v>0</v>
          </cell>
          <cell r="K265">
            <v>7.0000000000000007E-2</v>
          </cell>
          <cell r="P265">
            <v>2</v>
          </cell>
        </row>
        <row r="266">
          <cell r="B266" t="str">
            <v>80S</v>
          </cell>
          <cell r="C266">
            <v>0.5</v>
          </cell>
          <cell r="D266">
            <v>3.73</v>
          </cell>
          <cell r="E266">
            <v>1</v>
          </cell>
          <cell r="I266">
            <v>7.0000000000000007E-2</v>
          </cell>
          <cell r="J266">
            <v>0</v>
          </cell>
          <cell r="K266">
            <v>7.0000000000000007E-2</v>
          </cell>
          <cell r="P266">
            <v>2</v>
          </cell>
        </row>
        <row r="267">
          <cell r="B267" t="str">
            <v>80S</v>
          </cell>
          <cell r="C267">
            <v>0.5</v>
          </cell>
          <cell r="D267">
            <v>3.73</v>
          </cell>
          <cell r="E267">
            <v>1</v>
          </cell>
          <cell r="I267">
            <v>7.0000000000000007E-2</v>
          </cell>
          <cell r="J267">
            <v>0</v>
          </cell>
          <cell r="K267">
            <v>7.0000000000000007E-2</v>
          </cell>
          <cell r="P267">
            <v>2</v>
          </cell>
        </row>
        <row r="268">
          <cell r="B268" t="str">
            <v>80S</v>
          </cell>
          <cell r="C268">
            <v>0.5</v>
          </cell>
          <cell r="D268">
            <v>3.73</v>
          </cell>
          <cell r="E268">
            <v>1</v>
          </cell>
          <cell r="I268">
            <v>7.0000000000000007E-2</v>
          </cell>
          <cell r="J268">
            <v>0</v>
          </cell>
          <cell r="K268">
            <v>7.0000000000000007E-2</v>
          </cell>
          <cell r="P268">
            <v>2</v>
          </cell>
        </row>
        <row r="269">
          <cell r="B269" t="str">
            <v>80S</v>
          </cell>
          <cell r="C269">
            <v>0.75</v>
          </cell>
          <cell r="D269">
            <v>3.91</v>
          </cell>
          <cell r="E269">
            <v>1</v>
          </cell>
          <cell r="I269">
            <v>7.0000000000000007E-2</v>
          </cell>
          <cell r="J269">
            <v>0</v>
          </cell>
          <cell r="K269">
            <v>7.0000000000000007E-2</v>
          </cell>
          <cell r="P269">
            <v>2</v>
          </cell>
        </row>
        <row r="270">
          <cell r="B270" t="str">
            <v>80S</v>
          </cell>
          <cell r="C270">
            <v>0.75</v>
          </cell>
          <cell r="D270">
            <v>3.91</v>
          </cell>
          <cell r="E270">
            <v>1</v>
          </cell>
          <cell r="I270">
            <v>7.0000000000000007E-2</v>
          </cell>
          <cell r="J270">
            <v>0</v>
          </cell>
          <cell r="K270">
            <v>7.0000000000000007E-2</v>
          </cell>
          <cell r="P270">
            <v>2</v>
          </cell>
        </row>
        <row r="271">
          <cell r="B271" t="str">
            <v>80S</v>
          </cell>
          <cell r="C271">
            <v>0.75</v>
          </cell>
          <cell r="D271">
            <v>3.91</v>
          </cell>
          <cell r="E271">
            <v>1</v>
          </cell>
          <cell r="I271">
            <v>7.0000000000000007E-2</v>
          </cell>
          <cell r="J271">
            <v>0</v>
          </cell>
          <cell r="K271">
            <v>7.0000000000000007E-2</v>
          </cell>
          <cell r="P271">
            <v>2</v>
          </cell>
        </row>
        <row r="272">
          <cell r="B272" t="str">
            <v>80S</v>
          </cell>
          <cell r="C272">
            <v>1</v>
          </cell>
          <cell r="D272">
            <v>4.55</v>
          </cell>
          <cell r="E272">
            <v>1</v>
          </cell>
          <cell r="I272">
            <v>0.15</v>
          </cell>
          <cell r="J272">
            <v>0</v>
          </cell>
          <cell r="K272">
            <v>0.15</v>
          </cell>
          <cell r="P272">
            <v>2</v>
          </cell>
        </row>
        <row r="273">
          <cell r="B273" t="str">
            <v>80S</v>
          </cell>
          <cell r="C273">
            <v>1</v>
          </cell>
          <cell r="D273">
            <v>4.55</v>
          </cell>
          <cell r="E273">
            <v>1</v>
          </cell>
          <cell r="I273">
            <v>0.15</v>
          </cell>
          <cell r="J273">
            <v>0</v>
          </cell>
          <cell r="K273">
            <v>0.15</v>
          </cell>
          <cell r="P273">
            <v>2</v>
          </cell>
        </row>
        <row r="274">
          <cell r="B274" t="str">
            <v>80S</v>
          </cell>
          <cell r="C274">
            <v>1</v>
          </cell>
          <cell r="D274">
            <v>4.55</v>
          </cell>
          <cell r="E274">
            <v>1</v>
          </cell>
          <cell r="I274">
            <v>0.15</v>
          </cell>
          <cell r="J274">
            <v>0</v>
          </cell>
          <cell r="K274">
            <v>0.15</v>
          </cell>
          <cell r="P274">
            <v>2</v>
          </cell>
        </row>
        <row r="275">
          <cell r="B275" t="str">
            <v>80S</v>
          </cell>
          <cell r="C275">
            <v>1.25</v>
          </cell>
          <cell r="D275">
            <v>4.8499999999999996</v>
          </cell>
          <cell r="E275">
            <v>1</v>
          </cell>
          <cell r="I275">
            <v>0.13</v>
          </cell>
          <cell r="J275">
            <v>0.17</v>
          </cell>
          <cell r="K275">
            <v>0.30000000000000004</v>
          </cell>
          <cell r="P275">
            <v>2</v>
          </cell>
        </row>
        <row r="276">
          <cell r="B276" t="str">
            <v>80S</v>
          </cell>
          <cell r="C276">
            <v>1.25</v>
          </cell>
          <cell r="D276">
            <v>4.8499999999999996</v>
          </cell>
          <cell r="E276">
            <v>1</v>
          </cell>
          <cell r="I276">
            <v>0.13</v>
          </cell>
          <cell r="J276">
            <v>0.17</v>
          </cell>
          <cell r="K276">
            <v>0.30000000000000004</v>
          </cell>
          <cell r="P276">
            <v>2</v>
          </cell>
        </row>
        <row r="277">
          <cell r="B277" t="str">
            <v>80S</v>
          </cell>
          <cell r="C277">
            <v>1.25</v>
          </cell>
          <cell r="D277">
            <v>4.8499999999999996</v>
          </cell>
          <cell r="E277">
            <v>1</v>
          </cell>
          <cell r="I277">
            <v>0.13</v>
          </cell>
          <cell r="J277">
            <v>0.17</v>
          </cell>
          <cell r="K277">
            <v>0.30000000000000004</v>
          </cell>
          <cell r="P277">
            <v>2</v>
          </cell>
        </row>
        <row r="278">
          <cell r="B278" t="str">
            <v>80S</v>
          </cell>
          <cell r="C278">
            <v>1.5</v>
          </cell>
          <cell r="D278">
            <v>5.08</v>
          </cell>
          <cell r="E278">
            <v>1</v>
          </cell>
          <cell r="I278">
            <v>0.15</v>
          </cell>
          <cell r="J278">
            <v>0.15</v>
          </cell>
          <cell r="K278">
            <v>0.3</v>
          </cell>
          <cell r="P278">
            <v>2</v>
          </cell>
        </row>
        <row r="279">
          <cell r="B279" t="str">
            <v>80S</v>
          </cell>
          <cell r="C279">
            <v>1.5</v>
          </cell>
          <cell r="D279">
            <v>5.08</v>
          </cell>
          <cell r="E279">
            <v>1</v>
          </cell>
          <cell r="I279">
            <v>0.15</v>
          </cell>
          <cell r="J279">
            <v>0.15</v>
          </cell>
          <cell r="K279">
            <v>0.3</v>
          </cell>
          <cell r="P279">
            <v>2</v>
          </cell>
        </row>
        <row r="280">
          <cell r="B280" t="str">
            <v>80S</v>
          </cell>
          <cell r="C280">
            <v>1.5</v>
          </cell>
          <cell r="D280">
            <v>5.08</v>
          </cell>
          <cell r="E280">
            <v>1</v>
          </cell>
          <cell r="I280">
            <v>0.15</v>
          </cell>
          <cell r="J280">
            <v>0.15</v>
          </cell>
          <cell r="K280">
            <v>0.3</v>
          </cell>
          <cell r="P280">
            <v>2</v>
          </cell>
        </row>
        <row r="281">
          <cell r="B281" t="str">
            <v>80S</v>
          </cell>
          <cell r="C281">
            <v>2</v>
          </cell>
          <cell r="D281">
            <v>5.54</v>
          </cell>
          <cell r="E281">
            <v>1</v>
          </cell>
          <cell r="I281">
            <v>0.2</v>
          </cell>
          <cell r="J281">
            <v>0.25</v>
          </cell>
          <cell r="K281">
            <v>0.45</v>
          </cell>
          <cell r="P281">
            <v>2</v>
          </cell>
        </row>
        <row r="282">
          <cell r="B282" t="str">
            <v>80S</v>
          </cell>
          <cell r="C282">
            <v>2</v>
          </cell>
          <cell r="D282">
            <v>5.54</v>
          </cell>
          <cell r="E282">
            <v>1</v>
          </cell>
          <cell r="I282">
            <v>0.2</v>
          </cell>
          <cell r="J282">
            <v>0.25</v>
          </cell>
          <cell r="K282">
            <v>0.45</v>
          </cell>
          <cell r="P282">
            <v>2</v>
          </cell>
        </row>
        <row r="283">
          <cell r="B283" t="str">
            <v>80S</v>
          </cell>
          <cell r="C283">
            <v>2</v>
          </cell>
          <cell r="D283">
            <v>5.54</v>
          </cell>
          <cell r="E283">
            <v>1</v>
          </cell>
          <cell r="I283">
            <v>0.2</v>
          </cell>
          <cell r="J283">
            <v>0.25</v>
          </cell>
          <cell r="K283">
            <v>0.45</v>
          </cell>
          <cell r="P283">
            <v>2</v>
          </cell>
        </row>
        <row r="284">
          <cell r="B284" t="str">
            <v>80S</v>
          </cell>
          <cell r="C284">
            <v>2.5</v>
          </cell>
          <cell r="D284">
            <v>7.01</v>
          </cell>
          <cell r="E284">
            <v>1</v>
          </cell>
          <cell r="I284">
            <v>0.25</v>
          </cell>
          <cell r="J284">
            <v>0.5</v>
          </cell>
          <cell r="K284">
            <v>0.75</v>
          </cell>
          <cell r="P284">
            <v>2</v>
          </cell>
        </row>
        <row r="285">
          <cell r="B285" t="str">
            <v>80S</v>
          </cell>
          <cell r="C285">
            <v>3</v>
          </cell>
          <cell r="D285">
            <v>7.62</v>
          </cell>
          <cell r="E285">
            <v>1</v>
          </cell>
          <cell r="I285">
            <v>0.3</v>
          </cell>
          <cell r="J285">
            <v>0.6</v>
          </cell>
          <cell r="K285">
            <v>0.89999999999999991</v>
          </cell>
          <cell r="P285">
            <v>2</v>
          </cell>
        </row>
        <row r="286">
          <cell r="B286" t="str">
            <v>80S</v>
          </cell>
          <cell r="C286">
            <v>3.5</v>
          </cell>
          <cell r="D286">
            <v>8.08</v>
          </cell>
          <cell r="E286">
            <v>1</v>
          </cell>
          <cell r="I286">
            <v>0.35</v>
          </cell>
          <cell r="J286">
            <v>0.85</v>
          </cell>
          <cell r="K286">
            <v>1.2</v>
          </cell>
          <cell r="P286">
            <v>3</v>
          </cell>
        </row>
        <row r="287">
          <cell r="B287" t="str">
            <v>80S</v>
          </cell>
          <cell r="C287">
            <v>4</v>
          </cell>
          <cell r="D287">
            <v>8.56</v>
          </cell>
          <cell r="E287">
            <v>1</v>
          </cell>
          <cell r="I287">
            <v>0.41</v>
          </cell>
          <cell r="J287">
            <v>0.93</v>
          </cell>
          <cell r="K287">
            <v>1.34</v>
          </cell>
          <cell r="P287">
            <v>3</v>
          </cell>
        </row>
        <row r="288">
          <cell r="B288" t="str">
            <v>80S</v>
          </cell>
          <cell r="C288">
            <v>5</v>
          </cell>
          <cell r="D288">
            <v>9.5299999999999994</v>
          </cell>
          <cell r="E288">
            <v>1</v>
          </cell>
          <cell r="I288">
            <v>0.51</v>
          </cell>
          <cell r="J288">
            <v>1.59</v>
          </cell>
          <cell r="K288">
            <v>2.1</v>
          </cell>
          <cell r="P288">
            <v>4</v>
          </cell>
        </row>
        <row r="289">
          <cell r="B289" t="str">
            <v>80S</v>
          </cell>
          <cell r="C289">
            <v>6</v>
          </cell>
          <cell r="D289">
            <v>10.97</v>
          </cell>
          <cell r="E289">
            <v>1.25</v>
          </cell>
          <cell r="I289">
            <v>0.61</v>
          </cell>
          <cell r="J289">
            <v>2.69</v>
          </cell>
          <cell r="K289">
            <v>3.3</v>
          </cell>
          <cell r="P289">
            <v>4</v>
          </cell>
        </row>
        <row r="290">
          <cell r="B290" t="str">
            <v>80S</v>
          </cell>
          <cell r="C290">
            <v>8</v>
          </cell>
          <cell r="D290">
            <v>12.7</v>
          </cell>
          <cell r="E290">
            <v>1.25</v>
          </cell>
          <cell r="I290">
            <v>0.81</v>
          </cell>
          <cell r="J290">
            <v>4.58</v>
          </cell>
          <cell r="K290">
            <v>5.3900000000000006</v>
          </cell>
          <cell r="P290">
            <v>4</v>
          </cell>
        </row>
        <row r="291">
          <cell r="B291" t="str">
            <v>80S</v>
          </cell>
          <cell r="C291">
            <v>10</v>
          </cell>
          <cell r="D291">
            <v>12.7</v>
          </cell>
          <cell r="E291">
            <v>1.25</v>
          </cell>
          <cell r="I291">
            <v>1.01</v>
          </cell>
          <cell r="J291">
            <v>5.74</v>
          </cell>
          <cell r="K291">
            <v>6.75</v>
          </cell>
          <cell r="P291">
            <v>4</v>
          </cell>
        </row>
        <row r="292">
          <cell r="B292" t="str">
            <v>80S</v>
          </cell>
          <cell r="C292">
            <v>12</v>
          </cell>
          <cell r="D292">
            <v>12.7</v>
          </cell>
          <cell r="E292">
            <v>1.25</v>
          </cell>
          <cell r="I292">
            <v>1.22</v>
          </cell>
          <cell r="J292">
            <v>6.73</v>
          </cell>
          <cell r="K292">
            <v>7.95</v>
          </cell>
          <cell r="P292">
            <v>6</v>
          </cell>
        </row>
        <row r="293">
          <cell r="B293">
            <v>100</v>
          </cell>
          <cell r="C293">
            <v>8</v>
          </cell>
          <cell r="D293">
            <v>15.09</v>
          </cell>
          <cell r="E293">
            <v>1.5</v>
          </cell>
          <cell r="I293">
            <v>0.81</v>
          </cell>
          <cell r="J293">
            <v>6.09</v>
          </cell>
          <cell r="K293">
            <v>6.9</v>
          </cell>
          <cell r="P293">
            <v>4</v>
          </cell>
        </row>
        <row r="294">
          <cell r="B294">
            <v>100</v>
          </cell>
          <cell r="C294">
            <v>10</v>
          </cell>
          <cell r="D294">
            <v>18.260000000000002</v>
          </cell>
          <cell r="E294">
            <v>1.5</v>
          </cell>
          <cell r="I294">
            <v>1.01</v>
          </cell>
          <cell r="J294">
            <v>11.44</v>
          </cell>
          <cell r="K294">
            <v>12.45</v>
          </cell>
          <cell r="P294">
            <v>4</v>
          </cell>
        </row>
        <row r="295">
          <cell r="B295">
            <v>100</v>
          </cell>
          <cell r="C295">
            <v>12</v>
          </cell>
          <cell r="D295">
            <v>21.44</v>
          </cell>
          <cell r="E295">
            <v>2</v>
          </cell>
          <cell r="I295">
            <v>1.22</v>
          </cell>
          <cell r="J295">
            <v>15.28</v>
          </cell>
          <cell r="K295">
            <v>16.5</v>
          </cell>
          <cell r="P295">
            <v>6</v>
          </cell>
        </row>
        <row r="296">
          <cell r="B296">
            <v>100</v>
          </cell>
          <cell r="C296">
            <v>14</v>
          </cell>
          <cell r="D296">
            <v>23.83</v>
          </cell>
          <cell r="E296">
            <v>2</v>
          </cell>
          <cell r="I296">
            <v>1.42</v>
          </cell>
          <cell r="J296">
            <v>21.07</v>
          </cell>
          <cell r="K296">
            <v>22.490000000000002</v>
          </cell>
          <cell r="P296">
            <v>6</v>
          </cell>
        </row>
        <row r="297">
          <cell r="B297">
            <v>100</v>
          </cell>
          <cell r="C297">
            <v>16</v>
          </cell>
          <cell r="D297">
            <v>26.19</v>
          </cell>
          <cell r="E297" t="str">
            <v>N</v>
          </cell>
          <cell r="I297">
            <v>1.62</v>
          </cell>
          <cell r="J297">
            <v>28.38</v>
          </cell>
          <cell r="K297">
            <v>30</v>
          </cell>
          <cell r="P297">
            <v>6</v>
          </cell>
        </row>
        <row r="298">
          <cell r="B298">
            <v>100</v>
          </cell>
          <cell r="C298">
            <v>18</v>
          </cell>
          <cell r="D298">
            <v>29.36</v>
          </cell>
          <cell r="E298" t="str">
            <v>N</v>
          </cell>
          <cell r="I298">
            <v>1.82</v>
          </cell>
          <cell r="J298">
            <v>37.17</v>
          </cell>
          <cell r="K298">
            <v>38.99</v>
          </cell>
          <cell r="P298">
            <v>6</v>
          </cell>
        </row>
        <row r="299">
          <cell r="B299">
            <v>100</v>
          </cell>
          <cell r="C299">
            <v>20</v>
          </cell>
          <cell r="D299">
            <v>32.54</v>
          </cell>
          <cell r="E299" t="str">
            <v>N</v>
          </cell>
          <cell r="I299">
            <v>2.0299999999999998</v>
          </cell>
          <cell r="J299">
            <v>45.97</v>
          </cell>
          <cell r="K299">
            <v>48</v>
          </cell>
          <cell r="P299">
            <v>7</v>
          </cell>
        </row>
        <row r="300">
          <cell r="B300">
            <v>100</v>
          </cell>
          <cell r="C300">
            <v>22</v>
          </cell>
          <cell r="D300">
            <v>34.93</v>
          </cell>
          <cell r="E300" t="str">
            <v>N</v>
          </cell>
          <cell r="I300">
            <v>2.23</v>
          </cell>
          <cell r="J300">
            <v>65.27</v>
          </cell>
          <cell r="K300">
            <v>67.5</v>
          </cell>
          <cell r="P300">
            <v>8</v>
          </cell>
        </row>
        <row r="301">
          <cell r="B301">
            <v>100</v>
          </cell>
          <cell r="C301">
            <v>24</v>
          </cell>
          <cell r="D301">
            <v>38.89</v>
          </cell>
          <cell r="E301" t="str">
            <v>N</v>
          </cell>
          <cell r="I301">
            <v>2.4300000000000002</v>
          </cell>
          <cell r="J301">
            <v>75.56</v>
          </cell>
          <cell r="K301">
            <v>77.990000000000009</v>
          </cell>
          <cell r="P301">
            <v>8</v>
          </cell>
        </row>
        <row r="302">
          <cell r="B302">
            <v>120</v>
          </cell>
          <cell r="C302">
            <v>4</v>
          </cell>
          <cell r="D302">
            <v>11.13</v>
          </cell>
          <cell r="E302">
            <v>1.25</v>
          </cell>
          <cell r="I302">
            <v>0.41</v>
          </cell>
          <cell r="J302">
            <v>1.84</v>
          </cell>
          <cell r="K302">
            <v>2.25</v>
          </cell>
          <cell r="P302">
            <v>4</v>
          </cell>
        </row>
        <row r="303">
          <cell r="B303">
            <v>120</v>
          </cell>
          <cell r="C303">
            <v>5</v>
          </cell>
          <cell r="D303">
            <v>12.7</v>
          </cell>
          <cell r="E303">
            <v>1.25</v>
          </cell>
          <cell r="I303">
            <v>0.51</v>
          </cell>
          <cell r="J303">
            <v>2.94</v>
          </cell>
          <cell r="K303">
            <v>3.45</v>
          </cell>
          <cell r="P303">
            <v>4</v>
          </cell>
        </row>
        <row r="304">
          <cell r="B304">
            <v>120</v>
          </cell>
          <cell r="C304">
            <v>6</v>
          </cell>
          <cell r="D304">
            <v>14.27</v>
          </cell>
          <cell r="E304">
            <v>1.25</v>
          </cell>
          <cell r="I304">
            <v>0.61</v>
          </cell>
          <cell r="J304">
            <v>4.1900000000000004</v>
          </cell>
          <cell r="K304">
            <v>4.8000000000000007</v>
          </cell>
          <cell r="P304">
            <v>4</v>
          </cell>
        </row>
        <row r="305">
          <cell r="B305">
            <v>120</v>
          </cell>
          <cell r="C305">
            <v>8</v>
          </cell>
          <cell r="D305">
            <v>18.260000000000002</v>
          </cell>
          <cell r="E305">
            <v>1.5</v>
          </cell>
          <cell r="I305">
            <v>0.81</v>
          </cell>
          <cell r="J305">
            <v>9.23</v>
          </cell>
          <cell r="K305">
            <v>10.040000000000001</v>
          </cell>
          <cell r="P305">
            <v>4</v>
          </cell>
        </row>
        <row r="306">
          <cell r="B306">
            <v>120</v>
          </cell>
          <cell r="C306">
            <v>10</v>
          </cell>
          <cell r="D306">
            <v>21.44</v>
          </cell>
          <cell r="E306">
            <v>2</v>
          </cell>
          <cell r="I306">
            <v>1.01</v>
          </cell>
          <cell r="J306">
            <v>12.49</v>
          </cell>
          <cell r="K306">
            <v>13.5</v>
          </cell>
          <cell r="P306">
            <v>4</v>
          </cell>
        </row>
        <row r="307">
          <cell r="B307">
            <v>120</v>
          </cell>
          <cell r="C307">
            <v>12</v>
          </cell>
          <cell r="D307">
            <v>25.4</v>
          </cell>
          <cell r="E307" t="str">
            <v>N</v>
          </cell>
          <cell r="I307">
            <v>1.22</v>
          </cell>
          <cell r="J307">
            <v>21.27</v>
          </cell>
          <cell r="K307">
            <v>22.49</v>
          </cell>
          <cell r="P307">
            <v>6</v>
          </cell>
        </row>
        <row r="308">
          <cell r="B308">
            <v>120</v>
          </cell>
          <cell r="C308">
            <v>14</v>
          </cell>
          <cell r="D308">
            <v>27.79</v>
          </cell>
          <cell r="E308" t="str">
            <v>N</v>
          </cell>
          <cell r="I308">
            <v>1.42</v>
          </cell>
          <cell r="J308">
            <v>25.58</v>
          </cell>
          <cell r="K308">
            <v>27</v>
          </cell>
          <cell r="P308">
            <v>6</v>
          </cell>
        </row>
        <row r="309">
          <cell r="B309">
            <v>120</v>
          </cell>
          <cell r="C309">
            <v>16</v>
          </cell>
          <cell r="D309">
            <v>30.96</v>
          </cell>
          <cell r="E309" t="str">
            <v>N</v>
          </cell>
          <cell r="I309">
            <v>1.62</v>
          </cell>
          <cell r="J309">
            <v>35.880000000000003</v>
          </cell>
          <cell r="K309">
            <v>37.5</v>
          </cell>
          <cell r="P309">
            <v>6</v>
          </cell>
        </row>
        <row r="310">
          <cell r="B310">
            <v>120</v>
          </cell>
          <cell r="C310">
            <v>18</v>
          </cell>
          <cell r="D310">
            <v>34.93</v>
          </cell>
          <cell r="E310" t="str">
            <v>N</v>
          </cell>
          <cell r="I310">
            <v>1.82</v>
          </cell>
          <cell r="J310">
            <v>47.68</v>
          </cell>
          <cell r="K310">
            <v>49.5</v>
          </cell>
          <cell r="P310">
            <v>6</v>
          </cell>
        </row>
        <row r="311">
          <cell r="B311">
            <v>120</v>
          </cell>
          <cell r="C311">
            <v>20</v>
          </cell>
          <cell r="D311">
            <v>38.1</v>
          </cell>
          <cell r="E311" t="str">
            <v>N</v>
          </cell>
          <cell r="I311">
            <v>2.0299999999999998</v>
          </cell>
          <cell r="J311">
            <v>62.47</v>
          </cell>
          <cell r="K311">
            <v>64.5</v>
          </cell>
          <cell r="P311">
            <v>7</v>
          </cell>
        </row>
        <row r="312">
          <cell r="B312">
            <v>120</v>
          </cell>
          <cell r="C312">
            <v>22</v>
          </cell>
          <cell r="D312">
            <v>41.28</v>
          </cell>
          <cell r="E312" t="str">
            <v>N</v>
          </cell>
          <cell r="I312">
            <v>2.23</v>
          </cell>
          <cell r="J312">
            <v>84.76</v>
          </cell>
          <cell r="K312">
            <v>86.990000000000009</v>
          </cell>
          <cell r="P312">
            <v>8</v>
          </cell>
        </row>
        <row r="313">
          <cell r="B313">
            <v>120</v>
          </cell>
          <cell r="C313">
            <v>24</v>
          </cell>
          <cell r="D313">
            <v>46.02</v>
          </cell>
          <cell r="E313" t="str">
            <v>N</v>
          </cell>
          <cell r="I313">
            <v>2.4300000000000002</v>
          </cell>
          <cell r="J313">
            <v>98.07</v>
          </cell>
          <cell r="K313">
            <v>100.5</v>
          </cell>
          <cell r="P313">
            <v>8</v>
          </cell>
        </row>
        <row r="314">
          <cell r="B314">
            <v>140</v>
          </cell>
          <cell r="C314">
            <v>8</v>
          </cell>
          <cell r="D314">
            <v>20.62</v>
          </cell>
          <cell r="E314">
            <v>2</v>
          </cell>
          <cell r="I314">
            <v>0.81</v>
          </cell>
          <cell r="J314">
            <v>10.130000000000001</v>
          </cell>
          <cell r="K314">
            <v>10.940000000000001</v>
          </cell>
          <cell r="P314">
            <v>4</v>
          </cell>
        </row>
        <row r="315">
          <cell r="B315">
            <v>140</v>
          </cell>
          <cell r="C315">
            <v>10</v>
          </cell>
          <cell r="D315">
            <v>25.4</v>
          </cell>
          <cell r="E315" t="str">
            <v>N</v>
          </cell>
          <cell r="I315">
            <v>1.01</v>
          </cell>
          <cell r="J315">
            <v>18.48</v>
          </cell>
          <cell r="K315">
            <v>19.490000000000002</v>
          </cell>
          <cell r="P315">
            <v>4</v>
          </cell>
        </row>
        <row r="316">
          <cell r="B316">
            <v>140</v>
          </cell>
          <cell r="C316">
            <v>12</v>
          </cell>
          <cell r="D316">
            <v>28.58</v>
          </cell>
          <cell r="E316" t="str">
            <v>N</v>
          </cell>
          <cell r="I316">
            <v>1.22</v>
          </cell>
          <cell r="J316">
            <v>25.78</v>
          </cell>
          <cell r="K316">
            <v>27</v>
          </cell>
          <cell r="P316">
            <v>6</v>
          </cell>
        </row>
        <row r="317">
          <cell r="B317">
            <v>140</v>
          </cell>
          <cell r="C317">
            <v>14</v>
          </cell>
          <cell r="D317">
            <v>31.75</v>
          </cell>
          <cell r="E317" t="str">
            <v>N</v>
          </cell>
          <cell r="I317">
            <v>1.42</v>
          </cell>
          <cell r="J317">
            <v>31.58</v>
          </cell>
          <cell r="K317">
            <v>33</v>
          </cell>
          <cell r="P317">
            <v>6</v>
          </cell>
        </row>
        <row r="318">
          <cell r="B318">
            <v>140</v>
          </cell>
          <cell r="C318">
            <v>16</v>
          </cell>
          <cell r="D318">
            <v>36.53</v>
          </cell>
          <cell r="E318" t="str">
            <v>N</v>
          </cell>
          <cell r="I318">
            <v>1.62</v>
          </cell>
          <cell r="J318">
            <v>44.87</v>
          </cell>
          <cell r="K318">
            <v>46.489999999999995</v>
          </cell>
          <cell r="P318">
            <v>6</v>
          </cell>
        </row>
        <row r="319">
          <cell r="B319">
            <v>140</v>
          </cell>
          <cell r="C319">
            <v>18</v>
          </cell>
          <cell r="D319">
            <v>39.67</v>
          </cell>
          <cell r="E319" t="str">
            <v>N</v>
          </cell>
          <cell r="I319">
            <v>1.82</v>
          </cell>
          <cell r="J319">
            <v>59.68</v>
          </cell>
          <cell r="K319">
            <v>61.5</v>
          </cell>
          <cell r="P319">
            <v>6</v>
          </cell>
        </row>
        <row r="320">
          <cell r="B320">
            <v>140</v>
          </cell>
          <cell r="C320">
            <v>20</v>
          </cell>
          <cell r="D320">
            <v>44.45</v>
          </cell>
          <cell r="E320" t="str">
            <v>N</v>
          </cell>
          <cell r="I320">
            <v>2.0299999999999998</v>
          </cell>
          <cell r="J320">
            <v>78.959999999999994</v>
          </cell>
          <cell r="K320">
            <v>80.989999999999995</v>
          </cell>
          <cell r="P320">
            <v>7</v>
          </cell>
        </row>
        <row r="321">
          <cell r="B321">
            <v>140</v>
          </cell>
          <cell r="C321">
            <v>22</v>
          </cell>
          <cell r="D321">
            <v>47.63</v>
          </cell>
          <cell r="E321" t="str">
            <v>N</v>
          </cell>
          <cell r="I321">
            <v>2.23</v>
          </cell>
          <cell r="J321">
            <v>108.77</v>
          </cell>
          <cell r="K321">
            <v>111</v>
          </cell>
          <cell r="P321">
            <v>8</v>
          </cell>
        </row>
        <row r="322">
          <cell r="B322">
            <v>140</v>
          </cell>
          <cell r="C322">
            <v>24</v>
          </cell>
          <cell r="D322">
            <v>52.37</v>
          </cell>
          <cell r="E322" t="str">
            <v>N</v>
          </cell>
          <cell r="I322">
            <v>2.4300000000000002</v>
          </cell>
          <cell r="J322">
            <v>126.57</v>
          </cell>
          <cell r="K322">
            <v>129</v>
          </cell>
          <cell r="P322">
            <v>8</v>
          </cell>
        </row>
        <row r="323">
          <cell r="B323">
            <v>160</v>
          </cell>
          <cell r="C323">
            <v>0.5</v>
          </cell>
          <cell r="D323">
            <v>4.78</v>
          </cell>
          <cell r="E323">
            <v>1</v>
          </cell>
          <cell r="I323">
            <v>7.0000000000000007E-2</v>
          </cell>
          <cell r="J323">
            <v>0.08</v>
          </cell>
          <cell r="K323">
            <v>0.15000000000000002</v>
          </cell>
          <cell r="P323">
            <v>2</v>
          </cell>
        </row>
        <row r="324">
          <cell r="B324">
            <v>160</v>
          </cell>
          <cell r="C324">
            <v>0.5</v>
          </cell>
          <cell r="D324">
            <v>4.78</v>
          </cell>
          <cell r="E324">
            <v>1</v>
          </cell>
          <cell r="I324">
            <v>7.0000000000000007E-2</v>
          </cell>
          <cell r="J324">
            <v>0.08</v>
          </cell>
          <cell r="K324">
            <v>0.15000000000000002</v>
          </cell>
          <cell r="P324">
            <v>2</v>
          </cell>
        </row>
        <row r="325">
          <cell r="B325">
            <v>160</v>
          </cell>
          <cell r="C325">
            <v>0.5</v>
          </cell>
          <cell r="D325">
            <v>4.78</v>
          </cell>
          <cell r="E325">
            <v>1</v>
          </cell>
          <cell r="I325">
            <v>7.0000000000000007E-2</v>
          </cell>
          <cell r="J325">
            <v>0.08</v>
          </cell>
          <cell r="K325">
            <v>0.15000000000000002</v>
          </cell>
          <cell r="P325">
            <v>2</v>
          </cell>
        </row>
        <row r="326">
          <cell r="B326">
            <v>160</v>
          </cell>
          <cell r="C326">
            <v>0.75</v>
          </cell>
          <cell r="D326">
            <v>5.56</v>
          </cell>
          <cell r="E326">
            <v>1</v>
          </cell>
          <cell r="I326">
            <v>0.08</v>
          </cell>
          <cell r="J326">
            <v>7.0000000000000007E-2</v>
          </cell>
          <cell r="K326">
            <v>0.15000000000000002</v>
          </cell>
          <cell r="P326">
            <v>2</v>
          </cell>
        </row>
        <row r="327">
          <cell r="B327">
            <v>160</v>
          </cell>
          <cell r="C327">
            <v>0.75</v>
          </cell>
          <cell r="D327">
            <v>5.56</v>
          </cell>
          <cell r="E327">
            <v>1</v>
          </cell>
          <cell r="I327">
            <v>0.08</v>
          </cell>
          <cell r="J327">
            <v>7.0000000000000007E-2</v>
          </cell>
          <cell r="K327">
            <v>0.15000000000000002</v>
          </cell>
          <cell r="P327">
            <v>2</v>
          </cell>
        </row>
        <row r="328">
          <cell r="B328">
            <v>160</v>
          </cell>
          <cell r="C328">
            <v>0.75</v>
          </cell>
          <cell r="D328">
            <v>5.56</v>
          </cell>
          <cell r="E328">
            <v>1</v>
          </cell>
          <cell r="I328">
            <v>0.08</v>
          </cell>
          <cell r="J328">
            <v>7.0000000000000007E-2</v>
          </cell>
          <cell r="K328">
            <v>0.15000000000000002</v>
          </cell>
          <cell r="P328">
            <v>2</v>
          </cell>
        </row>
        <row r="329">
          <cell r="B329">
            <v>160</v>
          </cell>
          <cell r="C329">
            <v>1</v>
          </cell>
          <cell r="D329">
            <v>6.35</v>
          </cell>
          <cell r="E329">
            <v>1</v>
          </cell>
          <cell r="I329">
            <v>0.1</v>
          </cell>
          <cell r="J329">
            <v>0.35</v>
          </cell>
          <cell r="K329">
            <v>0.44999999999999996</v>
          </cell>
          <cell r="P329">
            <v>2</v>
          </cell>
        </row>
        <row r="330">
          <cell r="B330">
            <v>160</v>
          </cell>
          <cell r="C330">
            <v>1</v>
          </cell>
          <cell r="D330">
            <v>6.35</v>
          </cell>
          <cell r="E330">
            <v>1</v>
          </cell>
          <cell r="I330">
            <v>0.1</v>
          </cell>
          <cell r="J330">
            <v>0.35</v>
          </cell>
          <cell r="K330">
            <v>0.44999999999999996</v>
          </cell>
          <cell r="P330">
            <v>2</v>
          </cell>
        </row>
        <row r="331">
          <cell r="B331">
            <v>160</v>
          </cell>
          <cell r="C331">
            <v>1</v>
          </cell>
          <cell r="D331">
            <v>6.35</v>
          </cell>
          <cell r="E331">
            <v>1</v>
          </cell>
          <cell r="I331">
            <v>0.1</v>
          </cell>
          <cell r="J331">
            <v>0.35</v>
          </cell>
          <cell r="K331">
            <v>0.44999999999999996</v>
          </cell>
          <cell r="P331">
            <v>2</v>
          </cell>
        </row>
        <row r="332">
          <cell r="B332">
            <v>160</v>
          </cell>
          <cell r="C332">
            <v>1.25</v>
          </cell>
          <cell r="D332">
            <v>6.35</v>
          </cell>
          <cell r="E332">
            <v>1</v>
          </cell>
          <cell r="I332">
            <v>0.13</v>
          </cell>
          <cell r="J332">
            <v>0.32</v>
          </cell>
          <cell r="K332">
            <v>0.45</v>
          </cell>
          <cell r="P332">
            <v>2</v>
          </cell>
        </row>
        <row r="333">
          <cell r="B333">
            <v>160</v>
          </cell>
          <cell r="C333">
            <v>1.25</v>
          </cell>
          <cell r="D333">
            <v>6.35</v>
          </cell>
          <cell r="E333">
            <v>1</v>
          </cell>
          <cell r="I333">
            <v>0.13</v>
          </cell>
          <cell r="J333">
            <v>0.32</v>
          </cell>
          <cell r="K333">
            <v>0.45</v>
          </cell>
          <cell r="P333">
            <v>2</v>
          </cell>
        </row>
        <row r="334">
          <cell r="B334">
            <v>160</v>
          </cell>
          <cell r="C334">
            <v>1.25</v>
          </cell>
          <cell r="D334">
            <v>6.35</v>
          </cell>
          <cell r="E334">
            <v>1</v>
          </cell>
          <cell r="I334">
            <v>0.13</v>
          </cell>
          <cell r="J334">
            <v>0.32</v>
          </cell>
          <cell r="K334">
            <v>0.45</v>
          </cell>
          <cell r="P334">
            <v>2</v>
          </cell>
        </row>
        <row r="335">
          <cell r="B335">
            <v>160</v>
          </cell>
          <cell r="C335">
            <v>1.5</v>
          </cell>
          <cell r="D335">
            <v>7.14</v>
          </cell>
          <cell r="E335">
            <v>1</v>
          </cell>
          <cell r="I335">
            <v>0.15</v>
          </cell>
          <cell r="J335">
            <v>0.45</v>
          </cell>
          <cell r="K335">
            <v>0.6</v>
          </cell>
          <cell r="P335">
            <v>2</v>
          </cell>
        </row>
        <row r="336">
          <cell r="B336">
            <v>160</v>
          </cell>
          <cell r="C336">
            <v>1.5</v>
          </cell>
          <cell r="D336">
            <v>7.14</v>
          </cell>
          <cell r="E336">
            <v>1</v>
          </cell>
          <cell r="I336">
            <v>0.15</v>
          </cell>
          <cell r="J336">
            <v>0.45</v>
          </cell>
          <cell r="K336">
            <v>0.6</v>
          </cell>
          <cell r="P336">
            <v>2</v>
          </cell>
        </row>
        <row r="337">
          <cell r="B337">
            <v>160</v>
          </cell>
          <cell r="C337">
            <v>1.5</v>
          </cell>
          <cell r="D337">
            <v>7.14</v>
          </cell>
          <cell r="E337">
            <v>1</v>
          </cell>
          <cell r="I337">
            <v>0.15</v>
          </cell>
          <cell r="J337">
            <v>0.45</v>
          </cell>
          <cell r="K337">
            <v>0.6</v>
          </cell>
          <cell r="P337">
            <v>2</v>
          </cell>
        </row>
        <row r="338">
          <cell r="B338">
            <v>160</v>
          </cell>
          <cell r="C338">
            <v>2</v>
          </cell>
          <cell r="D338">
            <v>8.74</v>
          </cell>
          <cell r="E338">
            <v>1</v>
          </cell>
          <cell r="I338">
            <v>0.2</v>
          </cell>
          <cell r="J338">
            <v>0.7</v>
          </cell>
          <cell r="K338">
            <v>0.89999999999999991</v>
          </cell>
          <cell r="P338">
            <v>4</v>
          </cell>
        </row>
        <row r="339">
          <cell r="B339">
            <v>160</v>
          </cell>
          <cell r="C339">
            <v>2</v>
          </cell>
          <cell r="D339">
            <v>8.74</v>
          </cell>
          <cell r="E339">
            <v>1</v>
          </cell>
          <cell r="I339">
            <v>0.2</v>
          </cell>
          <cell r="J339">
            <v>0.7</v>
          </cell>
          <cell r="K339">
            <v>0.89999999999999991</v>
          </cell>
          <cell r="P339">
            <v>4</v>
          </cell>
        </row>
        <row r="340">
          <cell r="B340">
            <v>160</v>
          </cell>
          <cell r="C340">
            <v>2</v>
          </cell>
          <cell r="D340">
            <v>8.74</v>
          </cell>
          <cell r="E340">
            <v>1</v>
          </cell>
          <cell r="I340">
            <v>0.2</v>
          </cell>
          <cell r="J340">
            <v>0.7</v>
          </cell>
          <cell r="K340">
            <v>0.89999999999999991</v>
          </cell>
          <cell r="P340">
            <v>4</v>
          </cell>
        </row>
        <row r="341">
          <cell r="B341">
            <v>160</v>
          </cell>
          <cell r="C341">
            <v>2.5</v>
          </cell>
          <cell r="D341">
            <v>9.5299999999999994</v>
          </cell>
          <cell r="E341">
            <v>1</v>
          </cell>
          <cell r="I341">
            <v>0.25</v>
          </cell>
          <cell r="J341">
            <v>0.8</v>
          </cell>
          <cell r="K341">
            <v>1.05</v>
          </cell>
          <cell r="P341">
            <v>4</v>
          </cell>
        </row>
        <row r="342">
          <cell r="B342">
            <v>160</v>
          </cell>
          <cell r="C342">
            <v>3</v>
          </cell>
          <cell r="D342">
            <v>11.13</v>
          </cell>
          <cell r="E342">
            <v>1.25</v>
          </cell>
          <cell r="I342">
            <v>0.3</v>
          </cell>
          <cell r="J342">
            <v>1.5</v>
          </cell>
          <cell r="K342">
            <v>1.8</v>
          </cell>
          <cell r="P342">
            <v>4</v>
          </cell>
        </row>
        <row r="343">
          <cell r="B343">
            <v>160</v>
          </cell>
          <cell r="C343">
            <v>4</v>
          </cell>
          <cell r="D343">
            <v>13.49</v>
          </cell>
          <cell r="E343">
            <v>1.25</v>
          </cell>
          <cell r="I343">
            <v>0.41</v>
          </cell>
          <cell r="J343">
            <v>2.59</v>
          </cell>
          <cell r="K343">
            <v>3</v>
          </cell>
          <cell r="P343">
            <v>4</v>
          </cell>
        </row>
        <row r="344">
          <cell r="B344">
            <v>160</v>
          </cell>
          <cell r="C344">
            <v>5</v>
          </cell>
          <cell r="D344">
            <v>15.88</v>
          </cell>
          <cell r="E344">
            <v>1.5</v>
          </cell>
          <cell r="I344">
            <v>0.51</v>
          </cell>
          <cell r="J344">
            <v>4.29</v>
          </cell>
          <cell r="K344">
            <v>4.8</v>
          </cell>
          <cell r="P344">
            <v>4</v>
          </cell>
        </row>
        <row r="345">
          <cell r="B345">
            <v>160</v>
          </cell>
          <cell r="C345">
            <v>6</v>
          </cell>
          <cell r="D345">
            <v>18.260000000000002</v>
          </cell>
          <cell r="E345">
            <v>1.5</v>
          </cell>
          <cell r="I345">
            <v>0.61</v>
          </cell>
          <cell r="J345">
            <v>7.04</v>
          </cell>
          <cell r="K345">
            <v>7.65</v>
          </cell>
          <cell r="P345">
            <v>4</v>
          </cell>
        </row>
        <row r="346">
          <cell r="B346">
            <v>160</v>
          </cell>
          <cell r="C346">
            <v>8</v>
          </cell>
          <cell r="D346">
            <v>23.01</v>
          </cell>
          <cell r="E346">
            <v>2</v>
          </cell>
          <cell r="I346">
            <v>0.81</v>
          </cell>
          <cell r="J346">
            <v>11.19</v>
          </cell>
          <cell r="K346">
            <v>12</v>
          </cell>
          <cell r="P346">
            <v>4</v>
          </cell>
        </row>
        <row r="347">
          <cell r="B347">
            <v>160</v>
          </cell>
          <cell r="C347">
            <v>10</v>
          </cell>
          <cell r="D347">
            <v>28.58</v>
          </cell>
          <cell r="E347" t="str">
            <v>N</v>
          </cell>
          <cell r="I347">
            <v>1.01</v>
          </cell>
          <cell r="J347">
            <v>21.48</v>
          </cell>
          <cell r="K347">
            <v>22.490000000000002</v>
          </cell>
          <cell r="P347">
            <v>4</v>
          </cell>
        </row>
        <row r="348">
          <cell r="B348">
            <v>160</v>
          </cell>
          <cell r="C348">
            <v>12</v>
          </cell>
          <cell r="D348">
            <v>33.32</v>
          </cell>
          <cell r="E348" t="str">
            <v>N</v>
          </cell>
          <cell r="I348">
            <v>1.22</v>
          </cell>
          <cell r="J348">
            <v>31.78</v>
          </cell>
          <cell r="K348">
            <v>33</v>
          </cell>
          <cell r="P348">
            <v>6</v>
          </cell>
        </row>
        <row r="349">
          <cell r="B349">
            <v>160</v>
          </cell>
          <cell r="C349">
            <v>14</v>
          </cell>
          <cell r="D349">
            <v>35.71</v>
          </cell>
          <cell r="E349" t="str">
            <v>N</v>
          </cell>
          <cell r="I349">
            <v>1.42</v>
          </cell>
          <cell r="J349">
            <v>39.07</v>
          </cell>
          <cell r="K349">
            <v>40.49</v>
          </cell>
          <cell r="P349">
            <v>6</v>
          </cell>
        </row>
        <row r="350">
          <cell r="B350">
            <v>160</v>
          </cell>
          <cell r="C350">
            <v>16</v>
          </cell>
          <cell r="D350">
            <v>40.49</v>
          </cell>
          <cell r="E350" t="str">
            <v>N</v>
          </cell>
          <cell r="I350">
            <v>1.62</v>
          </cell>
          <cell r="J350">
            <v>53.88</v>
          </cell>
          <cell r="K350">
            <v>55.5</v>
          </cell>
          <cell r="P350">
            <v>6</v>
          </cell>
        </row>
        <row r="351">
          <cell r="B351">
            <v>160</v>
          </cell>
          <cell r="C351">
            <v>18</v>
          </cell>
          <cell r="D351">
            <v>45.24</v>
          </cell>
          <cell r="E351" t="str">
            <v>N</v>
          </cell>
          <cell r="I351">
            <v>1.82</v>
          </cell>
          <cell r="J351">
            <v>71.680000000000007</v>
          </cell>
          <cell r="K351">
            <v>73.5</v>
          </cell>
          <cell r="P351">
            <v>6</v>
          </cell>
        </row>
        <row r="352">
          <cell r="B352">
            <v>160</v>
          </cell>
          <cell r="C352">
            <v>20</v>
          </cell>
          <cell r="D352">
            <v>50.01</v>
          </cell>
          <cell r="E352" t="str">
            <v>N</v>
          </cell>
          <cell r="I352">
            <v>2.0299999999999998</v>
          </cell>
          <cell r="J352">
            <v>93.97</v>
          </cell>
          <cell r="K352">
            <v>96</v>
          </cell>
          <cell r="P352">
            <v>7</v>
          </cell>
        </row>
        <row r="353">
          <cell r="B353">
            <v>160</v>
          </cell>
          <cell r="C353">
            <v>22</v>
          </cell>
          <cell r="D353">
            <v>53.98</v>
          </cell>
          <cell r="E353" t="str">
            <v>N</v>
          </cell>
          <cell r="I353">
            <v>2.23</v>
          </cell>
          <cell r="J353">
            <v>132.77000000000001</v>
          </cell>
          <cell r="K353">
            <v>135</v>
          </cell>
          <cell r="P353">
            <v>8</v>
          </cell>
        </row>
        <row r="354">
          <cell r="B354">
            <v>160</v>
          </cell>
          <cell r="C354">
            <v>24</v>
          </cell>
          <cell r="D354">
            <v>59.54</v>
          </cell>
          <cell r="E354" t="str">
            <v>N</v>
          </cell>
          <cell r="I354">
            <v>2.4300000000000002</v>
          </cell>
          <cell r="J354">
            <v>162.56</v>
          </cell>
          <cell r="K354">
            <v>164.99</v>
          </cell>
          <cell r="P354">
            <v>8</v>
          </cell>
        </row>
        <row r="355">
          <cell r="B355" t="str">
            <v>STD</v>
          </cell>
          <cell r="C355">
            <v>0.125</v>
          </cell>
          <cell r="D355">
            <v>1.73</v>
          </cell>
          <cell r="E355">
            <v>1</v>
          </cell>
          <cell r="I355">
            <v>7.0000000000000007E-2</v>
          </cell>
          <cell r="K355">
            <v>7.0000000000000007E-2</v>
          </cell>
          <cell r="P355">
            <v>2</v>
          </cell>
        </row>
        <row r="356">
          <cell r="B356" t="str">
            <v>STD</v>
          </cell>
          <cell r="C356">
            <v>0.125</v>
          </cell>
          <cell r="D356">
            <v>1.73</v>
          </cell>
          <cell r="E356">
            <v>1</v>
          </cell>
          <cell r="I356">
            <v>7.0000000000000007E-2</v>
          </cell>
          <cell r="K356">
            <v>7.0000000000000007E-2</v>
          </cell>
          <cell r="P356">
            <v>2</v>
          </cell>
        </row>
        <row r="357">
          <cell r="B357" t="str">
            <v>STD</v>
          </cell>
          <cell r="C357">
            <v>0.125</v>
          </cell>
          <cell r="D357">
            <v>1.73</v>
          </cell>
          <cell r="E357">
            <v>1</v>
          </cell>
          <cell r="I357">
            <v>7.0000000000000007E-2</v>
          </cell>
          <cell r="K357">
            <v>7.0000000000000007E-2</v>
          </cell>
          <cell r="P357">
            <v>2</v>
          </cell>
        </row>
        <row r="358">
          <cell r="B358" t="str">
            <v>STD</v>
          </cell>
          <cell r="C358">
            <v>0.25</v>
          </cell>
          <cell r="D358">
            <v>2.2400000000000002</v>
          </cell>
          <cell r="E358">
            <v>1</v>
          </cell>
          <cell r="I358">
            <v>7.0000000000000007E-2</v>
          </cell>
          <cell r="K358">
            <v>7.0000000000000007E-2</v>
          </cell>
          <cell r="P358">
            <v>2</v>
          </cell>
        </row>
        <row r="359">
          <cell r="B359" t="str">
            <v>STD</v>
          </cell>
          <cell r="C359">
            <v>0.25</v>
          </cell>
          <cell r="D359">
            <v>2.2400000000000002</v>
          </cell>
          <cell r="E359">
            <v>1</v>
          </cell>
          <cell r="I359">
            <v>7.0000000000000007E-2</v>
          </cell>
          <cell r="K359">
            <v>7.0000000000000007E-2</v>
          </cell>
          <cell r="P359">
            <v>2</v>
          </cell>
        </row>
        <row r="360">
          <cell r="B360" t="str">
            <v>STD</v>
          </cell>
          <cell r="C360">
            <v>0.25</v>
          </cell>
          <cell r="D360">
            <v>2.2400000000000002</v>
          </cell>
          <cell r="E360">
            <v>1</v>
          </cell>
          <cell r="I360">
            <v>7.0000000000000007E-2</v>
          </cell>
          <cell r="K360">
            <v>7.0000000000000007E-2</v>
          </cell>
          <cell r="P360">
            <v>2</v>
          </cell>
        </row>
        <row r="361">
          <cell r="B361" t="str">
            <v>STD</v>
          </cell>
          <cell r="C361">
            <v>0.375</v>
          </cell>
          <cell r="D361">
            <v>2.31</v>
          </cell>
          <cell r="E361">
            <v>1</v>
          </cell>
          <cell r="I361">
            <v>7.0000000000000007E-2</v>
          </cell>
          <cell r="J361">
            <v>0</v>
          </cell>
          <cell r="K361">
            <v>7.0000000000000007E-2</v>
          </cell>
          <cell r="P361">
            <v>2</v>
          </cell>
        </row>
        <row r="362">
          <cell r="B362" t="str">
            <v>STD</v>
          </cell>
          <cell r="C362">
            <v>0.375</v>
          </cell>
          <cell r="D362">
            <v>2.31</v>
          </cell>
          <cell r="E362">
            <v>1</v>
          </cell>
          <cell r="I362">
            <v>7.0000000000000007E-2</v>
          </cell>
          <cell r="J362">
            <v>0</v>
          </cell>
          <cell r="K362">
            <v>7.0000000000000007E-2</v>
          </cell>
          <cell r="P362">
            <v>2</v>
          </cell>
        </row>
        <row r="363">
          <cell r="B363" t="str">
            <v>STD</v>
          </cell>
          <cell r="C363">
            <v>0.375</v>
          </cell>
          <cell r="D363">
            <v>2.31</v>
          </cell>
          <cell r="E363">
            <v>1</v>
          </cell>
          <cell r="I363">
            <v>7.0000000000000007E-2</v>
          </cell>
          <cell r="J363">
            <v>0</v>
          </cell>
          <cell r="K363">
            <v>7.0000000000000007E-2</v>
          </cell>
          <cell r="P363">
            <v>2</v>
          </cell>
        </row>
        <row r="364">
          <cell r="B364" t="str">
            <v>STD</v>
          </cell>
          <cell r="C364">
            <v>0.5</v>
          </cell>
          <cell r="D364">
            <v>2.77</v>
          </cell>
          <cell r="E364">
            <v>1</v>
          </cell>
          <cell r="I364">
            <v>7.0000000000000007E-2</v>
          </cell>
          <cell r="J364">
            <v>0</v>
          </cell>
          <cell r="K364">
            <v>7.0000000000000007E-2</v>
          </cell>
          <cell r="P364">
            <v>2</v>
          </cell>
        </row>
        <row r="365">
          <cell r="B365" t="str">
            <v>STD</v>
          </cell>
          <cell r="C365">
            <v>0.5</v>
          </cell>
          <cell r="D365">
            <v>2.77</v>
          </cell>
          <cell r="E365">
            <v>1</v>
          </cell>
          <cell r="I365">
            <v>7.0000000000000007E-2</v>
          </cell>
          <cell r="J365">
            <v>0</v>
          </cell>
          <cell r="K365">
            <v>7.0000000000000007E-2</v>
          </cell>
          <cell r="P365">
            <v>2</v>
          </cell>
        </row>
        <row r="366">
          <cell r="B366" t="str">
            <v>STD</v>
          </cell>
          <cell r="C366">
            <v>0.5</v>
          </cell>
          <cell r="D366">
            <v>2.77</v>
          </cell>
          <cell r="E366">
            <v>1</v>
          </cell>
          <cell r="I366">
            <v>7.0000000000000007E-2</v>
          </cell>
          <cell r="J366">
            <v>0</v>
          </cell>
          <cell r="K366">
            <v>7.0000000000000007E-2</v>
          </cell>
          <cell r="P366">
            <v>2</v>
          </cell>
        </row>
        <row r="367">
          <cell r="B367" t="str">
            <v>STD</v>
          </cell>
          <cell r="C367">
            <v>0.75</v>
          </cell>
          <cell r="D367">
            <v>2.87</v>
          </cell>
          <cell r="E367">
            <v>1</v>
          </cell>
          <cell r="I367">
            <v>7.0000000000000007E-2</v>
          </cell>
          <cell r="J367">
            <v>0</v>
          </cell>
          <cell r="K367">
            <v>7.0000000000000007E-2</v>
          </cell>
          <cell r="P367">
            <v>2</v>
          </cell>
        </row>
        <row r="368">
          <cell r="B368" t="str">
            <v>STD</v>
          </cell>
          <cell r="C368">
            <v>0.75</v>
          </cell>
          <cell r="D368">
            <v>2.87</v>
          </cell>
          <cell r="E368">
            <v>1</v>
          </cell>
          <cell r="I368">
            <v>7.0000000000000007E-2</v>
          </cell>
          <cell r="J368">
            <v>0</v>
          </cell>
          <cell r="K368">
            <v>7.0000000000000007E-2</v>
          </cell>
          <cell r="P368">
            <v>2</v>
          </cell>
        </row>
        <row r="369">
          <cell r="B369" t="str">
            <v>STD</v>
          </cell>
          <cell r="C369">
            <v>0.75</v>
          </cell>
          <cell r="D369">
            <v>2.87</v>
          </cell>
          <cell r="E369">
            <v>1</v>
          </cell>
          <cell r="I369">
            <v>7.0000000000000007E-2</v>
          </cell>
          <cell r="J369">
            <v>0</v>
          </cell>
          <cell r="K369">
            <v>7.0000000000000007E-2</v>
          </cell>
          <cell r="P369">
            <v>2</v>
          </cell>
        </row>
        <row r="370">
          <cell r="B370" t="str">
            <v>STD</v>
          </cell>
          <cell r="C370">
            <v>1</v>
          </cell>
          <cell r="D370">
            <v>3.38</v>
          </cell>
          <cell r="E370">
            <v>1</v>
          </cell>
          <cell r="I370">
            <v>0.12</v>
          </cell>
          <cell r="J370">
            <v>0</v>
          </cell>
          <cell r="K370">
            <v>0.12</v>
          </cell>
          <cell r="P370">
            <v>2</v>
          </cell>
        </row>
        <row r="371">
          <cell r="B371" t="str">
            <v>STD</v>
          </cell>
          <cell r="C371">
            <v>1</v>
          </cell>
          <cell r="D371">
            <v>3.38</v>
          </cell>
          <cell r="E371">
            <v>1</v>
          </cell>
          <cell r="I371">
            <v>0.12</v>
          </cell>
          <cell r="J371">
            <v>0</v>
          </cell>
          <cell r="K371">
            <v>0.12</v>
          </cell>
          <cell r="P371">
            <v>2</v>
          </cell>
        </row>
        <row r="372">
          <cell r="B372" t="str">
            <v>STD</v>
          </cell>
          <cell r="C372">
            <v>1</v>
          </cell>
          <cell r="D372">
            <v>3.38</v>
          </cell>
          <cell r="E372">
            <v>1</v>
          </cell>
          <cell r="I372">
            <v>0.12</v>
          </cell>
          <cell r="J372">
            <v>0</v>
          </cell>
          <cell r="K372">
            <v>0.12</v>
          </cell>
          <cell r="P372">
            <v>2</v>
          </cell>
        </row>
        <row r="373">
          <cell r="B373" t="str">
            <v>STD</v>
          </cell>
          <cell r="C373">
            <v>1.25</v>
          </cell>
          <cell r="D373">
            <v>3.56</v>
          </cell>
          <cell r="E373">
            <v>1</v>
          </cell>
          <cell r="I373">
            <v>0.15</v>
          </cell>
          <cell r="K373">
            <v>0.15</v>
          </cell>
          <cell r="P373">
            <v>2</v>
          </cell>
        </row>
        <row r="374">
          <cell r="B374" t="str">
            <v>STD</v>
          </cell>
          <cell r="C374">
            <v>1.25</v>
          </cell>
          <cell r="D374">
            <v>3.56</v>
          </cell>
          <cell r="E374">
            <v>1</v>
          </cell>
          <cell r="I374">
            <v>0.15</v>
          </cell>
          <cell r="K374">
            <v>0.15</v>
          </cell>
          <cell r="P374">
            <v>2</v>
          </cell>
        </row>
        <row r="375">
          <cell r="B375" t="str">
            <v>STD</v>
          </cell>
          <cell r="C375">
            <v>1.25</v>
          </cell>
          <cell r="D375">
            <v>3.56</v>
          </cell>
          <cell r="E375">
            <v>1</v>
          </cell>
          <cell r="I375">
            <v>0.15</v>
          </cell>
          <cell r="K375">
            <v>0.15</v>
          </cell>
          <cell r="P375">
            <v>2</v>
          </cell>
        </row>
        <row r="376">
          <cell r="B376" t="str">
            <v>STD</v>
          </cell>
          <cell r="C376">
            <v>1.5</v>
          </cell>
          <cell r="D376">
            <v>3.68</v>
          </cell>
          <cell r="E376">
            <v>1</v>
          </cell>
          <cell r="I376">
            <v>0.15</v>
          </cell>
          <cell r="J376">
            <v>0</v>
          </cell>
          <cell r="K376">
            <v>0.15</v>
          </cell>
          <cell r="P376">
            <v>2</v>
          </cell>
        </row>
        <row r="377">
          <cell r="B377" t="str">
            <v>STD</v>
          </cell>
          <cell r="C377">
            <v>1.5</v>
          </cell>
          <cell r="D377">
            <v>3.68</v>
          </cell>
          <cell r="E377">
            <v>1</v>
          </cell>
          <cell r="I377">
            <v>0.15</v>
          </cell>
          <cell r="J377">
            <v>0</v>
          </cell>
          <cell r="K377">
            <v>0.15</v>
          </cell>
          <cell r="P377">
            <v>2</v>
          </cell>
        </row>
        <row r="378">
          <cell r="B378" t="str">
            <v>STD</v>
          </cell>
          <cell r="C378">
            <v>1.5</v>
          </cell>
          <cell r="D378">
            <v>3.68</v>
          </cell>
          <cell r="E378">
            <v>1</v>
          </cell>
          <cell r="I378">
            <v>0.15</v>
          </cell>
          <cell r="J378">
            <v>0</v>
          </cell>
          <cell r="K378">
            <v>0.15</v>
          </cell>
          <cell r="P378">
            <v>2</v>
          </cell>
        </row>
        <row r="379">
          <cell r="B379" t="str">
            <v>STD</v>
          </cell>
          <cell r="C379">
            <v>2</v>
          </cell>
          <cell r="D379">
            <v>3.91</v>
          </cell>
          <cell r="E379">
            <v>1</v>
          </cell>
          <cell r="I379">
            <v>0.3</v>
          </cell>
          <cell r="J379">
            <v>0</v>
          </cell>
          <cell r="K379">
            <v>0.3</v>
          </cell>
          <cell r="P379">
            <v>2</v>
          </cell>
        </row>
        <row r="380">
          <cell r="B380" t="str">
            <v>STD</v>
          </cell>
          <cell r="C380">
            <v>2</v>
          </cell>
          <cell r="D380">
            <v>3.91</v>
          </cell>
          <cell r="E380">
            <v>1</v>
          </cell>
          <cell r="I380">
            <v>0.3</v>
          </cell>
          <cell r="J380">
            <v>0</v>
          </cell>
          <cell r="K380">
            <v>0.3</v>
          </cell>
          <cell r="P380">
            <v>2</v>
          </cell>
        </row>
        <row r="381">
          <cell r="B381" t="str">
            <v>STD</v>
          </cell>
          <cell r="C381">
            <v>2</v>
          </cell>
          <cell r="D381">
            <v>3.91</v>
          </cell>
          <cell r="E381">
            <v>1</v>
          </cell>
          <cell r="I381">
            <v>0.3</v>
          </cell>
          <cell r="J381">
            <v>0</v>
          </cell>
          <cell r="K381">
            <v>0.3</v>
          </cell>
          <cell r="P381">
            <v>2</v>
          </cell>
        </row>
        <row r="382">
          <cell r="B382" t="str">
            <v>STD</v>
          </cell>
          <cell r="C382">
            <v>2.5</v>
          </cell>
          <cell r="D382">
            <v>5.16</v>
          </cell>
          <cell r="E382">
            <v>1</v>
          </cell>
          <cell r="I382">
            <v>0.25</v>
          </cell>
          <cell r="J382">
            <v>0.2</v>
          </cell>
          <cell r="K382">
            <v>0.45</v>
          </cell>
          <cell r="P382">
            <v>2</v>
          </cell>
        </row>
        <row r="383">
          <cell r="B383" t="str">
            <v>STD</v>
          </cell>
          <cell r="C383">
            <v>3</v>
          </cell>
          <cell r="D383">
            <v>5.49</v>
          </cell>
          <cell r="E383">
            <v>1</v>
          </cell>
          <cell r="I383">
            <v>0.3</v>
          </cell>
          <cell r="J383">
            <v>0.3</v>
          </cell>
          <cell r="K383">
            <v>0.6</v>
          </cell>
          <cell r="P383">
            <v>2</v>
          </cell>
        </row>
        <row r="384">
          <cell r="B384" t="str">
            <v>STD</v>
          </cell>
          <cell r="C384">
            <v>3.5</v>
          </cell>
          <cell r="D384">
            <v>5.74</v>
          </cell>
          <cell r="E384">
            <v>1</v>
          </cell>
          <cell r="I384">
            <v>0.35</v>
          </cell>
          <cell r="J384">
            <v>0.4</v>
          </cell>
          <cell r="K384">
            <v>0.75</v>
          </cell>
          <cell r="P384">
            <v>3</v>
          </cell>
        </row>
        <row r="385">
          <cell r="B385" t="str">
            <v>STD</v>
          </cell>
          <cell r="C385">
            <v>4</v>
          </cell>
          <cell r="D385">
            <v>6.02</v>
          </cell>
          <cell r="E385">
            <v>1</v>
          </cell>
          <cell r="I385">
            <v>0.41</v>
          </cell>
          <cell r="J385">
            <v>0.49</v>
          </cell>
          <cell r="K385">
            <v>0.89999999999999991</v>
          </cell>
          <cell r="P385">
            <v>3</v>
          </cell>
        </row>
        <row r="386">
          <cell r="B386" t="str">
            <v>STD</v>
          </cell>
          <cell r="C386">
            <v>5</v>
          </cell>
          <cell r="D386">
            <v>6.55</v>
          </cell>
          <cell r="E386">
            <v>1</v>
          </cell>
          <cell r="I386">
            <v>0.51</v>
          </cell>
          <cell r="J386">
            <v>0.54</v>
          </cell>
          <cell r="K386">
            <v>1.05</v>
          </cell>
          <cell r="P386">
            <v>4</v>
          </cell>
        </row>
        <row r="387">
          <cell r="B387" t="str">
            <v>STD</v>
          </cell>
          <cell r="C387">
            <v>6</v>
          </cell>
          <cell r="D387">
            <v>7.11</v>
          </cell>
          <cell r="E387">
            <v>1</v>
          </cell>
          <cell r="I387">
            <v>0.61</v>
          </cell>
          <cell r="J387">
            <v>1.04</v>
          </cell>
          <cell r="K387">
            <v>1.65</v>
          </cell>
          <cell r="P387">
            <v>4</v>
          </cell>
        </row>
        <row r="388">
          <cell r="B388" t="str">
            <v>STD</v>
          </cell>
          <cell r="C388">
            <v>8</v>
          </cell>
          <cell r="D388">
            <v>8.18</v>
          </cell>
          <cell r="E388">
            <v>1</v>
          </cell>
          <cell r="I388">
            <v>0.81</v>
          </cell>
          <cell r="J388">
            <v>1.73</v>
          </cell>
          <cell r="K388">
            <v>2.54</v>
          </cell>
          <cell r="P388">
            <v>4</v>
          </cell>
        </row>
        <row r="389">
          <cell r="B389" t="str">
            <v>STD</v>
          </cell>
          <cell r="C389">
            <v>10</v>
          </cell>
          <cell r="D389">
            <v>9.27</v>
          </cell>
          <cell r="E389">
            <v>1</v>
          </cell>
          <cell r="I389">
            <v>1.01</v>
          </cell>
          <cell r="J389">
            <v>3.04</v>
          </cell>
          <cell r="K389">
            <v>4.05</v>
          </cell>
          <cell r="P389">
            <v>4</v>
          </cell>
        </row>
        <row r="390">
          <cell r="B390" t="str">
            <v>STD</v>
          </cell>
          <cell r="C390">
            <v>12</v>
          </cell>
          <cell r="D390">
            <v>9.5299999999999994</v>
          </cell>
          <cell r="E390">
            <v>1</v>
          </cell>
          <cell r="I390">
            <v>1.22</v>
          </cell>
          <cell r="J390">
            <v>3.28</v>
          </cell>
          <cell r="K390">
            <v>4.5</v>
          </cell>
          <cell r="P390">
            <v>6</v>
          </cell>
        </row>
        <row r="391">
          <cell r="B391" t="str">
            <v>STD</v>
          </cell>
          <cell r="C391">
            <v>14</v>
          </cell>
          <cell r="D391">
            <v>9.5299999999999994</v>
          </cell>
          <cell r="E391">
            <v>1</v>
          </cell>
          <cell r="I391">
            <v>1.42</v>
          </cell>
          <cell r="J391">
            <v>3.97</v>
          </cell>
          <cell r="K391">
            <v>5.3900000000000006</v>
          </cell>
          <cell r="P391">
            <v>6</v>
          </cell>
        </row>
        <row r="392">
          <cell r="B392" t="str">
            <v>STD</v>
          </cell>
          <cell r="C392">
            <v>16</v>
          </cell>
          <cell r="D392">
            <v>9.5299999999999994</v>
          </cell>
          <cell r="E392">
            <v>1</v>
          </cell>
          <cell r="I392">
            <v>1.62</v>
          </cell>
          <cell r="J392">
            <v>4.68</v>
          </cell>
          <cell r="K392">
            <v>6.3</v>
          </cell>
          <cell r="P392">
            <v>6</v>
          </cell>
        </row>
        <row r="393">
          <cell r="B393" t="str">
            <v>STD</v>
          </cell>
          <cell r="C393">
            <v>18</v>
          </cell>
          <cell r="D393">
            <v>9.5299999999999994</v>
          </cell>
          <cell r="E393">
            <v>1</v>
          </cell>
          <cell r="I393">
            <v>1.82</v>
          </cell>
          <cell r="J393">
            <v>5.38</v>
          </cell>
          <cell r="K393">
            <v>7.2</v>
          </cell>
          <cell r="P393">
            <v>6</v>
          </cell>
        </row>
        <row r="394">
          <cell r="B394" t="str">
            <v>STD</v>
          </cell>
          <cell r="C394">
            <v>20</v>
          </cell>
          <cell r="D394">
            <v>9.5299999999999994</v>
          </cell>
          <cell r="E394">
            <v>1</v>
          </cell>
          <cell r="I394">
            <v>2.0299999999999998</v>
          </cell>
          <cell r="J394">
            <v>5.47</v>
          </cell>
          <cell r="K394">
            <v>7.5</v>
          </cell>
          <cell r="P394">
            <v>7</v>
          </cell>
        </row>
        <row r="395">
          <cell r="B395" t="str">
            <v>STD</v>
          </cell>
          <cell r="C395">
            <v>22</v>
          </cell>
          <cell r="D395">
            <v>9.5299999999999994</v>
          </cell>
          <cell r="E395">
            <v>1</v>
          </cell>
          <cell r="I395">
            <v>2.23</v>
          </cell>
          <cell r="J395">
            <v>6.47</v>
          </cell>
          <cell r="K395">
            <v>8.6999999999999993</v>
          </cell>
          <cell r="P395">
            <v>8</v>
          </cell>
        </row>
        <row r="396">
          <cell r="B396" t="str">
            <v>STD</v>
          </cell>
          <cell r="C396">
            <v>24</v>
          </cell>
          <cell r="D396">
            <v>9.5299999999999994</v>
          </cell>
          <cell r="E396">
            <v>1</v>
          </cell>
          <cell r="I396">
            <v>2.4300000000000002</v>
          </cell>
          <cell r="J396">
            <v>6.57</v>
          </cell>
          <cell r="K396">
            <v>9</v>
          </cell>
          <cell r="P396">
            <v>8</v>
          </cell>
        </row>
        <row r="397">
          <cell r="B397" t="str">
            <v>STD</v>
          </cell>
          <cell r="C397">
            <v>26</v>
          </cell>
          <cell r="D397">
            <v>9.5299999999999994</v>
          </cell>
          <cell r="E397">
            <v>1</v>
          </cell>
          <cell r="I397">
            <v>2.64</v>
          </cell>
          <cell r="J397">
            <v>7.7</v>
          </cell>
          <cell r="K397">
            <v>10.34</v>
          </cell>
          <cell r="P397">
            <v>9</v>
          </cell>
        </row>
        <row r="398">
          <cell r="B398" t="str">
            <v>STD</v>
          </cell>
          <cell r="C398">
            <v>28</v>
          </cell>
          <cell r="D398">
            <v>9.5299999999999994</v>
          </cell>
          <cell r="E398">
            <v>1</v>
          </cell>
          <cell r="I398">
            <v>2.84</v>
          </cell>
          <cell r="J398">
            <v>8.25</v>
          </cell>
          <cell r="K398">
            <v>11.09</v>
          </cell>
          <cell r="P398">
            <v>9</v>
          </cell>
        </row>
        <row r="399">
          <cell r="B399" t="str">
            <v>STD</v>
          </cell>
          <cell r="C399">
            <v>30</v>
          </cell>
          <cell r="D399">
            <v>9.5299999999999994</v>
          </cell>
          <cell r="E399">
            <v>1</v>
          </cell>
          <cell r="I399">
            <v>3.04</v>
          </cell>
          <cell r="J399">
            <v>8.9600000000000009</v>
          </cell>
          <cell r="K399">
            <v>12</v>
          </cell>
          <cell r="P399">
            <v>10</v>
          </cell>
        </row>
        <row r="400">
          <cell r="B400" t="str">
            <v>STD</v>
          </cell>
          <cell r="C400">
            <v>32</v>
          </cell>
          <cell r="D400">
            <v>9.5299999999999994</v>
          </cell>
          <cell r="E400">
            <v>1</v>
          </cell>
          <cell r="I400">
            <v>3.24</v>
          </cell>
          <cell r="J400">
            <v>9.51</v>
          </cell>
          <cell r="K400">
            <v>12.75</v>
          </cell>
          <cell r="P400">
            <v>11</v>
          </cell>
        </row>
        <row r="401">
          <cell r="B401" t="str">
            <v>STD</v>
          </cell>
          <cell r="C401">
            <v>34</v>
          </cell>
          <cell r="D401">
            <v>9.5299999999999994</v>
          </cell>
          <cell r="E401">
            <v>1</v>
          </cell>
          <cell r="I401">
            <v>3.45</v>
          </cell>
          <cell r="J401">
            <v>10.050000000000001</v>
          </cell>
          <cell r="K401">
            <v>13.5</v>
          </cell>
          <cell r="P401">
            <v>12</v>
          </cell>
        </row>
        <row r="402">
          <cell r="B402" t="str">
            <v>STD</v>
          </cell>
          <cell r="C402">
            <v>36</v>
          </cell>
          <cell r="D402">
            <v>9.5299999999999994</v>
          </cell>
          <cell r="E402">
            <v>1</v>
          </cell>
          <cell r="I402">
            <v>3.65</v>
          </cell>
          <cell r="J402">
            <v>10.6</v>
          </cell>
          <cell r="K402">
            <v>14.25</v>
          </cell>
          <cell r="P402">
            <v>12</v>
          </cell>
        </row>
        <row r="403">
          <cell r="B403" t="str">
            <v>STD</v>
          </cell>
          <cell r="C403">
            <v>38</v>
          </cell>
          <cell r="D403">
            <v>9.5299999999999994</v>
          </cell>
          <cell r="E403">
            <v>1</v>
          </cell>
          <cell r="I403">
            <v>3.85</v>
          </cell>
          <cell r="J403">
            <v>11.23</v>
          </cell>
          <cell r="K403">
            <v>15.08</v>
          </cell>
          <cell r="P403">
            <v>13</v>
          </cell>
        </row>
        <row r="404">
          <cell r="B404" t="str">
            <v>STD</v>
          </cell>
          <cell r="C404">
            <v>40</v>
          </cell>
          <cell r="D404">
            <v>9.5299999999999994</v>
          </cell>
          <cell r="E404">
            <v>1</v>
          </cell>
          <cell r="I404">
            <v>4.0599999999999996</v>
          </cell>
          <cell r="J404">
            <v>11.66</v>
          </cell>
          <cell r="K404">
            <v>15.719999999999999</v>
          </cell>
          <cell r="P404">
            <v>14</v>
          </cell>
        </row>
        <row r="405">
          <cell r="B405" t="str">
            <v>STD</v>
          </cell>
          <cell r="C405">
            <v>42</v>
          </cell>
          <cell r="D405">
            <v>9.5299999999999994</v>
          </cell>
          <cell r="E405">
            <v>1</v>
          </cell>
          <cell r="I405">
            <v>4.26</v>
          </cell>
          <cell r="J405">
            <v>12.24</v>
          </cell>
          <cell r="K405">
            <v>16.5</v>
          </cell>
          <cell r="P405">
            <v>14</v>
          </cell>
        </row>
        <row r="406">
          <cell r="B406" t="str">
            <v>STD</v>
          </cell>
          <cell r="C406">
            <v>44</v>
          </cell>
          <cell r="D406">
            <v>9.5299999999999994</v>
          </cell>
          <cell r="E406">
            <v>1</v>
          </cell>
          <cell r="I406">
            <v>4.47</v>
          </cell>
          <cell r="J406">
            <v>17.54</v>
          </cell>
          <cell r="K406">
            <v>22.009999999999998</v>
          </cell>
          <cell r="P406">
            <v>15</v>
          </cell>
        </row>
        <row r="407">
          <cell r="B407" t="str">
            <v>STD</v>
          </cell>
          <cell r="C407">
            <v>46</v>
          </cell>
          <cell r="D407">
            <v>9.5299999999999994</v>
          </cell>
          <cell r="E407">
            <v>1</v>
          </cell>
          <cell r="I407">
            <v>4.67</v>
          </cell>
          <cell r="J407">
            <v>18.329999999999998</v>
          </cell>
          <cell r="K407">
            <v>23</v>
          </cell>
          <cell r="P407">
            <v>16</v>
          </cell>
        </row>
        <row r="408">
          <cell r="B408" t="str">
            <v>STD</v>
          </cell>
          <cell r="C408">
            <v>48</v>
          </cell>
          <cell r="D408">
            <v>9.5299999999999994</v>
          </cell>
          <cell r="E408">
            <v>1</v>
          </cell>
          <cell r="I408">
            <v>4.87</v>
          </cell>
          <cell r="J408">
            <v>19.13</v>
          </cell>
          <cell r="K408">
            <v>24</v>
          </cell>
          <cell r="P408">
            <v>16</v>
          </cell>
        </row>
        <row r="409">
          <cell r="B409" t="str">
            <v xml:space="preserve">XS </v>
          </cell>
          <cell r="C409">
            <v>0.125</v>
          </cell>
          <cell r="D409">
            <v>2.41</v>
          </cell>
          <cell r="E409">
            <v>1</v>
          </cell>
          <cell r="I409">
            <v>7.0000000000000007E-2</v>
          </cell>
          <cell r="K409">
            <v>7.0000000000000007E-2</v>
          </cell>
          <cell r="P409">
            <v>2</v>
          </cell>
        </row>
        <row r="410">
          <cell r="B410" t="str">
            <v xml:space="preserve">XS </v>
          </cell>
          <cell r="C410">
            <v>0.125</v>
          </cell>
          <cell r="D410">
            <v>2.41</v>
          </cell>
          <cell r="E410">
            <v>1</v>
          </cell>
          <cell r="I410">
            <v>7.0000000000000007E-2</v>
          </cell>
          <cell r="K410">
            <v>7.0000000000000007E-2</v>
          </cell>
          <cell r="P410">
            <v>2</v>
          </cell>
        </row>
        <row r="411">
          <cell r="B411" t="str">
            <v xml:space="preserve">XS </v>
          </cell>
          <cell r="C411">
            <v>0.125</v>
          </cell>
          <cell r="D411">
            <v>2.41</v>
          </cell>
          <cell r="E411">
            <v>1</v>
          </cell>
          <cell r="I411">
            <v>7.0000000000000007E-2</v>
          </cell>
          <cell r="K411">
            <v>7.0000000000000007E-2</v>
          </cell>
          <cell r="P411">
            <v>2</v>
          </cell>
        </row>
        <row r="412">
          <cell r="B412" t="str">
            <v xml:space="preserve">XS </v>
          </cell>
          <cell r="C412">
            <v>0.25</v>
          </cell>
          <cell r="D412">
            <v>3.02</v>
          </cell>
          <cell r="E412">
            <v>1</v>
          </cell>
          <cell r="I412">
            <v>7.0000000000000007E-2</v>
          </cell>
          <cell r="K412">
            <v>7.0000000000000007E-2</v>
          </cell>
          <cell r="P412">
            <v>2</v>
          </cell>
        </row>
        <row r="413">
          <cell r="B413" t="str">
            <v xml:space="preserve">XS </v>
          </cell>
          <cell r="C413">
            <v>0.25</v>
          </cell>
          <cell r="D413">
            <v>3.02</v>
          </cell>
          <cell r="E413">
            <v>1</v>
          </cell>
          <cell r="I413">
            <v>7.0000000000000007E-2</v>
          </cell>
          <cell r="K413">
            <v>7.0000000000000007E-2</v>
          </cell>
          <cell r="P413">
            <v>2</v>
          </cell>
        </row>
        <row r="414">
          <cell r="B414" t="str">
            <v xml:space="preserve">XS </v>
          </cell>
          <cell r="C414">
            <v>0.25</v>
          </cell>
          <cell r="D414">
            <v>3.02</v>
          </cell>
          <cell r="E414">
            <v>1</v>
          </cell>
          <cell r="I414">
            <v>7.0000000000000007E-2</v>
          </cell>
          <cell r="K414">
            <v>7.0000000000000007E-2</v>
          </cell>
          <cell r="P414">
            <v>2</v>
          </cell>
        </row>
        <row r="415">
          <cell r="B415" t="str">
            <v xml:space="preserve">XS </v>
          </cell>
          <cell r="C415">
            <v>0.375</v>
          </cell>
          <cell r="D415">
            <v>3.2</v>
          </cell>
          <cell r="E415">
            <v>1</v>
          </cell>
          <cell r="I415">
            <v>7.0000000000000007E-2</v>
          </cell>
          <cell r="J415">
            <v>0</v>
          </cell>
          <cell r="K415">
            <v>7.0000000000000007E-2</v>
          </cell>
          <cell r="P415">
            <v>2</v>
          </cell>
        </row>
        <row r="416">
          <cell r="B416" t="str">
            <v xml:space="preserve">XS </v>
          </cell>
          <cell r="C416">
            <v>0.375</v>
          </cell>
          <cell r="D416">
            <v>3.2</v>
          </cell>
          <cell r="E416">
            <v>1</v>
          </cell>
          <cell r="I416">
            <v>7.0000000000000007E-2</v>
          </cell>
          <cell r="J416">
            <v>0</v>
          </cell>
          <cell r="K416">
            <v>7.0000000000000007E-2</v>
          </cell>
          <cell r="P416">
            <v>2</v>
          </cell>
        </row>
        <row r="417">
          <cell r="B417" t="str">
            <v xml:space="preserve">XS </v>
          </cell>
          <cell r="C417">
            <v>0.375</v>
          </cell>
          <cell r="D417">
            <v>3.2</v>
          </cell>
          <cell r="E417">
            <v>1</v>
          </cell>
          <cell r="I417">
            <v>7.0000000000000007E-2</v>
          </cell>
          <cell r="J417">
            <v>0</v>
          </cell>
          <cell r="K417">
            <v>7.0000000000000007E-2</v>
          </cell>
          <cell r="P417">
            <v>2</v>
          </cell>
        </row>
        <row r="418">
          <cell r="B418" t="str">
            <v xml:space="preserve">XS </v>
          </cell>
          <cell r="C418">
            <v>0.5</v>
          </cell>
          <cell r="D418">
            <v>3.73</v>
          </cell>
          <cell r="E418">
            <v>1</v>
          </cell>
          <cell r="I418">
            <v>7.0000000000000007E-2</v>
          </cell>
          <cell r="J418">
            <v>0</v>
          </cell>
          <cell r="K418">
            <v>7.0000000000000007E-2</v>
          </cell>
          <cell r="P418">
            <v>2</v>
          </cell>
        </row>
        <row r="419">
          <cell r="B419" t="str">
            <v xml:space="preserve">XS </v>
          </cell>
          <cell r="C419">
            <v>0.5</v>
          </cell>
          <cell r="D419">
            <v>3.73</v>
          </cell>
          <cell r="E419">
            <v>1</v>
          </cell>
          <cell r="I419">
            <v>7.0000000000000007E-2</v>
          </cell>
          <cell r="J419">
            <v>0</v>
          </cell>
          <cell r="K419">
            <v>7.0000000000000007E-2</v>
          </cell>
          <cell r="P419">
            <v>2</v>
          </cell>
        </row>
        <row r="420">
          <cell r="B420" t="str">
            <v xml:space="preserve">XS </v>
          </cell>
          <cell r="C420">
            <v>0.5</v>
          </cell>
          <cell r="D420">
            <v>3.73</v>
          </cell>
          <cell r="E420">
            <v>1</v>
          </cell>
          <cell r="I420">
            <v>7.0000000000000007E-2</v>
          </cell>
          <cell r="J420">
            <v>0</v>
          </cell>
          <cell r="K420">
            <v>7.0000000000000007E-2</v>
          </cell>
          <cell r="P420">
            <v>2</v>
          </cell>
        </row>
        <row r="421">
          <cell r="B421" t="str">
            <v xml:space="preserve">XS </v>
          </cell>
          <cell r="C421">
            <v>0.75</v>
          </cell>
          <cell r="D421">
            <v>3.91</v>
          </cell>
          <cell r="E421">
            <v>1</v>
          </cell>
          <cell r="I421">
            <v>7.0000000000000007E-2</v>
          </cell>
          <cell r="J421">
            <v>0</v>
          </cell>
          <cell r="K421">
            <v>7.0000000000000007E-2</v>
          </cell>
          <cell r="P421">
            <v>2</v>
          </cell>
        </row>
        <row r="422">
          <cell r="B422" t="str">
            <v xml:space="preserve">XS </v>
          </cell>
          <cell r="C422">
            <v>0.75</v>
          </cell>
          <cell r="D422">
            <v>3.91</v>
          </cell>
          <cell r="E422">
            <v>1</v>
          </cell>
          <cell r="I422">
            <v>7.0000000000000007E-2</v>
          </cell>
          <cell r="J422">
            <v>0</v>
          </cell>
          <cell r="K422">
            <v>7.0000000000000007E-2</v>
          </cell>
          <cell r="P422">
            <v>2</v>
          </cell>
        </row>
        <row r="423">
          <cell r="B423" t="str">
            <v xml:space="preserve">XS </v>
          </cell>
          <cell r="C423">
            <v>0.75</v>
          </cell>
          <cell r="D423">
            <v>3.91</v>
          </cell>
          <cell r="E423">
            <v>1</v>
          </cell>
          <cell r="I423">
            <v>7.0000000000000007E-2</v>
          </cell>
          <cell r="J423">
            <v>0</v>
          </cell>
          <cell r="K423">
            <v>7.0000000000000007E-2</v>
          </cell>
          <cell r="P423">
            <v>2</v>
          </cell>
        </row>
        <row r="424">
          <cell r="B424" t="str">
            <v xml:space="preserve">XS </v>
          </cell>
          <cell r="C424">
            <v>1</v>
          </cell>
          <cell r="D424">
            <v>4.55</v>
          </cell>
          <cell r="E424">
            <v>1</v>
          </cell>
          <cell r="I424">
            <v>0.15</v>
          </cell>
          <cell r="J424">
            <v>0</v>
          </cell>
          <cell r="K424">
            <v>0.15</v>
          </cell>
          <cell r="P424">
            <v>2</v>
          </cell>
        </row>
        <row r="425">
          <cell r="B425" t="str">
            <v xml:space="preserve">XS </v>
          </cell>
          <cell r="C425">
            <v>1</v>
          </cell>
          <cell r="D425">
            <v>4.55</v>
          </cell>
          <cell r="E425">
            <v>1</v>
          </cell>
          <cell r="I425">
            <v>0.15</v>
          </cell>
          <cell r="J425">
            <v>0</v>
          </cell>
          <cell r="K425">
            <v>0.15</v>
          </cell>
          <cell r="P425">
            <v>2</v>
          </cell>
        </row>
        <row r="426">
          <cell r="B426" t="str">
            <v xml:space="preserve">XS </v>
          </cell>
          <cell r="C426">
            <v>1</v>
          </cell>
          <cell r="D426">
            <v>4.55</v>
          </cell>
          <cell r="E426">
            <v>1</v>
          </cell>
          <cell r="I426">
            <v>0.15</v>
          </cell>
          <cell r="J426">
            <v>0</v>
          </cell>
          <cell r="K426">
            <v>0.15</v>
          </cell>
          <cell r="P426">
            <v>2</v>
          </cell>
        </row>
        <row r="427">
          <cell r="B427" t="str">
            <v xml:space="preserve">XS </v>
          </cell>
          <cell r="C427">
            <v>1.25</v>
          </cell>
          <cell r="D427">
            <v>4.8499999999999996</v>
          </cell>
          <cell r="E427">
            <v>1</v>
          </cell>
          <cell r="I427">
            <v>0.13</v>
          </cell>
          <cell r="J427">
            <v>0.17</v>
          </cell>
          <cell r="K427">
            <v>0.30000000000000004</v>
          </cell>
          <cell r="P427">
            <v>2</v>
          </cell>
        </row>
        <row r="428">
          <cell r="B428" t="str">
            <v xml:space="preserve">XS </v>
          </cell>
          <cell r="C428">
            <v>1.25</v>
          </cell>
          <cell r="D428">
            <v>4.8499999999999996</v>
          </cell>
          <cell r="E428">
            <v>1</v>
          </cell>
          <cell r="I428">
            <v>0.13</v>
          </cell>
          <cell r="J428">
            <v>0.17</v>
          </cell>
          <cell r="K428">
            <v>0.30000000000000004</v>
          </cell>
          <cell r="P428">
            <v>2</v>
          </cell>
        </row>
        <row r="429">
          <cell r="B429" t="str">
            <v xml:space="preserve">XS </v>
          </cell>
          <cell r="C429">
            <v>1.25</v>
          </cell>
          <cell r="D429">
            <v>4.8499999999999996</v>
          </cell>
          <cell r="E429">
            <v>1</v>
          </cell>
          <cell r="I429">
            <v>0.13</v>
          </cell>
          <cell r="J429">
            <v>0.17</v>
          </cell>
          <cell r="K429">
            <v>0.30000000000000004</v>
          </cell>
          <cell r="P429">
            <v>2</v>
          </cell>
        </row>
        <row r="430">
          <cell r="B430" t="str">
            <v xml:space="preserve">XS </v>
          </cell>
          <cell r="C430">
            <v>1.5</v>
          </cell>
          <cell r="D430">
            <v>5.08</v>
          </cell>
          <cell r="E430">
            <v>1</v>
          </cell>
          <cell r="I430">
            <v>0.15</v>
          </cell>
          <cell r="J430">
            <v>0.15</v>
          </cell>
          <cell r="K430">
            <v>0.3</v>
          </cell>
          <cell r="P430">
            <v>2</v>
          </cell>
        </row>
        <row r="431">
          <cell r="B431" t="str">
            <v xml:space="preserve">XS </v>
          </cell>
          <cell r="C431">
            <v>1.5</v>
          </cell>
          <cell r="D431">
            <v>5.08</v>
          </cell>
          <cell r="E431">
            <v>1</v>
          </cell>
          <cell r="I431">
            <v>0.15</v>
          </cell>
          <cell r="J431">
            <v>0.15</v>
          </cell>
          <cell r="K431">
            <v>0.3</v>
          </cell>
          <cell r="P431">
            <v>2</v>
          </cell>
        </row>
        <row r="432">
          <cell r="B432" t="str">
            <v xml:space="preserve">XS </v>
          </cell>
          <cell r="C432">
            <v>1.5</v>
          </cell>
          <cell r="D432">
            <v>5.08</v>
          </cell>
          <cell r="E432">
            <v>1</v>
          </cell>
          <cell r="I432">
            <v>0.15</v>
          </cell>
          <cell r="J432">
            <v>0.15</v>
          </cell>
          <cell r="K432">
            <v>0.3</v>
          </cell>
          <cell r="P432">
            <v>2</v>
          </cell>
        </row>
        <row r="433">
          <cell r="B433" t="str">
            <v xml:space="preserve">XS </v>
          </cell>
          <cell r="C433">
            <v>2</v>
          </cell>
          <cell r="D433">
            <v>5.54</v>
          </cell>
          <cell r="E433">
            <v>1</v>
          </cell>
          <cell r="I433">
            <v>0.2</v>
          </cell>
          <cell r="J433">
            <v>0.25</v>
          </cell>
          <cell r="K433">
            <v>0.45</v>
          </cell>
          <cell r="P433">
            <v>2</v>
          </cell>
        </row>
        <row r="434">
          <cell r="B434" t="str">
            <v xml:space="preserve">XS </v>
          </cell>
          <cell r="C434">
            <v>2</v>
          </cell>
          <cell r="D434">
            <v>5.54</v>
          </cell>
          <cell r="E434">
            <v>1</v>
          </cell>
          <cell r="I434">
            <v>0.2</v>
          </cell>
          <cell r="J434">
            <v>0.25</v>
          </cell>
          <cell r="K434">
            <v>0.45</v>
          </cell>
          <cell r="P434">
            <v>2</v>
          </cell>
        </row>
        <row r="435">
          <cell r="B435" t="str">
            <v xml:space="preserve">XS </v>
          </cell>
          <cell r="C435">
            <v>2</v>
          </cell>
          <cell r="D435">
            <v>5.54</v>
          </cell>
          <cell r="E435">
            <v>1</v>
          </cell>
          <cell r="I435">
            <v>0.2</v>
          </cell>
          <cell r="J435">
            <v>0.25</v>
          </cell>
          <cell r="K435">
            <v>0.45</v>
          </cell>
          <cell r="P435">
            <v>2</v>
          </cell>
        </row>
        <row r="436">
          <cell r="B436" t="str">
            <v xml:space="preserve">XS </v>
          </cell>
          <cell r="C436">
            <v>2.5</v>
          </cell>
          <cell r="D436">
            <v>7.01</v>
          </cell>
          <cell r="E436">
            <v>1</v>
          </cell>
          <cell r="I436">
            <v>0.25</v>
          </cell>
          <cell r="J436">
            <v>0.5</v>
          </cell>
          <cell r="K436">
            <v>0.75</v>
          </cell>
          <cell r="P436">
            <v>2</v>
          </cell>
        </row>
        <row r="437">
          <cell r="B437" t="str">
            <v xml:space="preserve">XS </v>
          </cell>
          <cell r="C437">
            <v>3</v>
          </cell>
          <cell r="D437">
            <v>7.62</v>
          </cell>
          <cell r="E437">
            <v>1</v>
          </cell>
          <cell r="I437">
            <v>0.3</v>
          </cell>
          <cell r="J437">
            <v>0.6</v>
          </cell>
          <cell r="K437">
            <v>0.89999999999999991</v>
          </cell>
          <cell r="P437">
            <v>2</v>
          </cell>
        </row>
        <row r="438">
          <cell r="B438" t="str">
            <v xml:space="preserve">XS </v>
          </cell>
          <cell r="C438">
            <v>3.5</v>
          </cell>
          <cell r="D438">
            <v>8.08</v>
          </cell>
          <cell r="E438">
            <v>1</v>
          </cell>
          <cell r="I438">
            <v>0.35</v>
          </cell>
          <cell r="J438">
            <v>0.85</v>
          </cell>
          <cell r="K438">
            <v>1.2</v>
          </cell>
          <cell r="P438">
            <v>3</v>
          </cell>
        </row>
        <row r="439">
          <cell r="B439" t="str">
            <v xml:space="preserve">XS </v>
          </cell>
          <cell r="C439">
            <v>4</v>
          </cell>
          <cell r="D439">
            <v>8.56</v>
          </cell>
          <cell r="E439">
            <v>1</v>
          </cell>
          <cell r="I439">
            <v>0.41</v>
          </cell>
          <cell r="J439">
            <v>0.93</v>
          </cell>
          <cell r="K439">
            <v>1.34</v>
          </cell>
          <cell r="P439">
            <v>3</v>
          </cell>
        </row>
        <row r="440">
          <cell r="B440" t="str">
            <v xml:space="preserve">XS </v>
          </cell>
          <cell r="C440">
            <v>5</v>
          </cell>
          <cell r="D440">
            <v>9.5299999999999994</v>
          </cell>
          <cell r="E440">
            <v>1</v>
          </cell>
          <cell r="I440">
            <v>0.51</v>
          </cell>
          <cell r="J440">
            <v>1.59</v>
          </cell>
          <cell r="K440">
            <v>2.1</v>
          </cell>
          <cell r="P440">
            <v>4</v>
          </cell>
        </row>
        <row r="441">
          <cell r="B441" t="str">
            <v xml:space="preserve">XS </v>
          </cell>
          <cell r="C441">
            <v>6</v>
          </cell>
          <cell r="D441">
            <v>10.97</v>
          </cell>
          <cell r="E441">
            <v>1.25</v>
          </cell>
          <cell r="I441">
            <v>0.61</v>
          </cell>
          <cell r="J441">
            <v>2.69</v>
          </cell>
          <cell r="K441">
            <v>3.3</v>
          </cell>
          <cell r="P441">
            <v>4</v>
          </cell>
        </row>
        <row r="442">
          <cell r="B442" t="str">
            <v xml:space="preserve">XS </v>
          </cell>
          <cell r="C442">
            <v>8</v>
          </cell>
          <cell r="D442">
            <v>12.7</v>
          </cell>
          <cell r="E442">
            <v>1.25</v>
          </cell>
          <cell r="I442">
            <v>0.81</v>
          </cell>
          <cell r="J442">
            <v>4.58</v>
          </cell>
          <cell r="K442">
            <v>5.3900000000000006</v>
          </cell>
          <cell r="P442">
            <v>4</v>
          </cell>
        </row>
        <row r="443">
          <cell r="B443" t="str">
            <v xml:space="preserve">XS </v>
          </cell>
          <cell r="C443">
            <v>10</v>
          </cell>
          <cell r="D443">
            <v>12.7</v>
          </cell>
          <cell r="E443">
            <v>1.25</v>
          </cell>
          <cell r="I443">
            <v>1.01</v>
          </cell>
          <cell r="J443">
            <v>5.74</v>
          </cell>
          <cell r="K443">
            <v>6.75</v>
          </cell>
          <cell r="P443">
            <v>4</v>
          </cell>
        </row>
        <row r="444">
          <cell r="B444" t="str">
            <v xml:space="preserve">XS </v>
          </cell>
          <cell r="C444">
            <v>12</v>
          </cell>
          <cell r="D444">
            <v>12.7</v>
          </cell>
          <cell r="E444">
            <v>1.25</v>
          </cell>
          <cell r="I444">
            <v>1.22</v>
          </cell>
          <cell r="J444">
            <v>6.73</v>
          </cell>
          <cell r="K444">
            <v>7.95</v>
          </cell>
          <cell r="P444">
            <v>6</v>
          </cell>
        </row>
        <row r="445">
          <cell r="B445" t="str">
            <v xml:space="preserve">XS </v>
          </cell>
          <cell r="C445">
            <v>14</v>
          </cell>
          <cell r="D445">
            <v>12.7</v>
          </cell>
          <cell r="E445">
            <v>1.25</v>
          </cell>
          <cell r="I445">
            <v>1.42</v>
          </cell>
          <cell r="J445">
            <v>7.28</v>
          </cell>
          <cell r="K445">
            <v>8.6999999999999993</v>
          </cell>
          <cell r="P445">
            <v>6</v>
          </cell>
        </row>
        <row r="446">
          <cell r="B446" t="str">
            <v xml:space="preserve">XS </v>
          </cell>
          <cell r="C446">
            <v>16</v>
          </cell>
          <cell r="D446">
            <v>12.7</v>
          </cell>
          <cell r="E446">
            <v>1.25</v>
          </cell>
          <cell r="I446">
            <v>1.62</v>
          </cell>
          <cell r="J446">
            <v>8.42</v>
          </cell>
          <cell r="K446">
            <v>10.039999999999999</v>
          </cell>
          <cell r="P446">
            <v>6</v>
          </cell>
        </row>
        <row r="447">
          <cell r="B447" t="str">
            <v xml:space="preserve">XS </v>
          </cell>
          <cell r="C447">
            <v>18</v>
          </cell>
          <cell r="D447">
            <v>12.7</v>
          </cell>
          <cell r="E447">
            <v>1.25</v>
          </cell>
          <cell r="I447">
            <v>1.82</v>
          </cell>
          <cell r="J447">
            <v>9.42</v>
          </cell>
          <cell r="K447">
            <v>11.24</v>
          </cell>
          <cell r="P447">
            <v>6</v>
          </cell>
        </row>
        <row r="448">
          <cell r="B448" t="str">
            <v xml:space="preserve">XS </v>
          </cell>
          <cell r="C448">
            <v>20</v>
          </cell>
          <cell r="D448">
            <v>12.7</v>
          </cell>
          <cell r="E448">
            <v>1.25</v>
          </cell>
          <cell r="I448">
            <v>2.0299999999999998</v>
          </cell>
          <cell r="J448">
            <v>10.42</v>
          </cell>
          <cell r="K448">
            <v>12.45</v>
          </cell>
          <cell r="P448">
            <v>7</v>
          </cell>
        </row>
        <row r="449">
          <cell r="B449" t="str">
            <v xml:space="preserve">XS </v>
          </cell>
          <cell r="C449">
            <v>22</v>
          </cell>
          <cell r="D449">
            <v>12.7</v>
          </cell>
          <cell r="E449">
            <v>1.25</v>
          </cell>
          <cell r="I449">
            <v>2.23</v>
          </cell>
          <cell r="J449">
            <v>11.72</v>
          </cell>
          <cell r="K449">
            <v>13.950000000000001</v>
          </cell>
          <cell r="P449">
            <v>8</v>
          </cell>
        </row>
        <row r="450">
          <cell r="B450" t="str">
            <v xml:space="preserve">XS </v>
          </cell>
          <cell r="C450">
            <v>24</v>
          </cell>
          <cell r="D450">
            <v>12.7</v>
          </cell>
          <cell r="E450">
            <v>1.25</v>
          </cell>
          <cell r="I450">
            <v>2.4300000000000002</v>
          </cell>
          <cell r="J450">
            <v>12.57</v>
          </cell>
          <cell r="K450">
            <v>15</v>
          </cell>
          <cell r="P450">
            <v>8</v>
          </cell>
        </row>
        <row r="451">
          <cell r="B451" t="str">
            <v xml:space="preserve">XS </v>
          </cell>
          <cell r="C451">
            <v>26</v>
          </cell>
          <cell r="D451">
            <v>12.7</v>
          </cell>
          <cell r="E451">
            <v>1.25</v>
          </cell>
          <cell r="I451">
            <v>2.64</v>
          </cell>
          <cell r="J451">
            <v>13.86</v>
          </cell>
          <cell r="K451">
            <v>16.5</v>
          </cell>
          <cell r="P451">
            <v>9</v>
          </cell>
        </row>
        <row r="452">
          <cell r="B452" t="str">
            <v xml:space="preserve">XS </v>
          </cell>
          <cell r="C452">
            <v>28</v>
          </cell>
          <cell r="D452">
            <v>12.7</v>
          </cell>
          <cell r="E452">
            <v>1.25</v>
          </cell>
          <cell r="I452">
            <v>2.84</v>
          </cell>
          <cell r="J452">
            <v>15.16</v>
          </cell>
          <cell r="K452">
            <v>18</v>
          </cell>
          <cell r="P452">
            <v>9</v>
          </cell>
        </row>
        <row r="453">
          <cell r="B453" t="str">
            <v xml:space="preserve">XS </v>
          </cell>
          <cell r="C453">
            <v>30</v>
          </cell>
          <cell r="D453">
            <v>12.7</v>
          </cell>
          <cell r="E453">
            <v>1.25</v>
          </cell>
          <cell r="I453">
            <v>3.04</v>
          </cell>
          <cell r="J453">
            <v>16.45</v>
          </cell>
          <cell r="K453">
            <v>19.489999999999998</v>
          </cell>
          <cell r="P453">
            <v>10</v>
          </cell>
        </row>
        <row r="454">
          <cell r="B454" t="str">
            <v xml:space="preserve">XS </v>
          </cell>
          <cell r="C454">
            <v>32</v>
          </cell>
          <cell r="D454">
            <v>12.7</v>
          </cell>
          <cell r="E454">
            <v>1.25</v>
          </cell>
          <cell r="I454">
            <v>3.24</v>
          </cell>
          <cell r="J454">
            <v>17.75</v>
          </cell>
          <cell r="K454">
            <v>20.990000000000002</v>
          </cell>
          <cell r="P454">
            <v>11</v>
          </cell>
        </row>
        <row r="455">
          <cell r="B455" t="str">
            <v xml:space="preserve">XS </v>
          </cell>
          <cell r="C455">
            <v>34</v>
          </cell>
          <cell r="D455">
            <v>12.7</v>
          </cell>
          <cell r="E455">
            <v>1.25</v>
          </cell>
          <cell r="I455">
            <v>3.45</v>
          </cell>
          <cell r="J455">
            <v>18.54</v>
          </cell>
          <cell r="K455">
            <v>21.99</v>
          </cell>
          <cell r="P455">
            <v>12</v>
          </cell>
        </row>
        <row r="456">
          <cell r="B456" t="str">
            <v xml:space="preserve">XS </v>
          </cell>
          <cell r="C456">
            <v>36</v>
          </cell>
          <cell r="D456">
            <v>12.7</v>
          </cell>
          <cell r="E456">
            <v>1.25</v>
          </cell>
          <cell r="I456">
            <v>3.65</v>
          </cell>
          <cell r="J456">
            <v>18.84</v>
          </cell>
          <cell r="K456">
            <v>22.49</v>
          </cell>
          <cell r="P456">
            <v>12</v>
          </cell>
        </row>
        <row r="457">
          <cell r="B457" t="str">
            <v xml:space="preserve">XS </v>
          </cell>
          <cell r="C457">
            <v>38</v>
          </cell>
          <cell r="D457">
            <v>12.7</v>
          </cell>
          <cell r="E457">
            <v>1.25</v>
          </cell>
          <cell r="I457">
            <v>3.85</v>
          </cell>
          <cell r="J457">
            <v>19.89</v>
          </cell>
          <cell r="K457">
            <v>23.740000000000002</v>
          </cell>
          <cell r="P457">
            <v>13</v>
          </cell>
        </row>
        <row r="458">
          <cell r="B458" t="str">
            <v xml:space="preserve">XS </v>
          </cell>
          <cell r="C458">
            <v>40</v>
          </cell>
          <cell r="D458">
            <v>12.7</v>
          </cell>
          <cell r="E458">
            <v>1.25</v>
          </cell>
          <cell r="I458">
            <v>4.0599999999999996</v>
          </cell>
          <cell r="J458">
            <v>21.66</v>
          </cell>
          <cell r="K458">
            <v>25.72</v>
          </cell>
          <cell r="P458">
            <v>14</v>
          </cell>
        </row>
        <row r="459">
          <cell r="B459" t="str">
            <v xml:space="preserve">XS </v>
          </cell>
          <cell r="C459">
            <v>42</v>
          </cell>
          <cell r="D459">
            <v>12.7</v>
          </cell>
          <cell r="E459">
            <v>1.25</v>
          </cell>
          <cell r="I459">
            <v>4.26</v>
          </cell>
          <cell r="J459">
            <v>22.74</v>
          </cell>
          <cell r="K459">
            <v>27</v>
          </cell>
          <cell r="P459">
            <v>14</v>
          </cell>
        </row>
        <row r="460">
          <cell r="B460" t="str">
            <v xml:space="preserve">XS </v>
          </cell>
          <cell r="C460">
            <v>44</v>
          </cell>
          <cell r="D460">
            <v>12.7</v>
          </cell>
          <cell r="E460">
            <v>1.25</v>
          </cell>
          <cell r="I460">
            <v>4.47</v>
          </cell>
          <cell r="J460">
            <v>27.16</v>
          </cell>
          <cell r="K460">
            <v>31.63</v>
          </cell>
          <cell r="P460">
            <v>15</v>
          </cell>
        </row>
        <row r="461">
          <cell r="B461" t="str">
            <v xml:space="preserve">XS </v>
          </cell>
          <cell r="C461">
            <v>46</v>
          </cell>
          <cell r="D461">
            <v>12.7</v>
          </cell>
          <cell r="E461">
            <v>1.25</v>
          </cell>
          <cell r="I461">
            <v>4.67</v>
          </cell>
          <cell r="J461">
            <v>28.4</v>
          </cell>
          <cell r="K461">
            <v>33.07</v>
          </cell>
          <cell r="P461">
            <v>16</v>
          </cell>
        </row>
        <row r="462">
          <cell r="B462" t="str">
            <v xml:space="preserve">XS </v>
          </cell>
          <cell r="C462">
            <v>48</v>
          </cell>
          <cell r="D462">
            <v>12.7</v>
          </cell>
          <cell r="E462">
            <v>1.25</v>
          </cell>
          <cell r="I462">
            <v>4.87</v>
          </cell>
          <cell r="J462">
            <v>29.63</v>
          </cell>
          <cell r="K462">
            <v>34.5</v>
          </cell>
          <cell r="P462">
            <v>16</v>
          </cell>
        </row>
        <row r="463">
          <cell r="B463" t="str">
            <v>XXS</v>
          </cell>
          <cell r="C463">
            <v>0.5</v>
          </cell>
          <cell r="D463">
            <v>7.47</v>
          </cell>
          <cell r="E463">
            <v>1</v>
          </cell>
          <cell r="I463">
            <v>7.0000000000000007E-2</v>
          </cell>
          <cell r="J463">
            <v>0.23</v>
          </cell>
          <cell r="K463">
            <v>0.30000000000000004</v>
          </cell>
          <cell r="P463">
            <v>2</v>
          </cell>
        </row>
        <row r="464">
          <cell r="B464" t="str">
            <v>XXS</v>
          </cell>
          <cell r="C464">
            <v>0.5</v>
          </cell>
          <cell r="D464">
            <v>7.47</v>
          </cell>
          <cell r="E464">
            <v>1</v>
          </cell>
          <cell r="I464">
            <v>7.0000000000000007E-2</v>
          </cell>
          <cell r="J464">
            <v>0.23</v>
          </cell>
          <cell r="K464">
            <v>0.30000000000000004</v>
          </cell>
          <cell r="P464">
            <v>2</v>
          </cell>
        </row>
        <row r="465">
          <cell r="B465" t="str">
            <v>XXS</v>
          </cell>
          <cell r="C465">
            <v>0.5</v>
          </cell>
          <cell r="D465">
            <v>7.47</v>
          </cell>
          <cell r="E465">
            <v>1</v>
          </cell>
          <cell r="I465">
            <v>7.0000000000000007E-2</v>
          </cell>
          <cell r="J465">
            <v>0.23</v>
          </cell>
          <cell r="K465">
            <v>0.30000000000000004</v>
          </cell>
          <cell r="P465">
            <v>2</v>
          </cell>
        </row>
        <row r="466">
          <cell r="B466" t="str">
            <v>XXS</v>
          </cell>
          <cell r="C466">
            <v>0.75</v>
          </cell>
          <cell r="D466">
            <v>7.82</v>
          </cell>
          <cell r="E466">
            <v>1</v>
          </cell>
          <cell r="I466">
            <v>0.08</v>
          </cell>
          <cell r="J466">
            <v>0.22</v>
          </cell>
          <cell r="K466">
            <v>0.3</v>
          </cell>
          <cell r="P466">
            <v>2</v>
          </cell>
        </row>
        <row r="467">
          <cell r="B467" t="str">
            <v>XXS</v>
          </cell>
          <cell r="C467">
            <v>0.75</v>
          </cell>
          <cell r="D467">
            <v>7.82</v>
          </cell>
          <cell r="E467">
            <v>1</v>
          </cell>
          <cell r="I467">
            <v>0.08</v>
          </cell>
          <cell r="J467">
            <v>0.22</v>
          </cell>
          <cell r="K467">
            <v>0.3</v>
          </cell>
          <cell r="P467">
            <v>2</v>
          </cell>
        </row>
        <row r="468">
          <cell r="B468" t="str">
            <v>XXS</v>
          </cell>
          <cell r="C468">
            <v>0.75</v>
          </cell>
          <cell r="D468">
            <v>7.82</v>
          </cell>
          <cell r="E468">
            <v>1</v>
          </cell>
          <cell r="I468">
            <v>0.08</v>
          </cell>
          <cell r="J468">
            <v>0.22</v>
          </cell>
          <cell r="K468">
            <v>0.3</v>
          </cell>
          <cell r="P468">
            <v>2</v>
          </cell>
        </row>
        <row r="469">
          <cell r="B469" t="str">
            <v>XXS</v>
          </cell>
          <cell r="C469">
            <v>1</v>
          </cell>
          <cell r="D469">
            <v>9.09</v>
          </cell>
          <cell r="E469">
            <v>1</v>
          </cell>
          <cell r="I469">
            <v>0.1</v>
          </cell>
          <cell r="J469">
            <v>0.5</v>
          </cell>
          <cell r="K469">
            <v>0.6</v>
          </cell>
          <cell r="P469">
            <v>2</v>
          </cell>
        </row>
        <row r="470">
          <cell r="B470" t="str">
            <v>XXS</v>
          </cell>
          <cell r="C470">
            <v>1</v>
          </cell>
          <cell r="D470">
            <v>9.09</v>
          </cell>
          <cell r="E470">
            <v>1</v>
          </cell>
          <cell r="I470">
            <v>0.1</v>
          </cell>
          <cell r="J470">
            <v>0.5</v>
          </cell>
          <cell r="K470">
            <v>0.6</v>
          </cell>
          <cell r="P470">
            <v>2</v>
          </cell>
        </row>
        <row r="471">
          <cell r="B471" t="str">
            <v>XXS</v>
          </cell>
          <cell r="C471">
            <v>1</v>
          </cell>
          <cell r="D471">
            <v>9.09</v>
          </cell>
          <cell r="E471">
            <v>1</v>
          </cell>
          <cell r="I471">
            <v>0.1</v>
          </cell>
          <cell r="J471">
            <v>0.5</v>
          </cell>
          <cell r="K471">
            <v>0.6</v>
          </cell>
          <cell r="P471">
            <v>2</v>
          </cell>
        </row>
        <row r="472">
          <cell r="B472" t="str">
            <v>XXS</v>
          </cell>
          <cell r="C472">
            <v>1.25</v>
          </cell>
          <cell r="D472">
            <v>9.6999999999999993</v>
          </cell>
          <cell r="E472">
            <v>1</v>
          </cell>
          <cell r="I472">
            <v>0.13</v>
          </cell>
          <cell r="J472">
            <v>0.67</v>
          </cell>
          <cell r="K472">
            <v>0.8</v>
          </cell>
          <cell r="P472">
            <v>2</v>
          </cell>
        </row>
        <row r="473">
          <cell r="B473" t="str">
            <v>XXS</v>
          </cell>
          <cell r="C473">
            <v>1.25</v>
          </cell>
          <cell r="D473">
            <v>9.6999999999999993</v>
          </cell>
          <cell r="E473">
            <v>1</v>
          </cell>
          <cell r="I473">
            <v>0.13</v>
          </cell>
          <cell r="J473">
            <v>0.67</v>
          </cell>
          <cell r="K473">
            <v>0.8</v>
          </cell>
          <cell r="P473">
            <v>2</v>
          </cell>
        </row>
        <row r="474">
          <cell r="B474" t="str">
            <v>XXS</v>
          </cell>
          <cell r="C474">
            <v>1.25</v>
          </cell>
          <cell r="D474">
            <v>9.6999999999999993</v>
          </cell>
          <cell r="E474">
            <v>1</v>
          </cell>
          <cell r="I474">
            <v>0.13</v>
          </cell>
          <cell r="J474">
            <v>0.67</v>
          </cell>
          <cell r="K474">
            <v>0.8</v>
          </cell>
          <cell r="P474">
            <v>2</v>
          </cell>
        </row>
        <row r="475">
          <cell r="B475" t="str">
            <v>XXS</v>
          </cell>
          <cell r="C475">
            <v>1.5</v>
          </cell>
          <cell r="D475">
            <v>10.15</v>
          </cell>
          <cell r="E475">
            <v>1.25</v>
          </cell>
          <cell r="I475">
            <v>0.15</v>
          </cell>
          <cell r="J475">
            <v>0.75</v>
          </cell>
          <cell r="K475">
            <v>0.9</v>
          </cell>
          <cell r="P475">
            <v>2</v>
          </cell>
        </row>
        <row r="476">
          <cell r="B476" t="str">
            <v>XXS</v>
          </cell>
          <cell r="C476">
            <v>1.5</v>
          </cell>
          <cell r="D476">
            <v>10.15</v>
          </cell>
          <cell r="E476">
            <v>1.25</v>
          </cell>
          <cell r="I476">
            <v>0.15</v>
          </cell>
          <cell r="J476">
            <v>0.75</v>
          </cell>
          <cell r="K476">
            <v>0.9</v>
          </cell>
          <cell r="P476">
            <v>2</v>
          </cell>
        </row>
        <row r="477">
          <cell r="B477" t="str">
            <v>XXS</v>
          </cell>
          <cell r="C477">
            <v>1.5</v>
          </cell>
          <cell r="D477">
            <v>10.15</v>
          </cell>
          <cell r="E477">
            <v>1.25</v>
          </cell>
          <cell r="I477">
            <v>0.15</v>
          </cell>
          <cell r="J477">
            <v>0.75</v>
          </cell>
          <cell r="K477">
            <v>0.9</v>
          </cell>
          <cell r="P477">
            <v>2</v>
          </cell>
        </row>
        <row r="478">
          <cell r="B478" t="str">
            <v>XXS</v>
          </cell>
          <cell r="C478">
            <v>2</v>
          </cell>
          <cell r="D478">
            <v>11.07</v>
          </cell>
          <cell r="E478">
            <v>1.25</v>
          </cell>
          <cell r="I478">
            <v>0.2</v>
          </cell>
          <cell r="J478">
            <v>1</v>
          </cell>
          <cell r="K478">
            <v>1.2</v>
          </cell>
          <cell r="P478">
            <v>4</v>
          </cell>
        </row>
        <row r="479">
          <cell r="B479" t="str">
            <v>XXS</v>
          </cell>
          <cell r="C479">
            <v>2</v>
          </cell>
          <cell r="D479">
            <v>11.07</v>
          </cell>
          <cell r="E479">
            <v>1.25</v>
          </cell>
          <cell r="I479">
            <v>0.2</v>
          </cell>
          <cell r="J479">
            <v>1</v>
          </cell>
          <cell r="K479">
            <v>1.2</v>
          </cell>
          <cell r="P479">
            <v>4</v>
          </cell>
        </row>
        <row r="480">
          <cell r="B480" t="str">
            <v>XXS</v>
          </cell>
          <cell r="C480">
            <v>2</v>
          </cell>
          <cell r="D480">
            <v>11.07</v>
          </cell>
          <cell r="E480">
            <v>1.25</v>
          </cell>
          <cell r="I480">
            <v>0.2</v>
          </cell>
          <cell r="J480">
            <v>1</v>
          </cell>
          <cell r="K480">
            <v>1.2</v>
          </cell>
          <cell r="P480">
            <v>4</v>
          </cell>
        </row>
        <row r="481">
          <cell r="B481" t="str">
            <v>XXS</v>
          </cell>
          <cell r="C481">
            <v>2.5</v>
          </cell>
          <cell r="D481">
            <v>14.02</v>
          </cell>
          <cell r="E481">
            <v>1.25</v>
          </cell>
          <cell r="I481">
            <v>0.25</v>
          </cell>
          <cell r="J481">
            <v>1.7</v>
          </cell>
          <cell r="K481">
            <v>1.95</v>
          </cell>
          <cell r="P481">
            <v>4</v>
          </cell>
        </row>
        <row r="482">
          <cell r="B482" t="str">
            <v>XXS</v>
          </cell>
          <cell r="C482">
            <v>3</v>
          </cell>
          <cell r="D482">
            <v>15.24</v>
          </cell>
          <cell r="E482">
            <v>1.5</v>
          </cell>
          <cell r="I482">
            <v>0.3</v>
          </cell>
          <cell r="J482">
            <v>2.39</v>
          </cell>
          <cell r="K482">
            <v>2.69</v>
          </cell>
          <cell r="P482">
            <v>4</v>
          </cell>
        </row>
        <row r="483">
          <cell r="B483" t="str">
            <v>XXS</v>
          </cell>
          <cell r="C483">
            <v>4</v>
          </cell>
          <cell r="D483">
            <v>17.12</v>
          </cell>
          <cell r="E483">
            <v>1.5</v>
          </cell>
          <cell r="I483">
            <v>0.41</v>
          </cell>
          <cell r="J483">
            <v>4.09</v>
          </cell>
          <cell r="K483">
            <v>4.5</v>
          </cell>
          <cell r="P483">
            <v>4</v>
          </cell>
        </row>
        <row r="484">
          <cell r="B484" t="str">
            <v>XXS</v>
          </cell>
          <cell r="C484">
            <v>5</v>
          </cell>
          <cell r="D484">
            <v>19.05</v>
          </cell>
          <cell r="E484">
            <v>2</v>
          </cell>
          <cell r="I484">
            <v>0.51</v>
          </cell>
          <cell r="J484">
            <v>4.43</v>
          </cell>
          <cell r="K484">
            <v>4.9399999999999995</v>
          </cell>
          <cell r="P484">
            <v>4</v>
          </cell>
        </row>
        <row r="485">
          <cell r="B485" t="str">
            <v>XXS</v>
          </cell>
          <cell r="C485">
            <v>6</v>
          </cell>
          <cell r="D485">
            <v>21.95</v>
          </cell>
          <cell r="E485">
            <v>2</v>
          </cell>
          <cell r="I485">
            <v>0.61</v>
          </cell>
          <cell r="J485">
            <v>8.09</v>
          </cell>
          <cell r="K485">
            <v>8.6999999999999993</v>
          </cell>
          <cell r="P485">
            <v>4</v>
          </cell>
        </row>
        <row r="486">
          <cell r="B486" t="str">
            <v>XXS</v>
          </cell>
          <cell r="C486">
            <v>8</v>
          </cell>
          <cell r="D486">
            <v>22.23</v>
          </cell>
          <cell r="E486">
            <v>2</v>
          </cell>
          <cell r="I486">
            <v>0.81</v>
          </cell>
          <cell r="J486">
            <v>11.49</v>
          </cell>
          <cell r="K486">
            <v>12.3</v>
          </cell>
          <cell r="P486">
            <v>4</v>
          </cell>
        </row>
        <row r="487">
          <cell r="B487" t="str">
            <v>XXS</v>
          </cell>
          <cell r="C487">
            <v>10</v>
          </cell>
          <cell r="D487">
            <v>25.4</v>
          </cell>
          <cell r="E487" t="str">
            <v>N</v>
          </cell>
          <cell r="I487">
            <v>1.01</v>
          </cell>
          <cell r="J487">
            <v>18.489999999999998</v>
          </cell>
          <cell r="K487">
            <v>19.5</v>
          </cell>
          <cell r="P487">
            <v>4</v>
          </cell>
        </row>
        <row r="488">
          <cell r="B488" t="str">
            <v>XXS</v>
          </cell>
          <cell r="C488">
            <v>12</v>
          </cell>
          <cell r="D488">
            <v>25.4</v>
          </cell>
          <cell r="E488" t="str">
            <v>N</v>
          </cell>
          <cell r="I488">
            <v>1.22</v>
          </cell>
          <cell r="J488">
            <v>21.27</v>
          </cell>
          <cell r="K488">
            <v>22.49</v>
          </cell>
          <cell r="P488">
            <v>6</v>
          </cell>
        </row>
        <row r="489">
          <cell r="B489">
            <v>8.73</v>
          </cell>
          <cell r="C489">
            <v>64</v>
          </cell>
          <cell r="D489">
            <v>8.73</v>
          </cell>
          <cell r="E489">
            <v>1</v>
          </cell>
          <cell r="I489">
            <v>6.49</v>
          </cell>
          <cell r="J489">
            <v>20.29</v>
          </cell>
          <cell r="K489">
            <v>26.78</v>
          </cell>
          <cell r="P489">
            <v>21</v>
          </cell>
        </row>
      </sheetData>
      <sheetData sheetId="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QT"/>
      <sheetName val="DT-chi tiet"/>
    </sheetNames>
    <sheetDataSet>
      <sheetData sheetId="0" refreshError="1"/>
      <sheetData sheetId="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sheetName val="CTC"/>
      <sheetName val="451"/>
      <sheetName val="452"/>
      <sheetName val="452 LZ"/>
      <sheetName val="453"/>
      <sheetName val="454"/>
      <sheetName val="455"/>
      <sheetName val="455 LZ"/>
      <sheetName val="456"/>
      <sheetName val="457"/>
      <sheetName val="458"/>
      <sheetName val="459"/>
      <sheetName val="460"/>
      <sheetName val="461"/>
      <sheetName val="462"/>
      <sheetName val="463"/>
      <sheetName val="464"/>
      <sheetName val="465"/>
      <sheetName val="323"/>
      <sheetName val="466"/>
      <sheetName val="467"/>
      <sheetName val="468"/>
      <sheetName val="469"/>
      <sheetName val="469 (2)"/>
      <sheetName val="470"/>
      <sheetName val="471"/>
      <sheetName val="471 (nan lớn nhỏ)"/>
      <sheetName val="472"/>
      <sheetName val="473"/>
      <sheetName val="BOM THAY NỘI DUNG"/>
      <sheetName val="474"/>
      <sheetName val="474 yes4"/>
      <sheetName val="475"/>
      <sheetName val="475 yes4"/>
      <sheetName val="474 dining 1"/>
      <sheetName val="474 dining 2"/>
      <sheetName val="Sheet2"/>
      <sheetName val="476"/>
      <sheetName val="476 CẮT LZ"/>
      <sheetName val="477 (giảm)"/>
      <sheetName val="478 (giảm)"/>
      <sheetName val="477"/>
      <sheetName val="478"/>
      <sheetName val="477A"/>
      <sheetName val="478A"/>
      <sheetName val="480"/>
      <sheetName val="479"/>
      <sheetName val="481"/>
      <sheetName val="480 (olea tay 7)"/>
      <sheetName val="479 (olea tay 7)"/>
      <sheetName val="481 (olea tay 7)"/>
      <sheetName val="482 HARM"/>
      <sheetName val="482 GPL"/>
      <sheetName val="482 OC"/>
      <sheetName val="483"/>
      <sheetName val="484"/>
      <sheetName val="485"/>
      <sheetName val="486 thay đổi"/>
      <sheetName val="486"/>
      <sheetName val="485A"/>
      <sheetName val="487"/>
      <sheetName val="488"/>
      <sheetName val="489"/>
      <sheetName val="490"/>
      <sheetName val="490 GPL"/>
      <sheetName val="491"/>
      <sheetName val="Sheet1"/>
      <sheetName val="Quang Dung"/>
      <sheetName val="492"/>
      <sheetName val="493"/>
      <sheetName val="492 LZ"/>
      <sheetName val="493 LZ"/>
      <sheetName val="494"/>
      <sheetName val="495"/>
      <sheetName val="496"/>
      <sheetName val="497"/>
      <sheetName val="498"/>
      <sheetName val="499"/>
      <sheetName val="1A"/>
      <sheetName val="2A"/>
      <sheetName val="Sheet3"/>
      <sheetName val="482"/>
      <sheetName val="Sheet4"/>
      <sheetName val="474 yes4 (khung MN uốn 1 lần)"/>
      <sheetName val="475 yes4 (khung MN uốn 1 lần)"/>
      <sheetName val="498 (LZ)"/>
      <sheetName val="500"/>
      <sheetName val="500A"/>
      <sheetName val="480 (2)"/>
      <sheetName val="479 (2)"/>
      <sheetName val="481 (2)"/>
    </sheetNames>
    <sheetDataSet>
      <sheetData sheetId="0"/>
      <sheetData sheetId="1"/>
      <sheetData sheetId="2"/>
      <sheetData sheetId="3">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row>
        <row r="520">
          <cell r="B520"/>
        </row>
        <row r="521">
          <cell r="B521"/>
        </row>
        <row r="522">
          <cell r="B522"/>
        </row>
        <row r="523">
          <cell r="B523"/>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row>
        <row r="537">
          <cell r="B537"/>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row r="585">
          <cell r="B585"/>
        </row>
        <row r="586">
          <cell r="B586"/>
        </row>
        <row r="587">
          <cell r="B587"/>
        </row>
        <row r="588">
          <cell r="B588"/>
        </row>
        <row r="589">
          <cell r="B589"/>
        </row>
        <row r="590">
          <cell r="B590"/>
        </row>
        <row r="591">
          <cell r="B591"/>
        </row>
      </sheetData>
      <sheetData sheetId="4"/>
      <sheetData sheetId="5"/>
      <sheetData sheetId="6"/>
      <sheetData sheetId="7">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row>
        <row r="520">
          <cell r="B520"/>
        </row>
        <row r="521">
          <cell r="B521"/>
        </row>
        <row r="522">
          <cell r="B522"/>
        </row>
        <row r="523">
          <cell r="B523"/>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row>
        <row r="537">
          <cell r="B537"/>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row r="585">
          <cell r="B585"/>
        </row>
        <row r="586">
          <cell r="B586"/>
        </row>
        <row r="587">
          <cell r="B587"/>
        </row>
        <row r="588">
          <cell r="B588"/>
        </row>
        <row r="589">
          <cell r="B589"/>
        </row>
        <row r="590">
          <cell r="B590"/>
        </row>
        <row r="591">
          <cell r="B591"/>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44">
          <cell r="B244" t="str">
            <v>Vít BKĐC M4x10</v>
          </cell>
        </row>
      </sheetData>
      <sheetData sheetId="23"/>
      <sheetData sheetId="24"/>
      <sheetData sheetId="25">
        <row r="244">
          <cell r="B244" t="str">
            <v>Vít BKĐC M4x10</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ĐLGC M6x20</v>
          </cell>
        </row>
        <row r="277">
          <cell r="B277" t="str">
            <v>Vít ĐLGC M6x25</v>
          </cell>
        </row>
        <row r="278">
          <cell r="B278" t="str">
            <v>Vít ĐLGC M6x30</v>
          </cell>
        </row>
        <row r="279">
          <cell r="B279" t="str">
            <v>Vít ĐLGC M6x35</v>
          </cell>
        </row>
        <row r="280">
          <cell r="B280" t="str">
            <v>Vít ĐLGC M6x40</v>
          </cell>
        </row>
        <row r="281">
          <cell r="B281" t="str">
            <v>Vít ĐLGC M6x45</v>
          </cell>
        </row>
        <row r="282">
          <cell r="B282" t="str">
            <v>Vít ĐLGC M6x50</v>
          </cell>
        </row>
        <row r="283">
          <cell r="B283" t="str">
            <v>Vít ĐLGC M6x55</v>
          </cell>
        </row>
        <row r="284">
          <cell r="B284" t="str">
            <v>Vít ĐLGC M6x60</v>
          </cell>
        </row>
        <row r="285">
          <cell r="B285" t="str">
            <v>Vít ĐLGC M6x65</v>
          </cell>
        </row>
        <row r="286">
          <cell r="B286" t="str">
            <v>Vít ĐLGC M6x70</v>
          </cell>
        </row>
        <row r="287">
          <cell r="B287" t="str">
            <v>Vít ĐLGC M6x75</v>
          </cell>
        </row>
        <row r="288">
          <cell r="B288" t="str">
            <v>Vít ĐLGC M6x80</v>
          </cell>
        </row>
        <row r="289">
          <cell r="B289" t="str">
            <v>Vít ĐLGC M7x50</v>
          </cell>
        </row>
        <row r="290">
          <cell r="B290" t="str">
            <v>Vít ĐLGC M7x60</v>
          </cell>
        </row>
        <row r="291">
          <cell r="B291" t="str">
            <v>Vít ĐLGC M7x70</v>
          </cell>
        </row>
        <row r="292">
          <cell r="B292" t="str">
            <v>Vít ĐLGC M7x90</v>
          </cell>
        </row>
        <row r="293">
          <cell r="B293" t="str">
            <v>Vít ĐLGC M7x100</v>
          </cell>
        </row>
        <row r="294">
          <cell r="B294" t="str">
            <v>Vít ĐLGC M7x110</v>
          </cell>
        </row>
        <row r="295">
          <cell r="B295" t="str">
            <v>Bu long ĐLGC M6x15</v>
          </cell>
        </row>
        <row r="296">
          <cell r="B296" t="str">
            <v>Bu long ĐLGC M6x20</v>
          </cell>
        </row>
        <row r="297">
          <cell r="B297" t="str">
            <v>Bu long ĐLGC M6x25</v>
          </cell>
        </row>
        <row r="298">
          <cell r="B298" t="str">
            <v>Bu long ĐLGC M6x30</v>
          </cell>
        </row>
        <row r="299">
          <cell r="B299" t="str">
            <v>Bu long ĐLGC M6x35</v>
          </cell>
        </row>
        <row r="300">
          <cell r="B300" t="str">
            <v>Bu long ĐLGC M6x40</v>
          </cell>
        </row>
        <row r="301">
          <cell r="B301" t="str">
            <v>Bu long ĐLGC M6x45</v>
          </cell>
        </row>
        <row r="302">
          <cell r="B302" t="str">
            <v>Bu long ĐLGC M6x50</v>
          </cell>
        </row>
        <row r="303">
          <cell r="B303" t="str">
            <v>Bu long ĐLGC M6x55</v>
          </cell>
        </row>
        <row r="304">
          <cell r="B304" t="str">
            <v>Bu long ĐLGC M6x60</v>
          </cell>
        </row>
        <row r="305">
          <cell r="B305" t="str">
            <v>Bu long ĐLGC M6x65</v>
          </cell>
        </row>
        <row r="306">
          <cell r="B306" t="str">
            <v>Bu long ĐLGC M6x70</v>
          </cell>
        </row>
        <row r="307">
          <cell r="B307" t="str">
            <v>Bu long ĐLGC M6x75</v>
          </cell>
        </row>
        <row r="308">
          <cell r="B308" t="str">
            <v>Bu long ĐLGC M6x80</v>
          </cell>
        </row>
        <row r="309">
          <cell r="B309" t="str">
            <v>Bu long ĐLGC M6x85</v>
          </cell>
        </row>
        <row r="310">
          <cell r="B310" t="str">
            <v>Bu long ĐLGC M6x90</v>
          </cell>
        </row>
        <row r="311">
          <cell r="B311" t="str">
            <v>Bu long ĐLGC M6x95</v>
          </cell>
        </row>
        <row r="312">
          <cell r="B312" t="str">
            <v>Bu long ĐLGC M6x100</v>
          </cell>
        </row>
        <row r="313">
          <cell r="B313" t="str">
            <v>Bu long ĐLGC M6x110</v>
          </cell>
        </row>
        <row r="314">
          <cell r="B314" t="str">
            <v>Bu long ĐLGC M8x20</v>
          </cell>
        </row>
        <row r="315">
          <cell r="B315" t="str">
            <v>Bu long ĐLGC M8x25</v>
          </cell>
        </row>
        <row r="316">
          <cell r="B316" t="str">
            <v>Bu long ĐLGC M8x30</v>
          </cell>
        </row>
        <row r="317">
          <cell r="B317" t="str">
            <v>Bu long ĐLGC M8x35</v>
          </cell>
        </row>
        <row r="318">
          <cell r="B318" t="str">
            <v>Bu long ĐLGC M8x40</v>
          </cell>
        </row>
        <row r="319">
          <cell r="B319" t="str">
            <v>Bu long ĐLGC M8x45</v>
          </cell>
        </row>
        <row r="320">
          <cell r="B320" t="str">
            <v>Bu long ĐLGC M8x50</v>
          </cell>
        </row>
        <row r="321">
          <cell r="B321" t="str">
            <v>Bu long ĐLGC M8x55</v>
          </cell>
        </row>
        <row r="322">
          <cell r="B322" t="str">
            <v>Bu long ĐLGC M8x60</v>
          </cell>
        </row>
        <row r="323">
          <cell r="B323" t="str">
            <v>Bu long ĐLGC M8x65</v>
          </cell>
        </row>
        <row r="324">
          <cell r="B324" t="str">
            <v>Bu long ĐLGC M8x70</v>
          </cell>
        </row>
        <row r="325">
          <cell r="B325" t="str">
            <v>Bu long ĐLGC M8x75</v>
          </cell>
        </row>
        <row r="326">
          <cell r="B326" t="str">
            <v>Bu long ĐLGC M8x80</v>
          </cell>
        </row>
        <row r="327">
          <cell r="B327" t="str">
            <v>Bu long ĐLGC M8x85</v>
          </cell>
        </row>
        <row r="328">
          <cell r="B328" t="str">
            <v>Bu long ĐLGC M8x90</v>
          </cell>
        </row>
        <row r="329">
          <cell r="B329" t="str">
            <v>Bu long ĐLGC M8x95</v>
          </cell>
        </row>
        <row r="330">
          <cell r="B330" t="str">
            <v>Bu long ĐLGC M8x100</v>
          </cell>
        </row>
        <row r="331">
          <cell r="B331" t="str">
            <v>Bu long ĐLGC M8x110</v>
          </cell>
        </row>
        <row r="332">
          <cell r="B332" t="str">
            <v>Bu long 2 đầu gai M8x50</v>
          </cell>
        </row>
        <row r="333">
          <cell r="B333" t="str">
            <v>Bu long 2 đầu gai M8x55</v>
          </cell>
        </row>
        <row r="334">
          <cell r="B334" t="str">
            <v>Bu long 2 đầu gai M8x60</v>
          </cell>
        </row>
        <row r="335">
          <cell r="B335" t="str">
            <v>Bu long 2 đầu gai M8x65</v>
          </cell>
        </row>
        <row r="336">
          <cell r="B336" t="str">
            <v>Bu long 2 đầu gai M8x70</v>
          </cell>
        </row>
        <row r="337">
          <cell r="B337" t="str">
            <v>Bu long 2 đầu gai M8x75</v>
          </cell>
        </row>
        <row r="338">
          <cell r="B338" t="str">
            <v>Bu long 2 đầu gai M8x80</v>
          </cell>
        </row>
        <row r="339">
          <cell r="B339" t="str">
            <v>Bu long 2 đầu gai M8x85</v>
          </cell>
        </row>
        <row r="340">
          <cell r="B340" t="str">
            <v>Bu long 2 đầu gai M8x90</v>
          </cell>
        </row>
        <row r="341">
          <cell r="B341" t="str">
            <v>Bu long 2 đầu gai M8x95</v>
          </cell>
        </row>
        <row r="342">
          <cell r="B342" t="str">
            <v>Bu long 2 đầu gai M8x100</v>
          </cell>
        </row>
        <row r="343">
          <cell r="B343" t="str">
            <v>Bu long 2 đầu gai M8x110</v>
          </cell>
        </row>
        <row r="344">
          <cell r="B344" t="str">
            <v>Tán Dù M6x13</v>
          </cell>
        </row>
        <row r="345">
          <cell r="B345" t="str">
            <v>Tán Dù M6x15</v>
          </cell>
        </row>
        <row r="346">
          <cell r="B346" t="str">
            <v>Tán Dù M8x15</v>
          </cell>
        </row>
        <row r="347">
          <cell r="B347" t="str">
            <v xml:space="preserve">Tán cấy Không Tai M6x10 </v>
          </cell>
        </row>
        <row r="348">
          <cell r="B348" t="str">
            <v xml:space="preserve">Tán cấy Có Tai M6x10 </v>
          </cell>
        </row>
        <row r="349">
          <cell r="B349" t="str">
            <v>Tán cấy  Không Tai M6x13</v>
          </cell>
        </row>
        <row r="350">
          <cell r="B350" t="str">
            <v xml:space="preserve">Tán cấy Có Tai M6x13 </v>
          </cell>
        </row>
        <row r="351">
          <cell r="B351" t="str">
            <v xml:space="preserve">Tán cấy Không Tai M6x15 </v>
          </cell>
        </row>
        <row r="352">
          <cell r="B352" t="str">
            <v>Tán cấy  Có Tai M6x15</v>
          </cell>
        </row>
        <row r="353">
          <cell r="B353" t="str">
            <v xml:space="preserve">Tán cấy Không Tai M6x20 </v>
          </cell>
        </row>
        <row r="354">
          <cell r="B354" t="str">
            <v xml:space="preserve">Tán cấy Có Tai M6x20 </v>
          </cell>
        </row>
        <row r="355">
          <cell r="B355" t="str">
            <v xml:space="preserve">Tán cấy Không Tai M6x30 </v>
          </cell>
        </row>
        <row r="356">
          <cell r="B356" t="str">
            <v xml:space="preserve">Tán cấy Có Tai M6x30 </v>
          </cell>
        </row>
        <row r="357">
          <cell r="B357" t="str">
            <v xml:space="preserve">Tán cấy Không Tai M8x20 </v>
          </cell>
        </row>
        <row r="358">
          <cell r="B358" t="str">
            <v xml:space="preserve">Tán cấy Có Tai M8x20 </v>
          </cell>
        </row>
        <row r="359">
          <cell r="B359" t="str">
            <v xml:space="preserve">Tán cấy Không Tai M8x30 </v>
          </cell>
        </row>
        <row r="360">
          <cell r="B360" t="str">
            <v xml:space="preserve">Tán cấy Có Tai M8x30 </v>
          </cell>
        </row>
        <row r="361">
          <cell r="B361" t="str">
            <v>Tán Ngang M6x15</v>
          </cell>
        </row>
        <row r="362">
          <cell r="B362" t="str">
            <v>Tán Ngang M6x20</v>
          </cell>
        </row>
        <row r="363">
          <cell r="B363" t="str">
            <v>Tán Ngang M6x30</v>
          </cell>
        </row>
        <row r="364">
          <cell r="B364" t="str">
            <v>Tán Ngang M8x15</v>
          </cell>
        </row>
        <row r="365">
          <cell r="B365" t="str">
            <v>Tán Ngang M8x20</v>
          </cell>
        </row>
        <row r="366">
          <cell r="B366" t="str">
            <v>Tán Ngang M8x30</v>
          </cell>
        </row>
        <row r="367">
          <cell r="B367" t="str">
            <v>Tán Vành M6</v>
          </cell>
        </row>
        <row r="368">
          <cell r="B368" t="str">
            <v>Tán Vành M8</v>
          </cell>
        </row>
        <row r="369">
          <cell r="B369" t="str">
            <v xml:space="preserve">Sò Không Tai M6x10 </v>
          </cell>
        </row>
        <row r="370">
          <cell r="B370" t="str">
            <v xml:space="preserve">Sò Có Tai M6x10 </v>
          </cell>
        </row>
        <row r="371">
          <cell r="B371" t="str">
            <v>Sò  Không Tai M6x13</v>
          </cell>
        </row>
        <row r="372">
          <cell r="B372" t="str">
            <v xml:space="preserve">Sò Có Tai M6x13 </v>
          </cell>
        </row>
        <row r="373">
          <cell r="B373" t="str">
            <v xml:space="preserve">Sò Không Tai M6x15 </v>
          </cell>
        </row>
        <row r="374">
          <cell r="B374" t="str">
            <v>Sò  Có Tai M6x15</v>
          </cell>
        </row>
        <row r="375">
          <cell r="B375" t="str">
            <v xml:space="preserve">Sò Không Tai M6x20 </v>
          </cell>
        </row>
        <row r="376">
          <cell r="B376" t="str">
            <v xml:space="preserve">Sò Có Tai M6x20 </v>
          </cell>
        </row>
        <row r="377">
          <cell r="B377" t="str">
            <v xml:space="preserve">Sò Không Tai M6x30 </v>
          </cell>
        </row>
        <row r="378">
          <cell r="B378" t="str">
            <v xml:space="preserve">Sò Có Tai M6x30 </v>
          </cell>
        </row>
        <row r="379">
          <cell r="B379" t="str">
            <v xml:space="preserve">Sò Không Tai M8x20 </v>
          </cell>
        </row>
        <row r="380">
          <cell r="B380" t="str">
            <v xml:space="preserve">Sò Có Tai M8x20 </v>
          </cell>
        </row>
        <row r="381">
          <cell r="B381" t="str">
            <v xml:space="preserve">Sò Không Tai M8x30 </v>
          </cell>
        </row>
        <row r="382">
          <cell r="B382" t="str">
            <v xml:space="preserve">Sò Có Tai M8x30 </v>
          </cell>
        </row>
        <row r="383">
          <cell r="B383" t="str">
            <v>Long Đền Nhựa M6x18x1</v>
          </cell>
        </row>
        <row r="384">
          <cell r="B384" t="str">
            <v>Long Đền Nhựa M6x18x2</v>
          </cell>
        </row>
        <row r="385">
          <cell r="B385" t="str">
            <v>Long Đền Nhựa M6x18x3</v>
          </cell>
        </row>
        <row r="386">
          <cell r="B386" t="str">
            <v>Long Đền Nhựa M6x18x4</v>
          </cell>
        </row>
        <row r="387">
          <cell r="B387" t="str">
            <v>Long Đền Nhựa M6x18x5</v>
          </cell>
        </row>
        <row r="388">
          <cell r="B388" t="str">
            <v>Long Đền Nhựa M6x18x6</v>
          </cell>
        </row>
        <row r="389">
          <cell r="B389" t="str">
            <v>Long Đền Nhựa M6x18x7</v>
          </cell>
        </row>
        <row r="390">
          <cell r="B390" t="str">
            <v>Long Đền Nhựa M6x18x8</v>
          </cell>
        </row>
        <row r="391">
          <cell r="B391" t="str">
            <v>Long Đền Nhựa M6x18x9</v>
          </cell>
        </row>
        <row r="392">
          <cell r="B392" t="str">
            <v>Long Đền Nhựa M6x18x10</v>
          </cell>
        </row>
        <row r="393">
          <cell r="B393" t="str">
            <v>Long Đền Nhựa M6x20x2</v>
          </cell>
        </row>
        <row r="394">
          <cell r="B394" t="str">
            <v>Long Đền Nhựa M6x20x13</v>
          </cell>
        </row>
        <row r="395">
          <cell r="B395" t="str">
            <v>Long Đền Nhựa M8x20x13</v>
          </cell>
        </row>
        <row r="396">
          <cell r="B396" t="str">
            <v>Long Đền Nhựa M8x20x2</v>
          </cell>
        </row>
        <row r="397">
          <cell r="B397" t="str">
            <v>Long Đền Nhựa M8x20x3</v>
          </cell>
        </row>
        <row r="398">
          <cell r="B398" t="str">
            <v>Long Đền Nhựa M8x20x4</v>
          </cell>
        </row>
        <row r="399">
          <cell r="B399" t="str">
            <v>Long Đền Nhựa M8x20x5</v>
          </cell>
        </row>
        <row r="400">
          <cell r="B400" t="str">
            <v>Long Đền Nhựa M8x20x6</v>
          </cell>
        </row>
        <row r="401">
          <cell r="B401" t="str">
            <v>Long Đền Nhựa M8x20x7</v>
          </cell>
        </row>
        <row r="402">
          <cell r="B402" t="str">
            <v>Long Đền Nhựa M8x20x8</v>
          </cell>
        </row>
        <row r="403">
          <cell r="B403" t="str">
            <v>Long Đền Nhựa M8x20x9</v>
          </cell>
        </row>
        <row r="404">
          <cell r="B404" t="str">
            <v>Long Đền Nhựa M8x20x10</v>
          </cell>
        </row>
        <row r="405">
          <cell r="B405" t="str">
            <v>Long Đền Nhựa M10x18x2</v>
          </cell>
        </row>
        <row r="406">
          <cell r="B406" t="str">
            <v>Long Đền Sắt M4x14x1</v>
          </cell>
        </row>
        <row r="407">
          <cell r="B407" t="str">
            <v>Long Đền Sắt M5x16x1</v>
          </cell>
        </row>
        <row r="408">
          <cell r="B408" t="str">
            <v>Long Đền Sắt M6x14x1</v>
          </cell>
        </row>
        <row r="409">
          <cell r="B409" t="str">
            <v>Long Đền Sắt M6x13x2</v>
          </cell>
        </row>
        <row r="410">
          <cell r="B410" t="str">
            <v>Long Đền Sắt M6x18x1</v>
          </cell>
        </row>
        <row r="411">
          <cell r="B411" t="str">
            <v>Long Đền Sắt M6x18x2</v>
          </cell>
        </row>
        <row r="412">
          <cell r="B412" t="str">
            <v>Long Đền Sắt M6x20x2</v>
          </cell>
        </row>
        <row r="413">
          <cell r="B413" t="str">
            <v>Long Đền Sắt M8x18x1</v>
          </cell>
        </row>
        <row r="414">
          <cell r="B414" t="str">
            <v>Long Đền Sắt M8x18x2</v>
          </cell>
        </row>
        <row r="415">
          <cell r="B415" t="str">
            <v>Long Đền Sắt M8x20x2</v>
          </cell>
        </row>
        <row r="416">
          <cell r="B416" t="str">
            <v>Long Đền Sắt M8x40x2.5</v>
          </cell>
        </row>
        <row r="417">
          <cell r="B417" t="str">
            <v>Long Đền Sắt M10x20x2</v>
          </cell>
        </row>
        <row r="418">
          <cell r="B418" t="str">
            <v>Long Đền Sắt M24x40x5</v>
          </cell>
        </row>
        <row r="419">
          <cell r="B419" t="str">
            <v>Long Đền Vênh M6x1</v>
          </cell>
        </row>
        <row r="420">
          <cell r="B420" t="str">
            <v>Long Đền Vênh M6x2</v>
          </cell>
        </row>
        <row r="421">
          <cell r="B421" t="str">
            <v>Long Đền Vênh M8x1</v>
          </cell>
        </row>
        <row r="422">
          <cell r="B422" t="str">
            <v>Long Đền Vênh M8x2</v>
          </cell>
        </row>
        <row r="423">
          <cell r="B423" t="str">
            <v>Eru M6x10</v>
          </cell>
        </row>
        <row r="424">
          <cell r="B424" t="str">
            <v>Eru M6x15</v>
          </cell>
        </row>
        <row r="425">
          <cell r="B425" t="str">
            <v>Eru M6x20</v>
          </cell>
        </row>
        <row r="426">
          <cell r="B426" t="str">
            <v>Eru M6x25</v>
          </cell>
        </row>
        <row r="427">
          <cell r="B427" t="str">
            <v>Eru M6x30</v>
          </cell>
        </row>
        <row r="428">
          <cell r="B428" t="str">
            <v>Eru có Siêu M6x6</v>
          </cell>
        </row>
        <row r="429">
          <cell r="B429" t="str">
            <v>Eru có Siêu M6x10</v>
          </cell>
        </row>
        <row r="430">
          <cell r="B430" t="str">
            <v>Eru có Siêu M6x15</v>
          </cell>
        </row>
        <row r="431">
          <cell r="B431" t="str">
            <v>Eru có Siêu M6x20</v>
          </cell>
        </row>
        <row r="432">
          <cell r="B432" t="str">
            <v>Eru có Siêu M6x25</v>
          </cell>
        </row>
        <row r="433">
          <cell r="B433" t="str">
            <v>Eru có Siêu M6x30</v>
          </cell>
        </row>
        <row r="434">
          <cell r="B434" t="str">
            <v>Eru M8x10</v>
          </cell>
        </row>
        <row r="435">
          <cell r="B435" t="str">
            <v>Eru M8x15</v>
          </cell>
        </row>
        <row r="436">
          <cell r="B436" t="str">
            <v>Eru M8x20</v>
          </cell>
        </row>
        <row r="437">
          <cell r="B437" t="str">
            <v>Eru M8x25</v>
          </cell>
        </row>
        <row r="438">
          <cell r="B438" t="str">
            <v>Eru M8x30</v>
          </cell>
        </row>
        <row r="439">
          <cell r="B439" t="str">
            <v>Eru có Siêu M8x10</v>
          </cell>
        </row>
        <row r="440">
          <cell r="B440" t="str">
            <v>Eru có Siêu M8x15</v>
          </cell>
        </row>
        <row r="441">
          <cell r="B441" t="str">
            <v>Eru có Siêu M8x20</v>
          </cell>
        </row>
        <row r="442">
          <cell r="B442" t="str">
            <v>Eru có Siêu M8x25</v>
          </cell>
        </row>
        <row r="443">
          <cell r="B443" t="str">
            <v>Eru có Siêu M8x30</v>
          </cell>
        </row>
        <row r="444">
          <cell r="B444" t="str">
            <v>Chốt Định Vị M8x20</v>
          </cell>
        </row>
        <row r="445">
          <cell r="B445" t="str">
            <v>Chốt Định Vị M8x25</v>
          </cell>
        </row>
        <row r="446">
          <cell r="B446" t="str">
            <v>Chốt Định Vị M8x30</v>
          </cell>
        </row>
        <row r="447">
          <cell r="B447" t="str">
            <v>Chốt Định Vị M6x20</v>
          </cell>
        </row>
        <row r="448">
          <cell r="B448" t="str">
            <v>Chốt Định Vị M6x30</v>
          </cell>
        </row>
        <row r="449">
          <cell r="B449" t="str">
            <v>Thanh sắt trơn M8x300</v>
          </cell>
        </row>
        <row r="450">
          <cell r="B450" t="str">
            <v>Thanh sắt trơn M10x300</v>
          </cell>
        </row>
        <row r="451">
          <cell r="B451" t="str">
            <v>Thanh sắt tiren M10x300</v>
          </cell>
        </row>
        <row r="452">
          <cell r="B452" t="str">
            <v xml:space="preserve">Móc Nhựa  </v>
          </cell>
        </row>
        <row r="453">
          <cell r="B453" t="str">
            <v>Trâm Cài Xích</v>
          </cell>
        </row>
        <row r="454">
          <cell r="B454" t="str">
            <v>Khóa Mỏ Vịt</v>
          </cell>
        </row>
        <row r="455">
          <cell r="B455" t="str">
            <v>Pas trượt sắt  5 bậc</v>
          </cell>
        </row>
        <row r="456">
          <cell r="B456" t="str">
            <v>Pas trượt nhựa  5 bậc</v>
          </cell>
        </row>
        <row r="457">
          <cell r="B457" t="str">
            <v>Pas trượt sắt  7 bậc</v>
          </cell>
        </row>
        <row r="458">
          <cell r="B458" t="str">
            <v>Pas nhựa 1 bậc</v>
          </cell>
        </row>
        <row r="459">
          <cell r="B459" t="str">
            <v>Bản lề chữ thập</v>
          </cell>
        </row>
        <row r="460">
          <cell r="B460" t="str">
            <v>Bản Lề Lá 38x63</v>
          </cell>
        </row>
        <row r="461">
          <cell r="B461" t="str">
            <v>Bản lề lá 60x40x2</v>
          </cell>
        </row>
        <row r="462">
          <cell r="B462" t="str">
            <v>Bản lề lá 50x40x2</v>
          </cell>
        </row>
        <row r="463">
          <cell r="B463" t="str">
            <v>Bản Lề Lá 75x45x1.4</v>
          </cell>
        </row>
        <row r="464">
          <cell r="B464" t="str">
            <v>Bản Lề Lá 75x40x1.4</v>
          </cell>
        </row>
        <row r="465">
          <cell r="B465" t="str">
            <v>Bản Lề Lá 110x20x2</v>
          </cell>
        </row>
        <row r="466">
          <cell r="B466" t="str">
            <v>Bản Lề Lá 110x20x2.8</v>
          </cell>
        </row>
        <row r="467">
          <cell r="B467" t="str">
            <v>Bản lề lá dài 50mm</v>
          </cell>
        </row>
        <row r="468">
          <cell r="B468" t="str">
            <v>Bản lề lá dài 60mm</v>
          </cell>
        </row>
        <row r="469">
          <cell r="B469" t="str">
            <v>Bản Lề Ô van</v>
          </cell>
        </row>
        <row r="470">
          <cell r="B470" t="str">
            <v>Pas Góc 20/20x20x2</v>
          </cell>
        </row>
        <row r="471">
          <cell r="B471" t="str">
            <v>Pas Góc 20/30X20x2</v>
          </cell>
        </row>
        <row r="472">
          <cell r="B472" t="str">
            <v>Pas Góc 30/30X20x2</v>
          </cell>
        </row>
        <row r="473">
          <cell r="B473" t="str">
            <v>Pas Góc 15x15x2</v>
          </cell>
        </row>
        <row r="474">
          <cell r="B474" t="str">
            <v>Pas Góc 30/30x30x2</v>
          </cell>
        </row>
        <row r="475">
          <cell r="B475" t="str">
            <v>Pas Góc 35/35x30x2</v>
          </cell>
        </row>
        <row r="476">
          <cell r="B476" t="str">
            <v>Pas U</v>
          </cell>
        </row>
        <row r="477">
          <cell r="B477" t="str">
            <v>Pas Tay</v>
          </cell>
        </row>
        <row r="478">
          <cell r="B478" t="str">
            <v>Pas I</v>
          </cell>
        </row>
        <row r="479">
          <cell r="B479" t="str">
            <v>Pas Quai</v>
          </cell>
        </row>
        <row r="480">
          <cell r="B480" t="str">
            <v>Pas Khóa</v>
          </cell>
        </row>
        <row r="481">
          <cell r="B481" t="str">
            <v>Pas 20x20x4 ly</v>
          </cell>
        </row>
        <row r="482">
          <cell r="B482" t="str">
            <v>Pas 20x30x4 ly</v>
          </cell>
        </row>
        <row r="483">
          <cell r="B483" t="str">
            <v>Pas 20x30x4 ly (1 lỗ taro)</v>
          </cell>
        </row>
        <row r="484">
          <cell r="B484" t="str">
            <v>Pas 20x50x2 ( 1 lỗ )</v>
          </cell>
        </row>
        <row r="485">
          <cell r="B485" t="str">
            <v>Pas 35x20x3 (1 lỗ)</v>
          </cell>
        </row>
        <row r="486">
          <cell r="B486" t="str">
            <v>Pas 50x20x2 (2 lỗ)</v>
          </cell>
        </row>
        <row r="487">
          <cell r="B487" t="str">
            <v>Pas 50x70 (2 lỗ )</v>
          </cell>
        </row>
        <row r="488">
          <cell r="B488" t="str">
            <v>Pas 60x20x2 ( 2 lỗ )</v>
          </cell>
        </row>
        <row r="489">
          <cell r="B489" t="str">
            <v>Pas 60x20x2 (2 lỗ)</v>
          </cell>
        </row>
        <row r="490">
          <cell r="B490" t="str">
            <v>Pas kính 20x30x2 (1 lỗ tròn)</v>
          </cell>
        </row>
        <row r="491">
          <cell r="B491" t="str">
            <v>Pas dao lam</v>
          </cell>
        </row>
        <row r="492">
          <cell r="B492" t="str">
            <v>Nút chân 20X20 bằng</v>
          </cell>
        </row>
        <row r="493">
          <cell r="B493" t="str">
            <v>Nút chân nhựa gai 20x40 bằng</v>
          </cell>
        </row>
        <row r="494">
          <cell r="B494" t="str">
            <v>Nút chân nhựa gai 20x40 xéo</v>
          </cell>
        </row>
        <row r="495">
          <cell r="B495" t="str">
            <v>Nút chân nhựa phi 19</v>
          </cell>
        </row>
        <row r="496">
          <cell r="B496" t="str">
            <v>Nút chân nhựa phi 21</v>
          </cell>
        </row>
        <row r="497">
          <cell r="B497" t="str">
            <v>Nút kính lớn</v>
          </cell>
        </row>
        <row r="498">
          <cell r="B498" t="str">
            <v>Nút kính nhỏ</v>
          </cell>
        </row>
        <row r="499">
          <cell r="B499" t="str">
            <v>Nút Nhựa Bịt Đầu Bulong</v>
          </cell>
        </row>
        <row r="500">
          <cell r="B500" t="str">
            <v>Nút su phi 19</v>
          </cell>
        </row>
        <row r="501">
          <cell r="B501" t="str">
            <v>Tăng đơ nhựa 2 tầng mẫu (xám)</v>
          </cell>
        </row>
        <row r="502">
          <cell r="B502" t="str">
            <v>Tăng đơ nhựa đen (Theo mẫu)</v>
          </cell>
        </row>
        <row r="503">
          <cell r="B503" t="str">
            <v>Tăng đơ nhựa nâu (Theo mẫu)</v>
          </cell>
        </row>
        <row r="504">
          <cell r="B504" t="str">
            <v>Tăng đơ theo mẫu</v>
          </cell>
        </row>
        <row r="505">
          <cell r="B505" t="str">
            <v>Đinh Nhựa Phi 18</v>
          </cell>
        </row>
        <row r="506">
          <cell r="B506" t="str">
            <v>Ống Sắt Bánh Xe M8.5x22x1</v>
          </cell>
        </row>
        <row r="507">
          <cell r="B507" t="str">
            <v>Chốt Gỗ 6</v>
          </cell>
        </row>
        <row r="508">
          <cell r="B508" t="str">
            <v>Chốt Gỗ 8</v>
          </cell>
        </row>
        <row r="509">
          <cell r="B509" t="str">
            <v>Chốt Gỗ 10</v>
          </cell>
        </row>
        <row r="510">
          <cell r="B510" t="str">
            <v>Lục Giác</v>
          </cell>
        </row>
        <row r="511">
          <cell r="B511" t="str">
            <v>Dây Dù Rộng 30x300</v>
          </cell>
        </row>
        <row r="512">
          <cell r="B512"/>
        </row>
        <row r="513">
          <cell r="B513"/>
        </row>
        <row r="514">
          <cell r="B514"/>
        </row>
        <row r="515">
          <cell r="B515"/>
        </row>
        <row r="516">
          <cell r="B516"/>
        </row>
        <row r="517">
          <cell r="B517"/>
        </row>
        <row r="518">
          <cell r="B518"/>
        </row>
        <row r="519">
          <cell r="B519"/>
        </row>
        <row r="520">
          <cell r="B520"/>
        </row>
        <row r="521">
          <cell r="B521"/>
        </row>
        <row r="522">
          <cell r="B522"/>
        </row>
        <row r="523">
          <cell r="B523"/>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row>
        <row r="537">
          <cell r="B537"/>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sheetData>
      <sheetData sheetId="40"/>
      <sheetData sheetId="41"/>
      <sheetData sheetId="42"/>
      <sheetData sheetId="43"/>
      <sheetData sheetId="44"/>
      <sheetData sheetId="45">
        <row r="15">
          <cell r="I15">
            <v>6.8000000000000005E-3</v>
          </cell>
        </row>
      </sheetData>
      <sheetData sheetId="46"/>
      <sheetData sheetId="47"/>
      <sheetData sheetId="48"/>
      <sheetData sheetId="49"/>
      <sheetData sheetId="50"/>
      <sheetData sheetId="51"/>
      <sheetData sheetId="52"/>
      <sheetData sheetId="53"/>
      <sheetData sheetId="54"/>
      <sheetData sheetId="55"/>
      <sheetData sheetId="56"/>
      <sheetData sheetId="57">
        <row r="15">
          <cell r="I15">
            <v>2.7030000000000002E-2</v>
          </cell>
        </row>
      </sheetData>
      <sheetData sheetId="58"/>
      <sheetData sheetId="59">
        <row r="15">
          <cell r="I15">
            <v>3.1150000000000001E-2</v>
          </cell>
        </row>
      </sheetData>
      <sheetData sheetId="60"/>
      <sheetData sheetId="61"/>
      <sheetData sheetId="62"/>
      <sheetData sheetId="63"/>
      <sheetData sheetId="64" refreshError="1"/>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refreshError="1"/>
      <sheetData sheetId="81"/>
      <sheetData sheetId="82"/>
      <sheetData sheetId="83"/>
      <sheetData sheetId="84"/>
      <sheetData sheetId="85"/>
      <sheetData sheetId="86"/>
      <sheetData sheetId="87"/>
      <sheetData sheetId="88"/>
      <sheetData sheetId="89" refreshError="1"/>
      <sheetData sheetId="90" refreshError="1"/>
      <sheetData sheetId="9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sheetName val="CTC"/>
      <sheetName val="400"/>
      <sheetName val="401"/>
      <sheetName val="402"/>
      <sheetName val="403"/>
      <sheetName val="404"/>
      <sheetName val="405"/>
      <sheetName val="406"/>
      <sheetName val="407"/>
      <sheetName val="408"/>
      <sheetName val="409"/>
      <sheetName val="410"/>
      <sheetName val="411"/>
      <sheetName val="412"/>
      <sheetName val="413"/>
      <sheetName val="414"/>
      <sheetName val="415"/>
      <sheetName val="417"/>
      <sheetName val="422"/>
      <sheetName val="422 cắt lz"/>
      <sheetName val="423 "/>
      <sheetName val="424 "/>
      <sheetName val="425 A"/>
      <sheetName val="425"/>
      <sheetName val="426"/>
      <sheetName val="427"/>
      <sheetName val="428"/>
      <sheetName val="429 A"/>
      <sheetName val="430"/>
      <sheetName val="431"/>
      <sheetName val="432"/>
      <sheetName val="433"/>
      <sheetName val="433A"/>
      <sheetName val="434"/>
      <sheetName val="435"/>
      <sheetName val="436"/>
      <sheetName val="437"/>
      <sheetName val="438"/>
      <sheetName val="439 (2)"/>
      <sheetName val="439"/>
      <sheetName val="439 chân ghép"/>
      <sheetName val="440 chân ghép"/>
      <sheetName val="440"/>
      <sheetName val="441"/>
      <sheetName val="442"/>
      <sheetName val="443"/>
      <sheetName val="444"/>
      <sheetName val="446"/>
      <sheetName val="447"/>
      <sheetName val="448"/>
      <sheetName val="449"/>
      <sheetName val="ĐÔN"/>
      <sheetName val="Tủ"/>
      <sheetName val="45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row r="519">
          <cell r="B519"/>
        </row>
        <row r="520">
          <cell r="B520"/>
        </row>
        <row r="521">
          <cell r="B521"/>
        </row>
        <row r="522">
          <cell r="B522" t="str">
            <v>TÊN SẢN PHẨM</v>
          </cell>
        </row>
        <row r="523">
          <cell r="B523" t="str">
            <v>Chèn Hông Chân</v>
          </cell>
        </row>
        <row r="524">
          <cell r="B524"/>
        </row>
        <row r="525">
          <cell r="B525"/>
        </row>
        <row r="526">
          <cell r="B526"/>
        </row>
        <row r="527">
          <cell r="B527"/>
        </row>
        <row r="528">
          <cell r="B528"/>
        </row>
        <row r="529">
          <cell r="B529"/>
        </row>
        <row r="530">
          <cell r="B530"/>
        </row>
        <row r="531">
          <cell r="B531"/>
        </row>
        <row r="532">
          <cell r="B532"/>
        </row>
        <row r="533">
          <cell r="B533"/>
        </row>
        <row r="534">
          <cell r="B534"/>
        </row>
        <row r="535">
          <cell r="B535"/>
        </row>
        <row r="536">
          <cell r="B536" t="str">
            <v>TÊN SẢN PHẨM</v>
          </cell>
        </row>
        <row r="537">
          <cell r="B537" t="str">
            <v>CARTON GÓC</v>
          </cell>
        </row>
        <row r="538">
          <cell r="B538"/>
        </row>
        <row r="539">
          <cell r="B539"/>
        </row>
        <row r="540">
          <cell r="B540"/>
        </row>
        <row r="541">
          <cell r="B541"/>
        </row>
        <row r="542">
          <cell r="B542"/>
        </row>
        <row r="543">
          <cell r="B543"/>
        </row>
        <row r="544">
          <cell r="B544"/>
        </row>
        <row r="545">
          <cell r="B545"/>
        </row>
        <row r="546">
          <cell r="B546"/>
        </row>
        <row r="547">
          <cell r="B547"/>
        </row>
        <row r="548">
          <cell r="B548"/>
        </row>
        <row r="549">
          <cell r="B549"/>
        </row>
        <row r="550">
          <cell r="B550"/>
        </row>
        <row r="551">
          <cell r="B551" t="str">
            <v>TÊN SẢN PHẨM</v>
          </cell>
        </row>
        <row r="552">
          <cell r="B552"/>
        </row>
        <row r="553">
          <cell r="B553"/>
        </row>
        <row r="554">
          <cell r="B554"/>
        </row>
        <row r="555">
          <cell r="B555"/>
        </row>
        <row r="556">
          <cell r="B556"/>
        </row>
        <row r="557">
          <cell r="B557"/>
        </row>
        <row r="558">
          <cell r="B558"/>
        </row>
        <row r="559">
          <cell r="B559"/>
        </row>
        <row r="560">
          <cell r="B560"/>
        </row>
        <row r="561">
          <cell r="B561"/>
        </row>
        <row r="562">
          <cell r="B562"/>
        </row>
        <row r="563">
          <cell r="B563"/>
        </row>
        <row r="564">
          <cell r="B564"/>
        </row>
        <row r="565">
          <cell r="B565"/>
        </row>
        <row r="566">
          <cell r="B566"/>
        </row>
        <row r="567">
          <cell r="B567"/>
        </row>
        <row r="568">
          <cell r="B568"/>
        </row>
        <row r="569">
          <cell r="B569"/>
        </row>
        <row r="570">
          <cell r="B570"/>
        </row>
        <row r="571">
          <cell r="B571"/>
        </row>
        <row r="572">
          <cell r="B572"/>
        </row>
        <row r="573">
          <cell r="B573"/>
        </row>
        <row r="574">
          <cell r="B574"/>
        </row>
        <row r="575">
          <cell r="B575"/>
        </row>
        <row r="576">
          <cell r="B576"/>
        </row>
        <row r="577">
          <cell r="B577"/>
        </row>
        <row r="578">
          <cell r="B578"/>
        </row>
        <row r="579">
          <cell r="B579"/>
        </row>
        <row r="580">
          <cell r="B580"/>
        </row>
        <row r="581">
          <cell r="B581"/>
        </row>
        <row r="582">
          <cell r="B582"/>
        </row>
        <row r="583">
          <cell r="B583"/>
        </row>
        <row r="584">
          <cell r="B584"/>
        </row>
        <row r="585">
          <cell r="B585"/>
        </row>
        <row r="586">
          <cell r="B586"/>
        </row>
        <row r="587">
          <cell r="B587"/>
        </row>
        <row r="588">
          <cell r="B588"/>
        </row>
        <row r="589">
          <cell r="B589"/>
        </row>
        <row r="590">
          <cell r="B590"/>
        </row>
        <row r="591">
          <cell r="B591"/>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sheetName val="CTC"/>
      <sheetName val="501"/>
      <sheetName val="502"/>
      <sheetName val="503"/>
      <sheetName val="504"/>
      <sheetName val="505"/>
      <sheetName val="506"/>
      <sheetName val="503 THD"/>
      <sheetName val="504 (2)"/>
      <sheetName val="504 A "/>
      <sheetName val="505 (2)"/>
      <sheetName val="506 (2)"/>
      <sheetName val="507"/>
      <sheetName val="508"/>
      <sheetName val="509"/>
      <sheetName val="510"/>
      <sheetName val="511"/>
      <sheetName val="512"/>
      <sheetName val="513"/>
      <sheetName val="514"/>
      <sheetName val="515"/>
      <sheetName val="516"/>
      <sheetName val="517"/>
      <sheetName val="518"/>
      <sheetName val="519"/>
      <sheetName val="520"/>
      <sheetName val="521"/>
      <sheetName val="522"/>
      <sheetName val="523"/>
      <sheetName val="524"/>
      <sheetName val="525"/>
      <sheetName val="526"/>
      <sheetName val="527"/>
      <sheetName val="528"/>
      <sheetName val="529"/>
      <sheetName val="530"/>
      <sheetName val="531"/>
      <sheetName val="532"/>
      <sheetName val="533"/>
      <sheetName val="534"/>
      <sheetName val="GHẾ TRỨNG"/>
      <sheetName val="GHẾ TRỨNG DÂY RỐI"/>
      <sheetName val="501 LAZER"/>
      <sheetName val="502 LAZER"/>
      <sheetName val="521 LAZER"/>
      <sheetName val="536"/>
      <sheetName val="535"/>
      <sheetName val="537ghế liền bàn"/>
      <sheetName val="537ghế liền bàn (mặt liền)"/>
      <sheetName val="538"/>
      <sheetName val="539"/>
      <sheetName val="SOFA 1 CHỖ"/>
      <sheetName val="SOFA 2 CHỖ"/>
      <sheetName val="BÀN CN"/>
      <sheetName val="băng 1"/>
      <sheetName val="băng 2"/>
      <sheetName val="bàn"/>
      <sheetName val="Ghế tựa lật (2)"/>
      <sheetName val="Ghế tựa lật (LZ)"/>
      <sheetName val="bàn tròn (2)"/>
      <sheetName val="535ghế liền bàn"/>
      <sheetName val="BÀN TRÒN GỖ"/>
      <sheetName val="BÀN VUÔNG 90"/>
      <sheetName val="GHẾ  DINNING HÔNG GỖ"/>
      <sheetName val="GHẾ  DINNING TAY GỖ GIẢM"/>
      <sheetName val="537ghế liền bàn (2)"/>
      <sheetName val="Ghế tựa lật"/>
      <sheetName val="bàn tròn"/>
      <sheetName val="TH phôi"/>
      <sheetName val="528 (2)"/>
      <sheetName val="501 LAZER (v1)"/>
      <sheetName val="501 LAZER (v2)"/>
      <sheetName val="540 (LZ)"/>
      <sheetName val="541"/>
      <sheetName val="542"/>
      <sheetName val="543"/>
      <sheetName val="MẶT BÀN OC"/>
      <sheetName val="TAY VỊN OC"/>
    </sheetNames>
    <sheetDataSet>
      <sheetData sheetId="0"/>
      <sheetData sheetId="1"/>
      <sheetData sheetId="2"/>
      <sheetData sheetId="3">
        <row r="15">
          <cell r="I15">
            <v>2.6700000000000001E-3</v>
          </cell>
        </row>
      </sheetData>
      <sheetData sheetId="4"/>
      <sheetData sheetId="5"/>
      <sheetData sheetId="6"/>
      <sheetData sheetId="7"/>
      <sheetData sheetId="8"/>
      <sheetData sheetId="9"/>
      <sheetData sheetId="10"/>
      <sheetData sheetId="11">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sheetData>
      <sheetData sheetId="12">
        <row r="244">
          <cell r="B244" t="str">
            <v>Vít BKĐC M4x10</v>
          </cell>
        </row>
        <row r="245">
          <cell r="B245" t="str">
            <v>Vít BKĐC M4x15</v>
          </cell>
        </row>
        <row r="246">
          <cell r="B246" t="str">
            <v>Vít BKĐC M4x20</v>
          </cell>
        </row>
        <row r="247">
          <cell r="B247" t="str">
            <v>Vít BKĐC M4x25</v>
          </cell>
        </row>
        <row r="248">
          <cell r="B248" t="str">
            <v>Vít BKĐC M4x30</v>
          </cell>
        </row>
        <row r="249">
          <cell r="B249" t="str">
            <v>Vít BKĐC M4x35</v>
          </cell>
        </row>
        <row r="250">
          <cell r="B250" t="str">
            <v>Vít BKĐC M4x40</v>
          </cell>
        </row>
        <row r="251">
          <cell r="B251" t="str">
            <v>Vít BKĐC M4x45</v>
          </cell>
        </row>
        <row r="252">
          <cell r="B252" t="str">
            <v>Vít BKĐC M4x50</v>
          </cell>
        </row>
        <row r="253">
          <cell r="B253" t="str">
            <v>Vít BKĐC M5x10</v>
          </cell>
        </row>
        <row r="254">
          <cell r="B254" t="str">
            <v>Vít BKĐC M5x15</v>
          </cell>
        </row>
        <row r="255">
          <cell r="B255" t="str">
            <v>Vít BKĐC M5x20</v>
          </cell>
        </row>
        <row r="256">
          <cell r="B256" t="str">
            <v>Vít BKĐC M5x25</v>
          </cell>
        </row>
        <row r="257">
          <cell r="B257" t="str">
            <v>Vít BKĐC M5x30</v>
          </cell>
        </row>
        <row r="258">
          <cell r="B258" t="str">
            <v>Vít BKĐC M5x35</v>
          </cell>
        </row>
        <row r="259">
          <cell r="B259" t="str">
            <v>Vít BKĐC M5x40</v>
          </cell>
        </row>
        <row r="260">
          <cell r="B260" t="str">
            <v>Vít BKĐC M5x45</v>
          </cell>
        </row>
        <row r="261">
          <cell r="B261" t="str">
            <v>Vít BKĐC M5x50</v>
          </cell>
        </row>
        <row r="262">
          <cell r="B262" t="str">
            <v>Vít BKĐD M4x10</v>
          </cell>
        </row>
        <row r="263">
          <cell r="B263" t="str">
            <v>Vít BKĐD M4x15</v>
          </cell>
        </row>
        <row r="264">
          <cell r="B264" t="str">
            <v>Vít BKĐD M4x20</v>
          </cell>
        </row>
        <row r="265">
          <cell r="B265" t="str">
            <v>Vít BKĐD M4x25</v>
          </cell>
        </row>
        <row r="266">
          <cell r="B266" t="str">
            <v>Vít BKĐD M4x30</v>
          </cell>
        </row>
        <row r="267">
          <cell r="B267" t="str">
            <v>Vít BKĐD M4x35</v>
          </cell>
        </row>
        <row r="268">
          <cell r="B268" t="str">
            <v>Vít BKĐD M4x40</v>
          </cell>
        </row>
        <row r="269">
          <cell r="B269" t="str">
            <v>Vít BKĐD M4x45</v>
          </cell>
        </row>
        <row r="270">
          <cell r="B270" t="str">
            <v>Vít BKĐD M4x50</v>
          </cell>
        </row>
        <row r="271">
          <cell r="B271" t="str">
            <v>Vít Đuôi Cá M4x15</v>
          </cell>
        </row>
        <row r="272">
          <cell r="B272" t="str">
            <v>Vít Đuôi Cá M4x20</v>
          </cell>
        </row>
        <row r="273">
          <cell r="B273" t="str">
            <v>Vít Đuôi Cá M4x25</v>
          </cell>
        </row>
        <row r="274">
          <cell r="B274" t="str">
            <v>Vít Đuôi Cá M4x30</v>
          </cell>
        </row>
        <row r="275">
          <cell r="B275" t="str">
            <v>Vít Đuôi Cá M4x35</v>
          </cell>
        </row>
        <row r="276">
          <cell r="B276" t="str">
            <v>Vít Đuôi Cá M4x40</v>
          </cell>
        </row>
        <row r="277">
          <cell r="B277" t="str">
            <v>Vít Đuôi Cá M4x45</v>
          </cell>
        </row>
        <row r="278">
          <cell r="B278" t="str">
            <v>Vít Đuôi Cá M4x50</v>
          </cell>
        </row>
        <row r="279">
          <cell r="B279" t="str">
            <v>Vít ĐLGC M6x20</v>
          </cell>
        </row>
        <row r="280">
          <cell r="B280" t="str">
            <v>Vít ĐLGC M6x25</v>
          </cell>
        </row>
        <row r="281">
          <cell r="B281" t="str">
            <v>Vít ĐLGC M6x30</v>
          </cell>
        </row>
        <row r="282">
          <cell r="B282" t="str">
            <v>Vít ĐLGC M6x35</v>
          </cell>
        </row>
        <row r="283">
          <cell r="B283" t="str">
            <v>Vít ĐLGC M6x40</v>
          </cell>
        </row>
        <row r="284">
          <cell r="B284" t="str">
            <v>Vít ĐLGC M6x45</v>
          </cell>
        </row>
        <row r="285">
          <cell r="B285" t="str">
            <v>Vít ĐLGC M6x50</v>
          </cell>
        </row>
        <row r="286">
          <cell r="B286" t="str">
            <v>Vít ĐLGC M6x55</v>
          </cell>
        </row>
        <row r="287">
          <cell r="B287" t="str">
            <v>Vít ĐLGC M6x60</v>
          </cell>
        </row>
        <row r="288">
          <cell r="B288" t="str">
            <v>Vít ĐLGC M6x65</v>
          </cell>
        </row>
        <row r="289">
          <cell r="B289" t="str">
            <v>Vít ĐLGC M6x70</v>
          </cell>
        </row>
        <row r="290">
          <cell r="B290" t="str">
            <v>Vít ĐLGC M6x75</v>
          </cell>
        </row>
        <row r="291">
          <cell r="B291" t="str">
            <v>Vít ĐLGC M6x80</v>
          </cell>
        </row>
        <row r="292">
          <cell r="B292" t="str">
            <v>Vít ĐLGC M7x50</v>
          </cell>
        </row>
        <row r="293">
          <cell r="B293" t="str">
            <v>Vít ĐLGC M7x60</v>
          </cell>
        </row>
        <row r="294">
          <cell r="B294" t="str">
            <v>Vít ĐLGC M7x70</v>
          </cell>
        </row>
        <row r="295">
          <cell r="B295" t="str">
            <v>Vít ĐLGC M7x90</v>
          </cell>
        </row>
        <row r="296">
          <cell r="B296" t="str">
            <v>Vít ĐLGC M7x100</v>
          </cell>
        </row>
        <row r="297">
          <cell r="B297" t="str">
            <v>Vít ĐLGC M7x110</v>
          </cell>
        </row>
        <row r="298">
          <cell r="B298" t="str">
            <v>Bu long ĐLGC M6x15</v>
          </cell>
        </row>
        <row r="299">
          <cell r="B299" t="str">
            <v>Bu long ĐLGC M6x20</v>
          </cell>
        </row>
        <row r="300">
          <cell r="B300" t="str">
            <v>Bu long ĐLGC M6x25</v>
          </cell>
        </row>
        <row r="301">
          <cell r="B301" t="str">
            <v>Bu long ĐLGC M6x30</v>
          </cell>
        </row>
        <row r="302">
          <cell r="B302" t="str">
            <v>Bu long ĐLGC M6x35</v>
          </cell>
        </row>
        <row r="303">
          <cell r="B303" t="str">
            <v>Bu long ĐLGC M6x40</v>
          </cell>
        </row>
        <row r="304">
          <cell r="B304" t="str">
            <v>Bu long ĐLGC M6x45</v>
          </cell>
        </row>
        <row r="305">
          <cell r="B305" t="str">
            <v>Bu long ĐLGC M6x50</v>
          </cell>
        </row>
        <row r="306">
          <cell r="B306" t="str">
            <v>Bu long ĐLGC M6x55</v>
          </cell>
        </row>
        <row r="307">
          <cell r="B307" t="str">
            <v>Bu long ĐLGC M6x60</v>
          </cell>
        </row>
        <row r="308">
          <cell r="B308" t="str">
            <v>Bu long ĐLGC M6x65</v>
          </cell>
        </row>
        <row r="309">
          <cell r="B309" t="str">
            <v>Bu long ĐLGC M6x70</v>
          </cell>
        </row>
        <row r="310">
          <cell r="B310" t="str">
            <v>Bu long ĐLGC M6x75</v>
          </cell>
        </row>
        <row r="311">
          <cell r="B311" t="str">
            <v>Bu long ĐLGC M6x80</v>
          </cell>
        </row>
        <row r="312">
          <cell r="B312" t="str">
            <v>Bu long ĐLGC M6x85</v>
          </cell>
        </row>
        <row r="313">
          <cell r="B313" t="str">
            <v>Bu long ĐLGC M6x90</v>
          </cell>
        </row>
        <row r="314">
          <cell r="B314" t="str">
            <v>Bu long ĐLGC M6x95</v>
          </cell>
        </row>
        <row r="315">
          <cell r="B315" t="str">
            <v>Bu long ĐLGC M6x100</v>
          </cell>
        </row>
        <row r="316">
          <cell r="B316" t="str">
            <v>Bu long ĐLGC M6x110</v>
          </cell>
        </row>
        <row r="317">
          <cell r="B317" t="str">
            <v>Bu long ĐLGC M8x20</v>
          </cell>
        </row>
        <row r="318">
          <cell r="B318" t="str">
            <v>Bu long ĐLGC M8x25</v>
          </cell>
        </row>
        <row r="319">
          <cell r="B319" t="str">
            <v>Bu long ĐLGC M8x30</v>
          </cell>
        </row>
        <row r="320">
          <cell r="B320" t="str">
            <v>Bu long ĐLGC M8x35</v>
          </cell>
        </row>
        <row r="321">
          <cell r="B321" t="str">
            <v>Bu long ĐLGC M8x40</v>
          </cell>
        </row>
        <row r="322">
          <cell r="B322" t="str">
            <v>Bu long ĐLGC M8x45</v>
          </cell>
        </row>
        <row r="323">
          <cell r="B323" t="str">
            <v>Bu long ĐLGC M8x50</v>
          </cell>
        </row>
        <row r="324">
          <cell r="B324" t="str">
            <v>Bu long ĐLGC M8x55</v>
          </cell>
        </row>
        <row r="325">
          <cell r="B325" t="str">
            <v>Bu long ĐLGC M8x60</v>
          </cell>
        </row>
        <row r="326">
          <cell r="B326" t="str">
            <v>Bu long ĐLGC M8x65</v>
          </cell>
        </row>
        <row r="327">
          <cell r="B327" t="str">
            <v>Bu long ĐLGC M8x70</v>
          </cell>
        </row>
        <row r="328">
          <cell r="B328" t="str">
            <v>Bu long ĐLGC M8x75</v>
          </cell>
        </row>
        <row r="329">
          <cell r="B329" t="str">
            <v>Bu long ĐLGC M8x80</v>
          </cell>
        </row>
        <row r="330">
          <cell r="B330" t="str">
            <v>Bu long ĐLGC M8x85</v>
          </cell>
        </row>
        <row r="331">
          <cell r="B331" t="str">
            <v>Bu long ĐLGC M8x90</v>
          </cell>
        </row>
        <row r="332">
          <cell r="B332" t="str">
            <v>Bu long ĐLGC M8x95</v>
          </cell>
        </row>
        <row r="333">
          <cell r="B333" t="str">
            <v>Bu long ĐLGC M8x100</v>
          </cell>
        </row>
        <row r="334">
          <cell r="B334" t="str">
            <v>Bu long ĐLGC M8x110</v>
          </cell>
        </row>
        <row r="335">
          <cell r="B335" t="str">
            <v>Bu long 2 đầu gai M8x50</v>
          </cell>
        </row>
        <row r="336">
          <cell r="B336" t="str">
            <v>Bu long 2 đầu gai M8x55</v>
          </cell>
        </row>
        <row r="337">
          <cell r="B337" t="str">
            <v>Bu long 2 đầu gai M8x60</v>
          </cell>
        </row>
        <row r="338">
          <cell r="B338" t="str">
            <v>Bu long 2 đầu gai M8x65</v>
          </cell>
        </row>
        <row r="339">
          <cell r="B339" t="str">
            <v>Bu long 2 đầu gai M8x70</v>
          </cell>
        </row>
        <row r="340">
          <cell r="B340" t="str">
            <v>Bu long 2 đầu gai M8x75</v>
          </cell>
        </row>
        <row r="341">
          <cell r="B341" t="str">
            <v>Bu long 2 đầu gai M8x80</v>
          </cell>
        </row>
        <row r="342">
          <cell r="B342" t="str">
            <v>Bu long 2 đầu gai M8x85</v>
          </cell>
        </row>
        <row r="343">
          <cell r="B343" t="str">
            <v>Bu long 2 đầu gai M8x90</v>
          </cell>
        </row>
        <row r="344">
          <cell r="B344" t="str">
            <v>Bu long 2 đầu gai M8x95</v>
          </cell>
        </row>
        <row r="345">
          <cell r="B345" t="str">
            <v>Bu long 2 đầu gai M8x100</v>
          </cell>
        </row>
        <row r="346">
          <cell r="B346" t="str">
            <v>Bu long 2 đầu gai M8x110</v>
          </cell>
        </row>
        <row r="347">
          <cell r="B347" t="str">
            <v>Tán Dù M6x13</v>
          </cell>
        </row>
        <row r="348">
          <cell r="B348" t="str">
            <v>Tán Dù M6x15</v>
          </cell>
        </row>
        <row r="349">
          <cell r="B349" t="str">
            <v>Tán Dù M8x15</v>
          </cell>
        </row>
        <row r="350">
          <cell r="B350" t="str">
            <v xml:space="preserve">Tán cấy Không Tai M6x10 </v>
          </cell>
        </row>
        <row r="351">
          <cell r="B351" t="str">
            <v xml:space="preserve">Tán cấy Có Tai M6x10 </v>
          </cell>
        </row>
        <row r="352">
          <cell r="B352" t="str">
            <v>Tán cấy  Không Tai M6x13</v>
          </cell>
        </row>
        <row r="353">
          <cell r="B353" t="str">
            <v xml:space="preserve">Tán cấy Có Tai M6x13 </v>
          </cell>
        </row>
        <row r="354">
          <cell r="B354" t="str">
            <v xml:space="preserve">Tán cấy Không Tai M6x15 </v>
          </cell>
        </row>
        <row r="355">
          <cell r="B355" t="str">
            <v>Tán cấy  Có Tai M6x15</v>
          </cell>
        </row>
        <row r="356">
          <cell r="B356" t="str">
            <v xml:space="preserve">Tán cấy Không Tai M6x20 </v>
          </cell>
        </row>
        <row r="357">
          <cell r="B357" t="str">
            <v xml:space="preserve">Tán cấy Có Tai M6x20 </v>
          </cell>
        </row>
        <row r="358">
          <cell r="B358" t="str">
            <v xml:space="preserve">Tán cấy Không Tai M6x30 </v>
          </cell>
        </row>
        <row r="359">
          <cell r="B359" t="str">
            <v xml:space="preserve">Tán cấy Có Tai M6x30 </v>
          </cell>
        </row>
        <row r="360">
          <cell r="B360" t="str">
            <v xml:space="preserve">Tán cấy Không Tai M8x20 </v>
          </cell>
        </row>
        <row r="361">
          <cell r="B361" t="str">
            <v xml:space="preserve">Tán cấy Có Tai M8x20 </v>
          </cell>
        </row>
        <row r="362">
          <cell r="B362" t="str">
            <v xml:space="preserve">Tán cấy Không Tai M8x30 </v>
          </cell>
        </row>
        <row r="363">
          <cell r="B363" t="str">
            <v xml:space="preserve">Tán cấy Có Tai M8x30 </v>
          </cell>
        </row>
        <row r="364">
          <cell r="B364" t="str">
            <v>Tán Ngang M6x15</v>
          </cell>
        </row>
        <row r="365">
          <cell r="B365" t="str">
            <v>Tán Ngang M6x20</v>
          </cell>
        </row>
        <row r="366">
          <cell r="B366" t="str">
            <v>Tán Ngang M6x30</v>
          </cell>
        </row>
        <row r="367">
          <cell r="B367" t="str">
            <v>Tán Ngang M8x15</v>
          </cell>
        </row>
        <row r="368">
          <cell r="B368" t="str">
            <v>Tán Ngang M8x20</v>
          </cell>
        </row>
        <row r="369">
          <cell r="B369" t="str">
            <v>Tán Ngang M8x30</v>
          </cell>
        </row>
        <row r="370">
          <cell r="B370" t="str">
            <v>Tán Vành M6</v>
          </cell>
        </row>
        <row r="371">
          <cell r="B371" t="str">
            <v>Tán Vành M8</v>
          </cell>
        </row>
        <row r="372">
          <cell r="B372" t="str">
            <v xml:space="preserve">Sò Không Tai M6x10 </v>
          </cell>
        </row>
        <row r="373">
          <cell r="B373" t="str">
            <v xml:space="preserve">Sò Có Tai M6x10 </v>
          </cell>
        </row>
        <row r="374">
          <cell r="B374" t="str">
            <v>Sò  Không Tai M6x13</v>
          </cell>
        </row>
        <row r="375">
          <cell r="B375" t="str">
            <v xml:space="preserve">Sò Có Tai M6x13 </v>
          </cell>
        </row>
        <row r="376">
          <cell r="B376" t="str">
            <v xml:space="preserve">Sò Không Tai M6x15 </v>
          </cell>
        </row>
        <row r="377">
          <cell r="B377" t="str">
            <v>Sò  Có Tai M6x15</v>
          </cell>
        </row>
        <row r="378">
          <cell r="B378" t="str">
            <v xml:space="preserve">Sò Không Tai M6x20 </v>
          </cell>
        </row>
        <row r="379">
          <cell r="B379" t="str">
            <v xml:space="preserve">Sò Có Tai M6x20 </v>
          </cell>
        </row>
        <row r="380">
          <cell r="B380" t="str">
            <v xml:space="preserve">Sò Không Tai M6x30 </v>
          </cell>
        </row>
        <row r="381">
          <cell r="B381" t="str">
            <v xml:space="preserve">Sò Có Tai M6x30 </v>
          </cell>
        </row>
        <row r="382">
          <cell r="B382" t="str">
            <v xml:space="preserve">Sò Không Tai M8x20 </v>
          </cell>
        </row>
        <row r="383">
          <cell r="B383" t="str">
            <v xml:space="preserve">Sò Có Tai M8x20 </v>
          </cell>
        </row>
        <row r="384">
          <cell r="B384" t="str">
            <v xml:space="preserve">Sò Không Tai M8x30 </v>
          </cell>
        </row>
        <row r="385">
          <cell r="B385" t="str">
            <v xml:space="preserve">Sò Có Tai M8x30 </v>
          </cell>
        </row>
        <row r="386">
          <cell r="B386" t="str">
            <v>Long Đền Nhựa M6x18x1</v>
          </cell>
        </row>
        <row r="387">
          <cell r="B387" t="str">
            <v>Long Đền Nhựa M6x18x2</v>
          </cell>
        </row>
        <row r="388">
          <cell r="B388" t="str">
            <v>Long Đền Nhựa M6x18x3</v>
          </cell>
        </row>
        <row r="389">
          <cell r="B389" t="str">
            <v>Long Đền Nhựa M6x18x4</v>
          </cell>
        </row>
        <row r="390">
          <cell r="B390" t="str">
            <v>Long Đền Nhựa M6x18x5</v>
          </cell>
        </row>
        <row r="391">
          <cell r="B391" t="str">
            <v>Long Đền Nhựa M6x18x6</v>
          </cell>
        </row>
        <row r="392">
          <cell r="B392" t="str">
            <v>Long Đền Nhựa M6x18x7</v>
          </cell>
        </row>
        <row r="393">
          <cell r="B393" t="str">
            <v>Long Đền Nhựa M6x18x8</v>
          </cell>
        </row>
        <row r="394">
          <cell r="B394" t="str">
            <v>Long Đền Nhựa M6x18x9</v>
          </cell>
        </row>
        <row r="395">
          <cell r="B395" t="str">
            <v>Long Đền Nhựa M6x18x10</v>
          </cell>
        </row>
        <row r="396">
          <cell r="B396" t="str">
            <v>Long Đền Nhựa M6x20x2</v>
          </cell>
        </row>
        <row r="397">
          <cell r="B397" t="str">
            <v>Long Đền Nhựa M6x20x13</v>
          </cell>
        </row>
        <row r="398">
          <cell r="B398" t="str">
            <v>Long Đền Nhựa M8x20x13</v>
          </cell>
        </row>
        <row r="399">
          <cell r="B399" t="str">
            <v>Long Đền Nhựa M8x20x2</v>
          </cell>
        </row>
        <row r="400">
          <cell r="B400" t="str">
            <v>Long Đền Nhựa M8x20x3</v>
          </cell>
        </row>
        <row r="401">
          <cell r="B401" t="str">
            <v>Long Đền Nhựa M8x20x4</v>
          </cell>
        </row>
        <row r="402">
          <cell r="B402" t="str">
            <v>Long Đền Nhựa M8x20x5</v>
          </cell>
        </row>
        <row r="403">
          <cell r="B403" t="str">
            <v>Long Đền Nhựa M8x20x6</v>
          </cell>
        </row>
        <row r="404">
          <cell r="B404" t="str">
            <v>Long Đền Nhựa M8x20x7</v>
          </cell>
        </row>
        <row r="405">
          <cell r="B405" t="str">
            <v>Long Đền Nhựa M8x20x8</v>
          </cell>
        </row>
        <row r="406">
          <cell r="B406" t="str">
            <v>Long Đền Nhựa M8x20x9</v>
          </cell>
        </row>
        <row r="407">
          <cell r="B407" t="str">
            <v>Long Đền Nhựa M8x20x10</v>
          </cell>
        </row>
        <row r="408">
          <cell r="B408" t="str">
            <v>Long Đền Nhựa M10x18x2</v>
          </cell>
        </row>
        <row r="409">
          <cell r="B409" t="str">
            <v>Long Đền Sắt M4x14x1</v>
          </cell>
        </row>
        <row r="410">
          <cell r="B410" t="str">
            <v>Long Đền Sắt M5x16x1</v>
          </cell>
        </row>
        <row r="411">
          <cell r="B411" t="str">
            <v>Long Đền Sắt M6x13x1</v>
          </cell>
        </row>
        <row r="412">
          <cell r="B412" t="str">
            <v>Long Đền Sắt M6x13x2</v>
          </cell>
        </row>
        <row r="413">
          <cell r="B413" t="str">
            <v>Long Đền Sắt M6x14x1</v>
          </cell>
        </row>
        <row r="414">
          <cell r="B414" t="str">
            <v>Long Đền Sắt M6x14x1</v>
          </cell>
        </row>
        <row r="415">
          <cell r="B415" t="str">
            <v>Long Đền Sắt M6x16x1</v>
          </cell>
        </row>
        <row r="416">
          <cell r="B416" t="str">
            <v>Long Đền Sắt M6x12x2</v>
          </cell>
        </row>
        <row r="417">
          <cell r="B417" t="str">
            <v>Long Đền Sắt M6x18x1</v>
          </cell>
        </row>
        <row r="418">
          <cell r="B418" t="str">
            <v>Long Đền Sắt M6x18x2</v>
          </cell>
        </row>
        <row r="419">
          <cell r="B419" t="str">
            <v>Long Đền Sắt M6x20x2</v>
          </cell>
        </row>
        <row r="420">
          <cell r="B420" t="str">
            <v>Long Đền Sắt M8x18x1</v>
          </cell>
        </row>
        <row r="421">
          <cell r="B421" t="str">
            <v>Long Đền Sắt M8x18x2</v>
          </cell>
        </row>
        <row r="422">
          <cell r="B422" t="str">
            <v>Long Đền Sắt M8x20x2</v>
          </cell>
        </row>
        <row r="423">
          <cell r="B423" t="str">
            <v>Long Đền Sắt M8x40x2.5</v>
          </cell>
        </row>
        <row r="424">
          <cell r="B424" t="str">
            <v>Long Đền Sắt M10x20x2</v>
          </cell>
        </row>
        <row r="425">
          <cell r="B425" t="str">
            <v>Long Đền Sắt M24x40x5</v>
          </cell>
        </row>
        <row r="426">
          <cell r="B426" t="str">
            <v>Long Đền Vênh M6x1</v>
          </cell>
        </row>
        <row r="427">
          <cell r="B427" t="str">
            <v>Long Đền Vênh M6x2</v>
          </cell>
        </row>
        <row r="428">
          <cell r="B428" t="str">
            <v>Long Đền Vênh M8x1</v>
          </cell>
        </row>
        <row r="429">
          <cell r="B429" t="str">
            <v>Long Đền Vênh M8x2</v>
          </cell>
        </row>
        <row r="430">
          <cell r="B430" t="str">
            <v>Eru M6x10</v>
          </cell>
        </row>
        <row r="431">
          <cell r="B431" t="str">
            <v>Eru M6x15</v>
          </cell>
        </row>
        <row r="432">
          <cell r="B432" t="str">
            <v>Eru M6x20</v>
          </cell>
        </row>
        <row r="433">
          <cell r="B433" t="str">
            <v>Eru M6x25</v>
          </cell>
        </row>
        <row r="434">
          <cell r="B434" t="str">
            <v>Eru M6x30</v>
          </cell>
        </row>
        <row r="435">
          <cell r="B435" t="str">
            <v>Eru có Siêu M6x6</v>
          </cell>
        </row>
        <row r="436">
          <cell r="B436" t="str">
            <v>Eru có Siêu M6x10</v>
          </cell>
        </row>
        <row r="437">
          <cell r="B437" t="str">
            <v>Eru có Siêu M6x15</v>
          </cell>
        </row>
        <row r="438">
          <cell r="B438" t="str">
            <v>Eru có Siêu M6x20</v>
          </cell>
        </row>
        <row r="439">
          <cell r="B439" t="str">
            <v>Eru có Siêu M6x25</v>
          </cell>
        </row>
        <row r="440">
          <cell r="B440" t="str">
            <v>Eru có Siêu M6x30</v>
          </cell>
        </row>
        <row r="441">
          <cell r="B441" t="str">
            <v>Eru M8x10</v>
          </cell>
        </row>
        <row r="442">
          <cell r="B442" t="str">
            <v>Eru M8x15</v>
          </cell>
        </row>
        <row r="443">
          <cell r="B443" t="str">
            <v>Eru M8x20</v>
          </cell>
        </row>
        <row r="444">
          <cell r="B444" t="str">
            <v>Eru M8x25</v>
          </cell>
        </row>
        <row r="445">
          <cell r="B445" t="str">
            <v>Eru M8x30</v>
          </cell>
        </row>
        <row r="446">
          <cell r="B446" t="str">
            <v>Eru có Siêu M8x10</v>
          </cell>
        </row>
        <row r="447">
          <cell r="B447" t="str">
            <v>Eru có Siêu M8x15</v>
          </cell>
        </row>
        <row r="448">
          <cell r="B448" t="str">
            <v>Eru có Siêu M8x20</v>
          </cell>
        </row>
        <row r="449">
          <cell r="B449" t="str">
            <v>Eru có Siêu M8x25</v>
          </cell>
        </row>
        <row r="450">
          <cell r="B450" t="str">
            <v>Eru có Siêu M8x30</v>
          </cell>
        </row>
        <row r="451">
          <cell r="B451" t="str">
            <v>Chốt Định Vị M8x20</v>
          </cell>
        </row>
        <row r="452">
          <cell r="B452" t="str">
            <v>Chốt Định Vị M8x25</v>
          </cell>
        </row>
        <row r="453">
          <cell r="B453" t="str">
            <v>Chốt Định Vị M8x30</v>
          </cell>
        </row>
        <row r="454">
          <cell r="B454" t="str">
            <v>Chốt Định Vị M6x20</v>
          </cell>
        </row>
        <row r="455">
          <cell r="B455" t="str">
            <v>Chốt Định Vị M6x30</v>
          </cell>
        </row>
        <row r="456">
          <cell r="B456" t="str">
            <v>Thanh sắt trơn M8x300</v>
          </cell>
        </row>
        <row r="457">
          <cell r="B457" t="str">
            <v>Thanh sắt trơn M10x300</v>
          </cell>
        </row>
        <row r="458">
          <cell r="B458" t="str">
            <v>Thanh sắt tiren M10x300</v>
          </cell>
        </row>
        <row r="459">
          <cell r="B459" t="str">
            <v xml:space="preserve">Móc Nhựa  </v>
          </cell>
        </row>
        <row r="460">
          <cell r="B460" t="str">
            <v>Trâm Cài Xích</v>
          </cell>
        </row>
        <row r="461">
          <cell r="B461" t="str">
            <v>Khóa Mỏ Vịt</v>
          </cell>
        </row>
        <row r="462">
          <cell r="B462" t="str">
            <v>Pas trượt sắt  5 bậc</v>
          </cell>
        </row>
        <row r="463">
          <cell r="B463" t="str">
            <v>Pas trượt nhựa  5 bậc</v>
          </cell>
        </row>
        <row r="464">
          <cell r="B464" t="str">
            <v>Pas trượt sắt  7 bậc</v>
          </cell>
        </row>
        <row r="465">
          <cell r="B465" t="str">
            <v>Pas nhựa 1 bậc</v>
          </cell>
        </row>
        <row r="466">
          <cell r="B466" t="str">
            <v>Bản lề chữ thập</v>
          </cell>
        </row>
        <row r="467">
          <cell r="B467" t="str">
            <v>Bản Lề Lá 38x63</v>
          </cell>
        </row>
        <row r="468">
          <cell r="B468" t="str">
            <v>Bản lề lá 60x40x2</v>
          </cell>
        </row>
        <row r="469">
          <cell r="B469" t="str">
            <v>Bản lề lá 50x40x2</v>
          </cell>
        </row>
        <row r="470">
          <cell r="B470" t="str">
            <v>Bản Lề Lá 75x45x1.4</v>
          </cell>
        </row>
        <row r="471">
          <cell r="B471" t="str">
            <v>Bản Lề Lá 75x40x1.4</v>
          </cell>
        </row>
        <row r="472">
          <cell r="B472" t="str">
            <v>Bản Lề Lá 110x20x2</v>
          </cell>
        </row>
        <row r="473">
          <cell r="B473" t="str">
            <v>Bản Lề Lá 110x20x2.8</v>
          </cell>
        </row>
        <row r="474">
          <cell r="B474" t="str">
            <v>Bản lề lá dài 50mm</v>
          </cell>
        </row>
        <row r="475">
          <cell r="B475" t="str">
            <v>Bản lề lá dài 60mm</v>
          </cell>
        </row>
        <row r="476">
          <cell r="B476" t="str">
            <v>Bản Lề Ô van</v>
          </cell>
        </row>
        <row r="477">
          <cell r="B477" t="str">
            <v>Pas Góc 20/20x20x2</v>
          </cell>
        </row>
        <row r="478">
          <cell r="B478" t="str">
            <v>Pas Góc 20/30X20x2</v>
          </cell>
        </row>
        <row r="479">
          <cell r="B479" t="str">
            <v>Pas Góc 30/30X20x2</v>
          </cell>
        </row>
        <row r="480">
          <cell r="B480" t="str">
            <v>Pas Góc 15x15x2</v>
          </cell>
        </row>
        <row r="481">
          <cell r="B481" t="str">
            <v>Pas Góc 30/30x30x2</v>
          </cell>
        </row>
        <row r="482">
          <cell r="B482" t="str">
            <v>Pas Góc 35/35x30x2</v>
          </cell>
        </row>
        <row r="483">
          <cell r="B483" t="str">
            <v>Pas U</v>
          </cell>
        </row>
        <row r="484">
          <cell r="B484" t="str">
            <v>Pas Tay</v>
          </cell>
        </row>
        <row r="485">
          <cell r="B485" t="str">
            <v>Pas I</v>
          </cell>
        </row>
        <row r="486">
          <cell r="B486" t="str">
            <v>Pas Quai</v>
          </cell>
        </row>
        <row r="487">
          <cell r="B487" t="str">
            <v>Pas Khóa</v>
          </cell>
        </row>
        <row r="488">
          <cell r="B488" t="str">
            <v>Pas Thẳng 20x20x4 ly</v>
          </cell>
        </row>
        <row r="489">
          <cell r="B489" t="str">
            <v>Pas Thẳng 20x30x4 ly</v>
          </cell>
        </row>
        <row r="490">
          <cell r="B490" t="str">
            <v>Pas Thẳng 20x30x4 ly (1 lỗ taro)</v>
          </cell>
        </row>
        <row r="491">
          <cell r="B491" t="str">
            <v>Pas Thẳng 20x50x2 ( 1 lỗ )</v>
          </cell>
        </row>
        <row r="492">
          <cell r="B492" t="str">
            <v>Pas Thẳng 35x20x3 (1 lỗ)</v>
          </cell>
        </row>
        <row r="493">
          <cell r="B493" t="str">
            <v>Pas Thẳng 50x20x2 (2 lỗ)</v>
          </cell>
        </row>
        <row r="494">
          <cell r="B494" t="str">
            <v>Pas Thẳng 50x70 (2 lỗ )</v>
          </cell>
        </row>
        <row r="495">
          <cell r="B495" t="str">
            <v>Pas Thẳng 60x20x2 ( 2 lỗ )</v>
          </cell>
        </row>
        <row r="496">
          <cell r="B496" t="str">
            <v>Pas Thẳng 60x20x2 (2 lỗ)</v>
          </cell>
        </row>
        <row r="497">
          <cell r="B497" t="str">
            <v>Pas kính 20x30x2 (1 lỗ tròn)</v>
          </cell>
        </row>
        <row r="498">
          <cell r="B498" t="str">
            <v>Pas dao lam</v>
          </cell>
        </row>
        <row r="499">
          <cell r="B499" t="str">
            <v>Nút chân 20X20 bằng</v>
          </cell>
        </row>
        <row r="500">
          <cell r="B500" t="str">
            <v>Nút chân nhựa gai 20x40 bằng</v>
          </cell>
        </row>
        <row r="501">
          <cell r="B501" t="str">
            <v>Nút chân nhựa gai 20x40 xéo</v>
          </cell>
        </row>
        <row r="502">
          <cell r="B502" t="str">
            <v>Nút chân nhựa phi 19</v>
          </cell>
        </row>
        <row r="503">
          <cell r="B503" t="str">
            <v>Nút chân nhựa phi 21</v>
          </cell>
        </row>
        <row r="504">
          <cell r="B504" t="str">
            <v>Nút kính lớn</v>
          </cell>
        </row>
        <row r="505">
          <cell r="B505" t="str">
            <v>Nút kính nhỏ</v>
          </cell>
        </row>
        <row r="506">
          <cell r="B506" t="str">
            <v>Nút Nhựa Bịt Đầu Bulong</v>
          </cell>
        </row>
        <row r="507">
          <cell r="B507" t="str">
            <v>Nút su phi 19</v>
          </cell>
        </row>
        <row r="508">
          <cell r="B508" t="str">
            <v>Tăng đơ nhựa 2 tầng mẫu (xám)</v>
          </cell>
        </row>
        <row r="509">
          <cell r="B509" t="str">
            <v>Tăng đơ nhựa đen (Theo mẫu)</v>
          </cell>
        </row>
        <row r="510">
          <cell r="B510" t="str">
            <v>Tăng đơ nhựa nâu (Theo mẫu)</v>
          </cell>
        </row>
        <row r="511">
          <cell r="B511" t="str">
            <v>Tăng đơ theo mẫu</v>
          </cell>
        </row>
        <row r="512">
          <cell r="B512" t="str">
            <v>Đinh Nhựa Phi 18</v>
          </cell>
        </row>
        <row r="513">
          <cell r="B513" t="str">
            <v>Ống Sắt Bánh Xe M8.5x22x1</v>
          </cell>
        </row>
        <row r="514">
          <cell r="B514" t="str">
            <v>Chốt Gỗ 6</v>
          </cell>
        </row>
        <row r="515">
          <cell r="B515" t="str">
            <v>Chốt Gỗ 8</v>
          </cell>
        </row>
        <row r="516">
          <cell r="B516" t="str">
            <v>Chốt Gỗ 10</v>
          </cell>
        </row>
        <row r="517">
          <cell r="B517" t="str">
            <v>Lục Giác</v>
          </cell>
        </row>
        <row r="518">
          <cell r="B518" t="str">
            <v>Dây Dù Rộng 30x300</v>
          </cell>
        </row>
      </sheetData>
      <sheetData sheetId="13"/>
      <sheetData sheetId="14"/>
      <sheetData sheetId="15"/>
      <sheetData sheetId="16"/>
      <sheetData sheetId="17"/>
      <sheetData sheetId="18"/>
      <sheetData sheetId="19"/>
      <sheetData sheetId="20"/>
      <sheetData sheetId="21"/>
      <sheetData sheetId="22"/>
      <sheetData sheetId="23">
        <row r="244">
          <cell r="B244" t="str">
            <v>Vít BKĐC M4x10</v>
          </cell>
        </row>
      </sheetData>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ow r="15">
          <cell r="I15">
            <v>2.6700000000000001E-3</v>
          </cell>
        </row>
      </sheetData>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refreshError="1"/>
      <sheetData sheetId="62"/>
      <sheetData sheetId="63"/>
      <sheetData sheetId="64"/>
      <sheetData sheetId="65"/>
      <sheetData sheetId="66"/>
      <sheetData sheetId="67"/>
      <sheetData sheetId="68"/>
      <sheetData sheetId="69"/>
      <sheetData sheetId="70"/>
      <sheetData sheetId="71" refreshError="1"/>
      <sheetData sheetId="72" refreshError="1"/>
      <sheetData sheetId="73" refreshError="1"/>
      <sheetData sheetId="74" refreshError="1"/>
      <sheetData sheetId="75" refreshError="1"/>
      <sheetData sheetId="76" refreshError="1"/>
      <sheetData sheetId="77"/>
      <sheetData sheetId="78"/>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GDT huu Lung - LS"/>
      <sheetName val="THDT Yen Son"/>
      <sheetName val="D.lg Yen Son"/>
      <sheetName val="THDT Huu Lien"/>
      <sheetName val="D.lg Huu Lien"/>
      <sheetName val="THDT Yen Thinh"/>
      <sheetName val="D.lg Yen Thinh"/>
      <sheetName val="Chi tiet"/>
      <sheetName val="CTBT"/>
      <sheetName val="XL4Poppy"/>
      <sheetName val="Sheet1"/>
      <sheetName val="DUONG"/>
      <sheetName val="KHANH"/>
      <sheetName val="PHONG"/>
      <sheetName val="XXXXXXXX"/>
      <sheetName val="Sheet2"/>
      <sheetName val="Sheet3"/>
      <sheetName val="Sheet4"/>
      <sheetName val="Sheet5"/>
      <sheetName val="00000000"/>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41"/>
  <sheetViews>
    <sheetView workbookViewId="0">
      <selection activeCell="C1" sqref="C1"/>
    </sheetView>
  </sheetViews>
  <sheetFormatPr defaultColWidth="7.08984375" defaultRowHeight="13.2"/>
  <cols>
    <col min="1" max="1" width="23.1796875" style="1" customWidth="1"/>
    <col min="2" max="2" width="1" style="1" customWidth="1"/>
    <col min="3" max="3" width="25" style="1" customWidth="1"/>
    <col min="4" max="16384" width="7.08984375" style="1"/>
  </cols>
  <sheetData>
    <row r="1" spans="1:3" ht="15">
      <c r="A1" s="2"/>
      <c r="C1" s="2"/>
    </row>
    <row r="2" spans="1:3" ht="15.6" thickBot="1">
      <c r="A2" s="2"/>
    </row>
    <row r="3" spans="1:3" ht="15.6" thickBot="1">
      <c r="A3"/>
      <c r="C3"/>
    </row>
    <row r="4" spans="1:3" ht="15">
      <c r="A4"/>
      <c r="C4"/>
    </row>
    <row r="5" spans="1:3" ht="15">
      <c r="C5"/>
    </row>
    <row r="6" spans="1:3" ht="15.6" thickBot="1">
      <c r="C6"/>
    </row>
    <row r="7" spans="1:3" ht="15">
      <c r="A7"/>
      <c r="C7"/>
    </row>
    <row r="8" spans="1:3" ht="15">
      <c r="A8"/>
      <c r="C8"/>
    </row>
    <row r="9" spans="1:3" ht="15">
      <c r="A9"/>
      <c r="C9"/>
    </row>
    <row r="10" spans="1:3" ht="15">
      <c r="A10"/>
      <c r="C10"/>
    </row>
    <row r="11" spans="1:3" ht="15.6" thickBot="1">
      <c r="A11"/>
      <c r="C11"/>
    </row>
    <row r="12" spans="1:3" ht="15">
      <c r="C12"/>
    </row>
    <row r="13" spans="1:3" ht="15.6" thickBot="1">
      <c r="C13"/>
    </row>
    <row r="14" spans="1:3" ht="15.6" thickBot="1">
      <c r="A14"/>
      <c r="C14"/>
    </row>
    <row r="15" spans="1:3" ht="15">
      <c r="A15"/>
    </row>
    <row r="16" spans="1:3" ht="15.6" thickBot="1">
      <c r="A16"/>
    </row>
    <row r="17" spans="1:3" ht="15.6" thickBot="1">
      <c r="A17"/>
      <c r="C17"/>
    </row>
    <row r="18" spans="1:3" ht="15">
      <c r="C18"/>
    </row>
    <row r="19" spans="1:3" ht="15">
      <c r="C19"/>
    </row>
    <row r="20" spans="1:3" ht="15">
      <c r="A20"/>
      <c r="C20"/>
    </row>
    <row r="21" spans="1:3" ht="15">
      <c r="A21"/>
      <c r="C21"/>
    </row>
    <row r="22" spans="1:3" ht="15">
      <c r="A22"/>
      <c r="C22"/>
    </row>
    <row r="23" spans="1:3" ht="15">
      <c r="A23"/>
      <c r="C23"/>
    </row>
    <row r="24" spans="1:3" ht="15">
      <c r="A24"/>
    </row>
    <row r="25" spans="1:3" ht="15">
      <c r="A25"/>
    </row>
    <row r="26" spans="1:3" ht="15.6" thickBot="1">
      <c r="A26"/>
      <c r="C26"/>
    </row>
    <row r="27" spans="1:3" ht="15">
      <c r="A27"/>
      <c r="C27"/>
    </row>
    <row r="28" spans="1:3" ht="15">
      <c r="A28"/>
      <c r="C28"/>
    </row>
    <row r="29" spans="1:3" ht="15">
      <c r="A29"/>
      <c r="C29"/>
    </row>
    <row r="30" spans="1:3" ht="15">
      <c r="A30"/>
      <c r="C30"/>
    </row>
    <row r="31" spans="1:3" ht="15">
      <c r="A31"/>
      <c r="C31"/>
    </row>
    <row r="32" spans="1:3" ht="15">
      <c r="A32"/>
      <c r="C32"/>
    </row>
    <row r="33" spans="1:3" ht="15">
      <c r="A33"/>
      <c r="C33"/>
    </row>
    <row r="34" spans="1:3" ht="15">
      <c r="A34"/>
      <c r="C34"/>
    </row>
    <row r="35" spans="1:3" ht="15">
      <c r="A35"/>
      <c r="C35"/>
    </row>
    <row r="36" spans="1:3" ht="15">
      <c r="A36"/>
      <c r="C36"/>
    </row>
    <row r="37" spans="1:3" ht="15">
      <c r="A37"/>
    </row>
    <row r="38" spans="1:3" ht="15">
      <c r="A38"/>
    </row>
    <row r="39" spans="1:3" ht="15">
      <c r="A39"/>
      <c r="C39"/>
    </row>
    <row r="40" spans="1:3" ht="15">
      <c r="A40"/>
      <c r="C40"/>
    </row>
    <row r="41" spans="1:3" ht="15">
      <c r="A41"/>
      <c r="C41"/>
    </row>
  </sheetData>
  <sheetProtection password="8863" sheet="1" objects="1"/>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filterMode="1"/>
  <dimension ref="A1:AI309"/>
  <sheetViews>
    <sheetView zoomScale="55" zoomScaleNormal="55" workbookViewId="0">
      <selection activeCell="C31" sqref="C31:C33"/>
    </sheetView>
  </sheetViews>
  <sheetFormatPr defaultColWidth="6.90625" defaultRowHeight="13.2"/>
  <cols>
    <col min="1" max="1" width="5.6328125" style="292" customWidth="1"/>
    <col min="2" max="2" width="10.36328125" style="292" customWidth="1"/>
    <col min="3" max="3" width="30.81640625" style="292" customWidth="1"/>
    <col min="4" max="4" width="8.81640625" style="292" customWidth="1"/>
    <col min="5" max="5" width="11.08984375" style="292" customWidth="1"/>
    <col min="6" max="35" width="8.81640625" style="292" customWidth="1"/>
    <col min="36" max="246" width="6.90625" style="292"/>
    <col min="247" max="247" width="3.54296875" style="292" bestFit="1" customWidth="1"/>
    <col min="248" max="248" width="9.6328125" style="292" bestFit="1" customWidth="1"/>
    <col min="249" max="249" width="21.6328125" style="292" customWidth="1"/>
    <col min="250" max="250" width="8.81640625" style="292" customWidth="1"/>
    <col min="251" max="251" width="11.08984375" style="292" customWidth="1"/>
    <col min="252" max="252" width="8.08984375" style="292" customWidth="1"/>
    <col min="253" max="253" width="8" style="292" customWidth="1"/>
    <col min="254" max="254" width="8.81640625" style="292" customWidth="1"/>
    <col min="255" max="255" width="13.08984375" style="292" customWidth="1"/>
    <col min="256" max="256" width="11.08984375" style="292" customWidth="1"/>
    <col min="257" max="257" width="16.54296875" style="292" customWidth="1"/>
    <col min="258" max="502" width="6.90625" style="292"/>
    <col min="503" max="503" width="3.54296875" style="292" bestFit="1" customWidth="1"/>
    <col min="504" max="504" width="9.6328125" style="292" bestFit="1" customWidth="1"/>
    <col min="505" max="505" width="21.6328125" style="292" customWidth="1"/>
    <col min="506" max="506" width="8.81640625" style="292" customWidth="1"/>
    <col min="507" max="507" width="11.08984375" style="292" customWidth="1"/>
    <col min="508" max="508" width="8.08984375" style="292" customWidth="1"/>
    <col min="509" max="509" width="8" style="292" customWidth="1"/>
    <col min="510" max="510" width="8.81640625" style="292" customWidth="1"/>
    <col min="511" max="511" width="13.08984375" style="292" customWidth="1"/>
    <col min="512" max="512" width="11.08984375" style="292" customWidth="1"/>
    <col min="513" max="513" width="16.54296875" style="292" customWidth="1"/>
    <col min="514" max="758" width="6.90625" style="292"/>
    <col min="759" max="759" width="3.54296875" style="292" bestFit="1" customWidth="1"/>
    <col min="760" max="760" width="9.6328125" style="292" bestFit="1" customWidth="1"/>
    <col min="761" max="761" width="21.6328125" style="292" customWidth="1"/>
    <col min="762" max="762" width="8.81640625" style="292" customWidth="1"/>
    <col min="763" max="763" width="11.08984375" style="292" customWidth="1"/>
    <col min="764" max="764" width="8.08984375" style="292" customWidth="1"/>
    <col min="765" max="765" width="8" style="292" customWidth="1"/>
    <col min="766" max="766" width="8.81640625" style="292" customWidth="1"/>
    <col min="767" max="767" width="13.08984375" style="292" customWidth="1"/>
    <col min="768" max="768" width="11.08984375" style="292" customWidth="1"/>
    <col min="769" max="769" width="16.54296875" style="292" customWidth="1"/>
    <col min="770" max="1014" width="6.90625" style="292"/>
    <col min="1015" max="1015" width="3.54296875" style="292" bestFit="1" customWidth="1"/>
    <col min="1016" max="1016" width="9.6328125" style="292" bestFit="1" customWidth="1"/>
    <col min="1017" max="1017" width="21.6328125" style="292" customWidth="1"/>
    <col min="1018" max="1018" width="8.81640625" style="292" customWidth="1"/>
    <col min="1019" max="1019" width="11.08984375" style="292" customWidth="1"/>
    <col min="1020" max="1020" width="8.08984375" style="292" customWidth="1"/>
    <col min="1021" max="1021" width="8" style="292" customWidth="1"/>
    <col min="1022" max="1022" width="8.81640625" style="292" customWidth="1"/>
    <col min="1023" max="1023" width="13.08984375" style="292" customWidth="1"/>
    <col min="1024" max="1024" width="11.08984375" style="292" customWidth="1"/>
    <col min="1025" max="1025" width="16.54296875" style="292" customWidth="1"/>
    <col min="1026" max="1270" width="6.90625" style="292"/>
    <col min="1271" max="1271" width="3.54296875" style="292" bestFit="1" customWidth="1"/>
    <col min="1272" max="1272" width="9.6328125" style="292" bestFit="1" customWidth="1"/>
    <col min="1273" max="1273" width="21.6328125" style="292" customWidth="1"/>
    <col min="1274" max="1274" width="8.81640625" style="292" customWidth="1"/>
    <col min="1275" max="1275" width="11.08984375" style="292" customWidth="1"/>
    <col min="1276" max="1276" width="8.08984375" style="292" customWidth="1"/>
    <col min="1277" max="1277" width="8" style="292" customWidth="1"/>
    <col min="1278" max="1278" width="8.81640625" style="292" customWidth="1"/>
    <col min="1279" max="1279" width="13.08984375" style="292" customWidth="1"/>
    <col min="1280" max="1280" width="11.08984375" style="292" customWidth="1"/>
    <col min="1281" max="1281" width="16.54296875" style="292" customWidth="1"/>
    <col min="1282" max="1526" width="6.90625" style="292"/>
    <col min="1527" max="1527" width="3.54296875" style="292" bestFit="1" customWidth="1"/>
    <col min="1528" max="1528" width="9.6328125" style="292" bestFit="1" customWidth="1"/>
    <col min="1529" max="1529" width="21.6328125" style="292" customWidth="1"/>
    <col min="1530" max="1530" width="8.81640625" style="292" customWidth="1"/>
    <col min="1531" max="1531" width="11.08984375" style="292" customWidth="1"/>
    <col min="1532" max="1532" width="8.08984375" style="292" customWidth="1"/>
    <col min="1533" max="1533" width="8" style="292" customWidth="1"/>
    <col min="1534" max="1534" width="8.81640625" style="292" customWidth="1"/>
    <col min="1535" max="1535" width="13.08984375" style="292" customWidth="1"/>
    <col min="1536" max="1536" width="11.08984375" style="292" customWidth="1"/>
    <col min="1537" max="1537" width="16.54296875" style="292" customWidth="1"/>
    <col min="1538" max="1782" width="6.90625" style="292"/>
    <col min="1783" max="1783" width="3.54296875" style="292" bestFit="1" customWidth="1"/>
    <col min="1784" max="1784" width="9.6328125" style="292" bestFit="1" customWidth="1"/>
    <col min="1785" max="1785" width="21.6328125" style="292" customWidth="1"/>
    <col min="1786" max="1786" width="8.81640625" style="292" customWidth="1"/>
    <col min="1787" max="1787" width="11.08984375" style="292" customWidth="1"/>
    <col min="1788" max="1788" width="8.08984375" style="292" customWidth="1"/>
    <col min="1789" max="1789" width="8" style="292" customWidth="1"/>
    <col min="1790" max="1790" width="8.81640625" style="292" customWidth="1"/>
    <col min="1791" max="1791" width="13.08984375" style="292" customWidth="1"/>
    <col min="1792" max="1792" width="11.08984375" style="292" customWidth="1"/>
    <col min="1793" max="1793" width="16.54296875" style="292" customWidth="1"/>
    <col min="1794" max="2038" width="6.90625" style="292"/>
    <col min="2039" max="2039" width="3.54296875" style="292" bestFit="1" customWidth="1"/>
    <col min="2040" max="2040" width="9.6328125" style="292" bestFit="1" customWidth="1"/>
    <col min="2041" max="2041" width="21.6328125" style="292" customWidth="1"/>
    <col min="2042" max="2042" width="8.81640625" style="292" customWidth="1"/>
    <col min="2043" max="2043" width="11.08984375" style="292" customWidth="1"/>
    <col min="2044" max="2044" width="8.08984375" style="292" customWidth="1"/>
    <col min="2045" max="2045" width="8" style="292" customWidth="1"/>
    <col min="2046" max="2046" width="8.81640625" style="292" customWidth="1"/>
    <col min="2047" max="2047" width="13.08984375" style="292" customWidth="1"/>
    <col min="2048" max="2048" width="11.08984375" style="292" customWidth="1"/>
    <col min="2049" max="2049" width="16.54296875" style="292" customWidth="1"/>
    <col min="2050" max="2294" width="6.90625" style="292"/>
    <col min="2295" max="2295" width="3.54296875" style="292" bestFit="1" customWidth="1"/>
    <col min="2296" max="2296" width="9.6328125" style="292" bestFit="1" customWidth="1"/>
    <col min="2297" max="2297" width="21.6328125" style="292" customWidth="1"/>
    <col min="2298" max="2298" width="8.81640625" style="292" customWidth="1"/>
    <col min="2299" max="2299" width="11.08984375" style="292" customWidth="1"/>
    <col min="2300" max="2300" width="8.08984375" style="292" customWidth="1"/>
    <col min="2301" max="2301" width="8" style="292" customWidth="1"/>
    <col min="2302" max="2302" width="8.81640625" style="292" customWidth="1"/>
    <col min="2303" max="2303" width="13.08984375" style="292" customWidth="1"/>
    <col min="2304" max="2304" width="11.08984375" style="292" customWidth="1"/>
    <col min="2305" max="2305" width="16.54296875" style="292" customWidth="1"/>
    <col min="2306" max="2550" width="6.90625" style="292"/>
    <col min="2551" max="2551" width="3.54296875" style="292" bestFit="1" customWidth="1"/>
    <col min="2552" max="2552" width="9.6328125" style="292" bestFit="1" customWidth="1"/>
    <col min="2553" max="2553" width="21.6328125" style="292" customWidth="1"/>
    <col min="2554" max="2554" width="8.81640625" style="292" customWidth="1"/>
    <col min="2555" max="2555" width="11.08984375" style="292" customWidth="1"/>
    <col min="2556" max="2556" width="8.08984375" style="292" customWidth="1"/>
    <col min="2557" max="2557" width="8" style="292" customWidth="1"/>
    <col min="2558" max="2558" width="8.81640625" style="292" customWidth="1"/>
    <col min="2559" max="2559" width="13.08984375" style="292" customWidth="1"/>
    <col min="2560" max="2560" width="11.08984375" style="292" customWidth="1"/>
    <col min="2561" max="2561" width="16.54296875" style="292" customWidth="1"/>
    <col min="2562" max="2806" width="6.90625" style="292"/>
    <col min="2807" max="2807" width="3.54296875" style="292" bestFit="1" customWidth="1"/>
    <col min="2808" max="2808" width="9.6328125" style="292" bestFit="1" customWidth="1"/>
    <col min="2809" max="2809" width="21.6328125" style="292" customWidth="1"/>
    <col min="2810" max="2810" width="8.81640625" style="292" customWidth="1"/>
    <col min="2811" max="2811" width="11.08984375" style="292" customWidth="1"/>
    <col min="2812" max="2812" width="8.08984375" style="292" customWidth="1"/>
    <col min="2813" max="2813" width="8" style="292" customWidth="1"/>
    <col min="2814" max="2814" width="8.81640625" style="292" customWidth="1"/>
    <col min="2815" max="2815" width="13.08984375" style="292" customWidth="1"/>
    <col min="2816" max="2816" width="11.08984375" style="292" customWidth="1"/>
    <col min="2817" max="2817" width="16.54296875" style="292" customWidth="1"/>
    <col min="2818" max="3062" width="6.90625" style="292"/>
    <col min="3063" max="3063" width="3.54296875" style="292" bestFit="1" customWidth="1"/>
    <col min="3064" max="3064" width="9.6328125" style="292" bestFit="1" customWidth="1"/>
    <col min="3065" max="3065" width="21.6328125" style="292" customWidth="1"/>
    <col min="3066" max="3066" width="8.81640625" style="292" customWidth="1"/>
    <col min="3067" max="3067" width="11.08984375" style="292" customWidth="1"/>
    <col min="3068" max="3068" width="8.08984375" style="292" customWidth="1"/>
    <col min="3069" max="3069" width="8" style="292" customWidth="1"/>
    <col min="3070" max="3070" width="8.81640625" style="292" customWidth="1"/>
    <col min="3071" max="3071" width="13.08984375" style="292" customWidth="1"/>
    <col min="3072" max="3072" width="11.08984375" style="292" customWidth="1"/>
    <col min="3073" max="3073" width="16.54296875" style="292" customWidth="1"/>
    <col min="3074" max="3318" width="6.90625" style="292"/>
    <col min="3319" max="3319" width="3.54296875" style="292" bestFit="1" customWidth="1"/>
    <col min="3320" max="3320" width="9.6328125" style="292" bestFit="1" customWidth="1"/>
    <col min="3321" max="3321" width="21.6328125" style="292" customWidth="1"/>
    <col min="3322" max="3322" width="8.81640625" style="292" customWidth="1"/>
    <col min="3323" max="3323" width="11.08984375" style="292" customWidth="1"/>
    <col min="3324" max="3324" width="8.08984375" style="292" customWidth="1"/>
    <col min="3325" max="3325" width="8" style="292" customWidth="1"/>
    <col min="3326" max="3326" width="8.81640625" style="292" customWidth="1"/>
    <col min="3327" max="3327" width="13.08984375" style="292" customWidth="1"/>
    <col min="3328" max="3328" width="11.08984375" style="292" customWidth="1"/>
    <col min="3329" max="3329" width="16.54296875" style="292" customWidth="1"/>
    <col min="3330" max="3574" width="6.90625" style="292"/>
    <col min="3575" max="3575" width="3.54296875" style="292" bestFit="1" customWidth="1"/>
    <col min="3576" max="3576" width="9.6328125" style="292" bestFit="1" customWidth="1"/>
    <col min="3577" max="3577" width="21.6328125" style="292" customWidth="1"/>
    <col min="3578" max="3578" width="8.81640625" style="292" customWidth="1"/>
    <col min="3579" max="3579" width="11.08984375" style="292" customWidth="1"/>
    <col min="3580" max="3580" width="8.08984375" style="292" customWidth="1"/>
    <col min="3581" max="3581" width="8" style="292" customWidth="1"/>
    <col min="3582" max="3582" width="8.81640625" style="292" customWidth="1"/>
    <col min="3583" max="3583" width="13.08984375" style="292" customWidth="1"/>
    <col min="3584" max="3584" width="11.08984375" style="292" customWidth="1"/>
    <col min="3585" max="3585" width="16.54296875" style="292" customWidth="1"/>
    <col min="3586" max="3830" width="6.90625" style="292"/>
    <col min="3831" max="3831" width="3.54296875" style="292" bestFit="1" customWidth="1"/>
    <col min="3832" max="3832" width="9.6328125" style="292" bestFit="1" customWidth="1"/>
    <col min="3833" max="3833" width="21.6328125" style="292" customWidth="1"/>
    <col min="3834" max="3834" width="8.81640625" style="292" customWidth="1"/>
    <col min="3835" max="3835" width="11.08984375" style="292" customWidth="1"/>
    <col min="3836" max="3836" width="8.08984375" style="292" customWidth="1"/>
    <col min="3837" max="3837" width="8" style="292" customWidth="1"/>
    <col min="3838" max="3838" width="8.81640625" style="292" customWidth="1"/>
    <col min="3839" max="3839" width="13.08984375" style="292" customWidth="1"/>
    <col min="3840" max="3840" width="11.08984375" style="292" customWidth="1"/>
    <col min="3841" max="3841" width="16.54296875" style="292" customWidth="1"/>
    <col min="3842" max="4086" width="6.90625" style="292"/>
    <col min="4087" max="4087" width="3.54296875" style="292" bestFit="1" customWidth="1"/>
    <col min="4088" max="4088" width="9.6328125" style="292" bestFit="1" customWidth="1"/>
    <col min="4089" max="4089" width="21.6328125" style="292" customWidth="1"/>
    <col min="4090" max="4090" width="8.81640625" style="292" customWidth="1"/>
    <col min="4091" max="4091" width="11.08984375" style="292" customWidth="1"/>
    <col min="4092" max="4092" width="8.08984375" style="292" customWidth="1"/>
    <col min="4093" max="4093" width="8" style="292" customWidth="1"/>
    <col min="4094" max="4094" width="8.81640625" style="292" customWidth="1"/>
    <col min="4095" max="4095" width="13.08984375" style="292" customWidth="1"/>
    <col min="4096" max="4096" width="11.08984375" style="292" customWidth="1"/>
    <col min="4097" max="4097" width="16.54296875" style="292" customWidth="1"/>
    <col min="4098" max="4342" width="6.90625" style="292"/>
    <col min="4343" max="4343" width="3.54296875" style="292" bestFit="1" customWidth="1"/>
    <col min="4344" max="4344" width="9.6328125" style="292" bestFit="1" customWidth="1"/>
    <col min="4345" max="4345" width="21.6328125" style="292" customWidth="1"/>
    <col min="4346" max="4346" width="8.81640625" style="292" customWidth="1"/>
    <col min="4347" max="4347" width="11.08984375" style="292" customWidth="1"/>
    <col min="4348" max="4348" width="8.08984375" style="292" customWidth="1"/>
    <col min="4349" max="4349" width="8" style="292" customWidth="1"/>
    <col min="4350" max="4350" width="8.81640625" style="292" customWidth="1"/>
    <col min="4351" max="4351" width="13.08984375" style="292" customWidth="1"/>
    <col min="4352" max="4352" width="11.08984375" style="292" customWidth="1"/>
    <col min="4353" max="4353" width="16.54296875" style="292" customWidth="1"/>
    <col min="4354" max="4598" width="6.90625" style="292"/>
    <col min="4599" max="4599" width="3.54296875" style="292" bestFit="1" customWidth="1"/>
    <col min="4600" max="4600" width="9.6328125" style="292" bestFit="1" customWidth="1"/>
    <col min="4601" max="4601" width="21.6328125" style="292" customWidth="1"/>
    <col min="4602" max="4602" width="8.81640625" style="292" customWidth="1"/>
    <col min="4603" max="4603" width="11.08984375" style="292" customWidth="1"/>
    <col min="4604" max="4604" width="8.08984375" style="292" customWidth="1"/>
    <col min="4605" max="4605" width="8" style="292" customWidth="1"/>
    <col min="4606" max="4606" width="8.81640625" style="292" customWidth="1"/>
    <col min="4607" max="4607" width="13.08984375" style="292" customWidth="1"/>
    <col min="4608" max="4608" width="11.08984375" style="292" customWidth="1"/>
    <col min="4609" max="4609" width="16.54296875" style="292" customWidth="1"/>
    <col min="4610" max="4854" width="6.90625" style="292"/>
    <col min="4855" max="4855" width="3.54296875" style="292" bestFit="1" customWidth="1"/>
    <col min="4856" max="4856" width="9.6328125" style="292" bestFit="1" customWidth="1"/>
    <col min="4857" max="4857" width="21.6328125" style="292" customWidth="1"/>
    <col min="4858" max="4858" width="8.81640625" style="292" customWidth="1"/>
    <col min="4859" max="4859" width="11.08984375" style="292" customWidth="1"/>
    <col min="4860" max="4860" width="8.08984375" style="292" customWidth="1"/>
    <col min="4861" max="4861" width="8" style="292" customWidth="1"/>
    <col min="4862" max="4862" width="8.81640625" style="292" customWidth="1"/>
    <col min="4863" max="4863" width="13.08984375" style="292" customWidth="1"/>
    <col min="4864" max="4864" width="11.08984375" style="292" customWidth="1"/>
    <col min="4865" max="4865" width="16.54296875" style="292" customWidth="1"/>
    <col min="4866" max="5110" width="6.90625" style="292"/>
    <col min="5111" max="5111" width="3.54296875" style="292" bestFit="1" customWidth="1"/>
    <col min="5112" max="5112" width="9.6328125" style="292" bestFit="1" customWidth="1"/>
    <col min="5113" max="5113" width="21.6328125" style="292" customWidth="1"/>
    <col min="5114" max="5114" width="8.81640625" style="292" customWidth="1"/>
    <col min="5115" max="5115" width="11.08984375" style="292" customWidth="1"/>
    <col min="5116" max="5116" width="8.08984375" style="292" customWidth="1"/>
    <col min="5117" max="5117" width="8" style="292" customWidth="1"/>
    <col min="5118" max="5118" width="8.81640625" style="292" customWidth="1"/>
    <col min="5119" max="5119" width="13.08984375" style="292" customWidth="1"/>
    <col min="5120" max="5120" width="11.08984375" style="292" customWidth="1"/>
    <col min="5121" max="5121" width="16.54296875" style="292" customWidth="1"/>
    <col min="5122" max="5366" width="6.90625" style="292"/>
    <col min="5367" max="5367" width="3.54296875" style="292" bestFit="1" customWidth="1"/>
    <col min="5368" max="5368" width="9.6328125" style="292" bestFit="1" customWidth="1"/>
    <col min="5369" max="5369" width="21.6328125" style="292" customWidth="1"/>
    <col min="5370" max="5370" width="8.81640625" style="292" customWidth="1"/>
    <col min="5371" max="5371" width="11.08984375" style="292" customWidth="1"/>
    <col min="5372" max="5372" width="8.08984375" style="292" customWidth="1"/>
    <col min="5373" max="5373" width="8" style="292" customWidth="1"/>
    <col min="5374" max="5374" width="8.81640625" style="292" customWidth="1"/>
    <col min="5375" max="5375" width="13.08984375" style="292" customWidth="1"/>
    <col min="5376" max="5376" width="11.08984375" style="292" customWidth="1"/>
    <col min="5377" max="5377" width="16.54296875" style="292" customWidth="1"/>
    <col min="5378" max="5622" width="6.90625" style="292"/>
    <col min="5623" max="5623" width="3.54296875" style="292" bestFit="1" customWidth="1"/>
    <col min="5624" max="5624" width="9.6328125" style="292" bestFit="1" customWidth="1"/>
    <col min="5625" max="5625" width="21.6328125" style="292" customWidth="1"/>
    <col min="5626" max="5626" width="8.81640625" style="292" customWidth="1"/>
    <col min="5627" max="5627" width="11.08984375" style="292" customWidth="1"/>
    <col min="5628" max="5628" width="8.08984375" style="292" customWidth="1"/>
    <col min="5629" max="5629" width="8" style="292" customWidth="1"/>
    <col min="5630" max="5630" width="8.81640625" style="292" customWidth="1"/>
    <col min="5631" max="5631" width="13.08984375" style="292" customWidth="1"/>
    <col min="5632" max="5632" width="11.08984375" style="292" customWidth="1"/>
    <col min="5633" max="5633" width="16.54296875" style="292" customWidth="1"/>
    <col min="5634" max="5878" width="6.90625" style="292"/>
    <col min="5879" max="5879" width="3.54296875" style="292" bestFit="1" customWidth="1"/>
    <col min="5880" max="5880" width="9.6328125" style="292" bestFit="1" customWidth="1"/>
    <col min="5881" max="5881" width="21.6328125" style="292" customWidth="1"/>
    <col min="5882" max="5882" width="8.81640625" style="292" customWidth="1"/>
    <col min="5883" max="5883" width="11.08984375" style="292" customWidth="1"/>
    <col min="5884" max="5884" width="8.08984375" style="292" customWidth="1"/>
    <col min="5885" max="5885" width="8" style="292" customWidth="1"/>
    <col min="5886" max="5886" width="8.81640625" style="292" customWidth="1"/>
    <col min="5887" max="5887" width="13.08984375" style="292" customWidth="1"/>
    <col min="5888" max="5888" width="11.08984375" style="292" customWidth="1"/>
    <col min="5889" max="5889" width="16.54296875" style="292" customWidth="1"/>
    <col min="5890" max="6134" width="6.90625" style="292"/>
    <col min="6135" max="6135" width="3.54296875" style="292" bestFit="1" customWidth="1"/>
    <col min="6136" max="6136" width="9.6328125" style="292" bestFit="1" customWidth="1"/>
    <col min="6137" max="6137" width="21.6328125" style="292" customWidth="1"/>
    <col min="6138" max="6138" width="8.81640625" style="292" customWidth="1"/>
    <col min="6139" max="6139" width="11.08984375" style="292" customWidth="1"/>
    <col min="6140" max="6140" width="8.08984375" style="292" customWidth="1"/>
    <col min="6141" max="6141" width="8" style="292" customWidth="1"/>
    <col min="6142" max="6142" width="8.81640625" style="292" customWidth="1"/>
    <col min="6143" max="6143" width="13.08984375" style="292" customWidth="1"/>
    <col min="6144" max="6144" width="11.08984375" style="292" customWidth="1"/>
    <col min="6145" max="6145" width="16.54296875" style="292" customWidth="1"/>
    <col min="6146" max="6390" width="6.90625" style="292"/>
    <col min="6391" max="6391" width="3.54296875" style="292" bestFit="1" customWidth="1"/>
    <col min="6392" max="6392" width="9.6328125" style="292" bestFit="1" customWidth="1"/>
    <col min="6393" max="6393" width="21.6328125" style="292" customWidth="1"/>
    <col min="6394" max="6394" width="8.81640625" style="292" customWidth="1"/>
    <col min="6395" max="6395" width="11.08984375" style="292" customWidth="1"/>
    <col min="6396" max="6396" width="8.08984375" style="292" customWidth="1"/>
    <col min="6397" max="6397" width="8" style="292" customWidth="1"/>
    <col min="6398" max="6398" width="8.81640625" style="292" customWidth="1"/>
    <col min="6399" max="6399" width="13.08984375" style="292" customWidth="1"/>
    <col min="6400" max="6400" width="11.08984375" style="292" customWidth="1"/>
    <col min="6401" max="6401" width="16.54296875" style="292" customWidth="1"/>
    <col min="6402" max="6646" width="6.90625" style="292"/>
    <col min="6647" max="6647" width="3.54296875" style="292" bestFit="1" customWidth="1"/>
    <col min="6648" max="6648" width="9.6328125" style="292" bestFit="1" customWidth="1"/>
    <col min="6649" max="6649" width="21.6328125" style="292" customWidth="1"/>
    <col min="6650" max="6650" width="8.81640625" style="292" customWidth="1"/>
    <col min="6651" max="6651" width="11.08984375" style="292" customWidth="1"/>
    <col min="6652" max="6652" width="8.08984375" style="292" customWidth="1"/>
    <col min="6653" max="6653" width="8" style="292" customWidth="1"/>
    <col min="6654" max="6654" width="8.81640625" style="292" customWidth="1"/>
    <col min="6655" max="6655" width="13.08984375" style="292" customWidth="1"/>
    <col min="6656" max="6656" width="11.08984375" style="292" customWidth="1"/>
    <col min="6657" max="6657" width="16.54296875" style="292" customWidth="1"/>
    <col min="6658" max="6902" width="6.90625" style="292"/>
    <col min="6903" max="6903" width="3.54296875" style="292" bestFit="1" customWidth="1"/>
    <col min="6904" max="6904" width="9.6328125" style="292" bestFit="1" customWidth="1"/>
    <col min="6905" max="6905" width="21.6328125" style="292" customWidth="1"/>
    <col min="6906" max="6906" width="8.81640625" style="292" customWidth="1"/>
    <col min="6907" max="6907" width="11.08984375" style="292" customWidth="1"/>
    <col min="6908" max="6908" width="8.08984375" style="292" customWidth="1"/>
    <col min="6909" max="6909" width="8" style="292" customWidth="1"/>
    <col min="6910" max="6910" width="8.81640625" style="292" customWidth="1"/>
    <col min="6911" max="6911" width="13.08984375" style="292" customWidth="1"/>
    <col min="6912" max="6912" width="11.08984375" style="292" customWidth="1"/>
    <col min="6913" max="6913" width="16.54296875" style="292" customWidth="1"/>
    <col min="6914" max="7158" width="6.90625" style="292"/>
    <col min="7159" max="7159" width="3.54296875" style="292" bestFit="1" customWidth="1"/>
    <col min="7160" max="7160" width="9.6328125" style="292" bestFit="1" customWidth="1"/>
    <col min="7161" max="7161" width="21.6328125" style="292" customWidth="1"/>
    <col min="7162" max="7162" width="8.81640625" style="292" customWidth="1"/>
    <col min="7163" max="7163" width="11.08984375" style="292" customWidth="1"/>
    <col min="7164" max="7164" width="8.08984375" style="292" customWidth="1"/>
    <col min="7165" max="7165" width="8" style="292" customWidth="1"/>
    <col min="7166" max="7166" width="8.81640625" style="292" customWidth="1"/>
    <col min="7167" max="7167" width="13.08984375" style="292" customWidth="1"/>
    <col min="7168" max="7168" width="11.08984375" style="292" customWidth="1"/>
    <col min="7169" max="7169" width="16.54296875" style="292" customWidth="1"/>
    <col min="7170" max="7414" width="6.90625" style="292"/>
    <col min="7415" max="7415" width="3.54296875" style="292" bestFit="1" customWidth="1"/>
    <col min="7416" max="7416" width="9.6328125" style="292" bestFit="1" customWidth="1"/>
    <col min="7417" max="7417" width="21.6328125" style="292" customWidth="1"/>
    <col min="7418" max="7418" width="8.81640625" style="292" customWidth="1"/>
    <col min="7419" max="7419" width="11.08984375" style="292" customWidth="1"/>
    <col min="7420" max="7420" width="8.08984375" style="292" customWidth="1"/>
    <col min="7421" max="7421" width="8" style="292" customWidth="1"/>
    <col min="7422" max="7422" width="8.81640625" style="292" customWidth="1"/>
    <col min="7423" max="7423" width="13.08984375" style="292" customWidth="1"/>
    <col min="7424" max="7424" width="11.08984375" style="292" customWidth="1"/>
    <col min="7425" max="7425" width="16.54296875" style="292" customWidth="1"/>
    <col min="7426" max="7670" width="6.90625" style="292"/>
    <col min="7671" max="7671" width="3.54296875" style="292" bestFit="1" customWidth="1"/>
    <col min="7672" max="7672" width="9.6328125" style="292" bestFit="1" customWidth="1"/>
    <col min="7673" max="7673" width="21.6328125" style="292" customWidth="1"/>
    <col min="7674" max="7674" width="8.81640625" style="292" customWidth="1"/>
    <col min="7675" max="7675" width="11.08984375" style="292" customWidth="1"/>
    <col min="7676" max="7676" width="8.08984375" style="292" customWidth="1"/>
    <col min="7677" max="7677" width="8" style="292" customWidth="1"/>
    <col min="7678" max="7678" width="8.81640625" style="292" customWidth="1"/>
    <col min="7679" max="7679" width="13.08984375" style="292" customWidth="1"/>
    <col min="7680" max="7680" width="11.08984375" style="292" customWidth="1"/>
    <col min="7681" max="7681" width="16.54296875" style="292" customWidth="1"/>
    <col min="7682" max="7926" width="6.90625" style="292"/>
    <col min="7927" max="7927" width="3.54296875" style="292" bestFit="1" customWidth="1"/>
    <col min="7928" max="7928" width="9.6328125" style="292" bestFit="1" customWidth="1"/>
    <col min="7929" max="7929" width="21.6328125" style="292" customWidth="1"/>
    <col min="7930" max="7930" width="8.81640625" style="292" customWidth="1"/>
    <col min="7931" max="7931" width="11.08984375" style="292" customWidth="1"/>
    <col min="7932" max="7932" width="8.08984375" style="292" customWidth="1"/>
    <col min="7933" max="7933" width="8" style="292" customWidth="1"/>
    <col min="7934" max="7934" width="8.81640625" style="292" customWidth="1"/>
    <col min="7935" max="7935" width="13.08984375" style="292" customWidth="1"/>
    <col min="7936" max="7936" width="11.08984375" style="292" customWidth="1"/>
    <col min="7937" max="7937" width="16.54296875" style="292" customWidth="1"/>
    <col min="7938" max="8182" width="6.90625" style="292"/>
    <col min="8183" max="8183" width="3.54296875" style="292" bestFit="1" customWidth="1"/>
    <col min="8184" max="8184" width="9.6328125" style="292" bestFit="1" customWidth="1"/>
    <col min="8185" max="8185" width="21.6328125" style="292" customWidth="1"/>
    <col min="8186" max="8186" width="8.81640625" style="292" customWidth="1"/>
    <col min="8187" max="8187" width="11.08984375" style="292" customWidth="1"/>
    <col min="8188" max="8188" width="8.08984375" style="292" customWidth="1"/>
    <col min="8189" max="8189" width="8" style="292" customWidth="1"/>
    <col min="8190" max="8190" width="8.81640625" style="292" customWidth="1"/>
    <col min="8191" max="8191" width="13.08984375" style="292" customWidth="1"/>
    <col min="8192" max="8192" width="11.08984375" style="292" customWidth="1"/>
    <col min="8193" max="8193" width="16.54296875" style="292" customWidth="1"/>
    <col min="8194" max="8438" width="6.90625" style="292"/>
    <col min="8439" max="8439" width="3.54296875" style="292" bestFit="1" customWidth="1"/>
    <col min="8440" max="8440" width="9.6328125" style="292" bestFit="1" customWidth="1"/>
    <col min="8441" max="8441" width="21.6328125" style="292" customWidth="1"/>
    <col min="8442" max="8442" width="8.81640625" style="292" customWidth="1"/>
    <col min="8443" max="8443" width="11.08984375" style="292" customWidth="1"/>
    <col min="8444" max="8444" width="8.08984375" style="292" customWidth="1"/>
    <col min="8445" max="8445" width="8" style="292" customWidth="1"/>
    <col min="8446" max="8446" width="8.81640625" style="292" customWidth="1"/>
    <col min="8447" max="8447" width="13.08984375" style="292" customWidth="1"/>
    <col min="8448" max="8448" width="11.08984375" style="292" customWidth="1"/>
    <col min="8449" max="8449" width="16.54296875" style="292" customWidth="1"/>
    <col min="8450" max="8694" width="6.90625" style="292"/>
    <col min="8695" max="8695" width="3.54296875" style="292" bestFit="1" customWidth="1"/>
    <col min="8696" max="8696" width="9.6328125" style="292" bestFit="1" customWidth="1"/>
    <col min="8697" max="8697" width="21.6328125" style="292" customWidth="1"/>
    <col min="8698" max="8698" width="8.81640625" style="292" customWidth="1"/>
    <col min="8699" max="8699" width="11.08984375" style="292" customWidth="1"/>
    <col min="8700" max="8700" width="8.08984375" style="292" customWidth="1"/>
    <col min="8701" max="8701" width="8" style="292" customWidth="1"/>
    <col min="8702" max="8702" width="8.81640625" style="292" customWidth="1"/>
    <col min="8703" max="8703" width="13.08984375" style="292" customWidth="1"/>
    <col min="8704" max="8704" width="11.08984375" style="292" customWidth="1"/>
    <col min="8705" max="8705" width="16.54296875" style="292" customWidth="1"/>
    <col min="8706" max="8950" width="6.90625" style="292"/>
    <col min="8951" max="8951" width="3.54296875" style="292" bestFit="1" customWidth="1"/>
    <col min="8952" max="8952" width="9.6328125" style="292" bestFit="1" customWidth="1"/>
    <col min="8953" max="8953" width="21.6328125" style="292" customWidth="1"/>
    <col min="8954" max="8954" width="8.81640625" style="292" customWidth="1"/>
    <col min="8955" max="8955" width="11.08984375" style="292" customWidth="1"/>
    <col min="8956" max="8956" width="8.08984375" style="292" customWidth="1"/>
    <col min="8957" max="8957" width="8" style="292" customWidth="1"/>
    <col min="8958" max="8958" width="8.81640625" style="292" customWidth="1"/>
    <col min="8959" max="8959" width="13.08984375" style="292" customWidth="1"/>
    <col min="8960" max="8960" width="11.08984375" style="292" customWidth="1"/>
    <col min="8961" max="8961" width="16.54296875" style="292" customWidth="1"/>
    <col min="8962" max="9206" width="6.90625" style="292"/>
    <col min="9207" max="9207" width="3.54296875" style="292" bestFit="1" customWidth="1"/>
    <col min="9208" max="9208" width="9.6328125" style="292" bestFit="1" customWidth="1"/>
    <col min="9209" max="9209" width="21.6328125" style="292" customWidth="1"/>
    <col min="9210" max="9210" width="8.81640625" style="292" customWidth="1"/>
    <col min="9211" max="9211" width="11.08984375" style="292" customWidth="1"/>
    <col min="9212" max="9212" width="8.08984375" style="292" customWidth="1"/>
    <col min="9213" max="9213" width="8" style="292" customWidth="1"/>
    <col min="9214" max="9214" width="8.81640625" style="292" customWidth="1"/>
    <col min="9215" max="9215" width="13.08984375" style="292" customWidth="1"/>
    <col min="9216" max="9216" width="11.08984375" style="292" customWidth="1"/>
    <col min="9217" max="9217" width="16.54296875" style="292" customWidth="1"/>
    <col min="9218" max="9462" width="6.90625" style="292"/>
    <col min="9463" max="9463" width="3.54296875" style="292" bestFit="1" customWidth="1"/>
    <col min="9464" max="9464" width="9.6328125" style="292" bestFit="1" customWidth="1"/>
    <col min="9465" max="9465" width="21.6328125" style="292" customWidth="1"/>
    <col min="9466" max="9466" width="8.81640625" style="292" customWidth="1"/>
    <col min="9467" max="9467" width="11.08984375" style="292" customWidth="1"/>
    <col min="9468" max="9468" width="8.08984375" style="292" customWidth="1"/>
    <col min="9469" max="9469" width="8" style="292" customWidth="1"/>
    <col min="9470" max="9470" width="8.81640625" style="292" customWidth="1"/>
    <col min="9471" max="9471" width="13.08984375" style="292" customWidth="1"/>
    <col min="9472" max="9472" width="11.08984375" style="292" customWidth="1"/>
    <col min="9473" max="9473" width="16.54296875" style="292" customWidth="1"/>
    <col min="9474" max="9718" width="6.90625" style="292"/>
    <col min="9719" max="9719" width="3.54296875" style="292" bestFit="1" customWidth="1"/>
    <col min="9720" max="9720" width="9.6328125" style="292" bestFit="1" customWidth="1"/>
    <col min="9721" max="9721" width="21.6328125" style="292" customWidth="1"/>
    <col min="9722" max="9722" width="8.81640625" style="292" customWidth="1"/>
    <col min="9723" max="9723" width="11.08984375" style="292" customWidth="1"/>
    <col min="9724" max="9724" width="8.08984375" style="292" customWidth="1"/>
    <col min="9725" max="9725" width="8" style="292" customWidth="1"/>
    <col min="9726" max="9726" width="8.81640625" style="292" customWidth="1"/>
    <col min="9727" max="9727" width="13.08984375" style="292" customWidth="1"/>
    <col min="9728" max="9728" width="11.08984375" style="292" customWidth="1"/>
    <col min="9729" max="9729" width="16.54296875" style="292" customWidth="1"/>
    <col min="9730" max="9974" width="6.90625" style="292"/>
    <col min="9975" max="9975" width="3.54296875" style="292" bestFit="1" customWidth="1"/>
    <col min="9976" max="9976" width="9.6328125" style="292" bestFit="1" customWidth="1"/>
    <col min="9977" max="9977" width="21.6328125" style="292" customWidth="1"/>
    <col min="9978" max="9978" width="8.81640625" style="292" customWidth="1"/>
    <col min="9979" max="9979" width="11.08984375" style="292" customWidth="1"/>
    <col min="9980" max="9980" width="8.08984375" style="292" customWidth="1"/>
    <col min="9981" max="9981" width="8" style="292" customWidth="1"/>
    <col min="9982" max="9982" width="8.81640625" style="292" customWidth="1"/>
    <col min="9983" max="9983" width="13.08984375" style="292" customWidth="1"/>
    <col min="9984" max="9984" width="11.08984375" style="292" customWidth="1"/>
    <col min="9985" max="9985" width="16.54296875" style="292" customWidth="1"/>
    <col min="9986" max="10230" width="6.90625" style="292"/>
    <col min="10231" max="10231" width="3.54296875" style="292" bestFit="1" customWidth="1"/>
    <col min="10232" max="10232" width="9.6328125" style="292" bestFit="1" customWidth="1"/>
    <col min="10233" max="10233" width="21.6328125" style="292" customWidth="1"/>
    <col min="10234" max="10234" width="8.81640625" style="292" customWidth="1"/>
    <col min="10235" max="10235" width="11.08984375" style="292" customWidth="1"/>
    <col min="10236" max="10236" width="8.08984375" style="292" customWidth="1"/>
    <col min="10237" max="10237" width="8" style="292" customWidth="1"/>
    <col min="10238" max="10238" width="8.81640625" style="292" customWidth="1"/>
    <col min="10239" max="10239" width="13.08984375" style="292" customWidth="1"/>
    <col min="10240" max="10240" width="11.08984375" style="292" customWidth="1"/>
    <col min="10241" max="10241" width="16.54296875" style="292" customWidth="1"/>
    <col min="10242" max="10486" width="6.90625" style="292"/>
    <col min="10487" max="10487" width="3.54296875" style="292" bestFit="1" customWidth="1"/>
    <col min="10488" max="10488" width="9.6328125" style="292" bestFit="1" customWidth="1"/>
    <col min="10489" max="10489" width="21.6328125" style="292" customWidth="1"/>
    <col min="10490" max="10490" width="8.81640625" style="292" customWidth="1"/>
    <col min="10491" max="10491" width="11.08984375" style="292" customWidth="1"/>
    <col min="10492" max="10492" width="8.08984375" style="292" customWidth="1"/>
    <col min="10493" max="10493" width="8" style="292" customWidth="1"/>
    <col min="10494" max="10494" width="8.81640625" style="292" customWidth="1"/>
    <col min="10495" max="10495" width="13.08984375" style="292" customWidth="1"/>
    <col min="10496" max="10496" width="11.08984375" style="292" customWidth="1"/>
    <col min="10497" max="10497" width="16.54296875" style="292" customWidth="1"/>
    <col min="10498" max="10742" width="6.90625" style="292"/>
    <col min="10743" max="10743" width="3.54296875" style="292" bestFit="1" customWidth="1"/>
    <col min="10744" max="10744" width="9.6328125" style="292" bestFit="1" customWidth="1"/>
    <col min="10745" max="10745" width="21.6328125" style="292" customWidth="1"/>
    <col min="10746" max="10746" width="8.81640625" style="292" customWidth="1"/>
    <col min="10747" max="10747" width="11.08984375" style="292" customWidth="1"/>
    <col min="10748" max="10748" width="8.08984375" style="292" customWidth="1"/>
    <col min="10749" max="10749" width="8" style="292" customWidth="1"/>
    <col min="10750" max="10750" width="8.81640625" style="292" customWidth="1"/>
    <col min="10751" max="10751" width="13.08984375" style="292" customWidth="1"/>
    <col min="10752" max="10752" width="11.08984375" style="292" customWidth="1"/>
    <col min="10753" max="10753" width="16.54296875" style="292" customWidth="1"/>
    <col min="10754" max="10998" width="6.90625" style="292"/>
    <col min="10999" max="10999" width="3.54296875" style="292" bestFit="1" customWidth="1"/>
    <col min="11000" max="11000" width="9.6328125" style="292" bestFit="1" customWidth="1"/>
    <col min="11001" max="11001" width="21.6328125" style="292" customWidth="1"/>
    <col min="11002" max="11002" width="8.81640625" style="292" customWidth="1"/>
    <col min="11003" max="11003" width="11.08984375" style="292" customWidth="1"/>
    <col min="11004" max="11004" width="8.08984375" style="292" customWidth="1"/>
    <col min="11005" max="11005" width="8" style="292" customWidth="1"/>
    <col min="11006" max="11006" width="8.81640625" style="292" customWidth="1"/>
    <col min="11007" max="11007" width="13.08984375" style="292" customWidth="1"/>
    <col min="11008" max="11008" width="11.08984375" style="292" customWidth="1"/>
    <col min="11009" max="11009" width="16.54296875" style="292" customWidth="1"/>
    <col min="11010" max="11254" width="6.90625" style="292"/>
    <col min="11255" max="11255" width="3.54296875" style="292" bestFit="1" customWidth="1"/>
    <col min="11256" max="11256" width="9.6328125" style="292" bestFit="1" customWidth="1"/>
    <col min="11257" max="11257" width="21.6328125" style="292" customWidth="1"/>
    <col min="11258" max="11258" width="8.81640625" style="292" customWidth="1"/>
    <col min="11259" max="11259" width="11.08984375" style="292" customWidth="1"/>
    <col min="11260" max="11260" width="8.08984375" style="292" customWidth="1"/>
    <col min="11261" max="11261" width="8" style="292" customWidth="1"/>
    <col min="11262" max="11262" width="8.81640625" style="292" customWidth="1"/>
    <col min="11263" max="11263" width="13.08984375" style="292" customWidth="1"/>
    <col min="11264" max="11264" width="11.08984375" style="292" customWidth="1"/>
    <col min="11265" max="11265" width="16.54296875" style="292" customWidth="1"/>
    <col min="11266" max="11510" width="6.90625" style="292"/>
    <col min="11511" max="11511" width="3.54296875" style="292" bestFit="1" customWidth="1"/>
    <col min="11512" max="11512" width="9.6328125" style="292" bestFit="1" customWidth="1"/>
    <col min="11513" max="11513" width="21.6328125" style="292" customWidth="1"/>
    <col min="11514" max="11514" width="8.81640625" style="292" customWidth="1"/>
    <col min="11515" max="11515" width="11.08984375" style="292" customWidth="1"/>
    <col min="11516" max="11516" width="8.08984375" style="292" customWidth="1"/>
    <col min="11517" max="11517" width="8" style="292" customWidth="1"/>
    <col min="11518" max="11518" width="8.81640625" style="292" customWidth="1"/>
    <col min="11519" max="11519" width="13.08984375" style="292" customWidth="1"/>
    <col min="11520" max="11520" width="11.08984375" style="292" customWidth="1"/>
    <col min="11521" max="11521" width="16.54296875" style="292" customWidth="1"/>
    <col min="11522" max="11766" width="6.90625" style="292"/>
    <col min="11767" max="11767" width="3.54296875" style="292" bestFit="1" customWidth="1"/>
    <col min="11768" max="11768" width="9.6328125" style="292" bestFit="1" customWidth="1"/>
    <col min="11769" max="11769" width="21.6328125" style="292" customWidth="1"/>
    <col min="11770" max="11770" width="8.81640625" style="292" customWidth="1"/>
    <col min="11771" max="11771" width="11.08984375" style="292" customWidth="1"/>
    <col min="11772" max="11772" width="8.08984375" style="292" customWidth="1"/>
    <col min="11773" max="11773" width="8" style="292" customWidth="1"/>
    <col min="11774" max="11774" width="8.81640625" style="292" customWidth="1"/>
    <col min="11775" max="11775" width="13.08984375" style="292" customWidth="1"/>
    <col min="11776" max="11776" width="11.08984375" style="292" customWidth="1"/>
    <col min="11777" max="11777" width="16.54296875" style="292" customWidth="1"/>
    <col min="11778" max="12022" width="6.90625" style="292"/>
    <col min="12023" max="12023" width="3.54296875" style="292" bestFit="1" customWidth="1"/>
    <col min="12024" max="12024" width="9.6328125" style="292" bestFit="1" customWidth="1"/>
    <col min="12025" max="12025" width="21.6328125" style="292" customWidth="1"/>
    <col min="12026" max="12026" width="8.81640625" style="292" customWidth="1"/>
    <col min="12027" max="12027" width="11.08984375" style="292" customWidth="1"/>
    <col min="12028" max="12028" width="8.08984375" style="292" customWidth="1"/>
    <col min="12029" max="12029" width="8" style="292" customWidth="1"/>
    <col min="12030" max="12030" width="8.81640625" style="292" customWidth="1"/>
    <col min="12031" max="12031" width="13.08984375" style="292" customWidth="1"/>
    <col min="12032" max="12032" width="11.08984375" style="292" customWidth="1"/>
    <col min="12033" max="12033" width="16.54296875" style="292" customWidth="1"/>
    <col min="12034" max="12278" width="6.90625" style="292"/>
    <col min="12279" max="12279" width="3.54296875" style="292" bestFit="1" customWidth="1"/>
    <col min="12280" max="12280" width="9.6328125" style="292" bestFit="1" customWidth="1"/>
    <col min="12281" max="12281" width="21.6328125" style="292" customWidth="1"/>
    <col min="12282" max="12282" width="8.81640625" style="292" customWidth="1"/>
    <col min="12283" max="12283" width="11.08984375" style="292" customWidth="1"/>
    <col min="12284" max="12284" width="8.08984375" style="292" customWidth="1"/>
    <col min="12285" max="12285" width="8" style="292" customWidth="1"/>
    <col min="12286" max="12286" width="8.81640625" style="292" customWidth="1"/>
    <col min="12287" max="12287" width="13.08984375" style="292" customWidth="1"/>
    <col min="12288" max="12288" width="11.08984375" style="292" customWidth="1"/>
    <col min="12289" max="12289" width="16.54296875" style="292" customWidth="1"/>
    <col min="12290" max="12534" width="6.90625" style="292"/>
    <col min="12535" max="12535" width="3.54296875" style="292" bestFit="1" customWidth="1"/>
    <col min="12536" max="12536" width="9.6328125" style="292" bestFit="1" customWidth="1"/>
    <col min="12537" max="12537" width="21.6328125" style="292" customWidth="1"/>
    <col min="12538" max="12538" width="8.81640625" style="292" customWidth="1"/>
    <col min="12539" max="12539" width="11.08984375" style="292" customWidth="1"/>
    <col min="12540" max="12540" width="8.08984375" style="292" customWidth="1"/>
    <col min="12541" max="12541" width="8" style="292" customWidth="1"/>
    <col min="12542" max="12542" width="8.81640625" style="292" customWidth="1"/>
    <col min="12543" max="12543" width="13.08984375" style="292" customWidth="1"/>
    <col min="12544" max="12544" width="11.08984375" style="292" customWidth="1"/>
    <col min="12545" max="12545" width="16.54296875" style="292" customWidth="1"/>
    <col min="12546" max="12790" width="6.90625" style="292"/>
    <col min="12791" max="12791" width="3.54296875" style="292" bestFit="1" customWidth="1"/>
    <col min="12792" max="12792" width="9.6328125" style="292" bestFit="1" customWidth="1"/>
    <col min="12793" max="12793" width="21.6328125" style="292" customWidth="1"/>
    <col min="12794" max="12794" width="8.81640625" style="292" customWidth="1"/>
    <col min="12795" max="12795" width="11.08984375" style="292" customWidth="1"/>
    <col min="12796" max="12796" width="8.08984375" style="292" customWidth="1"/>
    <col min="12797" max="12797" width="8" style="292" customWidth="1"/>
    <col min="12798" max="12798" width="8.81640625" style="292" customWidth="1"/>
    <col min="12799" max="12799" width="13.08984375" style="292" customWidth="1"/>
    <col min="12800" max="12800" width="11.08984375" style="292" customWidth="1"/>
    <col min="12801" max="12801" width="16.54296875" style="292" customWidth="1"/>
    <col min="12802" max="13046" width="6.90625" style="292"/>
    <col min="13047" max="13047" width="3.54296875" style="292" bestFit="1" customWidth="1"/>
    <col min="13048" max="13048" width="9.6328125" style="292" bestFit="1" customWidth="1"/>
    <col min="13049" max="13049" width="21.6328125" style="292" customWidth="1"/>
    <col min="13050" max="13050" width="8.81640625" style="292" customWidth="1"/>
    <col min="13051" max="13051" width="11.08984375" style="292" customWidth="1"/>
    <col min="13052" max="13052" width="8.08984375" style="292" customWidth="1"/>
    <col min="13053" max="13053" width="8" style="292" customWidth="1"/>
    <col min="13054" max="13054" width="8.81640625" style="292" customWidth="1"/>
    <col min="13055" max="13055" width="13.08984375" style="292" customWidth="1"/>
    <col min="13056" max="13056" width="11.08984375" style="292" customWidth="1"/>
    <col min="13057" max="13057" width="16.54296875" style="292" customWidth="1"/>
    <col min="13058" max="13302" width="6.90625" style="292"/>
    <col min="13303" max="13303" width="3.54296875" style="292" bestFit="1" customWidth="1"/>
    <col min="13304" max="13304" width="9.6328125" style="292" bestFit="1" customWidth="1"/>
    <col min="13305" max="13305" width="21.6328125" style="292" customWidth="1"/>
    <col min="13306" max="13306" width="8.81640625" style="292" customWidth="1"/>
    <col min="13307" max="13307" width="11.08984375" style="292" customWidth="1"/>
    <col min="13308" max="13308" width="8.08984375" style="292" customWidth="1"/>
    <col min="13309" max="13309" width="8" style="292" customWidth="1"/>
    <col min="13310" max="13310" width="8.81640625" style="292" customWidth="1"/>
    <col min="13311" max="13311" width="13.08984375" style="292" customWidth="1"/>
    <col min="13312" max="13312" width="11.08984375" style="292" customWidth="1"/>
    <col min="13313" max="13313" width="16.54296875" style="292" customWidth="1"/>
    <col min="13314" max="13558" width="6.90625" style="292"/>
    <col min="13559" max="13559" width="3.54296875" style="292" bestFit="1" customWidth="1"/>
    <col min="13560" max="13560" width="9.6328125" style="292" bestFit="1" customWidth="1"/>
    <col min="13561" max="13561" width="21.6328125" style="292" customWidth="1"/>
    <col min="13562" max="13562" width="8.81640625" style="292" customWidth="1"/>
    <col min="13563" max="13563" width="11.08984375" style="292" customWidth="1"/>
    <col min="13564" max="13564" width="8.08984375" style="292" customWidth="1"/>
    <col min="13565" max="13565" width="8" style="292" customWidth="1"/>
    <col min="13566" max="13566" width="8.81640625" style="292" customWidth="1"/>
    <col min="13567" max="13567" width="13.08984375" style="292" customWidth="1"/>
    <col min="13568" max="13568" width="11.08984375" style="292" customWidth="1"/>
    <col min="13569" max="13569" width="16.54296875" style="292" customWidth="1"/>
    <col min="13570" max="13814" width="6.90625" style="292"/>
    <col min="13815" max="13815" width="3.54296875" style="292" bestFit="1" customWidth="1"/>
    <col min="13816" max="13816" width="9.6328125" style="292" bestFit="1" customWidth="1"/>
    <col min="13817" max="13817" width="21.6328125" style="292" customWidth="1"/>
    <col min="13818" max="13818" width="8.81640625" style="292" customWidth="1"/>
    <col min="13819" max="13819" width="11.08984375" style="292" customWidth="1"/>
    <col min="13820" max="13820" width="8.08984375" style="292" customWidth="1"/>
    <col min="13821" max="13821" width="8" style="292" customWidth="1"/>
    <col min="13822" max="13822" width="8.81640625" style="292" customWidth="1"/>
    <col min="13823" max="13823" width="13.08984375" style="292" customWidth="1"/>
    <col min="13824" max="13824" width="11.08984375" style="292" customWidth="1"/>
    <col min="13825" max="13825" width="16.54296875" style="292" customWidth="1"/>
    <col min="13826" max="14070" width="6.90625" style="292"/>
    <col min="14071" max="14071" width="3.54296875" style="292" bestFit="1" customWidth="1"/>
    <col min="14072" max="14072" width="9.6328125" style="292" bestFit="1" customWidth="1"/>
    <col min="14073" max="14073" width="21.6328125" style="292" customWidth="1"/>
    <col min="14074" max="14074" width="8.81640625" style="292" customWidth="1"/>
    <col min="14075" max="14075" width="11.08984375" style="292" customWidth="1"/>
    <col min="14076" max="14076" width="8.08984375" style="292" customWidth="1"/>
    <col min="14077" max="14077" width="8" style="292" customWidth="1"/>
    <col min="14078" max="14078" width="8.81640625" style="292" customWidth="1"/>
    <col min="14079" max="14079" width="13.08984375" style="292" customWidth="1"/>
    <col min="14080" max="14080" width="11.08984375" style="292" customWidth="1"/>
    <col min="14081" max="14081" width="16.54296875" style="292" customWidth="1"/>
    <col min="14082" max="14326" width="6.90625" style="292"/>
    <col min="14327" max="14327" width="3.54296875" style="292" bestFit="1" customWidth="1"/>
    <col min="14328" max="14328" width="9.6328125" style="292" bestFit="1" customWidth="1"/>
    <col min="14329" max="14329" width="21.6328125" style="292" customWidth="1"/>
    <col min="14330" max="14330" width="8.81640625" style="292" customWidth="1"/>
    <col min="14331" max="14331" width="11.08984375" style="292" customWidth="1"/>
    <col min="14332" max="14332" width="8.08984375" style="292" customWidth="1"/>
    <col min="14333" max="14333" width="8" style="292" customWidth="1"/>
    <col min="14334" max="14334" width="8.81640625" style="292" customWidth="1"/>
    <col min="14335" max="14335" width="13.08984375" style="292" customWidth="1"/>
    <col min="14336" max="14336" width="11.08984375" style="292" customWidth="1"/>
    <col min="14337" max="14337" width="16.54296875" style="292" customWidth="1"/>
    <col min="14338" max="14582" width="6.90625" style="292"/>
    <col min="14583" max="14583" width="3.54296875" style="292" bestFit="1" customWidth="1"/>
    <col min="14584" max="14584" width="9.6328125" style="292" bestFit="1" customWidth="1"/>
    <col min="14585" max="14585" width="21.6328125" style="292" customWidth="1"/>
    <col min="14586" max="14586" width="8.81640625" style="292" customWidth="1"/>
    <col min="14587" max="14587" width="11.08984375" style="292" customWidth="1"/>
    <col min="14588" max="14588" width="8.08984375" style="292" customWidth="1"/>
    <col min="14589" max="14589" width="8" style="292" customWidth="1"/>
    <col min="14590" max="14590" width="8.81640625" style="292" customWidth="1"/>
    <col min="14591" max="14591" width="13.08984375" style="292" customWidth="1"/>
    <col min="14592" max="14592" width="11.08984375" style="292" customWidth="1"/>
    <col min="14593" max="14593" width="16.54296875" style="292" customWidth="1"/>
    <col min="14594" max="14838" width="6.90625" style="292"/>
    <col min="14839" max="14839" width="3.54296875" style="292" bestFit="1" customWidth="1"/>
    <col min="14840" max="14840" width="9.6328125" style="292" bestFit="1" customWidth="1"/>
    <col min="14841" max="14841" width="21.6328125" style="292" customWidth="1"/>
    <col min="14842" max="14842" width="8.81640625" style="292" customWidth="1"/>
    <col min="14843" max="14843" width="11.08984375" style="292" customWidth="1"/>
    <col min="14844" max="14844" width="8.08984375" style="292" customWidth="1"/>
    <col min="14845" max="14845" width="8" style="292" customWidth="1"/>
    <col min="14846" max="14846" width="8.81640625" style="292" customWidth="1"/>
    <col min="14847" max="14847" width="13.08984375" style="292" customWidth="1"/>
    <col min="14848" max="14848" width="11.08984375" style="292" customWidth="1"/>
    <col min="14849" max="14849" width="16.54296875" style="292" customWidth="1"/>
    <col min="14850" max="15094" width="6.90625" style="292"/>
    <col min="15095" max="15095" width="3.54296875" style="292" bestFit="1" customWidth="1"/>
    <col min="15096" max="15096" width="9.6328125" style="292" bestFit="1" customWidth="1"/>
    <col min="15097" max="15097" width="21.6328125" style="292" customWidth="1"/>
    <col min="15098" max="15098" width="8.81640625" style="292" customWidth="1"/>
    <col min="15099" max="15099" width="11.08984375" style="292" customWidth="1"/>
    <col min="15100" max="15100" width="8.08984375" style="292" customWidth="1"/>
    <col min="15101" max="15101" width="8" style="292" customWidth="1"/>
    <col min="15102" max="15102" width="8.81640625" style="292" customWidth="1"/>
    <col min="15103" max="15103" width="13.08984375" style="292" customWidth="1"/>
    <col min="15104" max="15104" width="11.08984375" style="292" customWidth="1"/>
    <col min="15105" max="15105" width="16.54296875" style="292" customWidth="1"/>
    <col min="15106" max="15350" width="6.90625" style="292"/>
    <col min="15351" max="15351" width="3.54296875" style="292" bestFit="1" customWidth="1"/>
    <col min="15352" max="15352" width="9.6328125" style="292" bestFit="1" customWidth="1"/>
    <col min="15353" max="15353" width="21.6328125" style="292" customWidth="1"/>
    <col min="15354" max="15354" width="8.81640625" style="292" customWidth="1"/>
    <col min="15355" max="15355" width="11.08984375" style="292" customWidth="1"/>
    <col min="15356" max="15356" width="8.08984375" style="292" customWidth="1"/>
    <col min="15357" max="15357" width="8" style="292" customWidth="1"/>
    <col min="15358" max="15358" width="8.81640625" style="292" customWidth="1"/>
    <col min="15359" max="15359" width="13.08984375" style="292" customWidth="1"/>
    <col min="15360" max="15360" width="11.08984375" style="292" customWidth="1"/>
    <col min="15361" max="15361" width="16.54296875" style="292" customWidth="1"/>
    <col min="15362" max="15606" width="6.90625" style="292"/>
    <col min="15607" max="15607" width="3.54296875" style="292" bestFit="1" customWidth="1"/>
    <col min="15608" max="15608" width="9.6328125" style="292" bestFit="1" customWidth="1"/>
    <col min="15609" max="15609" width="21.6328125" style="292" customWidth="1"/>
    <col min="15610" max="15610" width="8.81640625" style="292" customWidth="1"/>
    <col min="15611" max="15611" width="11.08984375" style="292" customWidth="1"/>
    <col min="15612" max="15612" width="8.08984375" style="292" customWidth="1"/>
    <col min="15613" max="15613" width="8" style="292" customWidth="1"/>
    <col min="15614" max="15614" width="8.81640625" style="292" customWidth="1"/>
    <col min="15615" max="15615" width="13.08984375" style="292" customWidth="1"/>
    <col min="15616" max="15616" width="11.08984375" style="292" customWidth="1"/>
    <col min="15617" max="15617" width="16.54296875" style="292" customWidth="1"/>
    <col min="15618" max="15862" width="6.90625" style="292"/>
    <col min="15863" max="15863" width="3.54296875" style="292" bestFit="1" customWidth="1"/>
    <col min="15864" max="15864" width="9.6328125" style="292" bestFit="1" customWidth="1"/>
    <col min="15865" max="15865" width="21.6328125" style="292" customWidth="1"/>
    <col min="15866" max="15866" width="8.81640625" style="292" customWidth="1"/>
    <col min="15867" max="15867" width="11.08984375" style="292" customWidth="1"/>
    <col min="15868" max="15868" width="8.08984375" style="292" customWidth="1"/>
    <col min="15869" max="15869" width="8" style="292" customWidth="1"/>
    <col min="15870" max="15870" width="8.81640625" style="292" customWidth="1"/>
    <col min="15871" max="15871" width="13.08984375" style="292" customWidth="1"/>
    <col min="15872" max="15872" width="11.08984375" style="292" customWidth="1"/>
    <col min="15873" max="15873" width="16.54296875" style="292" customWidth="1"/>
    <col min="15874" max="16118" width="6.90625" style="292"/>
    <col min="16119" max="16119" width="3.54296875" style="292" bestFit="1" customWidth="1"/>
    <col min="16120" max="16120" width="9.6328125" style="292" bestFit="1" customWidth="1"/>
    <col min="16121" max="16121" width="21.6328125" style="292" customWidth="1"/>
    <col min="16122" max="16122" width="8.81640625" style="292" customWidth="1"/>
    <col min="16123" max="16123" width="11.08984375" style="292" customWidth="1"/>
    <col min="16124" max="16124" width="8.08984375" style="292" customWidth="1"/>
    <col min="16125" max="16125" width="8" style="292" customWidth="1"/>
    <col min="16126" max="16126" width="8.81640625" style="292" customWidth="1"/>
    <col min="16127" max="16127" width="13.08984375" style="292" customWidth="1"/>
    <col min="16128" max="16128" width="11.08984375" style="292" customWidth="1"/>
    <col min="16129" max="16129" width="16.54296875" style="292" customWidth="1"/>
    <col min="16130" max="16384" width="6.90625" style="292"/>
  </cols>
  <sheetData>
    <row r="1" spans="1:35" s="280" customFormat="1" ht="21">
      <c r="C1" s="281"/>
      <c r="D1" s="281"/>
      <c r="E1" s="282"/>
      <c r="F1" s="282" t="s">
        <v>210</v>
      </c>
    </row>
    <row r="2" spans="1:35" s="280" customFormat="1"/>
    <row r="3" spans="1:35" s="280" customFormat="1" ht="20.25" customHeight="1">
      <c r="H3" s="299" t="s">
        <v>74</v>
      </c>
      <c r="I3" s="300" t="str">
        <f>'LSX GỖ'!I7</f>
        <v>85/2026/KT-OC</v>
      </c>
    </row>
    <row r="4" spans="1:35" s="280" customFormat="1" ht="20.25" customHeight="1">
      <c r="H4" s="299" t="s">
        <v>75</v>
      </c>
      <c r="I4" s="300">
        <f>'LSX GỖ'!O7</f>
        <v>0</v>
      </c>
    </row>
    <row r="5" spans="1:35" s="280" customFormat="1" ht="20.25" customHeight="1">
      <c r="H5" s="299" t="s">
        <v>143</v>
      </c>
      <c r="I5" s="300">
        <f>'LSX GỖ'!O9</f>
        <v>0</v>
      </c>
    </row>
    <row r="6" spans="1:35" s="280" customFormat="1" ht="20.25" customHeight="1">
      <c r="H6" s="299"/>
      <c r="I6" s="300"/>
    </row>
    <row r="7" spans="1:35" s="280" customFormat="1" ht="14.25" customHeight="1">
      <c r="H7" s="299"/>
      <c r="I7" s="300"/>
    </row>
    <row r="8" spans="1:35" s="284" customFormat="1" ht="22.95" customHeight="1">
      <c r="A8" s="668"/>
      <c r="B8" s="669"/>
      <c r="C8" s="669"/>
      <c r="D8" s="669"/>
      <c r="E8" s="670"/>
      <c r="F8" s="475">
        <v>1</v>
      </c>
      <c r="G8" s="475">
        <v>2</v>
      </c>
      <c r="H8" s="475">
        <v>3</v>
      </c>
      <c r="I8" s="475">
        <v>4</v>
      </c>
      <c r="J8" s="475">
        <v>5</v>
      </c>
      <c r="K8" s="475">
        <v>6</v>
      </c>
      <c r="L8" s="279">
        <v>7</v>
      </c>
      <c r="M8" s="279">
        <v>8</v>
      </c>
      <c r="N8" s="279">
        <v>9</v>
      </c>
      <c r="O8" s="279">
        <v>10</v>
      </c>
      <c r="P8" s="279">
        <v>11</v>
      </c>
      <c r="Q8" s="279">
        <v>12</v>
      </c>
      <c r="R8" s="279">
        <v>13</v>
      </c>
      <c r="S8" s="279">
        <v>14</v>
      </c>
      <c r="T8" s="279">
        <v>15</v>
      </c>
      <c r="U8" s="279">
        <v>16</v>
      </c>
      <c r="V8" s="279">
        <v>17</v>
      </c>
      <c r="W8" s="279">
        <v>18</v>
      </c>
      <c r="X8" s="279">
        <v>19</v>
      </c>
      <c r="Y8" s="279">
        <v>20</v>
      </c>
      <c r="Z8" s="279">
        <v>21</v>
      </c>
      <c r="AA8" s="279">
        <v>22</v>
      </c>
      <c r="AB8" s="279">
        <v>23</v>
      </c>
      <c r="AC8" s="279">
        <v>24</v>
      </c>
      <c r="AD8" s="279">
        <v>25</v>
      </c>
      <c r="AE8" s="279">
        <v>26</v>
      </c>
      <c r="AF8" s="279">
        <v>27</v>
      </c>
      <c r="AG8" s="279">
        <v>28</v>
      </c>
      <c r="AH8" s="279">
        <v>29</v>
      </c>
      <c r="AI8" s="279">
        <v>30</v>
      </c>
    </row>
    <row r="9" spans="1:35" s="288" customFormat="1" ht="33.9" customHeight="1">
      <c r="A9" s="283" t="s">
        <v>82</v>
      </c>
      <c r="B9" s="283" t="s">
        <v>206</v>
      </c>
      <c r="C9" s="283" t="s">
        <v>207</v>
      </c>
      <c r="D9" s="283" t="s">
        <v>85</v>
      </c>
      <c r="E9" s="283" t="s">
        <v>208</v>
      </c>
      <c r="F9" s="458" t="str">
        <f>'1A'!$G$6</f>
        <v>BÀN DINING 230 KD MẶT CÓ LỖ DÙ</v>
      </c>
      <c r="G9" s="279" t="e">
        <f>#REF!</f>
        <v>#REF!</v>
      </c>
      <c r="H9" s="279">
        <f>'3A'!$G$6</f>
        <v>0</v>
      </c>
      <c r="I9" s="279">
        <f>'4A'!$G$6</f>
        <v>0</v>
      </c>
      <c r="J9" s="279">
        <f>'5A'!$G$6</f>
        <v>0</v>
      </c>
      <c r="K9" s="279">
        <f>'6A'!$G$6</f>
        <v>0</v>
      </c>
      <c r="L9" s="279">
        <f>'7A'!$G$6</f>
        <v>0</v>
      </c>
      <c r="M9" s="279">
        <f>'8A'!$G$6</f>
        <v>0</v>
      </c>
      <c r="N9" s="279">
        <f>'9A'!$G$6</f>
        <v>0</v>
      </c>
      <c r="O9" s="279">
        <f>'10A'!$G$6</f>
        <v>0</v>
      </c>
      <c r="P9" s="279">
        <f>'11A'!$G$6</f>
        <v>0</v>
      </c>
      <c r="Q9" s="279">
        <f>'12A'!$G$6</f>
        <v>0</v>
      </c>
      <c r="R9" s="279">
        <f>'13A'!$G$6</f>
        <v>0</v>
      </c>
      <c r="S9" s="279">
        <f>'14A'!$G$6</f>
        <v>0</v>
      </c>
      <c r="T9" s="279">
        <f>'15A'!$G$6</f>
        <v>0</v>
      </c>
      <c r="U9" s="279">
        <f>'16A'!$G$6</f>
        <v>0</v>
      </c>
      <c r="V9" s="279">
        <f>'17A'!$G$6</f>
        <v>0</v>
      </c>
      <c r="W9" s="279">
        <f>'18A'!$G$6</f>
        <v>0</v>
      </c>
      <c r="X9" s="279">
        <f>'19A'!$G$6</f>
        <v>0</v>
      </c>
      <c r="Y9" s="279">
        <f>'20A'!$G$6</f>
        <v>0</v>
      </c>
      <c r="Z9" s="279">
        <f>'21A'!$G$6</f>
        <v>0</v>
      </c>
      <c r="AA9" s="279">
        <f>'22A'!$G$6</f>
        <v>0</v>
      </c>
      <c r="AB9" s="279">
        <f>'23A'!$G$6</f>
        <v>0</v>
      </c>
      <c r="AC9" s="279">
        <f>'24A'!$G$6</f>
        <v>0</v>
      </c>
      <c r="AD9" s="279">
        <f>'25A'!$G$6</f>
        <v>0</v>
      </c>
      <c r="AE9" s="279">
        <f>'26A'!$G$6</f>
        <v>0</v>
      </c>
      <c r="AF9" s="279">
        <f>'27A'!$G$6</f>
        <v>0</v>
      </c>
      <c r="AG9" s="279">
        <f>'28A'!$G$6</f>
        <v>0</v>
      </c>
      <c r="AH9" s="279">
        <f>'29A'!$G$6</f>
        <v>0</v>
      </c>
      <c r="AI9" s="279">
        <f>'30A'!$G$6</f>
        <v>0</v>
      </c>
    </row>
    <row r="10" spans="1:35" s="288" customFormat="1" ht="19.95" hidden="1" customHeight="1">
      <c r="A10" s="285"/>
      <c r="B10" s="285"/>
      <c r="C10" s="286" t="s">
        <v>37</v>
      </c>
      <c r="D10" s="285" t="s">
        <v>209</v>
      </c>
      <c r="E10" s="287">
        <f>SUM(F10:T10)</f>
        <v>0</v>
      </c>
      <c r="F10" s="332">
        <f>IFERROR(INDEX('1A'!$G$192:$G$227,MATCH(C10,'1A'!$B$192:$B$227,0)),0)</f>
        <v>0</v>
      </c>
      <c r="G10" s="332">
        <f>IFERROR(INDEX(#REF!,MATCH(C10,#REF!,0)),0)</f>
        <v>0</v>
      </c>
      <c r="H10" s="332">
        <f>IFERROR(INDEX('3A'!$G$192:$G$227,MATCH(C10,'3A'!$B$192:$B$227,0)),0)</f>
        <v>0</v>
      </c>
      <c r="I10" s="332">
        <f>IFERROR(INDEX('4A'!$G$192:$G$227,MATCH(C10,'4A'!$B$192:$B$227,0)),0)</f>
        <v>0</v>
      </c>
      <c r="J10" s="332">
        <f>IFERROR(INDEX('5A'!$G$192:$G$227,MATCH(C10,'5A'!$B$192:$B$227,0)),0)</f>
        <v>0</v>
      </c>
      <c r="K10" s="332">
        <f>IFERROR(INDEX('6A'!$G$192:$G$227,MATCH(C10,'6A'!$B$192:$B$227,0)),0)</f>
        <v>0</v>
      </c>
      <c r="L10" s="332">
        <f>IFERROR(INDEX('7A'!$G$192:$G$227,MATCH(C10,'7A'!$B$192:$B$227,0)),0)</f>
        <v>0</v>
      </c>
      <c r="M10" s="332">
        <f>IFERROR(INDEX('8A'!$G$192:$G$227,MATCH(C10,'8A'!$B$192:$B$227,0)),0)</f>
        <v>0</v>
      </c>
      <c r="N10" s="332">
        <f>IFERROR(INDEX('9A'!$G$192:$G$227,MATCH(C10,'9A'!$B$192:$B$227,0)),0)</f>
        <v>0</v>
      </c>
      <c r="O10" s="332">
        <f>IFERROR(INDEX('10A'!$G$192:$G$227,MATCH(C10,'10A'!$B$192:$B$227,0)),0)</f>
        <v>0</v>
      </c>
      <c r="P10" s="332">
        <f>IFERROR(INDEX('11A'!$G$192:$G$227,MATCH(C10,'11A'!$B$192:$B$227,0)),0)</f>
        <v>0</v>
      </c>
      <c r="Q10" s="332">
        <f>IFERROR(INDEX('12A'!$G$192:$G$227,MATCH(C10,'12A'!$B$192:$B$227,0)),0)</f>
        <v>0</v>
      </c>
      <c r="R10" s="332">
        <f>IFERROR(INDEX('13A'!$G$192:$G$227,MATCH(C10,'13A'!$B$192:$B$227,0)),0)</f>
        <v>0</v>
      </c>
      <c r="S10" s="332">
        <f>IFERROR(INDEX('14A'!$G$192:$G$227,MATCH(C10,'14A'!$B$192:$B$227,0)),0)</f>
        <v>0</v>
      </c>
      <c r="T10" s="332">
        <f>IFERROR(INDEX('15A'!$G$192:$G$227,MATCH($C$10,'15A'!$B$192:$B$227,0)),0)</f>
        <v>0</v>
      </c>
      <c r="U10" s="332">
        <f>IFERROR(INDEX('16A'!$G$192:$G$227,MATCH($C10,'16A'!$B$192:$B$227,0)),0)</f>
        <v>0</v>
      </c>
      <c r="V10" s="332">
        <f>IFERROR(INDEX('17A'!$G$192:$G$227,MATCH($C10,'17A'!$B$192:$B$227,0)),0)</f>
        <v>0</v>
      </c>
      <c r="W10" s="332">
        <f>IFERROR(INDEX('18A'!$G$192:$G$227,MATCH($C10,'18A'!$B$192:$B$227,0)),0)</f>
        <v>0</v>
      </c>
      <c r="X10" s="332">
        <f>IFERROR(INDEX('19A'!$G$192:$G$227,MATCH($C10,'19A'!$B$192:$B$227,0)),0)</f>
        <v>0</v>
      </c>
      <c r="Y10" s="332">
        <f>IFERROR(INDEX('20A'!$G$192:$G$227,MATCH($C10,'20A'!$B$192:$B$227,0)),0)</f>
        <v>0</v>
      </c>
      <c r="Z10" s="332">
        <f>IFERROR(INDEX('21A'!$G$192:$G$227,MATCH($C10,'21A'!$B$192:$B$227,0)),0)</f>
        <v>0</v>
      </c>
      <c r="AA10" s="332">
        <f>IFERROR(INDEX('22A'!$G$192:$G$227,MATCH($C10,'22A'!$B$192:$B$227,0)),0)</f>
        <v>0</v>
      </c>
      <c r="AB10" s="332">
        <f>IFERROR(INDEX('23A'!$G$192:$G$227,MATCH($C10,'23A'!$B$192:$B$227,0)),0)</f>
        <v>0</v>
      </c>
      <c r="AC10" s="332">
        <f>IFERROR(INDEX('24A'!$G$192:$G$227,MATCH($C10,'24A'!$B$192:$B$227,0)),0)</f>
        <v>0</v>
      </c>
      <c r="AD10" s="332">
        <f>IFERROR(INDEX('25A'!$G$192:$G$227,MATCH($C10,'25A'!$B$192:$B$227,0)),0)</f>
        <v>0</v>
      </c>
      <c r="AE10" s="332">
        <f>IFERROR(INDEX('26A'!$G$192:$G$227,MATCH($C10,'26A'!$B$192:$B$227,0)),0)</f>
        <v>0</v>
      </c>
      <c r="AF10" s="332">
        <f>IFERROR(INDEX('27A'!$G$192:$G$227,MATCH($C10,'27A'!$B$192:$B$227,0)),0)</f>
        <v>0</v>
      </c>
      <c r="AG10" s="332">
        <f>IFERROR(INDEX('28A'!$G$192:$G$227,MATCH($C10,'28A'!$B$192:$B$227,0)),0)</f>
        <v>0</v>
      </c>
      <c r="AH10" s="332">
        <f>IFERROR(INDEX('29A'!$G$192:$G$227,MATCH($C10,'29A'!$B$192:$B$227,0)),0)</f>
        <v>0</v>
      </c>
      <c r="AI10" s="332">
        <f>IFERROR(INDEX('30A'!$G$192:$G$227,MATCH($C10,'30A'!$B$192:$B$227,0)),0)</f>
        <v>0</v>
      </c>
    </row>
    <row r="11" spans="1:35" s="288" customFormat="1" ht="19.95" hidden="1" customHeight="1">
      <c r="A11" s="285"/>
      <c r="B11" s="285"/>
      <c r="C11" s="286" t="s">
        <v>4</v>
      </c>
      <c r="D11" s="285" t="s">
        <v>209</v>
      </c>
      <c r="E11" s="287">
        <f t="shared" ref="E11:E75" si="0">SUM(F11:T11)</f>
        <v>0</v>
      </c>
      <c r="F11" s="333">
        <f>IFERROR(INDEX('1A'!$G$192:$G$227,MATCH(C11,'1A'!$B$192:$B$227,0)),0)</f>
        <v>0</v>
      </c>
      <c r="G11" s="333">
        <f>IFERROR(INDEX(#REF!,MATCH(C11,#REF!,0)),0)</f>
        <v>0</v>
      </c>
      <c r="H11" s="333">
        <f>IFERROR(INDEX('3A'!$G$192:$G$227,MATCH(C11,'3A'!$B$192:$B$227,0)),0)</f>
        <v>0</v>
      </c>
      <c r="I11" s="333">
        <f>IFERROR(INDEX('4A'!$G$192:$G$227,MATCH(C11,'4A'!$B$192:$B$227,0)),0)</f>
        <v>0</v>
      </c>
      <c r="J11" s="333">
        <f>IFERROR(INDEX('5A'!$G$192:$G$227,MATCH(C11,'5A'!$B$192:$B$227,0)),0)</f>
        <v>0</v>
      </c>
      <c r="K11" s="333">
        <f>IFERROR(INDEX('6A'!$G$192:$G$227,MATCH(C11,'6A'!$B$192:$B$227,0)),0)</f>
        <v>0</v>
      </c>
      <c r="L11" s="333">
        <f>IFERROR(INDEX('7A'!$G$192:$G$227,MATCH(C11,'7A'!$B$192:$B$227,0)),0)</f>
        <v>0</v>
      </c>
      <c r="M11" s="333">
        <f>IFERROR(INDEX('8A'!$G$192:$G$227,MATCH(C11,'8A'!$B$192:$B$227,0)),0)</f>
        <v>0</v>
      </c>
      <c r="N11" s="333">
        <f>IFERROR(INDEX('9A'!$G$192:$G$227,MATCH(C11,'9A'!$B$192:$B$227,0)),0)</f>
        <v>0</v>
      </c>
      <c r="O11" s="333">
        <f>IFERROR(INDEX('10A'!$G$192:$G$227,MATCH(C11,'10A'!$B$192:$B$227,0)),0)</f>
        <v>0</v>
      </c>
      <c r="P11" s="333">
        <f>IFERROR(INDEX('11A'!$G$192:$G$227,MATCH(C11,'11A'!$B$192:$B$227,0)),0)</f>
        <v>0</v>
      </c>
      <c r="Q11" s="333">
        <f>IFERROR(INDEX('12A'!$G$192:$G$227,MATCH(C11,'12A'!$B$192:$B$227,0)),0)</f>
        <v>0</v>
      </c>
      <c r="R11" s="333">
        <f>IFERROR(INDEX('13A'!$G$192:$G$227,MATCH(C11,'13A'!$B$192:$B$227,0)),0)</f>
        <v>0</v>
      </c>
      <c r="S11" s="333">
        <f>IFERROR(INDEX('14A'!$G$192:$G$227,MATCH(C11,'14A'!$B$192:$B$227,0)),0)</f>
        <v>0</v>
      </c>
      <c r="T11" s="333">
        <f>IFERROR(INDEX('15A'!$G$192:$G$227,MATCH(C11,'15A'!$B$192:$B$227,0)),0)</f>
        <v>0</v>
      </c>
      <c r="U11" s="333">
        <f>IFERROR(INDEX('16A'!$G$192:$G$227,MATCH($C11,'16A'!$B$192:$B$227,0)),0)</f>
        <v>0</v>
      </c>
      <c r="V11" s="333">
        <f>IFERROR(INDEX('17A'!$G$192:$G$227,MATCH($C11,'17A'!$B$192:$B$227,0)),0)</f>
        <v>0</v>
      </c>
      <c r="W11" s="333">
        <f>IFERROR(INDEX('18A'!$G$192:$G$227,MATCH($C11,'18A'!$B$192:$B$227,0)),0)</f>
        <v>0</v>
      </c>
      <c r="X11" s="333">
        <f>IFERROR(INDEX('19A'!$G$192:$G$227,MATCH($C11,'19A'!$B$192:$B$227,0)),0)</f>
        <v>0</v>
      </c>
      <c r="Y11" s="333">
        <f>IFERROR(INDEX('20A'!$G$192:$G$227,MATCH($C11,'20A'!$B$192:$B$227,0)),0)</f>
        <v>0</v>
      </c>
      <c r="Z11" s="333">
        <f>IFERROR(INDEX('21A'!$G$192:$G$227,MATCH($C11,'21A'!$B$192:$B$227,0)),0)</f>
        <v>0</v>
      </c>
      <c r="AA11" s="333">
        <f>IFERROR(INDEX('22A'!$G$192:$G$227,MATCH($C11,'22A'!$B$192:$B$227,0)),0)</f>
        <v>0</v>
      </c>
      <c r="AB11" s="333">
        <f>IFERROR(INDEX('23A'!$G$192:$G$227,MATCH($C11,'23A'!$B$192:$B$227,0)),0)</f>
        <v>0</v>
      </c>
      <c r="AC11" s="333">
        <f>IFERROR(INDEX('24A'!$G$192:$G$227,MATCH($C11,'24A'!$B$192:$B$227,0)),0)</f>
        <v>0</v>
      </c>
      <c r="AD11" s="333">
        <f>IFERROR(INDEX('25A'!$G$192:$G$227,MATCH($C11,'25A'!$B$192:$B$227,0)),0)</f>
        <v>0</v>
      </c>
      <c r="AE11" s="333">
        <f>IFERROR(INDEX('26A'!$G$192:$G$227,MATCH($C11,'26A'!$B$192:$B$227,0)),0)</f>
        <v>0</v>
      </c>
      <c r="AF11" s="333">
        <f>IFERROR(INDEX('27A'!$G$192:$G$227,MATCH($C11,'27A'!$B$192:$B$227,0)),0)</f>
        <v>0</v>
      </c>
      <c r="AG11" s="333">
        <f>IFERROR(INDEX('28A'!$G$192:$G$227,MATCH($C11,'28A'!$B$192:$B$227,0)),0)</f>
        <v>0</v>
      </c>
      <c r="AH11" s="333">
        <f>IFERROR(INDEX('29A'!$G$192:$G$227,MATCH($C11,'29A'!$B$192:$B$227,0)),0)</f>
        <v>0</v>
      </c>
      <c r="AI11" s="333">
        <f>IFERROR(INDEX('30A'!$G$192:$G$227,MATCH($C11,'30A'!$B$192:$B$227,0)),0)</f>
        <v>0</v>
      </c>
    </row>
    <row r="12" spans="1:35" s="288" customFormat="1" ht="19.95" hidden="1" customHeight="1">
      <c r="A12" s="285"/>
      <c r="B12" s="285"/>
      <c r="C12" s="286" t="s">
        <v>35</v>
      </c>
      <c r="D12" s="285" t="s">
        <v>209</v>
      </c>
      <c r="E12" s="287">
        <f t="shared" si="0"/>
        <v>800</v>
      </c>
      <c r="F12" s="333">
        <f>IFERROR(INDEX('1A'!$G$192:$G$227,MATCH(C12,'1A'!$B$192:$B$227,0)),0)</f>
        <v>800</v>
      </c>
      <c r="G12" s="333">
        <f>IFERROR(INDEX(#REF!,MATCH(C12,#REF!,0)),0)</f>
        <v>0</v>
      </c>
      <c r="H12" s="333">
        <f>IFERROR(INDEX('3A'!$G$192:$G$227,MATCH(C12,'3A'!$B$192:$B$227,0)),0)</f>
        <v>0</v>
      </c>
      <c r="I12" s="333">
        <f>IFERROR(INDEX('4A'!$G$192:$G$227,MATCH(C12,'4A'!$B$192:$B$227,0)),0)</f>
        <v>0</v>
      </c>
      <c r="J12" s="333">
        <f>IFERROR(INDEX('5A'!$G$192:$G$227,MATCH(C12,'5A'!$B$192:$B$227,0)),0)</f>
        <v>0</v>
      </c>
      <c r="K12" s="333">
        <f>IFERROR(INDEX('6A'!$G$192:$G$227,MATCH(C12,'6A'!$B$192:$B$227,0)),0)</f>
        <v>0</v>
      </c>
      <c r="L12" s="333">
        <f>IFERROR(INDEX('7A'!$G$192:$G$227,MATCH(C12,'7A'!$B$192:$B$227,0)),0)</f>
        <v>0</v>
      </c>
      <c r="M12" s="333">
        <f>IFERROR(INDEX('8A'!$G$192:$G$227,MATCH(C12,'8A'!$B$192:$B$227,0)),0)</f>
        <v>0</v>
      </c>
      <c r="N12" s="333">
        <f>IFERROR(INDEX('9A'!$G$192:$G$227,MATCH(C12,'9A'!$B$192:$B$227,0)),0)</f>
        <v>0</v>
      </c>
      <c r="O12" s="333">
        <f>IFERROR(INDEX('10A'!$G$192:$G$227,MATCH(C12,'10A'!$B$192:$B$227,0)),0)</f>
        <v>0</v>
      </c>
      <c r="P12" s="333">
        <f>IFERROR(INDEX('11A'!$G$192:$G$227,MATCH(C12,'11A'!$B$192:$B$227,0)),0)</f>
        <v>0</v>
      </c>
      <c r="Q12" s="333">
        <f>IFERROR(INDEX('12A'!$G$192:$G$227,MATCH(C12,'12A'!$B$192:$B$227,0)),0)</f>
        <v>0</v>
      </c>
      <c r="R12" s="333">
        <f>IFERROR(INDEX('13A'!$G$192:$G$227,MATCH(C12,'13A'!$B$192:$B$227,0)),0)</f>
        <v>0</v>
      </c>
      <c r="S12" s="333">
        <f>IFERROR(INDEX('14A'!$G$192:$G$227,MATCH(C12,'14A'!$B$192:$B$227,0)),0)</f>
        <v>0</v>
      </c>
      <c r="T12" s="333">
        <f>IFERROR(INDEX('15A'!$G$192:$G$227,MATCH(C12,'15A'!$B$192:$B$227,0)),0)</f>
        <v>0</v>
      </c>
      <c r="U12" s="333">
        <f>IFERROR(INDEX('16A'!$G$192:$G$227,MATCH($C12,'16A'!$B$192:$B$227,0)),0)</f>
        <v>0</v>
      </c>
      <c r="V12" s="333">
        <f>IFERROR(INDEX('17A'!$G$192:$G$227,MATCH($C12,'17A'!$B$192:$B$227,0)),0)</f>
        <v>0</v>
      </c>
      <c r="W12" s="333">
        <f>IFERROR(INDEX('18A'!$G$192:$G$227,MATCH($C12,'18A'!$B$192:$B$227,0)),0)</f>
        <v>0</v>
      </c>
      <c r="X12" s="333">
        <f>IFERROR(INDEX('19A'!$G$192:$G$227,MATCH($C12,'19A'!$B$192:$B$227,0)),0)</f>
        <v>0</v>
      </c>
      <c r="Y12" s="333">
        <f>IFERROR(INDEX('20A'!$G$192:$G$227,MATCH($C12,'20A'!$B$192:$B$227,0)),0)</f>
        <v>0</v>
      </c>
      <c r="Z12" s="333">
        <f>IFERROR(INDEX('21A'!$G$192:$G$227,MATCH($C12,'21A'!$B$192:$B$227,0)),0)</f>
        <v>0</v>
      </c>
      <c r="AA12" s="333">
        <f>IFERROR(INDEX('22A'!$G$192:$G$227,MATCH($C12,'22A'!$B$192:$B$227,0)),0)</f>
        <v>0</v>
      </c>
      <c r="AB12" s="333">
        <f>IFERROR(INDEX('23A'!$G$192:$G$227,MATCH($C12,'23A'!$B$192:$B$227,0)),0)</f>
        <v>0</v>
      </c>
      <c r="AC12" s="333">
        <f>IFERROR(INDEX('24A'!$G$192:$G$227,MATCH($C12,'24A'!$B$192:$B$227,0)),0)</f>
        <v>0</v>
      </c>
      <c r="AD12" s="333">
        <f>IFERROR(INDEX('25A'!$G$192:$G$227,MATCH($C12,'25A'!$B$192:$B$227,0)),0)</f>
        <v>0</v>
      </c>
      <c r="AE12" s="333">
        <f>IFERROR(INDEX('26A'!$G$192:$G$227,MATCH($C12,'26A'!$B$192:$B$227,0)),0)</f>
        <v>0</v>
      </c>
      <c r="AF12" s="333">
        <f>IFERROR(INDEX('27A'!$G$192:$G$227,MATCH($C12,'27A'!$B$192:$B$227,0)),0)</f>
        <v>0</v>
      </c>
      <c r="AG12" s="333">
        <f>IFERROR(INDEX('28A'!$G$192:$G$227,MATCH($C12,'28A'!$B$192:$B$227,0)),0)</f>
        <v>0</v>
      </c>
      <c r="AH12" s="333">
        <f>IFERROR(INDEX('29A'!$G$192:$G$227,MATCH($C12,'29A'!$B$192:$B$227,0)),0)</f>
        <v>0</v>
      </c>
      <c r="AI12" s="333">
        <f>IFERROR(INDEX('30A'!$G$192:$G$227,MATCH($C12,'30A'!$B$192:$B$227,0)),0)</f>
        <v>0</v>
      </c>
    </row>
    <row r="13" spans="1:35" s="288" customFormat="1" ht="19.95" hidden="1" customHeight="1">
      <c r="A13" s="285"/>
      <c r="B13" s="285"/>
      <c r="C13" s="286" t="s">
        <v>36</v>
      </c>
      <c r="D13" s="285" t="s">
        <v>209</v>
      </c>
      <c r="E13" s="287">
        <f t="shared" si="0"/>
        <v>11200</v>
      </c>
      <c r="F13" s="333">
        <f>IFERROR(INDEX('1A'!$G$192:$G$227,MATCH(C13,'1A'!$B$192:$B$227,0)),0)</f>
        <v>11200</v>
      </c>
      <c r="G13" s="333">
        <f>IFERROR(INDEX(#REF!,MATCH(C13,#REF!,0)),0)</f>
        <v>0</v>
      </c>
      <c r="H13" s="333">
        <f>IFERROR(INDEX('3A'!$G$192:$G$227,MATCH(C13,'3A'!$B$192:$B$227,0)),0)</f>
        <v>0</v>
      </c>
      <c r="I13" s="333">
        <f>IFERROR(INDEX('4A'!$G$192:$G$227,MATCH(C13,'4A'!$B$192:$B$227,0)),0)</f>
        <v>0</v>
      </c>
      <c r="J13" s="333">
        <f>IFERROR(INDEX('5A'!$G$192:$G$227,MATCH(C13,'5A'!$B$192:$B$227,0)),0)</f>
        <v>0</v>
      </c>
      <c r="K13" s="333">
        <f>IFERROR(INDEX('6A'!$G$192:$G$227,MATCH(C13,'6A'!$B$192:$B$227,0)),0)</f>
        <v>0</v>
      </c>
      <c r="L13" s="333">
        <f>IFERROR(INDEX('7A'!$G$192:$G$227,MATCH(C13,'7A'!$B$192:$B$227,0)),0)</f>
        <v>0</v>
      </c>
      <c r="M13" s="333">
        <f>IFERROR(INDEX('8A'!$G$192:$G$227,MATCH(C13,'8A'!$B$192:$B$227,0)),0)</f>
        <v>0</v>
      </c>
      <c r="N13" s="333">
        <f>IFERROR(INDEX('9A'!$G$192:$G$227,MATCH(C13,'9A'!$B$192:$B$227,0)),0)</f>
        <v>0</v>
      </c>
      <c r="O13" s="333">
        <f>IFERROR(INDEX('10A'!$G$192:$G$227,MATCH(C13,'10A'!$B$192:$B$227,0)),0)</f>
        <v>0</v>
      </c>
      <c r="P13" s="333">
        <f>IFERROR(INDEX('11A'!$G$192:$G$227,MATCH(C13,'11A'!$B$192:$B$227,0)),0)</f>
        <v>0</v>
      </c>
      <c r="Q13" s="333">
        <f>IFERROR(INDEX('12A'!$G$192:$G$227,MATCH(C13,'12A'!$B$192:$B$227,0)),0)</f>
        <v>0</v>
      </c>
      <c r="R13" s="333">
        <f>IFERROR(INDEX('13A'!$G$192:$G$227,MATCH(C13,'13A'!$B$192:$B$227,0)),0)</f>
        <v>0</v>
      </c>
      <c r="S13" s="333">
        <f>IFERROR(INDEX('14A'!$G$192:$G$227,MATCH(C13,'14A'!$B$192:$B$227,0)),0)</f>
        <v>0</v>
      </c>
      <c r="T13" s="333">
        <f>IFERROR(INDEX('15A'!$G$192:$G$227,MATCH(C13,'15A'!$B$192:$B$227,0)),0)</f>
        <v>0</v>
      </c>
      <c r="U13" s="333">
        <f>IFERROR(INDEX('16A'!$G$192:$G$227,MATCH($C13,'16A'!$B$192:$B$227,0)),0)</f>
        <v>0</v>
      </c>
      <c r="V13" s="333">
        <f>IFERROR(INDEX('17A'!$G$192:$G$227,MATCH($C13,'17A'!$B$192:$B$227,0)),0)</f>
        <v>0</v>
      </c>
      <c r="W13" s="333">
        <f>IFERROR(INDEX('18A'!$G$192:$G$227,MATCH($C13,'18A'!$B$192:$B$227,0)),0)</f>
        <v>0</v>
      </c>
      <c r="X13" s="333">
        <f>IFERROR(INDEX('19A'!$G$192:$G$227,MATCH($C13,'19A'!$B$192:$B$227,0)),0)</f>
        <v>0</v>
      </c>
      <c r="Y13" s="333">
        <f>IFERROR(INDEX('20A'!$G$192:$G$227,MATCH($C13,'20A'!$B$192:$B$227,0)),0)</f>
        <v>0</v>
      </c>
      <c r="Z13" s="333">
        <f>IFERROR(INDEX('21A'!$G$192:$G$227,MATCH($C13,'21A'!$B$192:$B$227,0)),0)</f>
        <v>0</v>
      </c>
      <c r="AA13" s="333">
        <f>IFERROR(INDEX('22A'!$G$192:$G$227,MATCH($C13,'22A'!$B$192:$B$227,0)),0)</f>
        <v>0</v>
      </c>
      <c r="AB13" s="333">
        <f>IFERROR(INDEX('23A'!$G$192:$G$227,MATCH($C13,'23A'!$B$192:$B$227,0)),0)</f>
        <v>0</v>
      </c>
      <c r="AC13" s="333">
        <f>IFERROR(INDEX('24A'!$G$192:$G$227,MATCH($C13,'24A'!$B$192:$B$227,0)),0)</f>
        <v>0</v>
      </c>
      <c r="AD13" s="333">
        <f>IFERROR(INDEX('25A'!$G$192:$G$227,MATCH($C13,'25A'!$B$192:$B$227,0)),0)</f>
        <v>0</v>
      </c>
      <c r="AE13" s="333">
        <f>IFERROR(INDEX('26A'!$G$192:$G$227,MATCH($C13,'26A'!$B$192:$B$227,0)),0)</f>
        <v>0</v>
      </c>
      <c r="AF13" s="333">
        <f>IFERROR(INDEX('27A'!$G$192:$G$227,MATCH($C13,'27A'!$B$192:$B$227,0)),0)</f>
        <v>0</v>
      </c>
      <c r="AG13" s="333">
        <f>IFERROR(INDEX('28A'!$G$192:$G$227,MATCH($C13,'28A'!$B$192:$B$227,0)),0)</f>
        <v>0</v>
      </c>
      <c r="AH13" s="333">
        <f>IFERROR(INDEX('29A'!$G$192:$G$227,MATCH($C13,'29A'!$B$192:$B$227,0)),0)</f>
        <v>0</v>
      </c>
      <c r="AI13" s="333">
        <f>IFERROR(INDEX('30A'!$G$192:$G$227,MATCH($C13,'30A'!$B$192:$B$227,0)),0)</f>
        <v>0</v>
      </c>
    </row>
    <row r="14" spans="1:35" s="288" customFormat="1" ht="19.95" hidden="1" customHeight="1">
      <c r="A14" s="285"/>
      <c r="B14" s="285"/>
      <c r="C14" s="286" t="s">
        <v>38</v>
      </c>
      <c r="D14" s="285" t="s">
        <v>209</v>
      </c>
      <c r="E14" s="287">
        <f t="shared" si="0"/>
        <v>0</v>
      </c>
      <c r="F14" s="333">
        <f>IFERROR(INDEX('1A'!$G$192:$G$227,MATCH(C14,'1A'!$B$192:$B$227,0)),0)</f>
        <v>0</v>
      </c>
      <c r="G14" s="333">
        <f>IFERROR(INDEX(#REF!,MATCH(C14,#REF!,0)),0)</f>
        <v>0</v>
      </c>
      <c r="H14" s="333">
        <f>IFERROR(INDEX('3A'!$G$192:$G$227,MATCH(C14,'3A'!$B$192:$B$227,0)),0)</f>
        <v>0</v>
      </c>
      <c r="I14" s="333">
        <f>IFERROR(INDEX('4A'!$G$192:$G$227,MATCH(C14,'4A'!$B$192:$B$227,0)),0)</f>
        <v>0</v>
      </c>
      <c r="J14" s="333">
        <f>IFERROR(INDEX('5A'!$G$192:$G$227,MATCH(C14,'5A'!$B$192:$B$227,0)),0)</f>
        <v>0</v>
      </c>
      <c r="K14" s="333">
        <f>IFERROR(INDEX('6A'!$G$192:$G$227,MATCH(C14,'6A'!$B$192:$B$227,0)),0)</f>
        <v>0</v>
      </c>
      <c r="L14" s="333">
        <f>IFERROR(INDEX('7A'!$G$192:$G$227,MATCH(C14,'7A'!$B$192:$B$227,0)),0)</f>
        <v>0</v>
      </c>
      <c r="M14" s="333">
        <f>IFERROR(INDEX('8A'!$G$192:$G$227,MATCH(C14,'8A'!$B$192:$B$227,0)),0)</f>
        <v>0</v>
      </c>
      <c r="N14" s="333">
        <f>IFERROR(INDEX('9A'!$G$192:$G$227,MATCH(C14,'9A'!$B$192:$B$227,0)),0)</f>
        <v>0</v>
      </c>
      <c r="O14" s="333">
        <f>IFERROR(INDEX('10A'!$G$192:$G$227,MATCH(C14,'10A'!$B$192:$B$227,0)),0)</f>
        <v>0</v>
      </c>
      <c r="P14" s="333">
        <f>IFERROR(INDEX('11A'!$G$192:$G$227,MATCH(C14,'11A'!$B$192:$B$227,0)),0)</f>
        <v>0</v>
      </c>
      <c r="Q14" s="333">
        <f>IFERROR(INDEX('12A'!$G$192:$G$227,MATCH(C14,'12A'!$B$192:$B$227,0)),0)</f>
        <v>0</v>
      </c>
      <c r="R14" s="333">
        <f>IFERROR(INDEX('13A'!$G$192:$G$227,MATCH(C14,'13A'!$B$192:$B$227,0)),0)</f>
        <v>0</v>
      </c>
      <c r="S14" s="333">
        <f>IFERROR(INDEX('14A'!$G$192:$G$227,MATCH(C14,'14A'!$B$192:$B$227,0)),0)</f>
        <v>0</v>
      </c>
      <c r="T14" s="333">
        <f>IFERROR(INDEX('15A'!$G$192:$G$227,MATCH(C14,'15A'!$B$192:$B$227,0)),0)</f>
        <v>0</v>
      </c>
      <c r="U14" s="333">
        <f>IFERROR(INDEX('16A'!$G$192:$G$227,MATCH($C14,'16A'!$B$192:$B$227,0)),0)</f>
        <v>0</v>
      </c>
      <c r="V14" s="333">
        <f>IFERROR(INDEX('17A'!$G$192:$G$227,MATCH($C14,'17A'!$B$192:$B$227,0)),0)</f>
        <v>0</v>
      </c>
      <c r="W14" s="333">
        <f>IFERROR(INDEX('18A'!$G$192:$G$227,MATCH($C14,'18A'!$B$192:$B$227,0)),0)</f>
        <v>0</v>
      </c>
      <c r="X14" s="333">
        <f>IFERROR(INDEX('19A'!$G$192:$G$227,MATCH($C14,'19A'!$B$192:$B$227,0)),0)</f>
        <v>0</v>
      </c>
      <c r="Y14" s="333">
        <f>IFERROR(INDEX('20A'!$G$192:$G$227,MATCH($C14,'20A'!$B$192:$B$227,0)),0)</f>
        <v>0</v>
      </c>
      <c r="Z14" s="333">
        <f>IFERROR(INDEX('21A'!$G$192:$G$227,MATCH($C14,'21A'!$B$192:$B$227,0)),0)</f>
        <v>0</v>
      </c>
      <c r="AA14" s="333">
        <f>IFERROR(INDEX('22A'!$G$192:$G$227,MATCH($C14,'22A'!$B$192:$B$227,0)),0)</f>
        <v>0</v>
      </c>
      <c r="AB14" s="333">
        <f>IFERROR(INDEX('23A'!$G$192:$G$227,MATCH($C14,'23A'!$B$192:$B$227,0)),0)</f>
        <v>0</v>
      </c>
      <c r="AC14" s="333">
        <f>IFERROR(INDEX('24A'!$G$192:$G$227,MATCH($C14,'24A'!$B$192:$B$227,0)),0)</f>
        <v>0</v>
      </c>
      <c r="AD14" s="333">
        <f>IFERROR(INDEX('25A'!$G$192:$G$227,MATCH($C14,'25A'!$B$192:$B$227,0)),0)</f>
        <v>0</v>
      </c>
      <c r="AE14" s="333">
        <f>IFERROR(INDEX('26A'!$G$192:$G$227,MATCH($C14,'26A'!$B$192:$B$227,0)),0)</f>
        <v>0</v>
      </c>
      <c r="AF14" s="333">
        <f>IFERROR(INDEX('27A'!$G$192:$G$227,MATCH($C14,'27A'!$B$192:$B$227,0)),0)</f>
        <v>0</v>
      </c>
      <c r="AG14" s="333">
        <f>IFERROR(INDEX('28A'!$G$192:$G$227,MATCH($C14,'28A'!$B$192:$B$227,0)),0)</f>
        <v>0</v>
      </c>
      <c r="AH14" s="333">
        <f>IFERROR(INDEX('29A'!$G$192:$G$227,MATCH($C14,'29A'!$B$192:$B$227,0)),0)</f>
        <v>0</v>
      </c>
      <c r="AI14" s="333">
        <f>IFERROR(INDEX('30A'!$G$192:$G$227,MATCH($C14,'30A'!$B$192:$B$227,0)),0)</f>
        <v>0</v>
      </c>
    </row>
    <row r="15" spans="1:35" s="288" customFormat="1" ht="19.95" hidden="1" customHeight="1">
      <c r="A15" s="285"/>
      <c r="B15" s="285"/>
      <c r="C15" s="286" t="s">
        <v>39</v>
      </c>
      <c r="D15" s="285" t="s">
        <v>209</v>
      </c>
      <c r="E15" s="287">
        <f t="shared" si="0"/>
        <v>0</v>
      </c>
      <c r="F15" s="333">
        <f>IFERROR(INDEX('1A'!$G$192:$G$227,MATCH(C15,'1A'!$B$192:$B$227,0)),0)</f>
        <v>0</v>
      </c>
      <c r="G15" s="333">
        <f>IFERROR(INDEX(#REF!,MATCH(C15,#REF!,0)),0)</f>
        <v>0</v>
      </c>
      <c r="H15" s="333">
        <f>IFERROR(INDEX('3A'!$G$192:$G$227,MATCH(C15,'3A'!$B$192:$B$227,0)),0)</f>
        <v>0</v>
      </c>
      <c r="I15" s="333">
        <f>IFERROR(INDEX('4A'!$G$192:$G$227,MATCH(C15,'4A'!$B$192:$B$227,0)),0)</f>
        <v>0</v>
      </c>
      <c r="J15" s="333">
        <f>IFERROR(INDEX('5A'!$G$192:$G$227,MATCH(C15,'5A'!$B$192:$B$227,0)),0)</f>
        <v>0</v>
      </c>
      <c r="K15" s="333">
        <f>IFERROR(INDEX('6A'!$G$192:$G$227,MATCH(C15,'6A'!$B$192:$B$227,0)),0)</f>
        <v>0</v>
      </c>
      <c r="L15" s="333">
        <f>IFERROR(INDEX('7A'!$G$192:$G$227,MATCH(C15,'7A'!$B$192:$B$227,0)),0)</f>
        <v>0</v>
      </c>
      <c r="M15" s="333">
        <f>IFERROR(INDEX('8A'!$G$192:$G$227,MATCH(C15,'8A'!$B$192:$B$227,0)),0)</f>
        <v>0</v>
      </c>
      <c r="N15" s="333">
        <f>IFERROR(INDEX('9A'!$G$192:$G$227,MATCH(C15,'9A'!$B$192:$B$227,0)),0)</f>
        <v>0</v>
      </c>
      <c r="O15" s="333">
        <f>IFERROR(INDEX('10A'!$G$192:$G$227,MATCH(C15,'10A'!$B$192:$B$227,0)),0)</f>
        <v>0</v>
      </c>
      <c r="P15" s="333">
        <f>IFERROR(INDEX('11A'!$G$192:$G$227,MATCH(C15,'11A'!$B$192:$B$227,0)),0)</f>
        <v>0</v>
      </c>
      <c r="Q15" s="333">
        <f>IFERROR(INDEX('12A'!$G$192:$G$227,MATCH(C15,'12A'!$B$192:$B$227,0)),0)</f>
        <v>0</v>
      </c>
      <c r="R15" s="333">
        <f>IFERROR(INDEX('13A'!$G$192:$G$227,MATCH(C15,'13A'!$B$192:$B$227,0)),0)</f>
        <v>0</v>
      </c>
      <c r="S15" s="333">
        <f>IFERROR(INDEX('14A'!$G$192:$G$227,MATCH(C15,'14A'!$B$192:$B$227,0)),0)</f>
        <v>0</v>
      </c>
      <c r="T15" s="333">
        <f>IFERROR(INDEX('15A'!$G$192:$G$227,MATCH(C15,'15A'!$B$192:$B$227,0)),0)</f>
        <v>0</v>
      </c>
      <c r="U15" s="333">
        <f>IFERROR(INDEX('16A'!$G$192:$G$227,MATCH($C15,'16A'!$B$192:$B$227,0)),0)</f>
        <v>0</v>
      </c>
      <c r="V15" s="333">
        <f>IFERROR(INDEX('17A'!$G$192:$G$227,MATCH($C15,'17A'!$B$192:$B$227,0)),0)</f>
        <v>0</v>
      </c>
      <c r="W15" s="333">
        <f>IFERROR(INDEX('18A'!$G$192:$G$227,MATCH($C15,'18A'!$B$192:$B$227,0)),0)</f>
        <v>0</v>
      </c>
      <c r="X15" s="333">
        <f>IFERROR(INDEX('19A'!$G$192:$G$227,MATCH($C15,'19A'!$B$192:$B$227,0)),0)</f>
        <v>0</v>
      </c>
      <c r="Y15" s="333">
        <f>IFERROR(INDEX('20A'!$G$192:$G$227,MATCH($C15,'20A'!$B$192:$B$227,0)),0)</f>
        <v>0</v>
      </c>
      <c r="Z15" s="333">
        <f>IFERROR(INDEX('21A'!$G$192:$G$227,MATCH($C15,'21A'!$B$192:$B$227,0)),0)</f>
        <v>0</v>
      </c>
      <c r="AA15" s="333">
        <f>IFERROR(INDEX('22A'!$G$192:$G$227,MATCH($C15,'22A'!$B$192:$B$227,0)),0)</f>
        <v>0</v>
      </c>
      <c r="AB15" s="333">
        <f>IFERROR(INDEX('23A'!$G$192:$G$227,MATCH($C15,'23A'!$B$192:$B$227,0)),0)</f>
        <v>0</v>
      </c>
      <c r="AC15" s="333">
        <f>IFERROR(INDEX('24A'!$G$192:$G$227,MATCH($C15,'24A'!$B$192:$B$227,0)),0)</f>
        <v>0</v>
      </c>
      <c r="AD15" s="333">
        <f>IFERROR(INDEX('25A'!$G$192:$G$227,MATCH($C15,'25A'!$B$192:$B$227,0)),0)</f>
        <v>0</v>
      </c>
      <c r="AE15" s="333">
        <f>IFERROR(INDEX('26A'!$G$192:$G$227,MATCH($C15,'26A'!$B$192:$B$227,0)),0)</f>
        <v>0</v>
      </c>
      <c r="AF15" s="333">
        <f>IFERROR(INDEX('27A'!$G$192:$G$227,MATCH($C15,'27A'!$B$192:$B$227,0)),0)</f>
        <v>0</v>
      </c>
      <c r="AG15" s="333">
        <f>IFERROR(INDEX('28A'!$G$192:$G$227,MATCH($C15,'28A'!$B$192:$B$227,0)),0)</f>
        <v>0</v>
      </c>
      <c r="AH15" s="333">
        <f>IFERROR(INDEX('29A'!$G$192:$G$227,MATCH($C15,'29A'!$B$192:$B$227,0)),0)</f>
        <v>0</v>
      </c>
      <c r="AI15" s="333">
        <f>IFERROR(INDEX('30A'!$G$192:$G$227,MATCH($C15,'30A'!$B$192:$B$227,0)),0)</f>
        <v>0</v>
      </c>
    </row>
    <row r="16" spans="1:35" s="288" customFormat="1" ht="19.95" customHeight="1">
      <c r="A16" s="285"/>
      <c r="B16" s="285"/>
      <c r="C16" s="286" t="s">
        <v>40</v>
      </c>
      <c r="D16" s="285" t="s">
        <v>209</v>
      </c>
      <c r="E16" s="287">
        <f t="shared" si="0"/>
        <v>0</v>
      </c>
      <c r="F16" s="333">
        <f>IFERROR(INDEX('1A'!$G$192:$G$227,MATCH(C16,'1A'!$B$192:$B$227,0)),0)</f>
        <v>0</v>
      </c>
      <c r="G16" s="333">
        <f>IFERROR(INDEX(#REF!,MATCH(C16,#REF!,0)),0)</f>
        <v>0</v>
      </c>
      <c r="H16" s="333">
        <f>IFERROR(INDEX('3A'!$G$192:$G$227,MATCH(C16,'3A'!$B$192:$B$227,0)),0)</f>
        <v>0</v>
      </c>
      <c r="I16" s="333">
        <f>IFERROR(INDEX('4A'!$G$192:$G$227,MATCH(C16,'4A'!$B$192:$B$227,0)),0)</f>
        <v>0</v>
      </c>
      <c r="J16" s="333">
        <f>IFERROR(INDEX('5A'!$G$192:$G$227,MATCH(C16,'5A'!$B$192:$B$227,0)),0)</f>
        <v>0</v>
      </c>
      <c r="K16" s="333">
        <f>IFERROR(INDEX('6A'!$G$192:$G$227,MATCH(C16,'6A'!$B$192:$B$227,0)),0)</f>
        <v>0</v>
      </c>
      <c r="L16" s="333">
        <f>IFERROR(INDEX('7A'!$G$192:$G$227,MATCH(C16,'7A'!$B$192:$B$227,0)),0)</f>
        <v>0</v>
      </c>
      <c r="M16" s="333">
        <f>IFERROR(INDEX('8A'!$G$192:$G$227,MATCH(C16,'8A'!$B$192:$B$227,0)),0)</f>
        <v>0</v>
      </c>
      <c r="N16" s="333">
        <f>IFERROR(INDEX('9A'!$G$192:$G$227,MATCH(C16,'9A'!$B$192:$B$227,0)),0)</f>
        <v>0</v>
      </c>
      <c r="O16" s="333">
        <f>IFERROR(INDEX('10A'!$G$192:$G$227,MATCH(C16,'10A'!$B$192:$B$227,0)),0)</f>
        <v>0</v>
      </c>
      <c r="P16" s="333">
        <f>IFERROR(INDEX('11A'!$G$192:$G$227,MATCH(C16,'11A'!$B$192:$B$227,0)),0)</f>
        <v>0</v>
      </c>
      <c r="Q16" s="333">
        <f>IFERROR(INDEX('12A'!$G$192:$G$227,MATCH(C16,'12A'!$B$192:$B$227,0)),0)</f>
        <v>0</v>
      </c>
      <c r="R16" s="333">
        <f>IFERROR(INDEX('13A'!$G$192:$G$227,MATCH(C16,'13A'!$B$192:$B$227,0)),0)</f>
        <v>0</v>
      </c>
      <c r="S16" s="333">
        <f>IFERROR(INDEX('14A'!$G$192:$G$227,MATCH(C16,'14A'!$B$192:$B$227,0)),0)</f>
        <v>0</v>
      </c>
      <c r="T16" s="333">
        <f>IFERROR(INDEX('15A'!$G$192:$G$227,MATCH(C16,'15A'!$B$192:$B$227,0)),0)</f>
        <v>0</v>
      </c>
      <c r="U16" s="333">
        <f>IFERROR(INDEX('16A'!$G$192:$G$227,MATCH($C16,'16A'!$B$192:$B$227,0)),0)</f>
        <v>0</v>
      </c>
      <c r="V16" s="333">
        <f>IFERROR(INDEX('17A'!$G$192:$G$227,MATCH($C16,'17A'!$B$192:$B$227,0)),0)</f>
        <v>0</v>
      </c>
      <c r="W16" s="333">
        <f>IFERROR(INDEX('18A'!$G$192:$G$227,MATCH($C16,'18A'!$B$192:$B$227,0)),0)</f>
        <v>0</v>
      </c>
      <c r="X16" s="333">
        <f>IFERROR(INDEX('19A'!$G$192:$G$227,MATCH($C16,'19A'!$B$192:$B$227,0)),0)</f>
        <v>0</v>
      </c>
      <c r="Y16" s="333">
        <f>IFERROR(INDEX('20A'!$G$192:$G$227,MATCH($C16,'20A'!$B$192:$B$227,0)),0)</f>
        <v>0</v>
      </c>
      <c r="Z16" s="333">
        <f>IFERROR(INDEX('21A'!$G$192:$G$227,MATCH($C16,'21A'!$B$192:$B$227,0)),0)</f>
        <v>0</v>
      </c>
      <c r="AA16" s="333">
        <f>IFERROR(INDEX('22A'!$G$192:$G$227,MATCH($C16,'22A'!$B$192:$B$227,0)),0)</f>
        <v>0</v>
      </c>
      <c r="AB16" s="333">
        <f>IFERROR(INDEX('23A'!$G$192:$G$227,MATCH($C16,'23A'!$B$192:$B$227,0)),0)</f>
        <v>0</v>
      </c>
      <c r="AC16" s="333">
        <f>IFERROR(INDEX('24A'!$G$192:$G$227,MATCH($C16,'24A'!$B$192:$B$227,0)),0)</f>
        <v>0</v>
      </c>
      <c r="AD16" s="333">
        <f>IFERROR(INDEX('25A'!$G$192:$G$227,MATCH($C16,'25A'!$B$192:$B$227,0)),0)</f>
        <v>0</v>
      </c>
      <c r="AE16" s="333">
        <f>IFERROR(INDEX('26A'!$G$192:$G$227,MATCH($C16,'26A'!$B$192:$B$227,0)),0)</f>
        <v>0</v>
      </c>
      <c r="AF16" s="333">
        <f>IFERROR(INDEX('27A'!$G$192:$G$227,MATCH($C16,'27A'!$B$192:$B$227,0)),0)</f>
        <v>0</v>
      </c>
      <c r="AG16" s="333">
        <f>IFERROR(INDEX('28A'!$G$192:$G$227,MATCH($C16,'28A'!$B$192:$B$227,0)),0)</f>
        <v>0</v>
      </c>
      <c r="AH16" s="333">
        <f>IFERROR(INDEX('29A'!$G$192:$G$227,MATCH($C16,'29A'!$B$192:$B$227,0)),0)</f>
        <v>0</v>
      </c>
      <c r="AI16" s="333">
        <f>IFERROR(INDEX('30A'!$G$192:$G$227,MATCH($C16,'30A'!$B$192:$B$227,0)),0)</f>
        <v>0</v>
      </c>
    </row>
    <row r="17" spans="1:35" s="288" customFormat="1" ht="19.95" hidden="1" customHeight="1">
      <c r="A17" s="285"/>
      <c r="B17" s="285"/>
      <c r="C17" s="286" t="s">
        <v>41</v>
      </c>
      <c r="D17" s="285" t="s">
        <v>209</v>
      </c>
      <c r="E17" s="287">
        <f t="shared" si="0"/>
        <v>0</v>
      </c>
      <c r="F17" s="333">
        <f>IFERROR(INDEX('1A'!$G$192:$G$227,MATCH(C17,'1A'!$B$192:$B$227,0)),0)</f>
        <v>0</v>
      </c>
      <c r="G17" s="333">
        <f>IFERROR(INDEX(#REF!,MATCH(C17,#REF!,0)),0)</f>
        <v>0</v>
      </c>
      <c r="H17" s="333">
        <f>IFERROR(INDEX('3A'!$G$192:$G$227,MATCH(C17,'3A'!$B$192:$B$227,0)),0)</f>
        <v>0</v>
      </c>
      <c r="I17" s="333">
        <f>IFERROR(INDEX('4A'!$G$192:$G$227,MATCH(C17,'4A'!$B$192:$B$227,0)),0)</f>
        <v>0</v>
      </c>
      <c r="J17" s="333">
        <f>IFERROR(INDEX('5A'!$G$192:$G$227,MATCH(C17,'5A'!$B$192:$B$227,0)),0)</f>
        <v>0</v>
      </c>
      <c r="K17" s="333">
        <f>IFERROR(INDEX('6A'!$G$192:$G$227,MATCH(C17,'6A'!$B$192:$B$227,0)),0)</f>
        <v>0</v>
      </c>
      <c r="L17" s="333">
        <f>IFERROR(INDEX('7A'!$G$192:$G$227,MATCH(C17,'7A'!$B$192:$B$227,0)),0)</f>
        <v>0</v>
      </c>
      <c r="M17" s="333">
        <f>IFERROR(INDEX('8A'!$G$192:$G$227,MATCH(C17,'8A'!$B$192:$B$227,0)),0)</f>
        <v>0</v>
      </c>
      <c r="N17" s="333">
        <f>IFERROR(INDEX('9A'!$G$192:$G$227,MATCH(C17,'9A'!$B$192:$B$227,0)),0)</f>
        <v>0</v>
      </c>
      <c r="O17" s="333">
        <f>IFERROR(INDEX('10A'!$G$192:$G$227,MATCH(C17,'10A'!$B$192:$B$227,0)),0)</f>
        <v>0</v>
      </c>
      <c r="P17" s="333">
        <f>IFERROR(INDEX('11A'!$G$192:$G$227,MATCH(C17,'11A'!$B$192:$B$227,0)),0)</f>
        <v>0</v>
      </c>
      <c r="Q17" s="333">
        <f>IFERROR(INDEX('12A'!$G$192:$G$227,MATCH(C17,'12A'!$B$192:$B$227,0)),0)</f>
        <v>0</v>
      </c>
      <c r="R17" s="333">
        <f>IFERROR(INDEX('13A'!$G$192:$G$227,MATCH(C17,'13A'!$B$192:$B$227,0)),0)</f>
        <v>0</v>
      </c>
      <c r="S17" s="333">
        <f>IFERROR(INDEX('14A'!$G$192:$G$227,MATCH(C17,'14A'!$B$192:$B$227,0)),0)</f>
        <v>0</v>
      </c>
      <c r="T17" s="333">
        <f>IFERROR(INDEX('15A'!$G$192:$G$227,MATCH(C17,'15A'!$B$192:$B$227,0)),0)</f>
        <v>0</v>
      </c>
      <c r="U17" s="333">
        <f>IFERROR(INDEX('16A'!$G$192:$G$227,MATCH($C17,'16A'!$B$192:$B$227,0)),0)</f>
        <v>0</v>
      </c>
      <c r="V17" s="333">
        <f>IFERROR(INDEX('17A'!$G$192:$G$227,MATCH($C17,'17A'!$B$192:$B$227,0)),0)</f>
        <v>0</v>
      </c>
      <c r="W17" s="333">
        <f>IFERROR(INDEX('18A'!$G$192:$G$227,MATCH($C17,'18A'!$B$192:$B$227,0)),0)</f>
        <v>0</v>
      </c>
      <c r="X17" s="333">
        <f>IFERROR(INDEX('19A'!$G$192:$G$227,MATCH($C17,'19A'!$B$192:$B$227,0)),0)</f>
        <v>0</v>
      </c>
      <c r="Y17" s="333">
        <f>IFERROR(INDEX('20A'!$G$192:$G$227,MATCH($C17,'20A'!$B$192:$B$227,0)),0)</f>
        <v>0</v>
      </c>
      <c r="Z17" s="333">
        <f>IFERROR(INDEX('21A'!$G$192:$G$227,MATCH($C17,'21A'!$B$192:$B$227,0)),0)</f>
        <v>0</v>
      </c>
      <c r="AA17" s="333">
        <f>IFERROR(INDEX('22A'!$G$192:$G$227,MATCH($C17,'22A'!$B$192:$B$227,0)),0)</f>
        <v>0</v>
      </c>
      <c r="AB17" s="333">
        <f>IFERROR(INDEX('23A'!$G$192:$G$227,MATCH($C17,'23A'!$B$192:$B$227,0)),0)</f>
        <v>0</v>
      </c>
      <c r="AC17" s="333">
        <f>IFERROR(INDEX('24A'!$G$192:$G$227,MATCH($C17,'24A'!$B$192:$B$227,0)),0)</f>
        <v>0</v>
      </c>
      <c r="AD17" s="333">
        <f>IFERROR(INDEX('25A'!$G$192:$G$227,MATCH($C17,'25A'!$B$192:$B$227,0)),0)</f>
        <v>0</v>
      </c>
      <c r="AE17" s="333">
        <f>IFERROR(INDEX('26A'!$G$192:$G$227,MATCH($C17,'26A'!$B$192:$B$227,0)),0)</f>
        <v>0</v>
      </c>
      <c r="AF17" s="333">
        <f>IFERROR(INDEX('27A'!$G$192:$G$227,MATCH($C17,'27A'!$B$192:$B$227,0)),0)</f>
        <v>0</v>
      </c>
      <c r="AG17" s="333">
        <f>IFERROR(INDEX('28A'!$G$192:$G$227,MATCH($C17,'28A'!$B$192:$B$227,0)),0)</f>
        <v>0</v>
      </c>
      <c r="AH17" s="333">
        <f>IFERROR(INDEX('29A'!$G$192:$G$227,MATCH($C17,'29A'!$B$192:$B$227,0)),0)</f>
        <v>0</v>
      </c>
      <c r="AI17" s="333">
        <f>IFERROR(INDEX('30A'!$G$192:$G$227,MATCH($C17,'30A'!$B$192:$B$227,0)),0)</f>
        <v>0</v>
      </c>
    </row>
    <row r="18" spans="1:35" s="288" customFormat="1" ht="19.95" hidden="1" customHeight="1">
      <c r="A18" s="285"/>
      <c r="B18" s="285"/>
      <c r="C18" s="286" t="s">
        <v>5</v>
      </c>
      <c r="D18" s="285" t="s">
        <v>209</v>
      </c>
      <c r="E18" s="287">
        <f t="shared" si="0"/>
        <v>0</v>
      </c>
      <c r="F18" s="333">
        <f>IFERROR(INDEX('1A'!$G$192:$G$227,MATCH(C18,'1A'!$B$192:$B$227,0)),0)</f>
        <v>0</v>
      </c>
      <c r="G18" s="333">
        <f>IFERROR(INDEX(#REF!,MATCH(C18,#REF!,0)),0)</f>
        <v>0</v>
      </c>
      <c r="H18" s="333">
        <f>IFERROR(INDEX('3A'!$G$192:$G$227,MATCH(C18,'3A'!$B$192:$B$227,0)),0)</f>
        <v>0</v>
      </c>
      <c r="I18" s="333">
        <f>IFERROR(INDEX('4A'!$G$192:$G$227,MATCH(C18,'4A'!$B$192:$B$227,0)),0)</f>
        <v>0</v>
      </c>
      <c r="J18" s="333">
        <f>IFERROR(INDEX('5A'!$G$192:$G$227,MATCH(C18,'5A'!$B$192:$B$227,0)),0)</f>
        <v>0</v>
      </c>
      <c r="K18" s="333">
        <f>IFERROR(INDEX('6A'!$G$192:$G$227,MATCH(C18,'6A'!$B$192:$B$227,0)),0)</f>
        <v>0</v>
      </c>
      <c r="L18" s="333">
        <f>IFERROR(INDEX('7A'!$G$192:$G$227,MATCH(C18,'7A'!$B$192:$B$227,0)),0)</f>
        <v>0</v>
      </c>
      <c r="M18" s="333">
        <f>IFERROR(INDEX('8A'!$G$192:$G$227,MATCH(C18,'8A'!$B$192:$B$227,0)),0)</f>
        <v>0</v>
      </c>
      <c r="N18" s="333">
        <f>IFERROR(INDEX('9A'!$G$192:$G$227,MATCH(C18,'9A'!$B$192:$B$227,0)),0)</f>
        <v>0</v>
      </c>
      <c r="O18" s="333">
        <f>IFERROR(INDEX('10A'!$G$192:$G$227,MATCH(C18,'10A'!$B$192:$B$227,0)),0)</f>
        <v>0</v>
      </c>
      <c r="P18" s="333">
        <f>IFERROR(INDEX('11A'!$G$192:$G$227,MATCH(C18,'11A'!$B$192:$B$227,0)),0)</f>
        <v>0</v>
      </c>
      <c r="Q18" s="333">
        <f>IFERROR(INDEX('12A'!$G$192:$G$227,MATCH(C18,'12A'!$B$192:$B$227,0)),0)</f>
        <v>0</v>
      </c>
      <c r="R18" s="333">
        <f>IFERROR(INDEX('13A'!$G$192:$G$227,MATCH(C18,'13A'!$B$192:$B$227,0)),0)</f>
        <v>0</v>
      </c>
      <c r="S18" s="333">
        <f>IFERROR(INDEX('14A'!$G$192:$G$227,MATCH(C18,'14A'!$B$192:$B$227,0)),0)</f>
        <v>0</v>
      </c>
      <c r="T18" s="333">
        <f>IFERROR(INDEX('15A'!$G$192:$G$227,MATCH(C18,'15A'!$B$192:$B$227,0)),0)</f>
        <v>0</v>
      </c>
      <c r="U18" s="333">
        <f>IFERROR(INDEX('16A'!$G$192:$G$227,MATCH($C18,'16A'!$B$192:$B$227,0)),0)</f>
        <v>0</v>
      </c>
      <c r="V18" s="333">
        <f>IFERROR(INDEX('17A'!$G$192:$G$227,MATCH($C18,'17A'!$B$192:$B$227,0)),0)</f>
        <v>0</v>
      </c>
      <c r="W18" s="333">
        <f>IFERROR(INDEX('18A'!$G$192:$G$227,MATCH($C18,'18A'!$B$192:$B$227,0)),0)</f>
        <v>0</v>
      </c>
      <c r="X18" s="333">
        <f>IFERROR(INDEX('19A'!$G$192:$G$227,MATCH($C18,'19A'!$B$192:$B$227,0)),0)</f>
        <v>0</v>
      </c>
      <c r="Y18" s="333">
        <f>IFERROR(INDEX('20A'!$G$192:$G$227,MATCH($C18,'20A'!$B$192:$B$227,0)),0)</f>
        <v>0</v>
      </c>
      <c r="Z18" s="333">
        <f>IFERROR(INDEX('21A'!$G$192:$G$227,MATCH($C18,'21A'!$B$192:$B$227,0)),0)</f>
        <v>0</v>
      </c>
      <c r="AA18" s="333">
        <f>IFERROR(INDEX('22A'!$G$192:$G$227,MATCH($C18,'22A'!$B$192:$B$227,0)),0)</f>
        <v>0</v>
      </c>
      <c r="AB18" s="333">
        <f>IFERROR(INDEX('23A'!$G$192:$G$227,MATCH($C18,'23A'!$B$192:$B$227,0)),0)</f>
        <v>0</v>
      </c>
      <c r="AC18" s="333">
        <f>IFERROR(INDEX('24A'!$G$192:$G$227,MATCH($C18,'24A'!$B$192:$B$227,0)),0)</f>
        <v>0</v>
      </c>
      <c r="AD18" s="333">
        <f>IFERROR(INDEX('25A'!$G$192:$G$227,MATCH($C18,'25A'!$B$192:$B$227,0)),0)</f>
        <v>0</v>
      </c>
      <c r="AE18" s="333">
        <f>IFERROR(INDEX('26A'!$G$192:$G$227,MATCH($C18,'26A'!$B$192:$B$227,0)),0)</f>
        <v>0</v>
      </c>
      <c r="AF18" s="333">
        <f>IFERROR(INDEX('27A'!$G$192:$G$227,MATCH($C18,'27A'!$B$192:$B$227,0)),0)</f>
        <v>0</v>
      </c>
      <c r="AG18" s="333">
        <f>IFERROR(INDEX('28A'!$G$192:$G$227,MATCH($C18,'28A'!$B$192:$B$227,0)),0)</f>
        <v>0</v>
      </c>
      <c r="AH18" s="333">
        <f>IFERROR(INDEX('29A'!$G$192:$G$227,MATCH($C18,'29A'!$B$192:$B$227,0)),0)</f>
        <v>0</v>
      </c>
      <c r="AI18" s="333">
        <f>IFERROR(INDEX('30A'!$G$192:$G$227,MATCH($C18,'30A'!$B$192:$B$227,0)),0)</f>
        <v>0</v>
      </c>
    </row>
    <row r="19" spans="1:35" s="288" customFormat="1" ht="19.95" hidden="1" customHeight="1">
      <c r="A19" s="285"/>
      <c r="B19" s="285"/>
      <c r="C19" s="286" t="s">
        <v>241</v>
      </c>
      <c r="D19" s="285" t="s">
        <v>209</v>
      </c>
      <c r="E19" s="287">
        <f t="shared" si="0"/>
        <v>0</v>
      </c>
      <c r="F19" s="333">
        <f>IFERROR(INDEX('1A'!$G$192:$G$227,MATCH(C19,'1A'!$B$192:$B$227,0)),0)</f>
        <v>0</v>
      </c>
      <c r="G19" s="333">
        <f>IFERROR(INDEX(#REF!,MATCH(C19,#REF!,0)),0)</f>
        <v>0</v>
      </c>
      <c r="H19" s="333">
        <f>IFERROR(INDEX('3A'!$G$192:$G$227,MATCH(C19,'3A'!$B$192:$B$227,0)),0)</f>
        <v>0</v>
      </c>
      <c r="I19" s="333">
        <f>IFERROR(INDEX('4A'!$G$192:$G$227,MATCH(C19,'4A'!$B$192:$B$227,0)),0)</f>
        <v>0</v>
      </c>
      <c r="J19" s="333">
        <f>IFERROR(INDEX('5A'!$G$192:$G$227,MATCH(C19,'5A'!$B$192:$B$227,0)),0)</f>
        <v>0</v>
      </c>
      <c r="K19" s="333">
        <f>IFERROR(INDEX('6A'!$G$192:$G$227,MATCH(C19,'6A'!$B$192:$B$227,0)),0)</f>
        <v>0</v>
      </c>
      <c r="L19" s="333">
        <f>IFERROR(INDEX('7A'!$G$192:$G$227,MATCH(C19,'7A'!$B$192:$B$227,0)),0)</f>
        <v>0</v>
      </c>
      <c r="M19" s="333">
        <f>IFERROR(INDEX('8A'!$G$192:$G$227,MATCH(C19,'8A'!$B$192:$B$227,0)),0)</f>
        <v>0</v>
      </c>
      <c r="N19" s="333">
        <f>IFERROR(INDEX('9A'!$G$192:$G$227,MATCH(C19,'9A'!$B$192:$B$227,0)),0)</f>
        <v>0</v>
      </c>
      <c r="O19" s="333">
        <f>IFERROR(INDEX('10A'!$G$192:$G$227,MATCH(C19,'10A'!$B$192:$B$227,0)),0)</f>
        <v>0</v>
      </c>
      <c r="P19" s="333">
        <f>IFERROR(INDEX('11A'!$G$192:$G$227,MATCH(C19,'11A'!$B$192:$B$227,0)),0)</f>
        <v>0</v>
      </c>
      <c r="Q19" s="333">
        <f>IFERROR(INDEX('12A'!$G$192:$G$227,MATCH(C19,'12A'!$B$192:$B$227,0)),0)</f>
        <v>0</v>
      </c>
      <c r="R19" s="333">
        <f>IFERROR(INDEX('13A'!$G$192:$G$227,MATCH(C19,'13A'!$B$192:$B$227,0)),0)</f>
        <v>0</v>
      </c>
      <c r="S19" s="333">
        <f>IFERROR(INDEX('14A'!$G$192:$G$227,MATCH(C19,'14A'!$B$192:$B$227,0)),0)</f>
        <v>0</v>
      </c>
      <c r="T19" s="333">
        <f>IFERROR(INDEX('15A'!$G$192:$G$227,MATCH(C19,'15A'!$B$192:$B$227,0)),0)</f>
        <v>0</v>
      </c>
      <c r="U19" s="333">
        <f>IFERROR(INDEX('16A'!$G$192:$G$227,MATCH($C19,'16A'!$B$192:$B$227,0)),0)</f>
        <v>0</v>
      </c>
      <c r="V19" s="333">
        <f>IFERROR(INDEX('17A'!$G$192:$G$227,MATCH($C19,'17A'!$B$192:$B$227,0)),0)</f>
        <v>0</v>
      </c>
      <c r="W19" s="333">
        <f>IFERROR(INDEX('18A'!$G$192:$G$227,MATCH($C19,'18A'!$B$192:$B$227,0)),0)</f>
        <v>0</v>
      </c>
      <c r="X19" s="333">
        <f>IFERROR(INDEX('19A'!$G$192:$G$227,MATCH($C19,'19A'!$B$192:$B$227,0)),0)</f>
        <v>0</v>
      </c>
      <c r="Y19" s="333">
        <f>IFERROR(INDEX('20A'!$G$192:$G$227,MATCH($C19,'20A'!$B$192:$B$227,0)),0)</f>
        <v>0</v>
      </c>
      <c r="Z19" s="333">
        <f>IFERROR(INDEX('21A'!$G$192:$G$227,MATCH($C19,'21A'!$B$192:$B$227,0)),0)</f>
        <v>0</v>
      </c>
      <c r="AA19" s="333">
        <f>IFERROR(INDEX('22A'!$G$192:$G$227,MATCH($C19,'22A'!$B$192:$B$227,0)),0)</f>
        <v>0</v>
      </c>
      <c r="AB19" s="333">
        <f>IFERROR(INDEX('23A'!$G$192:$G$227,MATCH($C19,'23A'!$B$192:$B$227,0)),0)</f>
        <v>0</v>
      </c>
      <c r="AC19" s="333">
        <f>IFERROR(INDEX('24A'!$G$192:$G$227,MATCH($C19,'24A'!$B$192:$B$227,0)),0)</f>
        <v>0</v>
      </c>
      <c r="AD19" s="333">
        <f>IFERROR(INDEX('25A'!$G$192:$G$227,MATCH($C19,'25A'!$B$192:$B$227,0)),0)</f>
        <v>0</v>
      </c>
      <c r="AE19" s="333">
        <f>IFERROR(INDEX('26A'!$G$192:$G$227,MATCH($C19,'26A'!$B$192:$B$227,0)),0)</f>
        <v>0</v>
      </c>
      <c r="AF19" s="333">
        <f>IFERROR(INDEX('27A'!$G$192:$G$227,MATCH($C19,'27A'!$B$192:$B$227,0)),0)</f>
        <v>0</v>
      </c>
      <c r="AG19" s="333">
        <f>IFERROR(INDEX('28A'!$G$192:$G$227,MATCH($C19,'28A'!$B$192:$B$227,0)),0)</f>
        <v>0</v>
      </c>
      <c r="AH19" s="333">
        <f>IFERROR(INDEX('29A'!$G$192:$G$227,MATCH($C19,'29A'!$B$192:$B$227,0)),0)</f>
        <v>0</v>
      </c>
      <c r="AI19" s="333">
        <f>IFERROR(INDEX('30A'!$G$192:$G$227,MATCH($C19,'30A'!$B$192:$B$227,0)),0)</f>
        <v>0</v>
      </c>
    </row>
    <row r="20" spans="1:35" s="288" customFormat="1" ht="19.95" hidden="1" customHeight="1">
      <c r="A20" s="285"/>
      <c r="B20" s="285"/>
      <c r="C20" s="286" t="s">
        <v>242</v>
      </c>
      <c r="D20" s="285" t="s">
        <v>209</v>
      </c>
      <c r="E20" s="287">
        <f t="shared" si="0"/>
        <v>0</v>
      </c>
      <c r="F20" s="333">
        <f>IFERROR(INDEX('1A'!$G$192:$G$227,MATCH(C20,'1A'!$B$192:$B$227,0)),0)</f>
        <v>0</v>
      </c>
      <c r="G20" s="333">
        <f>IFERROR(INDEX(#REF!,MATCH(C20,#REF!,0)),0)</f>
        <v>0</v>
      </c>
      <c r="H20" s="333">
        <f>IFERROR(INDEX('3A'!$G$192:$G$227,MATCH(C20,'3A'!$B$192:$B$227,0)),0)</f>
        <v>0</v>
      </c>
      <c r="I20" s="333">
        <f>IFERROR(INDEX('4A'!$G$192:$G$227,MATCH(C20,'4A'!$B$192:$B$227,0)),0)</f>
        <v>0</v>
      </c>
      <c r="J20" s="333">
        <f>IFERROR(INDEX('5A'!$G$192:$G$227,MATCH(C20,'5A'!$B$192:$B$227,0)),0)</f>
        <v>0</v>
      </c>
      <c r="K20" s="333">
        <f>IFERROR(INDEX('6A'!$G$192:$G$227,MATCH(C20,'6A'!$B$192:$B$227,0)),0)</f>
        <v>0</v>
      </c>
      <c r="L20" s="333">
        <f>IFERROR(INDEX('7A'!$G$192:$G$227,MATCH(C20,'7A'!$B$192:$B$227,0)),0)</f>
        <v>0</v>
      </c>
      <c r="M20" s="333">
        <f>IFERROR(INDEX('8A'!$G$192:$G$227,MATCH(C20,'8A'!$B$192:$B$227,0)),0)</f>
        <v>0</v>
      </c>
      <c r="N20" s="333">
        <f>IFERROR(INDEX('9A'!$G$192:$G$227,MATCH(C20,'9A'!$B$192:$B$227,0)),0)</f>
        <v>0</v>
      </c>
      <c r="O20" s="333">
        <f>IFERROR(INDEX('10A'!$G$192:$G$227,MATCH(C20,'10A'!$B$192:$B$227,0)),0)</f>
        <v>0</v>
      </c>
      <c r="P20" s="333">
        <f>IFERROR(INDEX('11A'!$G$192:$G$227,MATCH(C20,'11A'!$B$192:$B$227,0)),0)</f>
        <v>0</v>
      </c>
      <c r="Q20" s="333">
        <f>IFERROR(INDEX('12A'!$G$192:$G$227,MATCH(C20,'12A'!$B$192:$B$227,0)),0)</f>
        <v>0</v>
      </c>
      <c r="R20" s="333">
        <f>IFERROR(INDEX('13A'!$G$192:$G$227,MATCH(C20,'13A'!$B$192:$B$227,0)),0)</f>
        <v>0</v>
      </c>
      <c r="S20" s="333">
        <f>IFERROR(INDEX('14A'!$G$192:$G$227,MATCH(C20,'14A'!$B$192:$B$227,0)),0)</f>
        <v>0</v>
      </c>
      <c r="T20" s="333">
        <f>IFERROR(INDEX('15A'!$G$192:$G$227,MATCH(C20,'15A'!$B$192:$B$227,0)),0)</f>
        <v>0</v>
      </c>
      <c r="U20" s="333">
        <f>IFERROR(INDEX('16A'!$G$192:$G$227,MATCH($C20,'16A'!$B$192:$B$227,0)),0)</f>
        <v>0</v>
      </c>
      <c r="V20" s="333">
        <f>IFERROR(INDEX('17A'!$G$192:$G$227,MATCH($C20,'17A'!$B$192:$B$227,0)),0)</f>
        <v>0</v>
      </c>
      <c r="W20" s="333">
        <f>IFERROR(INDEX('18A'!$G$192:$G$227,MATCH($C20,'18A'!$B$192:$B$227,0)),0)</f>
        <v>0</v>
      </c>
      <c r="X20" s="333">
        <f>IFERROR(INDEX('19A'!$G$192:$G$227,MATCH($C20,'19A'!$B$192:$B$227,0)),0)</f>
        <v>0</v>
      </c>
      <c r="Y20" s="333">
        <f>IFERROR(INDEX('20A'!$G$192:$G$227,MATCH($C20,'20A'!$B$192:$B$227,0)),0)</f>
        <v>0</v>
      </c>
      <c r="Z20" s="333">
        <f>IFERROR(INDEX('21A'!$G$192:$G$227,MATCH($C20,'21A'!$B$192:$B$227,0)),0)</f>
        <v>0</v>
      </c>
      <c r="AA20" s="333">
        <f>IFERROR(INDEX('22A'!$G$192:$G$227,MATCH($C20,'22A'!$B$192:$B$227,0)),0)</f>
        <v>0</v>
      </c>
      <c r="AB20" s="333">
        <f>IFERROR(INDEX('23A'!$G$192:$G$227,MATCH($C20,'23A'!$B$192:$B$227,0)),0)</f>
        <v>0</v>
      </c>
      <c r="AC20" s="333">
        <f>IFERROR(INDEX('24A'!$G$192:$G$227,MATCH($C20,'24A'!$B$192:$B$227,0)),0)</f>
        <v>0</v>
      </c>
      <c r="AD20" s="333">
        <f>IFERROR(INDEX('25A'!$G$192:$G$227,MATCH($C20,'25A'!$B$192:$B$227,0)),0)</f>
        <v>0</v>
      </c>
      <c r="AE20" s="333">
        <f>IFERROR(INDEX('26A'!$G$192:$G$227,MATCH($C20,'26A'!$B$192:$B$227,0)),0)</f>
        <v>0</v>
      </c>
      <c r="AF20" s="333">
        <f>IFERROR(INDEX('27A'!$G$192:$G$227,MATCH($C20,'27A'!$B$192:$B$227,0)),0)</f>
        <v>0</v>
      </c>
      <c r="AG20" s="333">
        <f>IFERROR(INDEX('28A'!$G$192:$G$227,MATCH($C20,'28A'!$B$192:$B$227,0)),0)</f>
        <v>0</v>
      </c>
      <c r="AH20" s="333">
        <f>IFERROR(INDEX('29A'!$G$192:$G$227,MATCH($C20,'29A'!$B$192:$B$227,0)),0)</f>
        <v>0</v>
      </c>
      <c r="AI20" s="333">
        <f>IFERROR(INDEX('30A'!$G$192:$G$227,MATCH($C20,'30A'!$B$192:$B$227,0)),0)</f>
        <v>0</v>
      </c>
    </row>
    <row r="21" spans="1:35" s="288" customFormat="1" ht="19.95" hidden="1" customHeight="1">
      <c r="A21" s="285"/>
      <c r="B21" s="285"/>
      <c r="C21" s="286" t="s">
        <v>243</v>
      </c>
      <c r="D21" s="285" t="s">
        <v>209</v>
      </c>
      <c r="E21" s="287">
        <f t="shared" si="0"/>
        <v>0</v>
      </c>
      <c r="F21" s="333">
        <f>IFERROR(INDEX('1A'!$G$192:$G$227,MATCH(C21,'1A'!$B$192:$B$227,0)),0)</f>
        <v>0</v>
      </c>
      <c r="G21" s="333">
        <f>IFERROR(INDEX(#REF!,MATCH(C21,#REF!,0)),0)</f>
        <v>0</v>
      </c>
      <c r="H21" s="333">
        <f>IFERROR(INDEX('3A'!$G$192:$G$227,MATCH(C21,'3A'!$B$192:$B$227,0)),0)</f>
        <v>0</v>
      </c>
      <c r="I21" s="333">
        <f>IFERROR(INDEX('4A'!$G$192:$G$227,MATCH(C21,'4A'!$B$192:$B$227,0)),0)</f>
        <v>0</v>
      </c>
      <c r="J21" s="333">
        <f>IFERROR(INDEX('5A'!$G$192:$G$227,MATCH(C21,'5A'!$B$192:$B$227,0)),0)</f>
        <v>0</v>
      </c>
      <c r="K21" s="333">
        <f>IFERROR(INDEX('6A'!$G$192:$G$227,MATCH(C21,'6A'!$B$192:$B$227,0)),0)</f>
        <v>0</v>
      </c>
      <c r="L21" s="333">
        <f>IFERROR(INDEX('7A'!$G$192:$G$227,MATCH(C21,'7A'!$B$192:$B$227,0)),0)</f>
        <v>0</v>
      </c>
      <c r="M21" s="333">
        <f>IFERROR(INDEX('8A'!$G$192:$G$227,MATCH(C21,'8A'!$B$192:$B$227,0)),0)</f>
        <v>0</v>
      </c>
      <c r="N21" s="333">
        <f>IFERROR(INDEX('9A'!$G$192:$G$227,MATCH(C21,'9A'!$B$192:$B$227,0)),0)</f>
        <v>0</v>
      </c>
      <c r="O21" s="333">
        <f>IFERROR(INDEX('10A'!$G$192:$G$227,MATCH(C21,'10A'!$B$192:$B$227,0)),0)</f>
        <v>0</v>
      </c>
      <c r="P21" s="333">
        <f>IFERROR(INDEX('11A'!$G$192:$G$227,MATCH(C21,'11A'!$B$192:$B$227,0)),0)</f>
        <v>0</v>
      </c>
      <c r="Q21" s="333">
        <f>IFERROR(INDEX('12A'!$G$192:$G$227,MATCH(C21,'12A'!$B$192:$B$227,0)),0)</f>
        <v>0</v>
      </c>
      <c r="R21" s="333">
        <f>IFERROR(INDEX('13A'!$G$192:$G$227,MATCH(C21,'13A'!$B$192:$B$227,0)),0)</f>
        <v>0</v>
      </c>
      <c r="S21" s="333">
        <f>IFERROR(INDEX('14A'!$G$192:$G$227,MATCH(C21,'14A'!$B$192:$B$227,0)),0)</f>
        <v>0</v>
      </c>
      <c r="T21" s="333">
        <f>IFERROR(INDEX('15A'!$G$192:$G$227,MATCH(C21,'15A'!$B$192:$B$227,0)),0)</f>
        <v>0</v>
      </c>
      <c r="U21" s="333">
        <f>IFERROR(INDEX('16A'!$G$192:$G$227,MATCH($C21,'16A'!$B$192:$B$227,0)),0)</f>
        <v>0</v>
      </c>
      <c r="V21" s="333">
        <f>IFERROR(INDEX('17A'!$G$192:$G$227,MATCH($C21,'17A'!$B$192:$B$227,0)),0)</f>
        <v>0</v>
      </c>
      <c r="W21" s="333">
        <f>IFERROR(INDEX('18A'!$G$192:$G$227,MATCH($C21,'18A'!$B$192:$B$227,0)),0)</f>
        <v>0</v>
      </c>
      <c r="X21" s="333">
        <f>IFERROR(INDEX('19A'!$G$192:$G$227,MATCH($C21,'19A'!$B$192:$B$227,0)),0)</f>
        <v>0</v>
      </c>
      <c r="Y21" s="333">
        <f>IFERROR(INDEX('20A'!$G$192:$G$227,MATCH($C21,'20A'!$B$192:$B$227,0)),0)</f>
        <v>0</v>
      </c>
      <c r="Z21" s="333">
        <f>IFERROR(INDEX('21A'!$G$192:$G$227,MATCH($C21,'21A'!$B$192:$B$227,0)),0)</f>
        <v>0</v>
      </c>
      <c r="AA21" s="333">
        <f>IFERROR(INDEX('22A'!$G$192:$G$227,MATCH($C21,'22A'!$B$192:$B$227,0)),0)</f>
        <v>0</v>
      </c>
      <c r="AB21" s="333">
        <f>IFERROR(INDEX('23A'!$G$192:$G$227,MATCH($C21,'23A'!$B$192:$B$227,0)),0)</f>
        <v>0</v>
      </c>
      <c r="AC21" s="333">
        <f>IFERROR(INDEX('24A'!$G$192:$G$227,MATCH($C21,'24A'!$B$192:$B$227,0)),0)</f>
        <v>0</v>
      </c>
      <c r="AD21" s="333">
        <f>IFERROR(INDEX('25A'!$G$192:$G$227,MATCH($C21,'25A'!$B$192:$B$227,0)),0)</f>
        <v>0</v>
      </c>
      <c r="AE21" s="333">
        <f>IFERROR(INDEX('26A'!$G$192:$G$227,MATCH($C21,'26A'!$B$192:$B$227,0)),0)</f>
        <v>0</v>
      </c>
      <c r="AF21" s="333">
        <f>IFERROR(INDEX('27A'!$G$192:$G$227,MATCH($C21,'27A'!$B$192:$B$227,0)),0)</f>
        <v>0</v>
      </c>
      <c r="AG21" s="333">
        <f>IFERROR(INDEX('28A'!$G$192:$G$227,MATCH($C21,'28A'!$B$192:$B$227,0)),0)</f>
        <v>0</v>
      </c>
      <c r="AH21" s="333">
        <f>IFERROR(INDEX('29A'!$G$192:$G$227,MATCH($C21,'29A'!$B$192:$B$227,0)),0)</f>
        <v>0</v>
      </c>
      <c r="AI21" s="333">
        <f>IFERROR(INDEX('30A'!$G$192:$G$227,MATCH($C21,'30A'!$B$192:$B$227,0)),0)</f>
        <v>0</v>
      </c>
    </row>
    <row r="22" spans="1:35" s="288" customFormat="1" ht="19.95" hidden="1" customHeight="1">
      <c r="A22" s="285"/>
      <c r="B22" s="285"/>
      <c r="C22" s="286" t="s">
        <v>244</v>
      </c>
      <c r="D22" s="285" t="s">
        <v>209</v>
      </c>
      <c r="E22" s="287">
        <f t="shared" si="0"/>
        <v>0</v>
      </c>
      <c r="F22" s="333">
        <f>IFERROR(INDEX('1A'!$G$192:$G$227,MATCH(C22,'1A'!$B$192:$B$227,0)),0)</f>
        <v>0</v>
      </c>
      <c r="G22" s="333">
        <f>IFERROR(INDEX(#REF!,MATCH(C22,#REF!,0)),0)</f>
        <v>0</v>
      </c>
      <c r="H22" s="333">
        <f>IFERROR(INDEX('3A'!$G$192:$G$227,MATCH(C22,'3A'!$B$192:$B$227,0)),0)</f>
        <v>0</v>
      </c>
      <c r="I22" s="333">
        <f>IFERROR(INDEX('4A'!$G$192:$G$227,MATCH(C22,'4A'!$B$192:$B$227,0)),0)</f>
        <v>0</v>
      </c>
      <c r="J22" s="333">
        <f>IFERROR(INDEX('5A'!$G$192:$G$227,MATCH(C22,'5A'!$B$192:$B$227,0)),0)</f>
        <v>0</v>
      </c>
      <c r="K22" s="333">
        <f>IFERROR(INDEX('6A'!$G$192:$G$227,MATCH(C22,'6A'!$B$192:$B$227,0)),0)</f>
        <v>0</v>
      </c>
      <c r="L22" s="333">
        <f>IFERROR(INDEX('7A'!$G$192:$G$227,MATCH(C22,'7A'!$B$192:$B$227,0)),0)</f>
        <v>0</v>
      </c>
      <c r="M22" s="333">
        <f>IFERROR(INDEX('8A'!$G$192:$G$227,MATCH(C22,'8A'!$B$192:$B$227,0)),0)</f>
        <v>0</v>
      </c>
      <c r="N22" s="333">
        <f>IFERROR(INDEX('9A'!$G$192:$G$227,MATCH(C22,'9A'!$B$192:$B$227,0)),0)</f>
        <v>0</v>
      </c>
      <c r="O22" s="333">
        <f>IFERROR(INDEX('10A'!$G$192:$G$227,MATCH(C22,'10A'!$B$192:$B$227,0)),0)</f>
        <v>0</v>
      </c>
      <c r="P22" s="333">
        <f>IFERROR(INDEX('11A'!$G$192:$G$227,MATCH(C22,'11A'!$B$192:$B$227,0)),0)</f>
        <v>0</v>
      </c>
      <c r="Q22" s="333">
        <f>IFERROR(INDEX('12A'!$G$192:$G$227,MATCH(C22,'12A'!$B$192:$B$227,0)),0)</f>
        <v>0</v>
      </c>
      <c r="R22" s="333">
        <f>IFERROR(INDEX('13A'!$G$192:$G$227,MATCH(C22,'13A'!$B$192:$B$227,0)),0)</f>
        <v>0</v>
      </c>
      <c r="S22" s="333">
        <f>IFERROR(INDEX('14A'!$G$192:$G$227,MATCH(C22,'14A'!$B$192:$B$227,0)),0)</f>
        <v>0</v>
      </c>
      <c r="T22" s="333">
        <f>IFERROR(INDEX('15A'!$G$192:$G$227,MATCH(C22,'15A'!$B$192:$B$227,0)),0)</f>
        <v>0</v>
      </c>
      <c r="U22" s="333">
        <f>IFERROR(INDEX('16A'!$G$192:$G$227,MATCH($C22,'16A'!$B$192:$B$227,0)),0)</f>
        <v>0</v>
      </c>
      <c r="V22" s="333">
        <f>IFERROR(INDEX('17A'!$G$192:$G$227,MATCH($C22,'17A'!$B$192:$B$227,0)),0)</f>
        <v>0</v>
      </c>
      <c r="W22" s="333">
        <f>IFERROR(INDEX('18A'!$G$192:$G$227,MATCH($C22,'18A'!$B$192:$B$227,0)),0)</f>
        <v>0</v>
      </c>
      <c r="X22" s="333">
        <f>IFERROR(INDEX('19A'!$G$192:$G$227,MATCH($C22,'19A'!$B$192:$B$227,0)),0)</f>
        <v>0</v>
      </c>
      <c r="Y22" s="333">
        <f>IFERROR(INDEX('20A'!$G$192:$G$227,MATCH($C22,'20A'!$B$192:$B$227,0)),0)</f>
        <v>0</v>
      </c>
      <c r="Z22" s="333">
        <f>IFERROR(INDEX('21A'!$G$192:$G$227,MATCH($C22,'21A'!$B$192:$B$227,0)),0)</f>
        <v>0</v>
      </c>
      <c r="AA22" s="333">
        <f>IFERROR(INDEX('22A'!$G$192:$G$227,MATCH($C22,'22A'!$B$192:$B$227,0)),0)</f>
        <v>0</v>
      </c>
      <c r="AB22" s="333">
        <f>IFERROR(INDEX('23A'!$G$192:$G$227,MATCH($C22,'23A'!$B$192:$B$227,0)),0)</f>
        <v>0</v>
      </c>
      <c r="AC22" s="333">
        <f>IFERROR(INDEX('24A'!$G$192:$G$227,MATCH($C22,'24A'!$B$192:$B$227,0)),0)</f>
        <v>0</v>
      </c>
      <c r="AD22" s="333">
        <f>IFERROR(INDEX('25A'!$G$192:$G$227,MATCH($C22,'25A'!$B$192:$B$227,0)),0)</f>
        <v>0</v>
      </c>
      <c r="AE22" s="333">
        <f>IFERROR(INDEX('26A'!$G$192:$G$227,MATCH($C22,'26A'!$B$192:$B$227,0)),0)</f>
        <v>0</v>
      </c>
      <c r="AF22" s="333">
        <f>IFERROR(INDEX('27A'!$G$192:$G$227,MATCH($C22,'27A'!$B$192:$B$227,0)),0)</f>
        <v>0</v>
      </c>
      <c r="AG22" s="333">
        <f>IFERROR(INDEX('28A'!$G$192:$G$227,MATCH($C22,'28A'!$B$192:$B$227,0)),0)</f>
        <v>0</v>
      </c>
      <c r="AH22" s="333">
        <f>IFERROR(INDEX('29A'!$G$192:$G$227,MATCH($C22,'29A'!$B$192:$B$227,0)),0)</f>
        <v>0</v>
      </c>
      <c r="AI22" s="333">
        <f>IFERROR(INDEX('30A'!$G$192:$G$227,MATCH($C22,'30A'!$B$192:$B$227,0)),0)</f>
        <v>0</v>
      </c>
    </row>
    <row r="23" spans="1:35" s="289" customFormat="1" ht="19.95" hidden="1" customHeight="1">
      <c r="A23" s="293"/>
      <c r="B23" s="293"/>
      <c r="C23" s="286" t="s">
        <v>245</v>
      </c>
      <c r="D23" s="293" t="s">
        <v>209</v>
      </c>
      <c r="E23" s="287">
        <f t="shared" si="0"/>
        <v>0</v>
      </c>
      <c r="F23" s="333">
        <f>IFERROR(INDEX('1A'!$G$192:$G$227,MATCH(C23,'1A'!$B$192:$B$227,0)),0)</f>
        <v>0</v>
      </c>
      <c r="G23" s="333">
        <f>IFERROR(INDEX(#REF!,MATCH(C23,#REF!,0)),0)</f>
        <v>0</v>
      </c>
      <c r="H23" s="333">
        <f>IFERROR(INDEX('3A'!$G$192:$G$227,MATCH(C23,'3A'!$B$192:$B$227,0)),0)</f>
        <v>0</v>
      </c>
      <c r="I23" s="333">
        <f>IFERROR(INDEX('4A'!$G$192:$G$227,MATCH(C23,'4A'!$B$192:$B$227,0)),0)</f>
        <v>0</v>
      </c>
      <c r="J23" s="333">
        <f>IFERROR(INDEX('5A'!$G$192:$G$227,MATCH(C23,'5A'!$B$192:$B$227,0)),0)</f>
        <v>0</v>
      </c>
      <c r="K23" s="333">
        <f>IFERROR(INDEX('6A'!$G$192:$G$227,MATCH(C23,'6A'!$B$192:$B$227,0)),0)</f>
        <v>0</v>
      </c>
      <c r="L23" s="333">
        <f>IFERROR(INDEX('7A'!$G$192:$G$227,MATCH(C23,'7A'!$B$192:$B$227,0)),0)</f>
        <v>0</v>
      </c>
      <c r="M23" s="333">
        <f>IFERROR(INDEX('8A'!$G$192:$G$227,MATCH(C23,'8A'!$B$192:$B$227,0)),0)</f>
        <v>0</v>
      </c>
      <c r="N23" s="333">
        <f>IFERROR(INDEX('9A'!$G$192:$G$227,MATCH(C23,'9A'!$B$192:$B$227,0)),0)</f>
        <v>0</v>
      </c>
      <c r="O23" s="333">
        <f>IFERROR(INDEX('10A'!$G$192:$G$227,MATCH(C23,'10A'!$B$192:$B$227,0)),0)</f>
        <v>0</v>
      </c>
      <c r="P23" s="333">
        <f>IFERROR(INDEX('11A'!$G$192:$G$227,MATCH(C23,'11A'!$B$192:$B$227,0)),0)</f>
        <v>0</v>
      </c>
      <c r="Q23" s="333">
        <f>IFERROR(INDEX('12A'!$G$192:$G$227,MATCH(C23,'12A'!$B$192:$B$227,0)),0)</f>
        <v>0</v>
      </c>
      <c r="R23" s="333">
        <f>IFERROR(INDEX('13A'!$G$192:$G$227,MATCH(C23,'13A'!$B$192:$B$227,0)),0)</f>
        <v>0</v>
      </c>
      <c r="S23" s="333">
        <f>IFERROR(INDEX('14A'!$G$192:$G$227,MATCH(C23,'14A'!$B$192:$B$227,0)),0)</f>
        <v>0</v>
      </c>
      <c r="T23" s="333">
        <f>IFERROR(INDEX('15A'!$G$192:$G$227,MATCH(C23,'15A'!$B$192:$B$227,0)),0)</f>
        <v>0</v>
      </c>
      <c r="U23" s="333">
        <f>IFERROR(INDEX('16A'!$G$192:$G$227,MATCH($C23,'16A'!$B$192:$B$227,0)),0)</f>
        <v>0</v>
      </c>
      <c r="V23" s="333">
        <f>IFERROR(INDEX('17A'!$G$192:$G$227,MATCH($C23,'17A'!$B$192:$B$227,0)),0)</f>
        <v>0</v>
      </c>
      <c r="W23" s="333">
        <f>IFERROR(INDEX('18A'!$G$192:$G$227,MATCH($C23,'18A'!$B$192:$B$227,0)),0)</f>
        <v>0</v>
      </c>
      <c r="X23" s="333">
        <f>IFERROR(INDEX('19A'!$G$192:$G$227,MATCH($C23,'19A'!$B$192:$B$227,0)),0)</f>
        <v>0</v>
      </c>
      <c r="Y23" s="333">
        <f>IFERROR(INDEX('20A'!$G$192:$G$227,MATCH($C23,'20A'!$B$192:$B$227,0)),0)</f>
        <v>0</v>
      </c>
      <c r="Z23" s="333">
        <f>IFERROR(INDEX('21A'!$G$192:$G$227,MATCH($C23,'21A'!$B$192:$B$227,0)),0)</f>
        <v>0</v>
      </c>
      <c r="AA23" s="333">
        <f>IFERROR(INDEX('22A'!$G$192:$G$227,MATCH($C23,'22A'!$B$192:$B$227,0)),0)</f>
        <v>0</v>
      </c>
      <c r="AB23" s="333">
        <f>IFERROR(INDEX('23A'!$G$192:$G$227,MATCH($C23,'23A'!$B$192:$B$227,0)),0)</f>
        <v>0</v>
      </c>
      <c r="AC23" s="333">
        <f>IFERROR(INDEX('24A'!$G$192:$G$227,MATCH($C23,'24A'!$B$192:$B$227,0)),0)</f>
        <v>0</v>
      </c>
      <c r="AD23" s="333">
        <f>IFERROR(INDEX('25A'!$G$192:$G$227,MATCH($C23,'25A'!$B$192:$B$227,0)),0)</f>
        <v>0</v>
      </c>
      <c r="AE23" s="333">
        <f>IFERROR(INDEX('26A'!$G$192:$G$227,MATCH($C23,'26A'!$B$192:$B$227,0)),0)</f>
        <v>0</v>
      </c>
      <c r="AF23" s="333">
        <f>IFERROR(INDEX('27A'!$G$192:$G$227,MATCH($C23,'27A'!$B$192:$B$227,0)),0)</f>
        <v>0</v>
      </c>
      <c r="AG23" s="333">
        <f>IFERROR(INDEX('28A'!$G$192:$G$227,MATCH($C23,'28A'!$B$192:$B$227,0)),0)</f>
        <v>0</v>
      </c>
      <c r="AH23" s="333">
        <f>IFERROR(INDEX('29A'!$G$192:$G$227,MATCH($C23,'29A'!$B$192:$B$227,0)),0)</f>
        <v>0</v>
      </c>
      <c r="AI23" s="333">
        <f>IFERROR(INDEX('30A'!$G$192:$G$227,MATCH($C23,'30A'!$B$192:$B$227,0)),0)</f>
        <v>0</v>
      </c>
    </row>
    <row r="24" spans="1:35" s="280" customFormat="1" ht="17.399999999999999" hidden="1">
      <c r="A24" s="294"/>
      <c r="B24" s="294"/>
      <c r="C24" s="286" t="s">
        <v>246</v>
      </c>
      <c r="D24" s="293" t="s">
        <v>209</v>
      </c>
      <c r="E24" s="287">
        <f t="shared" si="0"/>
        <v>0</v>
      </c>
      <c r="F24" s="333">
        <f>IFERROR(INDEX('1A'!$G$192:$G$227,MATCH(C24,'1A'!$B$192:$B$227,0)),0)</f>
        <v>0</v>
      </c>
      <c r="G24" s="333">
        <f>IFERROR(INDEX(#REF!,MATCH(C24,#REF!,0)),0)</f>
        <v>0</v>
      </c>
      <c r="H24" s="333">
        <f>IFERROR(INDEX('3A'!$G$192:$G$227,MATCH(C24,'3A'!$B$192:$B$227,0)),0)</f>
        <v>0</v>
      </c>
      <c r="I24" s="333">
        <f>IFERROR(INDEX('4A'!$G$192:$G$227,MATCH(C24,'4A'!$B$192:$B$227,0)),0)</f>
        <v>0</v>
      </c>
      <c r="J24" s="333">
        <f>IFERROR(INDEX('5A'!$G$192:$G$227,MATCH(C24,'5A'!$B$192:$B$227,0)),0)</f>
        <v>0</v>
      </c>
      <c r="K24" s="333">
        <f>IFERROR(INDEX('6A'!$G$192:$G$227,MATCH(C24,'6A'!$B$192:$B$227,0)),0)</f>
        <v>0</v>
      </c>
      <c r="L24" s="333">
        <f>IFERROR(INDEX('7A'!$G$192:$G$227,MATCH(C24,'7A'!$B$192:$B$227,0)),0)</f>
        <v>0</v>
      </c>
      <c r="M24" s="333">
        <f>IFERROR(INDEX('8A'!$G$192:$G$227,MATCH(C24,'8A'!$B$192:$B$227,0)),0)</f>
        <v>0</v>
      </c>
      <c r="N24" s="333">
        <f>IFERROR(INDEX('9A'!$G$192:$G$227,MATCH(C24,'9A'!$B$192:$B$227,0)),0)</f>
        <v>0</v>
      </c>
      <c r="O24" s="333">
        <f>IFERROR(INDEX('10A'!$G$192:$G$227,MATCH(C24,'10A'!$B$192:$B$227,0)),0)</f>
        <v>0</v>
      </c>
      <c r="P24" s="333">
        <f>IFERROR(INDEX('11A'!$G$192:$G$227,MATCH(C24,'11A'!$B$192:$B$227,0)),0)</f>
        <v>0</v>
      </c>
      <c r="Q24" s="333">
        <f>IFERROR(INDEX('12A'!$G$192:$G$227,MATCH(C24,'12A'!$B$192:$B$227,0)),0)</f>
        <v>0</v>
      </c>
      <c r="R24" s="333">
        <f>IFERROR(INDEX('13A'!$G$192:$G$227,MATCH(C24,'13A'!$B$192:$B$227,0)),0)</f>
        <v>0</v>
      </c>
      <c r="S24" s="333">
        <f>IFERROR(INDEX('14A'!$G$192:$G$227,MATCH(C24,'14A'!$B$192:$B$227,0)),0)</f>
        <v>0</v>
      </c>
      <c r="T24" s="333">
        <f>IFERROR(INDEX('15A'!$G$192:$G$227,MATCH(C24,'15A'!$B$192:$B$227,0)),0)</f>
        <v>0</v>
      </c>
      <c r="U24" s="333">
        <f>IFERROR(INDEX('16A'!$G$192:$G$227,MATCH($C24,'16A'!$B$192:$B$227,0)),0)</f>
        <v>0</v>
      </c>
      <c r="V24" s="333">
        <f>IFERROR(INDEX('17A'!$G$192:$G$227,MATCH($C24,'17A'!$B$192:$B$227,0)),0)</f>
        <v>0</v>
      </c>
      <c r="W24" s="333">
        <f>IFERROR(INDEX('18A'!$G$192:$G$227,MATCH($C24,'18A'!$B$192:$B$227,0)),0)</f>
        <v>0</v>
      </c>
      <c r="X24" s="333">
        <f>IFERROR(INDEX('19A'!$G$192:$G$227,MATCH($C24,'19A'!$B$192:$B$227,0)),0)</f>
        <v>0</v>
      </c>
      <c r="Y24" s="333">
        <f>IFERROR(INDEX('20A'!$G$192:$G$227,MATCH($C24,'20A'!$B$192:$B$227,0)),0)</f>
        <v>0</v>
      </c>
      <c r="Z24" s="333">
        <f>IFERROR(INDEX('21A'!$G$192:$G$227,MATCH($C24,'21A'!$B$192:$B$227,0)),0)</f>
        <v>0</v>
      </c>
      <c r="AA24" s="333">
        <f>IFERROR(INDEX('22A'!$G$192:$G$227,MATCH($C24,'22A'!$B$192:$B$227,0)),0)</f>
        <v>0</v>
      </c>
      <c r="AB24" s="333">
        <f>IFERROR(INDEX('23A'!$G$192:$G$227,MATCH($C24,'23A'!$B$192:$B$227,0)),0)</f>
        <v>0</v>
      </c>
      <c r="AC24" s="333">
        <f>IFERROR(INDEX('24A'!$G$192:$G$227,MATCH($C24,'24A'!$B$192:$B$227,0)),0)</f>
        <v>0</v>
      </c>
      <c r="AD24" s="333">
        <f>IFERROR(INDEX('25A'!$G$192:$G$227,MATCH($C24,'25A'!$B$192:$B$227,0)),0)</f>
        <v>0</v>
      </c>
      <c r="AE24" s="333">
        <f>IFERROR(INDEX('26A'!$G$192:$G$227,MATCH($C24,'26A'!$B$192:$B$227,0)),0)</f>
        <v>0</v>
      </c>
      <c r="AF24" s="333">
        <f>IFERROR(INDEX('27A'!$G$192:$G$227,MATCH($C24,'27A'!$B$192:$B$227,0)),0)</f>
        <v>0</v>
      </c>
      <c r="AG24" s="333">
        <f>IFERROR(INDEX('28A'!$G$192:$G$227,MATCH($C24,'28A'!$B$192:$B$227,0)),0)</f>
        <v>0</v>
      </c>
      <c r="AH24" s="333">
        <f>IFERROR(INDEX('29A'!$G$192:$G$227,MATCH($C24,'29A'!$B$192:$B$227,0)),0)</f>
        <v>0</v>
      </c>
      <c r="AI24" s="333">
        <f>IFERROR(INDEX('30A'!$G$192:$G$227,MATCH($C24,'30A'!$B$192:$B$227,0)),0)</f>
        <v>0</v>
      </c>
    </row>
    <row r="25" spans="1:35" s="290" customFormat="1" ht="17.399999999999999" hidden="1">
      <c r="A25" s="295"/>
      <c r="B25" s="295"/>
      <c r="C25" s="286" t="s">
        <v>247</v>
      </c>
      <c r="D25" s="293" t="s">
        <v>209</v>
      </c>
      <c r="E25" s="287">
        <f t="shared" si="0"/>
        <v>0</v>
      </c>
      <c r="F25" s="333">
        <f>IFERROR(INDEX('1A'!$G$192:$G$227,MATCH(C25,'1A'!$B$192:$B$227,0)),0)</f>
        <v>0</v>
      </c>
      <c r="G25" s="333">
        <f>IFERROR(INDEX(#REF!,MATCH(C25,#REF!,0)),0)</f>
        <v>0</v>
      </c>
      <c r="H25" s="333">
        <f>IFERROR(INDEX('3A'!$G$192:$G$227,MATCH(C25,'3A'!$B$192:$B$227,0)),0)</f>
        <v>0</v>
      </c>
      <c r="I25" s="333">
        <f>IFERROR(INDEX('4A'!$G$192:$G$227,MATCH(C25,'4A'!$B$192:$B$227,0)),0)</f>
        <v>0</v>
      </c>
      <c r="J25" s="333">
        <f>IFERROR(INDEX('5A'!$G$192:$G$227,MATCH(C25,'5A'!$B$192:$B$227,0)),0)</f>
        <v>0</v>
      </c>
      <c r="K25" s="333">
        <f>IFERROR(INDEX('6A'!$G$192:$G$227,MATCH(C25,'6A'!$B$192:$B$227,0)),0)</f>
        <v>0</v>
      </c>
      <c r="L25" s="333">
        <f>IFERROR(INDEX('7A'!$G$192:$G$227,MATCH(C25,'7A'!$B$192:$B$227,0)),0)</f>
        <v>0</v>
      </c>
      <c r="M25" s="333">
        <f>IFERROR(INDEX('8A'!$G$192:$G$227,MATCH(C25,'8A'!$B$192:$B$227,0)),0)</f>
        <v>0</v>
      </c>
      <c r="N25" s="333">
        <f>IFERROR(INDEX('9A'!$G$192:$G$227,MATCH(C25,'9A'!$B$192:$B$227,0)),0)</f>
        <v>0</v>
      </c>
      <c r="O25" s="333">
        <f>IFERROR(INDEX('10A'!$G$192:$G$227,MATCH(C25,'10A'!$B$192:$B$227,0)),0)</f>
        <v>0</v>
      </c>
      <c r="P25" s="333">
        <f>IFERROR(INDEX('11A'!$G$192:$G$227,MATCH(C25,'11A'!$B$192:$B$227,0)),0)</f>
        <v>0</v>
      </c>
      <c r="Q25" s="333">
        <f>IFERROR(INDEX('12A'!$G$192:$G$227,MATCH(C25,'12A'!$B$192:$B$227,0)),0)</f>
        <v>0</v>
      </c>
      <c r="R25" s="333">
        <f>IFERROR(INDEX('13A'!$G$192:$G$227,MATCH(C25,'13A'!$B$192:$B$227,0)),0)</f>
        <v>0</v>
      </c>
      <c r="S25" s="333">
        <f>IFERROR(INDEX('14A'!$G$192:$G$227,MATCH(C25,'14A'!$B$192:$B$227,0)),0)</f>
        <v>0</v>
      </c>
      <c r="T25" s="333">
        <f>IFERROR(INDEX('15A'!$G$192:$G$227,MATCH(C25,'15A'!$B$192:$B$227,0)),0)</f>
        <v>0</v>
      </c>
      <c r="U25" s="333">
        <f>IFERROR(INDEX('16A'!$G$192:$G$227,MATCH($C25,'16A'!$B$192:$B$227,0)),0)</f>
        <v>0</v>
      </c>
      <c r="V25" s="333">
        <f>IFERROR(INDEX('17A'!$G$192:$G$227,MATCH($C25,'17A'!$B$192:$B$227,0)),0)</f>
        <v>0</v>
      </c>
      <c r="W25" s="333">
        <f>IFERROR(INDEX('18A'!$G$192:$G$227,MATCH($C25,'18A'!$B$192:$B$227,0)),0)</f>
        <v>0</v>
      </c>
      <c r="X25" s="333">
        <f>IFERROR(INDEX('19A'!$G$192:$G$227,MATCH($C25,'19A'!$B$192:$B$227,0)),0)</f>
        <v>0</v>
      </c>
      <c r="Y25" s="333">
        <f>IFERROR(INDEX('20A'!$G$192:$G$227,MATCH($C25,'20A'!$B$192:$B$227,0)),0)</f>
        <v>0</v>
      </c>
      <c r="Z25" s="333">
        <f>IFERROR(INDEX('21A'!$G$192:$G$227,MATCH($C25,'21A'!$B$192:$B$227,0)),0)</f>
        <v>0</v>
      </c>
      <c r="AA25" s="333">
        <f>IFERROR(INDEX('22A'!$G$192:$G$227,MATCH($C25,'22A'!$B$192:$B$227,0)),0)</f>
        <v>0</v>
      </c>
      <c r="AB25" s="333">
        <f>IFERROR(INDEX('23A'!$G$192:$G$227,MATCH($C25,'23A'!$B$192:$B$227,0)),0)</f>
        <v>0</v>
      </c>
      <c r="AC25" s="333">
        <f>IFERROR(INDEX('24A'!$G$192:$G$227,MATCH($C25,'24A'!$B$192:$B$227,0)),0)</f>
        <v>0</v>
      </c>
      <c r="AD25" s="333">
        <f>IFERROR(INDEX('25A'!$G$192:$G$227,MATCH($C25,'25A'!$B$192:$B$227,0)),0)</f>
        <v>0</v>
      </c>
      <c r="AE25" s="333">
        <f>IFERROR(INDEX('26A'!$G$192:$G$227,MATCH($C25,'26A'!$B$192:$B$227,0)),0)</f>
        <v>0</v>
      </c>
      <c r="AF25" s="333">
        <f>IFERROR(INDEX('27A'!$G$192:$G$227,MATCH($C25,'27A'!$B$192:$B$227,0)),0)</f>
        <v>0</v>
      </c>
      <c r="AG25" s="333">
        <f>IFERROR(INDEX('28A'!$G$192:$G$227,MATCH($C25,'28A'!$B$192:$B$227,0)),0)</f>
        <v>0</v>
      </c>
      <c r="AH25" s="333">
        <f>IFERROR(INDEX('29A'!$G$192:$G$227,MATCH($C25,'29A'!$B$192:$B$227,0)),0)</f>
        <v>0</v>
      </c>
      <c r="AI25" s="333">
        <f>IFERROR(INDEX('30A'!$G$192:$G$227,MATCH($C25,'30A'!$B$192:$B$227,0)),0)</f>
        <v>0</v>
      </c>
    </row>
    <row r="26" spans="1:35" s="290" customFormat="1" ht="17.399999999999999" hidden="1">
      <c r="A26" s="296"/>
      <c r="B26" s="296"/>
      <c r="C26" s="286" t="s">
        <v>248</v>
      </c>
      <c r="D26" s="293" t="s">
        <v>209</v>
      </c>
      <c r="E26" s="287">
        <f t="shared" si="0"/>
        <v>0</v>
      </c>
      <c r="F26" s="333">
        <f>IFERROR(INDEX('1A'!$G$192:$G$227,MATCH(C26,'1A'!$B$192:$B$227,0)),0)</f>
        <v>0</v>
      </c>
      <c r="G26" s="333">
        <f>IFERROR(INDEX(#REF!,MATCH(C26,#REF!,0)),0)</f>
        <v>0</v>
      </c>
      <c r="H26" s="333">
        <f>IFERROR(INDEX('3A'!$G$192:$G$227,MATCH(C26,'3A'!$B$192:$B$227,0)),0)</f>
        <v>0</v>
      </c>
      <c r="I26" s="333">
        <f>IFERROR(INDEX('4A'!$G$192:$G$227,MATCH(C26,'4A'!$B$192:$B$227,0)),0)</f>
        <v>0</v>
      </c>
      <c r="J26" s="333">
        <f>IFERROR(INDEX('5A'!$G$192:$G$227,MATCH(C26,'5A'!$B$192:$B$227,0)),0)</f>
        <v>0</v>
      </c>
      <c r="K26" s="333">
        <f>IFERROR(INDEX('6A'!$G$192:$G$227,MATCH(C26,'6A'!$B$192:$B$227,0)),0)</f>
        <v>0</v>
      </c>
      <c r="L26" s="333">
        <f>IFERROR(INDEX('7A'!$G$192:$G$227,MATCH(C26,'7A'!$B$192:$B$227,0)),0)</f>
        <v>0</v>
      </c>
      <c r="M26" s="333">
        <f>IFERROR(INDEX('8A'!$G$192:$G$227,MATCH(C26,'8A'!$B$192:$B$227,0)),0)</f>
        <v>0</v>
      </c>
      <c r="N26" s="333">
        <f>IFERROR(INDEX('9A'!$G$192:$G$227,MATCH(C26,'9A'!$B$192:$B$227,0)),0)</f>
        <v>0</v>
      </c>
      <c r="O26" s="333">
        <f>IFERROR(INDEX('10A'!$G$192:$G$227,MATCH(C26,'10A'!$B$192:$B$227,0)),0)</f>
        <v>0</v>
      </c>
      <c r="P26" s="333">
        <f>IFERROR(INDEX('11A'!$G$192:$G$227,MATCH(C26,'11A'!$B$192:$B$227,0)),0)</f>
        <v>0</v>
      </c>
      <c r="Q26" s="333">
        <f>IFERROR(INDEX('12A'!$G$192:$G$227,MATCH(C26,'12A'!$B$192:$B$227,0)),0)</f>
        <v>0</v>
      </c>
      <c r="R26" s="333">
        <f>IFERROR(INDEX('13A'!$G$192:$G$227,MATCH(C26,'13A'!$B$192:$B$227,0)),0)</f>
        <v>0</v>
      </c>
      <c r="S26" s="333">
        <f>IFERROR(INDEX('14A'!$G$192:$G$227,MATCH(C26,'14A'!$B$192:$B$227,0)),0)</f>
        <v>0</v>
      </c>
      <c r="T26" s="333">
        <f>IFERROR(INDEX('15A'!$G$192:$G$227,MATCH(C26,'15A'!$B$192:$B$227,0)),0)</f>
        <v>0</v>
      </c>
      <c r="U26" s="333">
        <f>IFERROR(INDEX('16A'!$G$192:$G$227,MATCH($C26,'16A'!$B$192:$B$227,0)),0)</f>
        <v>0</v>
      </c>
      <c r="V26" s="333">
        <f>IFERROR(INDEX('17A'!$G$192:$G$227,MATCH($C26,'17A'!$B$192:$B$227,0)),0)</f>
        <v>0</v>
      </c>
      <c r="W26" s="333">
        <f>IFERROR(INDEX('18A'!$G$192:$G$227,MATCH($C26,'18A'!$B$192:$B$227,0)),0)</f>
        <v>0</v>
      </c>
      <c r="X26" s="333">
        <f>IFERROR(INDEX('19A'!$G$192:$G$227,MATCH($C26,'19A'!$B$192:$B$227,0)),0)</f>
        <v>0</v>
      </c>
      <c r="Y26" s="333">
        <f>IFERROR(INDEX('20A'!$G$192:$G$227,MATCH($C26,'20A'!$B$192:$B$227,0)),0)</f>
        <v>0</v>
      </c>
      <c r="Z26" s="333">
        <f>IFERROR(INDEX('21A'!$G$192:$G$227,MATCH($C26,'21A'!$B$192:$B$227,0)),0)</f>
        <v>0</v>
      </c>
      <c r="AA26" s="333">
        <f>IFERROR(INDEX('22A'!$G$192:$G$227,MATCH($C26,'22A'!$B$192:$B$227,0)),0)</f>
        <v>0</v>
      </c>
      <c r="AB26" s="333">
        <f>IFERROR(INDEX('23A'!$G$192:$G$227,MATCH($C26,'23A'!$B$192:$B$227,0)),0)</f>
        <v>0</v>
      </c>
      <c r="AC26" s="333">
        <f>IFERROR(INDEX('24A'!$G$192:$G$227,MATCH($C26,'24A'!$B$192:$B$227,0)),0)</f>
        <v>0</v>
      </c>
      <c r="AD26" s="333">
        <f>IFERROR(INDEX('25A'!$G$192:$G$227,MATCH($C26,'25A'!$B$192:$B$227,0)),0)</f>
        <v>0</v>
      </c>
      <c r="AE26" s="333">
        <f>IFERROR(INDEX('26A'!$G$192:$G$227,MATCH($C26,'26A'!$B$192:$B$227,0)),0)</f>
        <v>0</v>
      </c>
      <c r="AF26" s="333">
        <f>IFERROR(INDEX('27A'!$G$192:$G$227,MATCH($C26,'27A'!$B$192:$B$227,0)),0)</f>
        <v>0</v>
      </c>
      <c r="AG26" s="333">
        <f>IFERROR(INDEX('28A'!$G$192:$G$227,MATCH($C26,'28A'!$B$192:$B$227,0)),0)</f>
        <v>0</v>
      </c>
      <c r="AH26" s="333">
        <f>IFERROR(INDEX('29A'!$G$192:$G$227,MATCH($C26,'29A'!$B$192:$B$227,0)),0)</f>
        <v>0</v>
      </c>
      <c r="AI26" s="333">
        <f>IFERROR(INDEX('30A'!$G$192:$G$227,MATCH($C26,'30A'!$B$192:$B$227,0)),0)</f>
        <v>0</v>
      </c>
    </row>
    <row r="27" spans="1:35" s="291" customFormat="1" ht="17.399999999999999" hidden="1">
      <c r="A27" s="296"/>
      <c r="B27" s="296"/>
      <c r="C27" s="286" t="s">
        <v>249</v>
      </c>
      <c r="D27" s="293" t="s">
        <v>209</v>
      </c>
      <c r="E27" s="287">
        <f t="shared" si="0"/>
        <v>0</v>
      </c>
      <c r="F27" s="333">
        <f>IFERROR(INDEX('1A'!$G$192:$G$227,MATCH(C27,'1A'!$B$192:$B$227,0)),0)</f>
        <v>0</v>
      </c>
      <c r="G27" s="333">
        <f>IFERROR(INDEX(#REF!,MATCH(C27,#REF!,0)),0)</f>
        <v>0</v>
      </c>
      <c r="H27" s="333">
        <f>IFERROR(INDEX('3A'!$G$192:$G$227,MATCH(C27,'3A'!$B$192:$B$227,0)),0)</f>
        <v>0</v>
      </c>
      <c r="I27" s="333">
        <f>IFERROR(INDEX('4A'!$G$192:$G$227,MATCH(C27,'4A'!$B$192:$B$227,0)),0)</f>
        <v>0</v>
      </c>
      <c r="J27" s="333">
        <f>IFERROR(INDEX('5A'!$G$192:$G$227,MATCH(C27,'5A'!$B$192:$B$227,0)),0)</f>
        <v>0</v>
      </c>
      <c r="K27" s="333">
        <f>IFERROR(INDEX('6A'!$G$192:$G$227,MATCH(C27,'6A'!$B$192:$B$227,0)),0)</f>
        <v>0</v>
      </c>
      <c r="L27" s="333">
        <f>IFERROR(INDEX('7A'!$G$192:$G$227,MATCH(C27,'7A'!$B$192:$B$227,0)),0)</f>
        <v>0</v>
      </c>
      <c r="M27" s="333">
        <f>IFERROR(INDEX('8A'!$G$192:$G$227,MATCH(C27,'8A'!$B$192:$B$227,0)),0)</f>
        <v>0</v>
      </c>
      <c r="N27" s="333">
        <f>IFERROR(INDEX('9A'!$G$192:$G$227,MATCH(C27,'9A'!$B$192:$B$227,0)),0)</f>
        <v>0</v>
      </c>
      <c r="O27" s="333">
        <f>IFERROR(INDEX('10A'!$G$192:$G$227,MATCH(C27,'10A'!$B$192:$B$227,0)),0)</f>
        <v>0</v>
      </c>
      <c r="P27" s="333">
        <f>IFERROR(INDEX('11A'!$G$192:$G$227,MATCH(C27,'11A'!$B$192:$B$227,0)),0)</f>
        <v>0</v>
      </c>
      <c r="Q27" s="333">
        <f>IFERROR(INDEX('12A'!$G$192:$G$227,MATCH(C27,'12A'!$B$192:$B$227,0)),0)</f>
        <v>0</v>
      </c>
      <c r="R27" s="333">
        <f>IFERROR(INDEX('13A'!$G$192:$G$227,MATCH(C27,'13A'!$B$192:$B$227,0)),0)</f>
        <v>0</v>
      </c>
      <c r="S27" s="333">
        <f>IFERROR(INDEX('14A'!$G$192:$G$227,MATCH(C27,'14A'!$B$192:$B$227,0)),0)</f>
        <v>0</v>
      </c>
      <c r="T27" s="333">
        <f>IFERROR(INDEX('15A'!$G$192:$G$227,MATCH(C27,'15A'!$B$192:$B$227,0)),0)</f>
        <v>0</v>
      </c>
      <c r="U27" s="333">
        <f>IFERROR(INDEX('16A'!$G$192:$G$227,MATCH($C27,'16A'!$B$192:$B$227,0)),0)</f>
        <v>0</v>
      </c>
      <c r="V27" s="333">
        <f>IFERROR(INDEX('17A'!$G$192:$G$227,MATCH($C27,'17A'!$B$192:$B$227,0)),0)</f>
        <v>0</v>
      </c>
      <c r="W27" s="333">
        <f>IFERROR(INDEX('18A'!$G$192:$G$227,MATCH($C27,'18A'!$B$192:$B$227,0)),0)</f>
        <v>0</v>
      </c>
      <c r="X27" s="333">
        <f>IFERROR(INDEX('19A'!$G$192:$G$227,MATCH($C27,'19A'!$B$192:$B$227,0)),0)</f>
        <v>0</v>
      </c>
      <c r="Y27" s="333">
        <f>IFERROR(INDEX('20A'!$G$192:$G$227,MATCH($C27,'20A'!$B$192:$B$227,0)),0)</f>
        <v>0</v>
      </c>
      <c r="Z27" s="333">
        <f>IFERROR(INDEX('21A'!$G$192:$G$227,MATCH($C27,'21A'!$B$192:$B$227,0)),0)</f>
        <v>0</v>
      </c>
      <c r="AA27" s="333">
        <f>IFERROR(INDEX('22A'!$G$192:$G$227,MATCH($C27,'22A'!$B$192:$B$227,0)),0)</f>
        <v>0</v>
      </c>
      <c r="AB27" s="333">
        <f>IFERROR(INDEX('23A'!$G$192:$G$227,MATCH($C27,'23A'!$B$192:$B$227,0)),0)</f>
        <v>0</v>
      </c>
      <c r="AC27" s="333">
        <f>IFERROR(INDEX('24A'!$G$192:$G$227,MATCH($C27,'24A'!$B$192:$B$227,0)),0)</f>
        <v>0</v>
      </c>
      <c r="AD27" s="333">
        <f>IFERROR(INDEX('25A'!$G$192:$G$227,MATCH($C27,'25A'!$B$192:$B$227,0)),0)</f>
        <v>0</v>
      </c>
      <c r="AE27" s="333">
        <f>IFERROR(INDEX('26A'!$G$192:$G$227,MATCH($C27,'26A'!$B$192:$B$227,0)),0)</f>
        <v>0</v>
      </c>
      <c r="AF27" s="333">
        <f>IFERROR(INDEX('27A'!$G$192:$G$227,MATCH($C27,'27A'!$B$192:$B$227,0)),0)</f>
        <v>0</v>
      </c>
      <c r="AG27" s="333">
        <f>IFERROR(INDEX('28A'!$G$192:$G$227,MATCH($C27,'28A'!$B$192:$B$227,0)),0)</f>
        <v>0</v>
      </c>
      <c r="AH27" s="333">
        <f>IFERROR(INDEX('29A'!$G$192:$G$227,MATCH($C27,'29A'!$B$192:$B$227,0)),0)</f>
        <v>0</v>
      </c>
      <c r="AI27" s="333">
        <f>IFERROR(INDEX('30A'!$G$192:$G$227,MATCH($C27,'30A'!$B$192:$B$227,0)),0)</f>
        <v>0</v>
      </c>
    </row>
    <row r="28" spans="1:35" ht="17.399999999999999" hidden="1">
      <c r="A28" s="297"/>
      <c r="B28" s="297"/>
      <c r="C28" s="286" t="s">
        <v>64</v>
      </c>
      <c r="D28" s="293" t="s">
        <v>209</v>
      </c>
      <c r="E28" s="287">
        <f t="shared" si="0"/>
        <v>0</v>
      </c>
      <c r="F28" s="333">
        <f>IFERROR(INDEX('1A'!$G$192:$G$227,MATCH(C28,'1A'!$B$192:$B$227,0)),0)</f>
        <v>0</v>
      </c>
      <c r="G28" s="333">
        <f>IFERROR(INDEX(#REF!,MATCH(C28,#REF!,0)),0)</f>
        <v>0</v>
      </c>
      <c r="H28" s="333">
        <f>IFERROR(INDEX('3A'!$G$192:$G$227,MATCH(C28,'3A'!$B$192:$B$227,0)),0)</f>
        <v>0</v>
      </c>
      <c r="I28" s="333">
        <f>IFERROR(INDEX('4A'!$G$192:$G$227,MATCH(C28,'4A'!$B$192:$B$227,0)),0)</f>
        <v>0</v>
      </c>
      <c r="J28" s="333">
        <f>IFERROR(INDEX('5A'!$G$192:$G$227,MATCH(C28,'5A'!$B$192:$B$227,0)),0)</f>
        <v>0</v>
      </c>
      <c r="K28" s="333">
        <f>IFERROR(INDEX('6A'!$G$192:$G$227,MATCH(C28,'6A'!$B$192:$B$227,0)),0)</f>
        <v>0</v>
      </c>
      <c r="L28" s="333">
        <f>IFERROR(INDEX('7A'!$G$192:$G$227,MATCH(C28,'7A'!$B$192:$B$227,0)),0)</f>
        <v>0</v>
      </c>
      <c r="M28" s="333">
        <f>IFERROR(INDEX('8A'!$G$192:$G$227,MATCH(C28,'8A'!$B$192:$B$227,0)),0)</f>
        <v>0</v>
      </c>
      <c r="N28" s="333">
        <f>IFERROR(INDEX('9A'!$G$192:$G$227,MATCH(C28,'9A'!$B$192:$B$227,0)),0)</f>
        <v>0</v>
      </c>
      <c r="O28" s="333">
        <f>IFERROR(INDEX('10A'!$G$192:$G$227,MATCH(C28,'10A'!$B$192:$B$227,0)),0)</f>
        <v>0</v>
      </c>
      <c r="P28" s="333">
        <f>IFERROR(INDEX('11A'!$G$192:$G$227,MATCH(C28,'11A'!$B$192:$B$227,0)),0)</f>
        <v>0</v>
      </c>
      <c r="Q28" s="333">
        <f>IFERROR(INDEX('12A'!$G$192:$G$227,MATCH(C28,'12A'!$B$192:$B$227,0)),0)</f>
        <v>0</v>
      </c>
      <c r="R28" s="333">
        <f>IFERROR(INDEX('13A'!$G$192:$G$227,MATCH(C28,'13A'!$B$192:$B$227,0)),0)</f>
        <v>0</v>
      </c>
      <c r="S28" s="333">
        <f>IFERROR(INDEX('14A'!$G$192:$G$227,MATCH(C28,'14A'!$B$192:$B$227,0)),0)</f>
        <v>0</v>
      </c>
      <c r="T28" s="333">
        <f>IFERROR(INDEX('15A'!$G$192:$G$227,MATCH(C28,'15A'!$B$192:$B$227,0)),0)</f>
        <v>0</v>
      </c>
      <c r="U28" s="333">
        <f>IFERROR(INDEX('16A'!$G$192:$G$227,MATCH($C28,'16A'!$B$192:$B$227,0)),0)</f>
        <v>0</v>
      </c>
      <c r="V28" s="333">
        <f>IFERROR(INDEX('17A'!$G$192:$G$227,MATCH($C28,'17A'!$B$192:$B$227,0)),0)</f>
        <v>0</v>
      </c>
      <c r="W28" s="333">
        <f>IFERROR(INDEX('18A'!$G$192:$G$227,MATCH($C28,'18A'!$B$192:$B$227,0)),0)</f>
        <v>0</v>
      </c>
      <c r="X28" s="333">
        <f>IFERROR(INDEX('19A'!$G$192:$G$227,MATCH($C28,'19A'!$B$192:$B$227,0)),0)</f>
        <v>0</v>
      </c>
      <c r="Y28" s="333">
        <f>IFERROR(INDEX('20A'!$G$192:$G$227,MATCH($C28,'20A'!$B$192:$B$227,0)),0)</f>
        <v>0</v>
      </c>
      <c r="Z28" s="333">
        <f>IFERROR(INDEX('21A'!$G$192:$G$227,MATCH($C28,'21A'!$B$192:$B$227,0)),0)</f>
        <v>0</v>
      </c>
      <c r="AA28" s="333">
        <f>IFERROR(INDEX('22A'!$G$192:$G$227,MATCH($C28,'22A'!$B$192:$B$227,0)),0)</f>
        <v>0</v>
      </c>
      <c r="AB28" s="333">
        <f>IFERROR(INDEX('23A'!$G$192:$G$227,MATCH($C28,'23A'!$B$192:$B$227,0)),0)</f>
        <v>0</v>
      </c>
      <c r="AC28" s="333">
        <f>IFERROR(INDEX('24A'!$G$192:$G$227,MATCH($C28,'24A'!$B$192:$B$227,0)),0)</f>
        <v>0</v>
      </c>
      <c r="AD28" s="333">
        <f>IFERROR(INDEX('25A'!$G$192:$G$227,MATCH($C28,'25A'!$B$192:$B$227,0)),0)</f>
        <v>0</v>
      </c>
      <c r="AE28" s="333">
        <f>IFERROR(INDEX('26A'!$G$192:$G$227,MATCH($C28,'26A'!$B$192:$B$227,0)),0)</f>
        <v>0</v>
      </c>
      <c r="AF28" s="333">
        <f>IFERROR(INDEX('27A'!$G$192:$G$227,MATCH($C28,'27A'!$B$192:$B$227,0)),0)</f>
        <v>0</v>
      </c>
      <c r="AG28" s="333">
        <f>IFERROR(INDEX('28A'!$G$192:$G$227,MATCH($C28,'28A'!$B$192:$B$227,0)),0)</f>
        <v>0</v>
      </c>
      <c r="AH28" s="333">
        <f>IFERROR(INDEX('29A'!$G$192:$G$227,MATCH($C28,'29A'!$B$192:$B$227,0)),0)</f>
        <v>0</v>
      </c>
      <c r="AI28" s="333">
        <f>IFERROR(INDEX('30A'!$G$192:$G$227,MATCH($C28,'30A'!$B$192:$B$227,0)),0)</f>
        <v>0</v>
      </c>
    </row>
    <row r="29" spans="1:35" ht="17.399999999999999" hidden="1">
      <c r="A29" s="298"/>
      <c r="B29" s="298"/>
      <c r="C29" s="286" t="s">
        <v>65</v>
      </c>
      <c r="D29" s="293" t="s">
        <v>209</v>
      </c>
      <c r="E29" s="287">
        <f t="shared" si="0"/>
        <v>400</v>
      </c>
      <c r="F29" s="333">
        <f>IFERROR(INDEX('1A'!$G$192:$G$227,MATCH(C29,'1A'!$B$192:$B$227,0)),0)</f>
        <v>400</v>
      </c>
      <c r="G29" s="333">
        <f>IFERROR(INDEX(#REF!,MATCH(C29,#REF!,0)),0)</f>
        <v>0</v>
      </c>
      <c r="H29" s="333">
        <f>IFERROR(INDEX('3A'!$G$192:$G$227,MATCH(C29,'3A'!$B$192:$B$227,0)),0)</f>
        <v>0</v>
      </c>
      <c r="I29" s="333">
        <f>IFERROR(INDEX('4A'!$G$192:$G$227,MATCH(C29,'4A'!$B$192:$B$227,0)),0)</f>
        <v>0</v>
      </c>
      <c r="J29" s="333">
        <f>IFERROR(INDEX('5A'!$G$192:$G$227,MATCH(C29,'5A'!$B$192:$B$227,0)),0)</f>
        <v>0</v>
      </c>
      <c r="K29" s="333">
        <f>IFERROR(INDEX('6A'!$G$192:$G$227,MATCH(C29,'6A'!$B$192:$B$227,0)),0)</f>
        <v>0</v>
      </c>
      <c r="L29" s="333">
        <f>IFERROR(INDEX('7A'!$G$192:$G$227,MATCH(C29,'7A'!$B$192:$B$227,0)),0)</f>
        <v>0</v>
      </c>
      <c r="M29" s="333">
        <f>IFERROR(INDEX('8A'!$G$192:$G$227,MATCH(C29,'8A'!$B$192:$B$227,0)),0)</f>
        <v>0</v>
      </c>
      <c r="N29" s="333">
        <f>IFERROR(INDEX('9A'!$G$192:$G$227,MATCH(C29,'9A'!$B$192:$B$227,0)),0)</f>
        <v>0</v>
      </c>
      <c r="O29" s="333">
        <f>IFERROR(INDEX('10A'!$G$192:$G$227,MATCH(C29,'10A'!$B$192:$B$227,0)),0)</f>
        <v>0</v>
      </c>
      <c r="P29" s="333">
        <f>IFERROR(INDEX('11A'!$G$192:$G$227,MATCH(C29,'11A'!$B$192:$B$227,0)),0)</f>
        <v>0</v>
      </c>
      <c r="Q29" s="333">
        <f>IFERROR(INDEX('12A'!$G$192:$G$227,MATCH(C29,'12A'!$B$192:$B$227,0)),0)</f>
        <v>0</v>
      </c>
      <c r="R29" s="333">
        <f>IFERROR(INDEX('13A'!$G$192:$G$227,MATCH(C29,'13A'!$B$192:$B$227,0)),0)</f>
        <v>0</v>
      </c>
      <c r="S29" s="333">
        <f>IFERROR(INDEX('14A'!$G$192:$G$227,MATCH(C29,'14A'!$B$192:$B$227,0)),0)</f>
        <v>0</v>
      </c>
      <c r="T29" s="333">
        <f>IFERROR(INDEX('15A'!$G$192:$G$227,MATCH(C29,'15A'!$B$192:$B$227,0)),0)</f>
        <v>0</v>
      </c>
      <c r="U29" s="333">
        <f>IFERROR(INDEX('16A'!$G$192:$G$227,MATCH($C29,'16A'!$B$192:$B$227,0)),0)</f>
        <v>0</v>
      </c>
      <c r="V29" s="333">
        <f>IFERROR(INDEX('17A'!$G$192:$G$227,MATCH($C29,'17A'!$B$192:$B$227,0)),0)</f>
        <v>0</v>
      </c>
      <c r="W29" s="333">
        <f>IFERROR(INDEX('18A'!$G$192:$G$227,MATCH($C29,'18A'!$B$192:$B$227,0)),0)</f>
        <v>0</v>
      </c>
      <c r="X29" s="333">
        <f>IFERROR(INDEX('19A'!$G$192:$G$227,MATCH($C29,'19A'!$B$192:$B$227,0)),0)</f>
        <v>0</v>
      </c>
      <c r="Y29" s="333">
        <f>IFERROR(INDEX('20A'!$G$192:$G$227,MATCH($C29,'20A'!$B$192:$B$227,0)),0)</f>
        <v>0</v>
      </c>
      <c r="Z29" s="333">
        <f>IFERROR(INDEX('21A'!$G$192:$G$227,MATCH($C29,'21A'!$B$192:$B$227,0)),0)</f>
        <v>0</v>
      </c>
      <c r="AA29" s="333">
        <f>IFERROR(INDEX('22A'!$G$192:$G$227,MATCH($C29,'22A'!$B$192:$B$227,0)),0)</f>
        <v>0</v>
      </c>
      <c r="AB29" s="333">
        <f>IFERROR(INDEX('23A'!$G$192:$G$227,MATCH($C29,'23A'!$B$192:$B$227,0)),0)</f>
        <v>0</v>
      </c>
      <c r="AC29" s="333">
        <f>IFERROR(INDEX('24A'!$G$192:$G$227,MATCH($C29,'24A'!$B$192:$B$227,0)),0)</f>
        <v>0</v>
      </c>
      <c r="AD29" s="333">
        <f>IFERROR(INDEX('25A'!$G$192:$G$227,MATCH($C29,'25A'!$B$192:$B$227,0)),0)</f>
        <v>0</v>
      </c>
      <c r="AE29" s="333">
        <f>IFERROR(INDEX('26A'!$G$192:$G$227,MATCH($C29,'26A'!$B$192:$B$227,0)),0)</f>
        <v>0</v>
      </c>
      <c r="AF29" s="333">
        <f>IFERROR(INDEX('27A'!$G$192:$G$227,MATCH($C29,'27A'!$B$192:$B$227,0)),0)</f>
        <v>0</v>
      </c>
      <c r="AG29" s="333">
        <f>IFERROR(INDEX('28A'!$G$192:$G$227,MATCH($C29,'28A'!$B$192:$B$227,0)),0)</f>
        <v>0</v>
      </c>
      <c r="AH29" s="333">
        <f>IFERROR(INDEX('29A'!$G$192:$G$227,MATCH($C29,'29A'!$B$192:$B$227,0)),0)</f>
        <v>0</v>
      </c>
      <c r="AI29" s="333">
        <f>IFERROR(INDEX('30A'!$G$192:$G$227,MATCH($C29,'30A'!$B$192:$B$227,0)),0)</f>
        <v>0</v>
      </c>
    </row>
    <row r="30" spans="1:35" ht="17.399999999999999">
      <c r="A30" s="298"/>
      <c r="B30" s="298"/>
      <c r="C30" s="286" t="s">
        <v>63</v>
      </c>
      <c r="D30" s="293" t="s">
        <v>209</v>
      </c>
      <c r="E30" s="287">
        <f t="shared" si="0"/>
        <v>0</v>
      </c>
      <c r="F30" s="333">
        <f>IFERROR(INDEX('1A'!$G$192:$G$227,MATCH(C30,'1A'!$B$192:$B$227,0)),0)</f>
        <v>0</v>
      </c>
      <c r="G30" s="333">
        <f>IFERROR(INDEX(#REF!,MATCH(C30,#REF!,0)),0)</f>
        <v>0</v>
      </c>
      <c r="H30" s="333">
        <f>IFERROR(INDEX('3A'!$G$192:$G$227,MATCH(C30,'3A'!$B$192:$B$227,0)),0)</f>
        <v>0</v>
      </c>
      <c r="I30" s="333">
        <f>IFERROR(INDEX('4A'!$G$192:$G$227,MATCH(C30,'4A'!$B$192:$B$227,0)),0)</f>
        <v>0</v>
      </c>
      <c r="J30" s="333">
        <f>IFERROR(INDEX('5A'!$G$192:$G$227,MATCH(C30,'5A'!$B$192:$B$227,0)),0)</f>
        <v>0</v>
      </c>
      <c r="K30" s="333">
        <f>IFERROR(INDEX('6A'!$G$192:$G$227,MATCH(C30,'6A'!$B$192:$B$227,0)),0)</f>
        <v>0</v>
      </c>
      <c r="L30" s="333">
        <f>IFERROR(INDEX('7A'!$G$192:$G$227,MATCH(C30,'7A'!$B$192:$B$227,0)),0)</f>
        <v>0</v>
      </c>
      <c r="M30" s="333">
        <f>IFERROR(INDEX('8A'!$G$192:$G$227,MATCH(C30,'8A'!$B$192:$B$227,0)),0)</f>
        <v>0</v>
      </c>
      <c r="N30" s="333">
        <f>IFERROR(INDEX('9A'!$G$192:$G$227,MATCH(C30,'9A'!$B$192:$B$227,0)),0)</f>
        <v>0</v>
      </c>
      <c r="O30" s="333">
        <f>IFERROR(INDEX('10A'!$G$192:$G$227,MATCH(C30,'10A'!$B$192:$B$227,0)),0)</f>
        <v>0</v>
      </c>
      <c r="P30" s="333">
        <f>IFERROR(INDEX('11A'!$G$192:$G$227,MATCH(C30,'11A'!$B$192:$B$227,0)),0)</f>
        <v>0</v>
      </c>
      <c r="Q30" s="333">
        <f>IFERROR(INDEX('12A'!$G$192:$G$227,MATCH(C30,'12A'!$B$192:$B$227,0)),0)</f>
        <v>0</v>
      </c>
      <c r="R30" s="333">
        <f>IFERROR(INDEX('13A'!$G$192:$G$227,MATCH(C30,'13A'!$B$192:$B$227,0)),0)</f>
        <v>0</v>
      </c>
      <c r="S30" s="333">
        <f>IFERROR(INDEX('14A'!$G$192:$G$227,MATCH(C30,'14A'!$B$192:$B$227,0)),0)</f>
        <v>0</v>
      </c>
      <c r="T30" s="333">
        <f>IFERROR(INDEX('15A'!$G$192:$G$227,MATCH(C30,'15A'!$B$192:$B$227,0)),0)</f>
        <v>0</v>
      </c>
      <c r="U30" s="333">
        <f>IFERROR(INDEX('16A'!$G$192:$G$227,MATCH($C30,'16A'!$B$192:$B$227,0)),0)</f>
        <v>0</v>
      </c>
      <c r="V30" s="333">
        <f>IFERROR(INDEX('17A'!$G$192:$G$227,MATCH($C30,'17A'!$B$192:$B$227,0)),0)</f>
        <v>0</v>
      </c>
      <c r="W30" s="333">
        <f>IFERROR(INDEX('18A'!$G$192:$G$227,MATCH($C30,'18A'!$B$192:$B$227,0)),0)</f>
        <v>0</v>
      </c>
      <c r="X30" s="333">
        <f>IFERROR(INDEX('19A'!$G$192:$G$227,MATCH($C30,'19A'!$B$192:$B$227,0)),0)</f>
        <v>0</v>
      </c>
      <c r="Y30" s="333">
        <f>IFERROR(INDEX('20A'!$G$192:$G$227,MATCH($C30,'20A'!$B$192:$B$227,0)),0)</f>
        <v>0</v>
      </c>
      <c r="Z30" s="333">
        <f>IFERROR(INDEX('21A'!$G$192:$G$227,MATCH($C30,'21A'!$B$192:$B$227,0)),0)</f>
        <v>0</v>
      </c>
      <c r="AA30" s="333">
        <f>IFERROR(INDEX('22A'!$G$192:$G$227,MATCH($C30,'22A'!$B$192:$B$227,0)),0)</f>
        <v>0</v>
      </c>
      <c r="AB30" s="333">
        <f>IFERROR(INDEX('23A'!$G$192:$G$227,MATCH($C30,'23A'!$B$192:$B$227,0)),0)</f>
        <v>0</v>
      </c>
      <c r="AC30" s="333">
        <f>IFERROR(INDEX('24A'!$G$192:$G$227,MATCH($C30,'24A'!$B$192:$B$227,0)),0)</f>
        <v>0</v>
      </c>
      <c r="AD30" s="333">
        <f>IFERROR(INDEX('25A'!$G$192:$G$227,MATCH($C30,'25A'!$B$192:$B$227,0)),0)</f>
        <v>0</v>
      </c>
      <c r="AE30" s="333">
        <f>IFERROR(INDEX('26A'!$G$192:$G$227,MATCH($C30,'26A'!$B$192:$B$227,0)),0)</f>
        <v>0</v>
      </c>
      <c r="AF30" s="333">
        <f>IFERROR(INDEX('27A'!$G$192:$G$227,MATCH($C30,'27A'!$B$192:$B$227,0)),0)</f>
        <v>0</v>
      </c>
      <c r="AG30" s="333">
        <f>IFERROR(INDEX('28A'!$G$192:$G$227,MATCH($C30,'28A'!$B$192:$B$227,0)),0)</f>
        <v>0</v>
      </c>
      <c r="AH30" s="333">
        <f>IFERROR(INDEX('29A'!$G$192:$G$227,MATCH($C30,'29A'!$B$192:$B$227,0)),0)</f>
        <v>0</v>
      </c>
      <c r="AI30" s="333">
        <f>IFERROR(INDEX('30A'!$G$192:$G$227,MATCH($C30,'30A'!$B$192:$B$227,0)),0)</f>
        <v>0</v>
      </c>
    </row>
    <row r="31" spans="1:35" ht="17.399999999999999" hidden="1">
      <c r="A31" s="298"/>
      <c r="B31" s="298"/>
      <c r="C31" s="286" t="s">
        <v>66</v>
      </c>
      <c r="D31" s="293" t="s">
        <v>209</v>
      </c>
      <c r="E31" s="287">
        <f t="shared" si="0"/>
        <v>0</v>
      </c>
      <c r="F31" s="333">
        <f>IFERROR(INDEX('1A'!$G$192:$G$227,MATCH(C31,'1A'!$B$192:$B$227,0)),0)</f>
        <v>0</v>
      </c>
      <c r="G31" s="333">
        <f>IFERROR(INDEX(#REF!,MATCH(C31,#REF!,0)),0)</f>
        <v>0</v>
      </c>
      <c r="H31" s="333">
        <f>IFERROR(INDEX('3A'!$G$192:$G$227,MATCH(C31,'3A'!$B$192:$B$227,0)),0)</f>
        <v>0</v>
      </c>
      <c r="I31" s="333">
        <f>IFERROR(INDEX('4A'!$G$192:$G$227,MATCH(C31,'4A'!$B$192:$B$227,0)),0)</f>
        <v>0</v>
      </c>
      <c r="J31" s="333">
        <f>IFERROR(INDEX('5A'!$G$192:$G$227,MATCH(C31,'5A'!$B$192:$B$227,0)),0)</f>
        <v>0</v>
      </c>
      <c r="K31" s="333">
        <f>IFERROR(INDEX('6A'!$G$192:$G$227,MATCH(C31,'6A'!$B$192:$B$227,0)),0)</f>
        <v>0</v>
      </c>
      <c r="L31" s="333">
        <f>IFERROR(INDEX('7A'!$G$192:$G$227,MATCH(C31,'7A'!$B$192:$B$227,0)),0)</f>
        <v>0</v>
      </c>
      <c r="M31" s="333">
        <f>IFERROR(INDEX('8A'!$G$192:$G$227,MATCH(C31,'8A'!$B$192:$B$227,0)),0)</f>
        <v>0</v>
      </c>
      <c r="N31" s="333">
        <f>IFERROR(INDEX('9A'!$G$192:$G$227,MATCH(C31,'9A'!$B$192:$B$227,0)),0)</f>
        <v>0</v>
      </c>
      <c r="O31" s="333">
        <f>IFERROR(INDEX('10A'!$G$192:$G$227,MATCH(C31,'10A'!$B$192:$B$227,0)),0)</f>
        <v>0</v>
      </c>
      <c r="P31" s="333">
        <f>IFERROR(INDEX('11A'!$G$192:$G$227,MATCH(C31,'11A'!$B$192:$B$227,0)),0)</f>
        <v>0</v>
      </c>
      <c r="Q31" s="333">
        <f>IFERROR(INDEX('12A'!$G$192:$G$227,MATCH(C31,'12A'!$B$192:$B$227,0)),0)</f>
        <v>0</v>
      </c>
      <c r="R31" s="333">
        <f>IFERROR(INDEX('13A'!$G$192:$G$227,MATCH(C31,'13A'!$B$192:$B$227,0)),0)</f>
        <v>0</v>
      </c>
      <c r="S31" s="333">
        <f>IFERROR(INDEX('14A'!$G$192:$G$227,MATCH(C31,'14A'!$B$192:$B$227,0)),0)</f>
        <v>0</v>
      </c>
      <c r="T31" s="333">
        <f>IFERROR(INDEX('15A'!$G$192:$G$227,MATCH(C31,'15A'!$B$192:$B$227,0)),0)</f>
        <v>0</v>
      </c>
      <c r="U31" s="333">
        <f>IFERROR(INDEX('16A'!$G$192:$G$227,MATCH($C31,'16A'!$B$192:$B$227,0)),0)</f>
        <v>0</v>
      </c>
      <c r="V31" s="333">
        <f>IFERROR(INDEX('17A'!$G$192:$G$227,MATCH($C31,'17A'!$B$192:$B$227,0)),0)</f>
        <v>0</v>
      </c>
      <c r="W31" s="333">
        <f>IFERROR(INDEX('18A'!$G$192:$G$227,MATCH($C31,'18A'!$B$192:$B$227,0)),0)</f>
        <v>0</v>
      </c>
      <c r="X31" s="333">
        <f>IFERROR(INDEX('19A'!$G$192:$G$227,MATCH($C31,'19A'!$B$192:$B$227,0)),0)</f>
        <v>0</v>
      </c>
      <c r="Y31" s="333">
        <f>IFERROR(INDEX('20A'!$G$192:$G$227,MATCH($C31,'20A'!$B$192:$B$227,0)),0)</f>
        <v>0</v>
      </c>
      <c r="Z31" s="333">
        <f>IFERROR(INDEX('21A'!$G$192:$G$227,MATCH($C31,'21A'!$B$192:$B$227,0)),0)</f>
        <v>0</v>
      </c>
      <c r="AA31" s="333">
        <f>IFERROR(INDEX('22A'!$G$192:$G$227,MATCH($C31,'22A'!$B$192:$B$227,0)),0)</f>
        <v>0</v>
      </c>
      <c r="AB31" s="333">
        <f>IFERROR(INDEX('23A'!$G$192:$G$227,MATCH($C31,'23A'!$B$192:$B$227,0)),0)</f>
        <v>0</v>
      </c>
      <c r="AC31" s="333">
        <f>IFERROR(INDEX('24A'!$G$192:$G$227,MATCH($C31,'24A'!$B$192:$B$227,0)),0)</f>
        <v>0</v>
      </c>
      <c r="AD31" s="333">
        <f>IFERROR(INDEX('25A'!$G$192:$G$227,MATCH($C31,'25A'!$B$192:$B$227,0)),0)</f>
        <v>0</v>
      </c>
      <c r="AE31" s="333">
        <f>IFERROR(INDEX('26A'!$G$192:$G$227,MATCH($C31,'26A'!$B$192:$B$227,0)),0)</f>
        <v>0</v>
      </c>
      <c r="AF31" s="333">
        <f>IFERROR(INDEX('27A'!$G$192:$G$227,MATCH($C31,'27A'!$B$192:$B$227,0)),0)</f>
        <v>0</v>
      </c>
      <c r="AG31" s="333">
        <f>IFERROR(INDEX('28A'!$G$192:$G$227,MATCH($C31,'28A'!$B$192:$B$227,0)),0)</f>
        <v>0</v>
      </c>
      <c r="AH31" s="333">
        <f>IFERROR(INDEX('29A'!$G$192:$G$227,MATCH($C31,'29A'!$B$192:$B$227,0)),0)</f>
        <v>0</v>
      </c>
      <c r="AI31" s="333">
        <f>IFERROR(INDEX('30A'!$G$192:$G$227,MATCH($C31,'30A'!$B$192:$B$227,0)),0)</f>
        <v>0</v>
      </c>
    </row>
    <row r="32" spans="1:35" ht="17.399999999999999" hidden="1">
      <c r="A32" s="298"/>
      <c r="B32" s="298"/>
      <c r="C32" s="286" t="s">
        <v>67</v>
      </c>
      <c r="D32" s="293" t="s">
        <v>209</v>
      </c>
      <c r="E32" s="287">
        <f t="shared" si="0"/>
        <v>0</v>
      </c>
      <c r="F32" s="333">
        <f>IFERROR(INDEX('1A'!$G$192:$G$227,MATCH(C32,'1A'!$B$192:$B$227,0)),0)</f>
        <v>0</v>
      </c>
      <c r="G32" s="333">
        <f>IFERROR(INDEX(#REF!,MATCH(C32,#REF!,0)),0)</f>
        <v>0</v>
      </c>
      <c r="H32" s="333">
        <f>IFERROR(INDEX('3A'!$G$192:$G$227,MATCH(C32,'3A'!$B$192:$B$227,0)),0)</f>
        <v>0</v>
      </c>
      <c r="I32" s="333">
        <f>IFERROR(INDEX('4A'!$G$192:$G$227,MATCH(C32,'4A'!$B$192:$B$227,0)),0)</f>
        <v>0</v>
      </c>
      <c r="J32" s="333">
        <f>IFERROR(INDEX('5A'!$G$192:$G$227,MATCH(C32,'5A'!$B$192:$B$227,0)),0)</f>
        <v>0</v>
      </c>
      <c r="K32" s="333">
        <f>IFERROR(INDEX('6A'!$G$192:$G$227,MATCH(C32,'6A'!$B$192:$B$227,0)),0)</f>
        <v>0</v>
      </c>
      <c r="L32" s="333">
        <f>IFERROR(INDEX('7A'!$G$192:$G$227,MATCH(C32,'7A'!$B$192:$B$227,0)),0)</f>
        <v>0</v>
      </c>
      <c r="M32" s="333">
        <f>IFERROR(INDEX('8A'!$G$192:$G$227,MATCH(C32,'8A'!$B$192:$B$227,0)),0)</f>
        <v>0</v>
      </c>
      <c r="N32" s="333">
        <f>IFERROR(INDEX('9A'!$G$192:$G$227,MATCH(C32,'9A'!$B$192:$B$227,0)),0)</f>
        <v>0</v>
      </c>
      <c r="O32" s="333">
        <f>IFERROR(INDEX('10A'!$G$192:$G$227,MATCH(C32,'10A'!$B$192:$B$227,0)),0)</f>
        <v>0</v>
      </c>
      <c r="P32" s="333">
        <f>IFERROR(INDEX('11A'!$G$192:$G$227,MATCH(C32,'11A'!$B$192:$B$227,0)),0)</f>
        <v>0</v>
      </c>
      <c r="Q32" s="333">
        <f>IFERROR(INDEX('12A'!$G$192:$G$227,MATCH(C32,'12A'!$B$192:$B$227,0)),0)</f>
        <v>0</v>
      </c>
      <c r="R32" s="333">
        <f>IFERROR(INDEX('13A'!$G$192:$G$227,MATCH(C32,'13A'!$B$192:$B$227,0)),0)</f>
        <v>0</v>
      </c>
      <c r="S32" s="333">
        <f>IFERROR(INDEX('14A'!$G$192:$G$227,MATCH(C32,'14A'!$B$192:$B$227,0)),0)</f>
        <v>0</v>
      </c>
      <c r="T32" s="333">
        <f>IFERROR(INDEX('15A'!$G$192:$G$227,MATCH(C32,'15A'!$B$192:$B$227,0)),0)</f>
        <v>0</v>
      </c>
      <c r="U32" s="333">
        <f>IFERROR(INDEX('16A'!$G$192:$G$227,MATCH($C32,'16A'!$B$192:$B$227,0)),0)</f>
        <v>0</v>
      </c>
      <c r="V32" s="333">
        <f>IFERROR(INDEX('17A'!$G$192:$G$227,MATCH($C32,'17A'!$B$192:$B$227,0)),0)</f>
        <v>0</v>
      </c>
      <c r="W32" s="333">
        <f>IFERROR(INDEX('18A'!$G$192:$G$227,MATCH($C32,'18A'!$B$192:$B$227,0)),0)</f>
        <v>0</v>
      </c>
      <c r="X32" s="333">
        <f>IFERROR(INDEX('19A'!$G$192:$G$227,MATCH($C32,'19A'!$B$192:$B$227,0)),0)</f>
        <v>0</v>
      </c>
      <c r="Y32" s="333">
        <f>IFERROR(INDEX('20A'!$G$192:$G$227,MATCH($C32,'20A'!$B$192:$B$227,0)),0)</f>
        <v>0</v>
      </c>
      <c r="Z32" s="333">
        <f>IFERROR(INDEX('21A'!$G$192:$G$227,MATCH($C32,'21A'!$B$192:$B$227,0)),0)</f>
        <v>0</v>
      </c>
      <c r="AA32" s="333">
        <f>IFERROR(INDEX('22A'!$G$192:$G$227,MATCH($C32,'22A'!$B$192:$B$227,0)),0)</f>
        <v>0</v>
      </c>
      <c r="AB32" s="333">
        <f>IFERROR(INDEX('23A'!$G$192:$G$227,MATCH($C32,'23A'!$B$192:$B$227,0)),0)</f>
        <v>0</v>
      </c>
      <c r="AC32" s="333">
        <f>IFERROR(INDEX('24A'!$G$192:$G$227,MATCH($C32,'24A'!$B$192:$B$227,0)),0)</f>
        <v>0</v>
      </c>
      <c r="AD32" s="333">
        <f>IFERROR(INDEX('25A'!$G$192:$G$227,MATCH($C32,'25A'!$B$192:$B$227,0)),0)</f>
        <v>0</v>
      </c>
      <c r="AE32" s="333">
        <f>IFERROR(INDEX('26A'!$G$192:$G$227,MATCH($C32,'26A'!$B$192:$B$227,0)),0)</f>
        <v>0</v>
      </c>
      <c r="AF32" s="333">
        <f>IFERROR(INDEX('27A'!$G$192:$G$227,MATCH($C32,'27A'!$B$192:$B$227,0)),0)</f>
        <v>0</v>
      </c>
      <c r="AG32" s="333">
        <f>IFERROR(INDEX('28A'!$G$192:$G$227,MATCH($C32,'28A'!$B$192:$B$227,0)),0)</f>
        <v>0</v>
      </c>
      <c r="AH32" s="333">
        <f>IFERROR(INDEX('29A'!$G$192:$G$227,MATCH($C32,'29A'!$B$192:$B$227,0)),0)</f>
        <v>0</v>
      </c>
      <c r="AI32" s="333">
        <f>IFERROR(INDEX('30A'!$G$192:$G$227,MATCH($C32,'30A'!$B$192:$B$227,0)),0)</f>
        <v>0</v>
      </c>
    </row>
    <row r="33" spans="1:35" ht="17.399999999999999" hidden="1">
      <c r="A33" s="298"/>
      <c r="B33" s="298"/>
      <c r="C33" s="286" t="s">
        <v>68</v>
      </c>
      <c r="D33" s="293" t="s">
        <v>209</v>
      </c>
      <c r="E33" s="287">
        <f t="shared" si="0"/>
        <v>0</v>
      </c>
      <c r="F33" s="333">
        <f>IFERROR(INDEX('1A'!$G$192:$G$227,MATCH(C33,'1A'!$B$192:$B$227,0)),0)</f>
        <v>0</v>
      </c>
      <c r="G33" s="333">
        <f>IFERROR(INDEX(#REF!,MATCH(C33,#REF!,0)),0)</f>
        <v>0</v>
      </c>
      <c r="H33" s="333">
        <f>IFERROR(INDEX('3A'!$G$192:$G$227,MATCH(C33,'3A'!$B$192:$B$227,0)),0)</f>
        <v>0</v>
      </c>
      <c r="I33" s="333">
        <f>IFERROR(INDEX('4A'!$G$192:$G$227,MATCH(C33,'4A'!$B$192:$B$227,0)),0)</f>
        <v>0</v>
      </c>
      <c r="J33" s="333">
        <f>IFERROR(INDEX('5A'!$G$192:$G$227,MATCH(C33,'5A'!$B$192:$B$227,0)),0)</f>
        <v>0</v>
      </c>
      <c r="K33" s="333">
        <f>IFERROR(INDEX('6A'!$G$192:$G$227,MATCH(C33,'6A'!$B$192:$B$227,0)),0)</f>
        <v>0</v>
      </c>
      <c r="L33" s="333">
        <f>IFERROR(INDEX('7A'!$G$192:$G$227,MATCH(C33,'7A'!$B$192:$B$227,0)),0)</f>
        <v>0</v>
      </c>
      <c r="M33" s="333">
        <f>IFERROR(INDEX('8A'!$G$192:$G$227,MATCH(C33,'8A'!$B$192:$B$227,0)),0)</f>
        <v>0</v>
      </c>
      <c r="N33" s="333">
        <f>IFERROR(INDEX('9A'!$G$192:$G$227,MATCH(C33,'9A'!$B$192:$B$227,0)),0)</f>
        <v>0</v>
      </c>
      <c r="O33" s="333">
        <f>IFERROR(INDEX('10A'!$G$192:$G$227,MATCH(C33,'10A'!$B$192:$B$227,0)),0)</f>
        <v>0</v>
      </c>
      <c r="P33" s="333">
        <f>IFERROR(INDEX('11A'!$G$192:$G$227,MATCH(C33,'11A'!$B$192:$B$227,0)),0)</f>
        <v>0</v>
      </c>
      <c r="Q33" s="333">
        <f>IFERROR(INDEX('12A'!$G$192:$G$227,MATCH(C33,'12A'!$B$192:$B$227,0)),0)</f>
        <v>0</v>
      </c>
      <c r="R33" s="333">
        <f>IFERROR(INDEX('13A'!$G$192:$G$227,MATCH(C33,'13A'!$B$192:$B$227,0)),0)</f>
        <v>0</v>
      </c>
      <c r="S33" s="333">
        <f>IFERROR(INDEX('14A'!$G$192:$G$227,MATCH(C33,'14A'!$B$192:$B$227,0)),0)</f>
        <v>0</v>
      </c>
      <c r="T33" s="333">
        <f>IFERROR(INDEX('15A'!$G$192:$G$227,MATCH(C33,'15A'!$B$192:$B$227,0)),0)</f>
        <v>0</v>
      </c>
      <c r="U33" s="333">
        <f>IFERROR(INDEX('16A'!$G$192:$G$227,MATCH($C33,'16A'!$B$192:$B$227,0)),0)</f>
        <v>0</v>
      </c>
      <c r="V33" s="333">
        <f>IFERROR(INDEX('17A'!$G$192:$G$227,MATCH($C33,'17A'!$B$192:$B$227,0)),0)</f>
        <v>0</v>
      </c>
      <c r="W33" s="333">
        <f>IFERROR(INDEX('18A'!$G$192:$G$227,MATCH($C33,'18A'!$B$192:$B$227,0)),0)</f>
        <v>0</v>
      </c>
      <c r="X33" s="333">
        <f>IFERROR(INDEX('19A'!$G$192:$G$227,MATCH($C33,'19A'!$B$192:$B$227,0)),0)</f>
        <v>0</v>
      </c>
      <c r="Y33" s="333">
        <f>IFERROR(INDEX('20A'!$G$192:$G$227,MATCH($C33,'20A'!$B$192:$B$227,0)),0)</f>
        <v>0</v>
      </c>
      <c r="Z33" s="333">
        <f>IFERROR(INDEX('21A'!$G$192:$G$227,MATCH($C33,'21A'!$B$192:$B$227,0)),0)</f>
        <v>0</v>
      </c>
      <c r="AA33" s="333">
        <f>IFERROR(INDEX('22A'!$G$192:$G$227,MATCH($C33,'22A'!$B$192:$B$227,0)),0)</f>
        <v>0</v>
      </c>
      <c r="AB33" s="333">
        <f>IFERROR(INDEX('23A'!$G$192:$G$227,MATCH($C33,'23A'!$B$192:$B$227,0)),0)</f>
        <v>0</v>
      </c>
      <c r="AC33" s="333">
        <f>IFERROR(INDEX('24A'!$G$192:$G$227,MATCH($C33,'24A'!$B$192:$B$227,0)),0)</f>
        <v>0</v>
      </c>
      <c r="AD33" s="333">
        <f>IFERROR(INDEX('25A'!$G$192:$G$227,MATCH($C33,'25A'!$B$192:$B$227,0)),0)</f>
        <v>0</v>
      </c>
      <c r="AE33" s="333">
        <f>IFERROR(INDEX('26A'!$G$192:$G$227,MATCH($C33,'26A'!$B$192:$B$227,0)),0)</f>
        <v>0</v>
      </c>
      <c r="AF33" s="333">
        <f>IFERROR(INDEX('27A'!$G$192:$G$227,MATCH($C33,'27A'!$B$192:$B$227,0)),0)</f>
        <v>0</v>
      </c>
      <c r="AG33" s="333">
        <f>IFERROR(INDEX('28A'!$G$192:$G$227,MATCH($C33,'28A'!$B$192:$B$227,0)),0)</f>
        <v>0</v>
      </c>
      <c r="AH33" s="333">
        <f>IFERROR(INDEX('29A'!$G$192:$G$227,MATCH($C33,'29A'!$B$192:$B$227,0)),0)</f>
        <v>0</v>
      </c>
      <c r="AI33" s="333">
        <f>IFERROR(INDEX('30A'!$G$192:$G$227,MATCH($C33,'30A'!$B$192:$B$227,0)),0)</f>
        <v>0</v>
      </c>
    </row>
    <row r="34" spans="1:35" ht="17.399999999999999">
      <c r="A34" s="298"/>
      <c r="B34" s="298"/>
      <c r="C34" s="286" t="s">
        <v>69</v>
      </c>
      <c r="D34" s="293" t="s">
        <v>209</v>
      </c>
      <c r="E34" s="287">
        <f t="shared" si="0"/>
        <v>0</v>
      </c>
      <c r="F34" s="333">
        <f>IFERROR(INDEX('1A'!$G$192:$G$227,MATCH(C34,'1A'!$B$192:$B$227,0)),0)</f>
        <v>0</v>
      </c>
      <c r="G34" s="333">
        <f>IFERROR(INDEX(#REF!,MATCH(C34,#REF!,0)),0)</f>
        <v>0</v>
      </c>
      <c r="H34" s="333">
        <f>IFERROR(INDEX('3A'!$G$192:$G$227,MATCH(C34,'3A'!$B$192:$B$227,0)),0)</f>
        <v>0</v>
      </c>
      <c r="I34" s="333">
        <f>IFERROR(INDEX('4A'!$G$192:$G$227,MATCH(C34,'4A'!$B$192:$B$227,0)),0)</f>
        <v>0</v>
      </c>
      <c r="J34" s="333">
        <f>IFERROR(INDEX('5A'!$G$192:$G$227,MATCH(C34,'5A'!$B$192:$B$227,0)),0)</f>
        <v>0</v>
      </c>
      <c r="K34" s="333">
        <f>IFERROR(INDEX('6A'!$G$192:$G$227,MATCH(C34,'6A'!$B$192:$B$227,0)),0)</f>
        <v>0</v>
      </c>
      <c r="L34" s="333">
        <f>IFERROR(INDEX('7A'!$G$192:$G$227,MATCH(C34,'7A'!$B$192:$B$227,0)),0)</f>
        <v>0</v>
      </c>
      <c r="M34" s="333">
        <f>IFERROR(INDEX('8A'!$G$192:$G$227,MATCH(C34,'8A'!$B$192:$B$227,0)),0)</f>
        <v>0</v>
      </c>
      <c r="N34" s="333">
        <f>IFERROR(INDEX('9A'!$G$192:$G$227,MATCH(C34,'9A'!$B$192:$B$227,0)),0)</f>
        <v>0</v>
      </c>
      <c r="O34" s="333">
        <f>IFERROR(INDEX('10A'!$G$192:$G$227,MATCH(C34,'10A'!$B$192:$B$227,0)),0)</f>
        <v>0</v>
      </c>
      <c r="P34" s="333">
        <f>IFERROR(INDEX('11A'!$G$192:$G$227,MATCH(C34,'11A'!$B$192:$B$227,0)),0)</f>
        <v>0</v>
      </c>
      <c r="Q34" s="333">
        <f>IFERROR(INDEX('12A'!$G$192:$G$227,MATCH(C34,'12A'!$B$192:$B$227,0)),0)</f>
        <v>0</v>
      </c>
      <c r="R34" s="333">
        <f>IFERROR(INDEX('13A'!$G$192:$G$227,MATCH(C34,'13A'!$B$192:$B$227,0)),0)</f>
        <v>0</v>
      </c>
      <c r="S34" s="333">
        <f>IFERROR(INDEX('14A'!$G$192:$G$227,MATCH(C34,'14A'!$B$192:$B$227,0)),0)</f>
        <v>0</v>
      </c>
      <c r="T34" s="333">
        <f>IFERROR(INDEX('15A'!$G$192:$G$227,MATCH(C34,'15A'!$B$192:$B$227,0)),0)</f>
        <v>0</v>
      </c>
      <c r="U34" s="333">
        <f>IFERROR(INDEX('16A'!$G$192:$G$227,MATCH($C34,'16A'!$B$192:$B$227,0)),0)</f>
        <v>0</v>
      </c>
      <c r="V34" s="333">
        <f>IFERROR(INDEX('17A'!$G$192:$G$227,MATCH($C34,'17A'!$B$192:$B$227,0)),0)</f>
        <v>0</v>
      </c>
      <c r="W34" s="333">
        <f>IFERROR(INDEX('18A'!$G$192:$G$227,MATCH($C34,'18A'!$B$192:$B$227,0)),0)</f>
        <v>0</v>
      </c>
      <c r="X34" s="333">
        <f>IFERROR(INDEX('19A'!$G$192:$G$227,MATCH($C34,'19A'!$B$192:$B$227,0)),0)</f>
        <v>0</v>
      </c>
      <c r="Y34" s="333">
        <f>IFERROR(INDEX('20A'!$G$192:$G$227,MATCH($C34,'20A'!$B$192:$B$227,0)),0)</f>
        <v>0</v>
      </c>
      <c r="Z34" s="333">
        <f>IFERROR(INDEX('21A'!$G$192:$G$227,MATCH($C34,'21A'!$B$192:$B$227,0)),0)</f>
        <v>0</v>
      </c>
      <c r="AA34" s="333">
        <f>IFERROR(INDEX('22A'!$G$192:$G$227,MATCH($C34,'22A'!$B$192:$B$227,0)),0)</f>
        <v>0</v>
      </c>
      <c r="AB34" s="333">
        <f>IFERROR(INDEX('23A'!$G$192:$G$227,MATCH($C34,'23A'!$B$192:$B$227,0)),0)</f>
        <v>0</v>
      </c>
      <c r="AC34" s="333">
        <f>IFERROR(INDEX('24A'!$G$192:$G$227,MATCH($C34,'24A'!$B$192:$B$227,0)),0)</f>
        <v>0</v>
      </c>
      <c r="AD34" s="333">
        <f>IFERROR(INDEX('25A'!$G$192:$G$227,MATCH($C34,'25A'!$B$192:$B$227,0)),0)</f>
        <v>0</v>
      </c>
      <c r="AE34" s="333">
        <f>IFERROR(INDEX('26A'!$G$192:$G$227,MATCH($C34,'26A'!$B$192:$B$227,0)),0)</f>
        <v>0</v>
      </c>
      <c r="AF34" s="333">
        <f>IFERROR(INDEX('27A'!$G$192:$G$227,MATCH($C34,'27A'!$B$192:$B$227,0)),0)</f>
        <v>0</v>
      </c>
      <c r="AG34" s="333">
        <f>IFERROR(INDEX('28A'!$G$192:$G$227,MATCH($C34,'28A'!$B$192:$B$227,0)),0)</f>
        <v>0</v>
      </c>
      <c r="AH34" s="333">
        <f>IFERROR(INDEX('29A'!$G$192:$G$227,MATCH($C34,'29A'!$B$192:$B$227,0)),0)</f>
        <v>0</v>
      </c>
      <c r="AI34" s="333">
        <f>IFERROR(INDEX('30A'!$G$192:$G$227,MATCH($C34,'30A'!$B$192:$B$227,0)),0)</f>
        <v>0</v>
      </c>
    </row>
    <row r="35" spans="1:35" ht="17.399999999999999" hidden="1">
      <c r="A35" s="298"/>
      <c r="B35" s="298"/>
      <c r="C35" s="286" t="s">
        <v>70</v>
      </c>
      <c r="D35" s="293" t="s">
        <v>209</v>
      </c>
      <c r="E35" s="287">
        <f t="shared" si="0"/>
        <v>0</v>
      </c>
      <c r="F35" s="333">
        <f>IFERROR(INDEX('1A'!$G$192:$G$227,MATCH(C35,'1A'!$B$192:$B$227,0)),0)</f>
        <v>0</v>
      </c>
      <c r="G35" s="333">
        <f>IFERROR(INDEX(#REF!,MATCH(C35,#REF!,0)),0)</f>
        <v>0</v>
      </c>
      <c r="H35" s="333">
        <f>IFERROR(INDEX('3A'!$G$192:$G$227,MATCH(C35,'3A'!$B$192:$B$227,0)),0)</f>
        <v>0</v>
      </c>
      <c r="I35" s="333">
        <f>IFERROR(INDEX('4A'!$G$192:$G$227,MATCH(C35,'4A'!$B$192:$B$227,0)),0)</f>
        <v>0</v>
      </c>
      <c r="J35" s="333">
        <f>IFERROR(INDEX('5A'!$G$192:$G$227,MATCH(C35,'5A'!$B$192:$B$227,0)),0)</f>
        <v>0</v>
      </c>
      <c r="K35" s="333">
        <f>IFERROR(INDEX('6A'!$G$192:$G$227,MATCH(C35,'6A'!$B$192:$B$227,0)),0)</f>
        <v>0</v>
      </c>
      <c r="L35" s="333">
        <f>IFERROR(INDEX('7A'!$G$192:$G$227,MATCH(C35,'7A'!$B$192:$B$227,0)),0)</f>
        <v>0</v>
      </c>
      <c r="M35" s="333">
        <f>IFERROR(INDEX('8A'!$G$192:$G$227,MATCH(C35,'8A'!$B$192:$B$227,0)),0)</f>
        <v>0</v>
      </c>
      <c r="N35" s="333">
        <f>IFERROR(INDEX('9A'!$G$192:$G$227,MATCH(C35,'9A'!$B$192:$B$227,0)),0)</f>
        <v>0</v>
      </c>
      <c r="O35" s="333">
        <f>IFERROR(INDEX('10A'!$G$192:$G$227,MATCH(C35,'10A'!$B$192:$B$227,0)),0)</f>
        <v>0</v>
      </c>
      <c r="P35" s="333">
        <f>IFERROR(INDEX('11A'!$G$192:$G$227,MATCH(C35,'11A'!$B$192:$B$227,0)),0)</f>
        <v>0</v>
      </c>
      <c r="Q35" s="333">
        <f>IFERROR(INDEX('12A'!$G$192:$G$227,MATCH(C35,'12A'!$B$192:$B$227,0)),0)</f>
        <v>0</v>
      </c>
      <c r="R35" s="333">
        <f>IFERROR(INDEX('13A'!$G$192:$G$227,MATCH(C35,'13A'!$B$192:$B$227,0)),0)</f>
        <v>0</v>
      </c>
      <c r="S35" s="333">
        <f>IFERROR(INDEX('14A'!$G$192:$G$227,MATCH(C35,'14A'!$B$192:$B$227,0)),0)</f>
        <v>0</v>
      </c>
      <c r="T35" s="333">
        <f>IFERROR(INDEX('15A'!$G$192:$G$227,MATCH(C35,'15A'!$B$192:$B$227,0)),0)</f>
        <v>0</v>
      </c>
      <c r="U35" s="333">
        <f>IFERROR(INDEX('16A'!$G$192:$G$227,MATCH($C35,'16A'!$B$192:$B$227,0)),0)</f>
        <v>0</v>
      </c>
      <c r="V35" s="333">
        <f>IFERROR(INDEX('17A'!$G$192:$G$227,MATCH($C35,'17A'!$B$192:$B$227,0)),0)</f>
        <v>0</v>
      </c>
      <c r="W35" s="333">
        <f>IFERROR(INDEX('18A'!$G$192:$G$227,MATCH($C35,'18A'!$B$192:$B$227,0)),0)</f>
        <v>0</v>
      </c>
      <c r="X35" s="333">
        <f>IFERROR(INDEX('19A'!$G$192:$G$227,MATCH($C35,'19A'!$B$192:$B$227,0)),0)</f>
        <v>0</v>
      </c>
      <c r="Y35" s="333">
        <f>IFERROR(INDEX('20A'!$G$192:$G$227,MATCH($C35,'20A'!$B$192:$B$227,0)),0)</f>
        <v>0</v>
      </c>
      <c r="Z35" s="333">
        <f>IFERROR(INDEX('21A'!$G$192:$G$227,MATCH($C35,'21A'!$B$192:$B$227,0)),0)</f>
        <v>0</v>
      </c>
      <c r="AA35" s="333">
        <f>IFERROR(INDEX('22A'!$G$192:$G$227,MATCH($C35,'22A'!$B$192:$B$227,0)),0)</f>
        <v>0</v>
      </c>
      <c r="AB35" s="333">
        <f>IFERROR(INDEX('23A'!$G$192:$G$227,MATCH($C35,'23A'!$B$192:$B$227,0)),0)</f>
        <v>0</v>
      </c>
      <c r="AC35" s="333">
        <f>IFERROR(INDEX('24A'!$G$192:$G$227,MATCH($C35,'24A'!$B$192:$B$227,0)),0)</f>
        <v>0</v>
      </c>
      <c r="AD35" s="333">
        <f>IFERROR(INDEX('25A'!$G$192:$G$227,MATCH($C35,'25A'!$B$192:$B$227,0)),0)</f>
        <v>0</v>
      </c>
      <c r="AE35" s="333">
        <f>IFERROR(INDEX('26A'!$G$192:$G$227,MATCH($C35,'26A'!$B$192:$B$227,0)),0)</f>
        <v>0</v>
      </c>
      <c r="AF35" s="333">
        <f>IFERROR(INDEX('27A'!$G$192:$G$227,MATCH($C35,'27A'!$B$192:$B$227,0)),0)</f>
        <v>0</v>
      </c>
      <c r="AG35" s="333">
        <f>IFERROR(INDEX('28A'!$G$192:$G$227,MATCH($C35,'28A'!$B$192:$B$227,0)),0)</f>
        <v>0</v>
      </c>
      <c r="AH35" s="333">
        <f>IFERROR(INDEX('29A'!$G$192:$G$227,MATCH($C35,'29A'!$B$192:$B$227,0)),0)</f>
        <v>0</v>
      </c>
      <c r="AI35" s="333">
        <f>IFERROR(INDEX('30A'!$G$192:$G$227,MATCH($C35,'30A'!$B$192:$B$227,0)),0)</f>
        <v>0</v>
      </c>
    </row>
    <row r="36" spans="1:35" ht="17.399999999999999" hidden="1">
      <c r="A36" s="298"/>
      <c r="B36" s="298"/>
      <c r="C36" s="286" t="s">
        <v>71</v>
      </c>
      <c r="D36" s="293" t="s">
        <v>209</v>
      </c>
      <c r="E36" s="287">
        <f t="shared" si="0"/>
        <v>0</v>
      </c>
      <c r="F36" s="333">
        <f>IFERROR(INDEX('1A'!$G$192:$G$227,MATCH(C36,'1A'!$B$192:$B$227,0)),0)</f>
        <v>0</v>
      </c>
      <c r="G36" s="333">
        <f>IFERROR(INDEX(#REF!,MATCH(C36,#REF!,0)),0)</f>
        <v>0</v>
      </c>
      <c r="H36" s="333">
        <f>IFERROR(INDEX('3A'!$G$192:$G$227,MATCH(C36,'3A'!$B$192:$B$227,0)),0)</f>
        <v>0</v>
      </c>
      <c r="I36" s="333">
        <f>IFERROR(INDEX('4A'!$G$192:$G$227,MATCH(C36,'4A'!$B$192:$B$227,0)),0)</f>
        <v>0</v>
      </c>
      <c r="J36" s="333">
        <f>IFERROR(INDEX('5A'!$G$192:$G$227,MATCH(C36,'5A'!$B$192:$B$227,0)),0)</f>
        <v>0</v>
      </c>
      <c r="K36" s="333">
        <f>IFERROR(INDEX('6A'!$G$192:$G$227,MATCH(C36,'6A'!$B$192:$B$227,0)),0)</f>
        <v>0</v>
      </c>
      <c r="L36" s="333">
        <f>IFERROR(INDEX('7A'!$G$192:$G$227,MATCH(C36,'7A'!$B$192:$B$227,0)),0)</f>
        <v>0</v>
      </c>
      <c r="M36" s="333">
        <f>IFERROR(INDEX('8A'!$G$192:$G$227,MATCH(C36,'8A'!$B$192:$B$227,0)),0)</f>
        <v>0</v>
      </c>
      <c r="N36" s="333">
        <f>IFERROR(INDEX('9A'!$G$192:$G$227,MATCH(C36,'9A'!$B$192:$B$227,0)),0)</f>
        <v>0</v>
      </c>
      <c r="O36" s="333">
        <f>IFERROR(INDEX('10A'!$G$192:$G$227,MATCH(C36,'10A'!$B$192:$B$227,0)),0)</f>
        <v>0</v>
      </c>
      <c r="P36" s="333">
        <f>IFERROR(INDEX('11A'!$G$192:$G$227,MATCH(C36,'11A'!$B$192:$B$227,0)),0)</f>
        <v>0</v>
      </c>
      <c r="Q36" s="333">
        <f>IFERROR(INDEX('12A'!$G$192:$G$227,MATCH(C36,'12A'!$B$192:$B$227,0)),0)</f>
        <v>0</v>
      </c>
      <c r="R36" s="333">
        <f>IFERROR(INDEX('13A'!$G$192:$G$227,MATCH(C36,'13A'!$B$192:$B$227,0)),0)</f>
        <v>0</v>
      </c>
      <c r="S36" s="333">
        <f>IFERROR(INDEX('14A'!$G$192:$G$227,MATCH(C36,'14A'!$B$192:$B$227,0)),0)</f>
        <v>0</v>
      </c>
      <c r="T36" s="333">
        <f>IFERROR(INDEX('15A'!$G$192:$G$227,MATCH(C36,'15A'!$B$192:$B$227,0)),0)</f>
        <v>0</v>
      </c>
      <c r="U36" s="333">
        <f>IFERROR(INDEX('16A'!$G$192:$G$227,MATCH($C36,'16A'!$B$192:$B$227,0)),0)</f>
        <v>0</v>
      </c>
      <c r="V36" s="333">
        <f>IFERROR(INDEX('17A'!$G$192:$G$227,MATCH($C36,'17A'!$B$192:$B$227,0)),0)</f>
        <v>0</v>
      </c>
      <c r="W36" s="333">
        <f>IFERROR(INDEX('18A'!$G$192:$G$227,MATCH($C36,'18A'!$B$192:$B$227,0)),0)</f>
        <v>0</v>
      </c>
      <c r="X36" s="333">
        <f>IFERROR(INDEX('19A'!$G$192:$G$227,MATCH($C36,'19A'!$B$192:$B$227,0)),0)</f>
        <v>0</v>
      </c>
      <c r="Y36" s="333">
        <f>IFERROR(INDEX('20A'!$G$192:$G$227,MATCH($C36,'20A'!$B$192:$B$227,0)),0)</f>
        <v>0</v>
      </c>
      <c r="Z36" s="333">
        <f>IFERROR(INDEX('21A'!$G$192:$G$227,MATCH($C36,'21A'!$B$192:$B$227,0)),0)</f>
        <v>0</v>
      </c>
      <c r="AA36" s="333">
        <f>IFERROR(INDEX('22A'!$G$192:$G$227,MATCH($C36,'22A'!$B$192:$B$227,0)),0)</f>
        <v>0</v>
      </c>
      <c r="AB36" s="333">
        <f>IFERROR(INDEX('23A'!$G$192:$G$227,MATCH($C36,'23A'!$B$192:$B$227,0)),0)</f>
        <v>0</v>
      </c>
      <c r="AC36" s="333">
        <f>IFERROR(INDEX('24A'!$G$192:$G$227,MATCH($C36,'24A'!$B$192:$B$227,0)),0)</f>
        <v>0</v>
      </c>
      <c r="AD36" s="333">
        <f>IFERROR(INDEX('25A'!$G$192:$G$227,MATCH($C36,'25A'!$B$192:$B$227,0)),0)</f>
        <v>0</v>
      </c>
      <c r="AE36" s="333">
        <f>IFERROR(INDEX('26A'!$G$192:$G$227,MATCH($C36,'26A'!$B$192:$B$227,0)),0)</f>
        <v>0</v>
      </c>
      <c r="AF36" s="333">
        <f>IFERROR(INDEX('27A'!$G$192:$G$227,MATCH($C36,'27A'!$B$192:$B$227,0)),0)</f>
        <v>0</v>
      </c>
      <c r="AG36" s="333">
        <f>IFERROR(INDEX('28A'!$G$192:$G$227,MATCH($C36,'28A'!$B$192:$B$227,0)),0)</f>
        <v>0</v>
      </c>
      <c r="AH36" s="333">
        <f>IFERROR(INDEX('29A'!$G$192:$G$227,MATCH($C36,'29A'!$B$192:$B$227,0)),0)</f>
        <v>0</v>
      </c>
      <c r="AI36" s="333">
        <f>IFERROR(INDEX('30A'!$G$192:$G$227,MATCH($C36,'30A'!$B$192:$B$227,0)),0)</f>
        <v>0</v>
      </c>
    </row>
    <row r="37" spans="1:35" ht="17.399999999999999" hidden="1">
      <c r="A37" s="298"/>
      <c r="B37" s="298"/>
      <c r="C37" s="286" t="s">
        <v>686</v>
      </c>
      <c r="D37" s="293" t="s">
        <v>209</v>
      </c>
      <c r="E37" s="287">
        <f>SUM(F37:T37)</f>
        <v>0</v>
      </c>
      <c r="F37" s="333">
        <f>IFERROR(INDEX('1A'!$G$192:$G$227,MATCH(C37,'1A'!$B$192:$B$227,0)),0)</f>
        <v>0</v>
      </c>
      <c r="G37" s="333">
        <f>IFERROR(INDEX(#REF!,MATCH(C37,#REF!,0)),0)</f>
        <v>0</v>
      </c>
      <c r="H37" s="333">
        <f>IFERROR(INDEX('3A'!$G$192:$G$227,MATCH(C37,'3A'!$B$192:$B$227,0)),0)</f>
        <v>0</v>
      </c>
      <c r="I37" s="333">
        <f>IFERROR(INDEX('4A'!$G$192:$G$227,MATCH(C37,'4A'!$B$192:$B$227,0)),0)</f>
        <v>0</v>
      </c>
      <c r="J37" s="333">
        <f>IFERROR(INDEX('5A'!$G$192:$G$227,MATCH(C37,'5A'!$B$192:$B$227,0)),0)</f>
        <v>0</v>
      </c>
      <c r="K37" s="333">
        <f>IFERROR(INDEX('6A'!$G$192:$G$227,MATCH(C37,'6A'!$B$192:$B$227,0)),0)</f>
        <v>0</v>
      </c>
      <c r="L37" s="333">
        <f>IFERROR(INDEX('7A'!$G$192:$G$227,MATCH(C37,'7A'!$B$192:$B$227,0)),0)</f>
        <v>0</v>
      </c>
      <c r="M37" s="333">
        <f>IFERROR(INDEX('8A'!$G$192:$G$227,MATCH(C37,'8A'!$B$192:$B$227,0)),0)</f>
        <v>0</v>
      </c>
      <c r="N37" s="333">
        <f>IFERROR(INDEX('9A'!$G$192:$G$227,MATCH(C37,'9A'!$B$192:$B$227,0)),0)</f>
        <v>0</v>
      </c>
      <c r="O37" s="333">
        <f>IFERROR(INDEX('10A'!$G$192:$G$227,MATCH(C37,'10A'!$B$192:$B$227,0)),0)</f>
        <v>0</v>
      </c>
      <c r="P37" s="333">
        <f>IFERROR(INDEX('11A'!$G$192:$G$227,MATCH(C37,'11A'!$B$192:$B$227,0)),0)</f>
        <v>0</v>
      </c>
      <c r="Q37" s="333">
        <f>IFERROR(INDEX('12A'!$G$192:$G$227,MATCH(C37,'12A'!$B$192:$B$227,0)),0)</f>
        <v>0</v>
      </c>
      <c r="R37" s="333">
        <f>IFERROR(INDEX('13A'!$G$192:$G$227,MATCH(C37,'13A'!$B$192:$B$227,0)),0)</f>
        <v>0</v>
      </c>
      <c r="S37" s="333">
        <f>IFERROR(INDEX('14A'!$G$192:$G$227,MATCH(C37,'14A'!$B$192:$B$227,0)),0)</f>
        <v>0</v>
      </c>
      <c r="T37" s="333">
        <f>IFERROR(INDEX('15A'!$G$192:$G$227,MATCH(C37,'15A'!$B$192:$B$227,0)),0)</f>
        <v>0</v>
      </c>
      <c r="U37" s="333">
        <f>IFERROR(INDEX('16A'!$G$192:$G$227,MATCH($C37,'16A'!$B$192:$B$227,0)),0)</f>
        <v>0</v>
      </c>
      <c r="V37" s="333">
        <f>IFERROR(INDEX('17A'!$G$192:$G$227,MATCH($C37,'17A'!$B$192:$B$227,0)),0)</f>
        <v>0</v>
      </c>
      <c r="W37" s="333">
        <f>IFERROR(INDEX('18A'!$G$192:$G$227,MATCH($C37,'18A'!$B$192:$B$227,0)),0)</f>
        <v>0</v>
      </c>
      <c r="X37" s="333">
        <f>IFERROR(INDEX('19A'!$G$192:$G$227,MATCH($C37,'19A'!$B$192:$B$227,0)),0)</f>
        <v>0</v>
      </c>
      <c r="Y37" s="333">
        <f>IFERROR(INDEX('20A'!$G$192:$G$227,MATCH($C37,'20A'!$B$192:$B$227,0)),0)</f>
        <v>0</v>
      </c>
      <c r="Z37" s="333">
        <f>IFERROR(INDEX('21A'!$G$192:$G$227,MATCH($C37,'21A'!$B$192:$B$227,0)),0)</f>
        <v>0</v>
      </c>
      <c r="AA37" s="333">
        <f>IFERROR(INDEX('22A'!$G$192:$G$227,MATCH($C37,'22A'!$B$192:$B$227,0)),0)</f>
        <v>0</v>
      </c>
      <c r="AB37" s="333">
        <f>IFERROR(INDEX('23A'!$G$192:$G$227,MATCH($C37,'23A'!$B$192:$B$227,0)),0)</f>
        <v>0</v>
      </c>
      <c r="AC37" s="333">
        <f>IFERROR(INDEX('24A'!$G$192:$G$227,MATCH($C37,'24A'!$B$192:$B$227,0)),0)</f>
        <v>0</v>
      </c>
      <c r="AD37" s="333">
        <f>IFERROR(INDEX('25A'!$G$192:$G$227,MATCH($C37,'25A'!$B$192:$B$227,0)),0)</f>
        <v>0</v>
      </c>
      <c r="AE37" s="333">
        <f>IFERROR(INDEX('26A'!$G$192:$G$227,MATCH($C37,'26A'!$B$192:$B$227,0)),0)</f>
        <v>0</v>
      </c>
      <c r="AF37" s="333">
        <f>IFERROR(INDEX('27A'!$G$192:$G$227,MATCH($C37,'27A'!$B$192:$B$227,0)),0)</f>
        <v>0</v>
      </c>
      <c r="AG37" s="333">
        <f>IFERROR(INDEX('28A'!$G$192:$G$227,MATCH($C37,'28A'!$B$192:$B$227,0)),0)</f>
        <v>0</v>
      </c>
      <c r="AH37" s="333">
        <f>IFERROR(INDEX('29A'!$G$192:$G$227,MATCH($C37,'29A'!$B$192:$B$227,0)),0)</f>
        <v>0</v>
      </c>
      <c r="AI37" s="333">
        <f>IFERROR(INDEX('30A'!$G$192:$G$227,MATCH($C37,'30A'!$B$192:$B$227,0)),0)</f>
        <v>0</v>
      </c>
    </row>
    <row r="38" spans="1:35" ht="17.399999999999999" hidden="1">
      <c r="A38" s="298"/>
      <c r="B38" s="298"/>
      <c r="C38" s="286" t="s">
        <v>687</v>
      </c>
      <c r="D38" s="293" t="s">
        <v>209</v>
      </c>
      <c r="E38" s="287">
        <f t="shared" si="0"/>
        <v>0</v>
      </c>
      <c r="F38" s="333">
        <f>IFERROR(INDEX('1A'!$G$192:$G$227,MATCH(C38,'1A'!$B$192:$B$227,0)),0)</f>
        <v>0</v>
      </c>
      <c r="G38" s="333">
        <f>IFERROR(INDEX(#REF!,MATCH(C38,#REF!,0)),0)</f>
        <v>0</v>
      </c>
      <c r="H38" s="333">
        <f>IFERROR(INDEX('3A'!$G$192:$G$227,MATCH(C38,'3A'!$B$192:$B$227,0)),0)</f>
        <v>0</v>
      </c>
      <c r="I38" s="333">
        <f>IFERROR(INDEX('4A'!$G$192:$G$227,MATCH(C38,'4A'!$B$192:$B$227,0)),0)</f>
        <v>0</v>
      </c>
      <c r="J38" s="333">
        <f>IFERROR(INDEX('5A'!$G$192:$G$227,MATCH(C38,'5A'!$B$192:$B$227,0)),0)</f>
        <v>0</v>
      </c>
      <c r="K38" s="333">
        <f>IFERROR(INDEX('6A'!$G$192:$G$227,MATCH(C38,'6A'!$B$192:$B$227,0)),0)</f>
        <v>0</v>
      </c>
      <c r="L38" s="333">
        <f>IFERROR(INDEX('7A'!$G$192:$G$227,MATCH(C38,'7A'!$B$192:$B$227,0)),0)</f>
        <v>0</v>
      </c>
      <c r="M38" s="333">
        <f>IFERROR(INDEX('8A'!$G$192:$G$227,MATCH(C38,'8A'!$B$192:$B$227,0)),0)</f>
        <v>0</v>
      </c>
      <c r="N38" s="333">
        <f>IFERROR(INDEX('9A'!$G$192:$G$227,MATCH(C38,'9A'!$B$192:$B$227,0)),0)</f>
        <v>0</v>
      </c>
      <c r="O38" s="333">
        <f>IFERROR(INDEX('10A'!$G$192:$G$227,MATCH(C38,'10A'!$B$192:$B$227,0)),0)</f>
        <v>0</v>
      </c>
      <c r="P38" s="333">
        <f>IFERROR(INDEX('11A'!$G$192:$G$227,MATCH(C38,'11A'!$B$192:$B$227,0)),0)</f>
        <v>0</v>
      </c>
      <c r="Q38" s="333">
        <f>IFERROR(INDEX('12A'!$G$192:$G$227,MATCH(C38,'12A'!$B$192:$B$227,0)),0)</f>
        <v>0</v>
      </c>
      <c r="R38" s="333">
        <f>IFERROR(INDEX('13A'!$G$192:$G$227,MATCH(C38,'13A'!$B$192:$B$227,0)),0)</f>
        <v>0</v>
      </c>
      <c r="S38" s="333">
        <f>IFERROR(INDEX('14A'!$G$192:$G$227,MATCH(C38,'14A'!$B$192:$B$227,0)),0)</f>
        <v>0</v>
      </c>
      <c r="T38" s="333">
        <f>IFERROR(INDEX('15A'!$G$192:$G$227,MATCH(C38,'15A'!$B$192:$B$227,0)),0)</f>
        <v>0</v>
      </c>
      <c r="U38" s="333">
        <f>IFERROR(INDEX('16A'!$G$192:$G$227,MATCH($C38,'16A'!$B$192:$B$227,0)),0)</f>
        <v>0</v>
      </c>
      <c r="V38" s="333">
        <f>IFERROR(INDEX('17A'!$G$192:$G$227,MATCH($C38,'17A'!$B$192:$B$227,0)),0)</f>
        <v>0</v>
      </c>
      <c r="W38" s="333">
        <f>IFERROR(INDEX('18A'!$G$192:$G$227,MATCH($C38,'18A'!$B$192:$B$227,0)),0)</f>
        <v>0</v>
      </c>
      <c r="X38" s="333">
        <f>IFERROR(INDEX('19A'!$G$192:$G$227,MATCH($C38,'19A'!$B$192:$B$227,0)),0)</f>
        <v>0</v>
      </c>
      <c r="Y38" s="333">
        <f>IFERROR(INDEX('20A'!$G$192:$G$227,MATCH($C38,'20A'!$B$192:$B$227,0)),0)</f>
        <v>0</v>
      </c>
      <c r="Z38" s="333">
        <f>IFERROR(INDEX('21A'!$G$192:$G$227,MATCH($C38,'21A'!$B$192:$B$227,0)),0)</f>
        <v>0</v>
      </c>
      <c r="AA38" s="333">
        <f>IFERROR(INDEX('22A'!$G$192:$G$227,MATCH($C38,'22A'!$B$192:$B$227,0)),0)</f>
        <v>0</v>
      </c>
      <c r="AB38" s="333">
        <f>IFERROR(INDEX('23A'!$G$192:$G$227,MATCH($C38,'23A'!$B$192:$B$227,0)),0)</f>
        <v>0</v>
      </c>
      <c r="AC38" s="333">
        <f>IFERROR(INDEX('24A'!$G$192:$G$227,MATCH($C38,'24A'!$B$192:$B$227,0)),0)</f>
        <v>0</v>
      </c>
      <c r="AD38" s="333">
        <f>IFERROR(INDEX('25A'!$G$192:$G$227,MATCH($C38,'25A'!$B$192:$B$227,0)),0)</f>
        <v>0</v>
      </c>
      <c r="AE38" s="333">
        <f>IFERROR(INDEX('26A'!$G$192:$G$227,MATCH($C38,'26A'!$B$192:$B$227,0)),0)</f>
        <v>0</v>
      </c>
      <c r="AF38" s="333">
        <f>IFERROR(INDEX('27A'!$G$192:$G$227,MATCH($C38,'27A'!$B$192:$B$227,0)),0)</f>
        <v>0</v>
      </c>
      <c r="AG38" s="333">
        <f>IFERROR(INDEX('28A'!$G$192:$G$227,MATCH($C38,'28A'!$B$192:$B$227,0)),0)</f>
        <v>0</v>
      </c>
      <c r="AH38" s="333">
        <f>IFERROR(INDEX('29A'!$G$192:$G$227,MATCH($C38,'29A'!$B$192:$B$227,0)),0)</f>
        <v>0</v>
      </c>
      <c r="AI38" s="333">
        <f>IFERROR(INDEX('30A'!$G$192:$G$227,MATCH($C38,'30A'!$B$192:$B$227,0)),0)</f>
        <v>0</v>
      </c>
    </row>
    <row r="39" spans="1:35" ht="17.399999999999999" hidden="1">
      <c r="A39" s="298"/>
      <c r="B39" s="298"/>
      <c r="C39" s="286" t="s">
        <v>688</v>
      </c>
      <c r="D39" s="293" t="s">
        <v>209</v>
      </c>
      <c r="E39" s="287">
        <f t="shared" si="0"/>
        <v>0</v>
      </c>
      <c r="F39" s="333">
        <f>IFERROR(INDEX('1A'!$G$192:$G$227,MATCH(C39,'1A'!$B$192:$B$227,0)),0)</f>
        <v>0</v>
      </c>
      <c r="G39" s="333">
        <f>IFERROR(INDEX(#REF!,MATCH(C39,#REF!,0)),0)</f>
        <v>0</v>
      </c>
      <c r="H39" s="333">
        <f>IFERROR(INDEX('3A'!$G$192:$G$227,MATCH(C39,'3A'!$B$192:$B$227,0)),0)</f>
        <v>0</v>
      </c>
      <c r="I39" s="333">
        <f>IFERROR(INDEX('4A'!$G$192:$G$227,MATCH(C39,'4A'!$B$192:$B$227,0)),0)</f>
        <v>0</v>
      </c>
      <c r="J39" s="333">
        <f>IFERROR(INDEX('5A'!$G$192:$G$227,MATCH(C39,'5A'!$B$192:$B$227,0)),0)</f>
        <v>0</v>
      </c>
      <c r="K39" s="333">
        <f>IFERROR(INDEX('6A'!$G$192:$G$227,MATCH(C39,'6A'!$B$192:$B$227,0)),0)</f>
        <v>0</v>
      </c>
      <c r="L39" s="333">
        <f>IFERROR(INDEX('7A'!$G$192:$G$227,MATCH(C39,'7A'!$B$192:$B$227,0)),0)</f>
        <v>0</v>
      </c>
      <c r="M39" s="333">
        <f>IFERROR(INDEX('8A'!$G$192:$G$227,MATCH(C39,'8A'!$B$192:$B$227,0)),0)</f>
        <v>0</v>
      </c>
      <c r="N39" s="333">
        <f>IFERROR(INDEX('9A'!$G$192:$G$227,MATCH(C39,'9A'!$B$192:$B$227,0)),0)</f>
        <v>0</v>
      </c>
      <c r="O39" s="333">
        <f>IFERROR(INDEX('10A'!$G$192:$G$227,MATCH(C39,'10A'!$B$192:$B$227,0)),0)</f>
        <v>0</v>
      </c>
      <c r="P39" s="333">
        <f>IFERROR(INDEX('11A'!$G$192:$G$227,MATCH(C39,'11A'!$B$192:$B$227,0)),0)</f>
        <v>0</v>
      </c>
      <c r="Q39" s="333">
        <f>IFERROR(INDEX('12A'!$G$192:$G$227,MATCH(C39,'12A'!$B$192:$B$227,0)),0)</f>
        <v>0</v>
      </c>
      <c r="R39" s="333">
        <f>IFERROR(INDEX('13A'!$G$192:$G$227,MATCH(C39,'13A'!$B$192:$B$227,0)),0)</f>
        <v>0</v>
      </c>
      <c r="S39" s="333">
        <f>IFERROR(INDEX('14A'!$G$192:$G$227,MATCH(C39,'14A'!$B$192:$B$227,0)),0)</f>
        <v>0</v>
      </c>
      <c r="T39" s="333">
        <f>IFERROR(INDEX('15A'!$G$192:$G$227,MATCH(C39,'15A'!$B$192:$B$227,0)),0)</f>
        <v>0</v>
      </c>
      <c r="U39" s="333">
        <f>IFERROR(INDEX('16A'!$G$192:$G$227,MATCH($C39,'16A'!$B$192:$B$227,0)),0)</f>
        <v>0</v>
      </c>
      <c r="V39" s="333">
        <f>IFERROR(INDEX('17A'!$G$192:$G$227,MATCH($C39,'17A'!$B$192:$B$227,0)),0)</f>
        <v>0</v>
      </c>
      <c r="W39" s="333">
        <f>IFERROR(INDEX('18A'!$G$192:$G$227,MATCH($C39,'18A'!$B$192:$B$227,0)),0)</f>
        <v>0</v>
      </c>
      <c r="X39" s="333">
        <f>IFERROR(INDEX('19A'!$G$192:$G$227,MATCH($C39,'19A'!$B$192:$B$227,0)),0)</f>
        <v>0</v>
      </c>
      <c r="Y39" s="333">
        <f>IFERROR(INDEX('20A'!$G$192:$G$227,MATCH($C39,'20A'!$B$192:$B$227,0)),0)</f>
        <v>0</v>
      </c>
      <c r="Z39" s="333">
        <f>IFERROR(INDEX('21A'!$G$192:$G$227,MATCH($C39,'21A'!$B$192:$B$227,0)),0)</f>
        <v>0</v>
      </c>
      <c r="AA39" s="333">
        <f>IFERROR(INDEX('22A'!$G$192:$G$227,MATCH($C39,'22A'!$B$192:$B$227,0)),0)</f>
        <v>0</v>
      </c>
      <c r="AB39" s="333">
        <f>IFERROR(INDEX('23A'!$G$192:$G$227,MATCH($C39,'23A'!$B$192:$B$227,0)),0)</f>
        <v>0</v>
      </c>
      <c r="AC39" s="333">
        <f>IFERROR(INDEX('24A'!$G$192:$G$227,MATCH($C39,'24A'!$B$192:$B$227,0)),0)</f>
        <v>0</v>
      </c>
      <c r="AD39" s="333">
        <f>IFERROR(INDEX('25A'!$G$192:$G$227,MATCH($C39,'25A'!$B$192:$B$227,0)),0)</f>
        <v>0</v>
      </c>
      <c r="AE39" s="333">
        <f>IFERROR(INDEX('26A'!$G$192:$G$227,MATCH($C39,'26A'!$B$192:$B$227,0)),0)</f>
        <v>0</v>
      </c>
      <c r="AF39" s="333">
        <f>IFERROR(INDEX('27A'!$G$192:$G$227,MATCH($C39,'27A'!$B$192:$B$227,0)),0)</f>
        <v>0</v>
      </c>
      <c r="AG39" s="333">
        <f>IFERROR(INDEX('28A'!$G$192:$G$227,MATCH($C39,'28A'!$B$192:$B$227,0)),0)</f>
        <v>0</v>
      </c>
      <c r="AH39" s="333">
        <f>IFERROR(INDEX('29A'!$G$192:$G$227,MATCH($C39,'29A'!$B$192:$B$227,0)),0)</f>
        <v>0</v>
      </c>
      <c r="AI39" s="333">
        <f>IFERROR(INDEX('30A'!$G$192:$G$227,MATCH($C39,'30A'!$B$192:$B$227,0)),0)</f>
        <v>0</v>
      </c>
    </row>
    <row r="40" spans="1:35" ht="17.399999999999999" hidden="1">
      <c r="A40" s="298"/>
      <c r="B40" s="298"/>
      <c r="C40" s="286" t="s">
        <v>689</v>
      </c>
      <c r="D40" s="293" t="s">
        <v>209</v>
      </c>
      <c r="E40" s="287">
        <f t="shared" si="0"/>
        <v>0</v>
      </c>
      <c r="F40" s="333">
        <f>IFERROR(INDEX('1A'!$G$192:$G$227,MATCH(C40,'1A'!$B$192:$B$227,0)),0)</f>
        <v>0</v>
      </c>
      <c r="G40" s="333">
        <f>IFERROR(INDEX(#REF!,MATCH(C40,#REF!,0)),0)</f>
        <v>0</v>
      </c>
      <c r="H40" s="333">
        <f>IFERROR(INDEX('3A'!$G$192:$G$227,MATCH(C40,'3A'!$B$192:$B$227,0)),0)</f>
        <v>0</v>
      </c>
      <c r="I40" s="333">
        <f>IFERROR(INDEX('4A'!$G$192:$G$227,MATCH(C40,'4A'!$B$192:$B$227,0)),0)</f>
        <v>0</v>
      </c>
      <c r="J40" s="333">
        <f>IFERROR(INDEX('5A'!$G$192:$G$227,MATCH(C40,'5A'!$B$192:$B$227,0)),0)</f>
        <v>0</v>
      </c>
      <c r="K40" s="333">
        <f>IFERROR(INDEX('6A'!$G$192:$G$227,MATCH(C40,'6A'!$B$192:$B$227,0)),0)</f>
        <v>0</v>
      </c>
      <c r="L40" s="333">
        <f>IFERROR(INDEX('7A'!$G$192:$G$227,MATCH(C40,'7A'!$B$192:$B$227,0)),0)</f>
        <v>0</v>
      </c>
      <c r="M40" s="333">
        <f>IFERROR(INDEX('8A'!$G$192:$G$227,MATCH(C40,'8A'!$B$192:$B$227,0)),0)</f>
        <v>0</v>
      </c>
      <c r="N40" s="333">
        <f>IFERROR(INDEX('9A'!$G$192:$G$227,MATCH(C40,'9A'!$B$192:$B$227,0)),0)</f>
        <v>0</v>
      </c>
      <c r="O40" s="333">
        <f>IFERROR(INDEX('10A'!$G$192:$G$227,MATCH(C40,'10A'!$B$192:$B$227,0)),0)</f>
        <v>0</v>
      </c>
      <c r="P40" s="333">
        <f>IFERROR(INDEX('11A'!$G$192:$G$227,MATCH(C40,'11A'!$B$192:$B$227,0)),0)</f>
        <v>0</v>
      </c>
      <c r="Q40" s="333">
        <f>IFERROR(INDEX('12A'!$G$192:$G$227,MATCH(C40,'12A'!$B$192:$B$227,0)),0)</f>
        <v>0</v>
      </c>
      <c r="R40" s="333">
        <f>IFERROR(INDEX('13A'!$G$192:$G$227,MATCH(C40,'13A'!$B$192:$B$227,0)),0)</f>
        <v>0</v>
      </c>
      <c r="S40" s="333">
        <f>IFERROR(INDEX('14A'!$G$192:$G$227,MATCH(C40,'14A'!$B$192:$B$227,0)),0)</f>
        <v>0</v>
      </c>
      <c r="T40" s="333">
        <f>IFERROR(INDEX('15A'!$G$192:$G$227,MATCH(C40,'15A'!$B$192:$B$227,0)),0)</f>
        <v>0</v>
      </c>
      <c r="U40" s="333">
        <f>IFERROR(INDEX('16A'!$G$192:$G$227,MATCH($C40,'16A'!$B$192:$B$227,0)),0)</f>
        <v>0</v>
      </c>
      <c r="V40" s="333">
        <f>IFERROR(INDEX('17A'!$G$192:$G$227,MATCH($C40,'17A'!$B$192:$B$227,0)),0)</f>
        <v>0</v>
      </c>
      <c r="W40" s="333">
        <f>IFERROR(INDEX('18A'!$G$192:$G$227,MATCH($C40,'18A'!$B$192:$B$227,0)),0)</f>
        <v>0</v>
      </c>
      <c r="X40" s="333">
        <f>IFERROR(INDEX('19A'!$G$192:$G$227,MATCH($C40,'19A'!$B$192:$B$227,0)),0)</f>
        <v>0</v>
      </c>
      <c r="Y40" s="333">
        <f>IFERROR(INDEX('20A'!$G$192:$G$227,MATCH($C40,'20A'!$B$192:$B$227,0)),0)</f>
        <v>0</v>
      </c>
      <c r="Z40" s="333">
        <f>IFERROR(INDEX('21A'!$G$192:$G$227,MATCH($C40,'21A'!$B$192:$B$227,0)),0)</f>
        <v>0</v>
      </c>
      <c r="AA40" s="333">
        <f>IFERROR(INDEX('22A'!$G$192:$G$227,MATCH($C40,'22A'!$B$192:$B$227,0)),0)</f>
        <v>0</v>
      </c>
      <c r="AB40" s="333">
        <f>IFERROR(INDEX('23A'!$G$192:$G$227,MATCH($C40,'23A'!$B$192:$B$227,0)),0)</f>
        <v>0</v>
      </c>
      <c r="AC40" s="333">
        <f>IFERROR(INDEX('24A'!$G$192:$G$227,MATCH($C40,'24A'!$B$192:$B$227,0)),0)</f>
        <v>0</v>
      </c>
      <c r="AD40" s="333">
        <f>IFERROR(INDEX('25A'!$G$192:$G$227,MATCH($C40,'25A'!$B$192:$B$227,0)),0)</f>
        <v>0</v>
      </c>
      <c r="AE40" s="333">
        <f>IFERROR(INDEX('26A'!$G$192:$G$227,MATCH($C40,'26A'!$B$192:$B$227,0)),0)</f>
        <v>0</v>
      </c>
      <c r="AF40" s="333">
        <f>IFERROR(INDEX('27A'!$G$192:$G$227,MATCH($C40,'27A'!$B$192:$B$227,0)),0)</f>
        <v>0</v>
      </c>
      <c r="AG40" s="333">
        <f>IFERROR(INDEX('28A'!$G$192:$G$227,MATCH($C40,'28A'!$B$192:$B$227,0)),0)</f>
        <v>0</v>
      </c>
      <c r="AH40" s="333">
        <f>IFERROR(INDEX('29A'!$G$192:$G$227,MATCH($C40,'29A'!$B$192:$B$227,0)),0)</f>
        <v>0</v>
      </c>
      <c r="AI40" s="333">
        <f>IFERROR(INDEX('30A'!$G$192:$G$227,MATCH($C40,'30A'!$B$192:$B$227,0)),0)</f>
        <v>0</v>
      </c>
    </row>
    <row r="41" spans="1:35" ht="17.399999999999999" hidden="1">
      <c r="A41" s="298"/>
      <c r="B41" s="298"/>
      <c r="C41" s="286" t="s">
        <v>690</v>
      </c>
      <c r="D41" s="293" t="s">
        <v>209</v>
      </c>
      <c r="E41" s="287">
        <f t="shared" si="0"/>
        <v>0</v>
      </c>
      <c r="F41" s="333">
        <f>IFERROR(INDEX('1A'!$G$192:$G$227,MATCH(C41,'1A'!$B$192:$B$227,0)),0)</f>
        <v>0</v>
      </c>
      <c r="G41" s="333">
        <f>IFERROR(INDEX(#REF!,MATCH(C41,#REF!,0)),0)</f>
        <v>0</v>
      </c>
      <c r="H41" s="333">
        <f>IFERROR(INDEX('3A'!$G$192:$G$227,MATCH(C41,'3A'!$B$192:$B$227,0)),0)</f>
        <v>0</v>
      </c>
      <c r="I41" s="333">
        <f>IFERROR(INDEX('4A'!$G$192:$G$227,MATCH(C41,'4A'!$B$192:$B$227,0)),0)</f>
        <v>0</v>
      </c>
      <c r="J41" s="333">
        <f>IFERROR(INDEX('5A'!$G$192:$G$227,MATCH(C41,'5A'!$B$192:$B$227,0)),0)</f>
        <v>0</v>
      </c>
      <c r="K41" s="333">
        <f>IFERROR(INDEX('6A'!$G$192:$G$227,MATCH(C41,'6A'!$B$192:$B$227,0)),0)</f>
        <v>0</v>
      </c>
      <c r="L41" s="333">
        <f>IFERROR(INDEX('7A'!$G$192:$G$227,MATCH(C41,'7A'!$B$192:$B$227,0)),0)</f>
        <v>0</v>
      </c>
      <c r="M41" s="333">
        <f>IFERROR(INDEX('8A'!$G$192:$G$227,MATCH(C41,'8A'!$B$192:$B$227,0)),0)</f>
        <v>0</v>
      </c>
      <c r="N41" s="333">
        <f>IFERROR(INDEX('9A'!$G$192:$G$227,MATCH(C41,'9A'!$B$192:$B$227,0)),0)</f>
        <v>0</v>
      </c>
      <c r="O41" s="333">
        <f>IFERROR(INDEX('10A'!$G$192:$G$227,MATCH(C41,'10A'!$B$192:$B$227,0)),0)</f>
        <v>0</v>
      </c>
      <c r="P41" s="333">
        <f>IFERROR(INDEX('11A'!$G$192:$G$227,MATCH(C41,'11A'!$B$192:$B$227,0)),0)</f>
        <v>0</v>
      </c>
      <c r="Q41" s="333">
        <f>IFERROR(INDEX('12A'!$G$192:$G$227,MATCH(C41,'12A'!$B$192:$B$227,0)),0)</f>
        <v>0</v>
      </c>
      <c r="R41" s="333">
        <f>IFERROR(INDEX('13A'!$G$192:$G$227,MATCH(C41,'13A'!$B$192:$B$227,0)),0)</f>
        <v>0</v>
      </c>
      <c r="S41" s="333">
        <f>IFERROR(INDEX('14A'!$G$192:$G$227,MATCH(C41,'14A'!$B$192:$B$227,0)),0)</f>
        <v>0</v>
      </c>
      <c r="T41" s="333">
        <f>IFERROR(INDEX('15A'!$G$192:$G$227,MATCH(C41,'15A'!$B$192:$B$227,0)),0)</f>
        <v>0</v>
      </c>
      <c r="U41" s="333">
        <f>IFERROR(INDEX('16A'!$G$192:$G$227,MATCH($C41,'16A'!$B$192:$B$227,0)),0)</f>
        <v>0</v>
      </c>
      <c r="V41" s="333">
        <f>IFERROR(INDEX('17A'!$G$192:$G$227,MATCH($C41,'17A'!$B$192:$B$227,0)),0)</f>
        <v>0</v>
      </c>
      <c r="W41" s="333">
        <f>IFERROR(INDEX('18A'!$G$192:$G$227,MATCH($C41,'18A'!$B$192:$B$227,0)),0)</f>
        <v>0</v>
      </c>
      <c r="X41" s="333">
        <f>IFERROR(INDEX('19A'!$G$192:$G$227,MATCH($C41,'19A'!$B$192:$B$227,0)),0)</f>
        <v>0</v>
      </c>
      <c r="Y41" s="333">
        <f>IFERROR(INDEX('20A'!$G$192:$G$227,MATCH($C41,'20A'!$B$192:$B$227,0)),0)</f>
        <v>0</v>
      </c>
      <c r="Z41" s="333">
        <f>IFERROR(INDEX('21A'!$G$192:$G$227,MATCH($C41,'21A'!$B$192:$B$227,0)),0)</f>
        <v>0</v>
      </c>
      <c r="AA41" s="333">
        <f>IFERROR(INDEX('22A'!$G$192:$G$227,MATCH($C41,'22A'!$B$192:$B$227,0)),0)</f>
        <v>0</v>
      </c>
      <c r="AB41" s="333">
        <f>IFERROR(INDEX('23A'!$G$192:$G$227,MATCH($C41,'23A'!$B$192:$B$227,0)),0)</f>
        <v>0</v>
      </c>
      <c r="AC41" s="333">
        <f>IFERROR(INDEX('24A'!$G$192:$G$227,MATCH($C41,'24A'!$B$192:$B$227,0)),0)</f>
        <v>0</v>
      </c>
      <c r="AD41" s="333">
        <f>IFERROR(INDEX('25A'!$G$192:$G$227,MATCH($C41,'25A'!$B$192:$B$227,0)),0)</f>
        <v>0</v>
      </c>
      <c r="AE41" s="333">
        <f>IFERROR(INDEX('26A'!$G$192:$G$227,MATCH($C41,'26A'!$B$192:$B$227,0)),0)</f>
        <v>0</v>
      </c>
      <c r="AF41" s="333">
        <f>IFERROR(INDEX('27A'!$G$192:$G$227,MATCH($C41,'27A'!$B$192:$B$227,0)),0)</f>
        <v>0</v>
      </c>
      <c r="AG41" s="333">
        <f>IFERROR(INDEX('28A'!$G$192:$G$227,MATCH($C41,'28A'!$B$192:$B$227,0)),0)</f>
        <v>0</v>
      </c>
      <c r="AH41" s="333">
        <f>IFERROR(INDEX('29A'!$G$192:$G$227,MATCH($C41,'29A'!$B$192:$B$227,0)),0)</f>
        <v>0</v>
      </c>
      <c r="AI41" s="333">
        <f>IFERROR(INDEX('30A'!$G$192:$G$227,MATCH($C41,'30A'!$B$192:$B$227,0)),0)</f>
        <v>0</v>
      </c>
    </row>
    <row r="42" spans="1:35" ht="17.399999999999999" hidden="1">
      <c r="A42" s="298"/>
      <c r="B42" s="298"/>
      <c r="C42" s="286" t="s">
        <v>740</v>
      </c>
      <c r="D42" s="293" t="s">
        <v>209</v>
      </c>
      <c r="E42" s="287">
        <f t="shared" si="0"/>
        <v>0</v>
      </c>
      <c r="F42" s="333">
        <f>IFERROR(INDEX('1A'!$G$192:$G$227,MATCH(C42,'1A'!$B$192:$B$227,0)),0)</f>
        <v>0</v>
      </c>
      <c r="G42" s="333">
        <f>IFERROR(INDEX(#REF!,MATCH(C42,#REF!,0)),0)</f>
        <v>0</v>
      </c>
      <c r="H42" s="333">
        <f>IFERROR(INDEX('3A'!$G$192:$G$227,MATCH(C42,'3A'!$B$192:$B$227,0)),0)</f>
        <v>0</v>
      </c>
      <c r="I42" s="333">
        <f>IFERROR(INDEX('4A'!$G$192:$G$227,MATCH(C42,'4A'!$B$192:$B$227,0)),0)</f>
        <v>0</v>
      </c>
      <c r="J42" s="333">
        <f>IFERROR(INDEX('5A'!$G$192:$G$227,MATCH(C42,'5A'!$B$192:$B$227,0)),0)</f>
        <v>0</v>
      </c>
      <c r="K42" s="333">
        <f>IFERROR(INDEX('6A'!$G$192:$G$227,MATCH(C42,'6A'!$B$192:$B$227,0)),0)</f>
        <v>0</v>
      </c>
      <c r="L42" s="333">
        <f>IFERROR(INDEX('7A'!$G$192:$G$227,MATCH(C42,'7A'!$B$192:$B$227,0)),0)</f>
        <v>0</v>
      </c>
      <c r="M42" s="333">
        <f>IFERROR(INDEX('8A'!$G$192:$G$227,MATCH(C42,'8A'!$B$192:$B$227,0)),0)</f>
        <v>0</v>
      </c>
      <c r="N42" s="333">
        <f>IFERROR(INDEX('9A'!$G$192:$G$227,MATCH(C42,'9A'!$B$192:$B$227,0)),0)</f>
        <v>0</v>
      </c>
      <c r="O42" s="333">
        <f>IFERROR(INDEX('10A'!$G$192:$G$227,MATCH(C42,'10A'!$B$192:$B$227,0)),0)</f>
        <v>0</v>
      </c>
      <c r="P42" s="333">
        <f>IFERROR(INDEX('11A'!$G$192:$G$227,MATCH(C42,'11A'!$B$192:$B$227,0)),0)</f>
        <v>0</v>
      </c>
      <c r="Q42" s="333">
        <f>IFERROR(INDEX('12A'!$G$192:$G$227,MATCH(C42,'12A'!$B$192:$B$227,0)),0)</f>
        <v>0</v>
      </c>
      <c r="R42" s="333">
        <f>IFERROR(INDEX('13A'!$G$192:$G$227,MATCH(C42,'13A'!$B$192:$B$227,0)),0)</f>
        <v>0</v>
      </c>
      <c r="S42" s="333">
        <f>IFERROR(INDEX('14A'!$G$192:$G$227,MATCH(C42,'14A'!$B$192:$B$227,0)),0)</f>
        <v>0</v>
      </c>
      <c r="T42" s="333">
        <f>IFERROR(INDEX('15A'!$G$192:$G$227,MATCH(C42,'15A'!$B$192:$B$227,0)),0)</f>
        <v>0</v>
      </c>
      <c r="U42" s="333">
        <f>IFERROR(INDEX('16A'!$G$192:$G$227,MATCH($C42,'16A'!$B$192:$B$227,0)),0)</f>
        <v>0</v>
      </c>
      <c r="V42" s="333">
        <f>IFERROR(INDEX('17A'!$G$192:$G$227,MATCH($C42,'17A'!$B$192:$B$227,0)),0)</f>
        <v>0</v>
      </c>
      <c r="W42" s="333">
        <f>IFERROR(INDEX('18A'!$G$192:$G$227,MATCH($C42,'18A'!$B$192:$B$227,0)),0)</f>
        <v>0</v>
      </c>
      <c r="X42" s="333">
        <f>IFERROR(INDEX('19A'!$G$192:$G$227,MATCH($C42,'19A'!$B$192:$B$227,0)),0)</f>
        <v>0</v>
      </c>
      <c r="Y42" s="333">
        <f>IFERROR(INDEX('20A'!$G$192:$G$227,MATCH($C42,'20A'!$B$192:$B$227,0)),0)</f>
        <v>0</v>
      </c>
      <c r="Z42" s="333">
        <f>IFERROR(INDEX('21A'!$G$192:$G$227,MATCH($C42,'21A'!$B$192:$B$227,0)),0)</f>
        <v>0</v>
      </c>
      <c r="AA42" s="333">
        <f>IFERROR(INDEX('22A'!$G$192:$G$227,MATCH($C42,'22A'!$B$192:$B$227,0)),0)</f>
        <v>0</v>
      </c>
      <c r="AB42" s="333">
        <f>IFERROR(INDEX('23A'!$G$192:$G$227,MATCH($C42,'23A'!$B$192:$B$227,0)),0)</f>
        <v>0</v>
      </c>
      <c r="AC42" s="333">
        <f>IFERROR(INDEX('24A'!$G$192:$G$227,MATCH($C42,'24A'!$B$192:$B$227,0)),0)</f>
        <v>0</v>
      </c>
      <c r="AD42" s="333">
        <f>IFERROR(INDEX('25A'!$G$192:$G$227,MATCH($C42,'25A'!$B$192:$B$227,0)),0)</f>
        <v>0</v>
      </c>
      <c r="AE42" s="333">
        <f>IFERROR(INDEX('26A'!$G$192:$G$227,MATCH($C42,'26A'!$B$192:$B$227,0)),0)</f>
        <v>0</v>
      </c>
      <c r="AF42" s="333">
        <f>IFERROR(INDEX('27A'!$G$192:$G$227,MATCH($C42,'27A'!$B$192:$B$227,0)),0)</f>
        <v>0</v>
      </c>
      <c r="AG42" s="333">
        <f>IFERROR(INDEX('28A'!$G$192:$G$227,MATCH($C42,'28A'!$B$192:$B$227,0)),0)</f>
        <v>0</v>
      </c>
      <c r="AH42" s="333">
        <f>IFERROR(INDEX('29A'!$G$192:$G$227,MATCH($C42,'29A'!$B$192:$B$227,0)),0)</f>
        <v>0</v>
      </c>
      <c r="AI42" s="333">
        <f>IFERROR(INDEX('30A'!$G$192:$G$227,MATCH($C42,'30A'!$B$192:$B$227,0)),0)</f>
        <v>0</v>
      </c>
    </row>
    <row r="43" spans="1:35" ht="17.399999999999999" hidden="1">
      <c r="A43" s="298"/>
      <c r="B43" s="298"/>
      <c r="C43" s="286" t="s">
        <v>741</v>
      </c>
      <c r="D43" s="293" t="s">
        <v>209</v>
      </c>
      <c r="E43" s="287">
        <f t="shared" si="0"/>
        <v>0</v>
      </c>
      <c r="F43" s="333">
        <f>IFERROR(INDEX('1A'!$G$192:$G$227,MATCH(C43,'1A'!$B$192:$B$227,0)),0)</f>
        <v>0</v>
      </c>
      <c r="G43" s="333">
        <f>IFERROR(INDEX(#REF!,MATCH(C43,#REF!,0)),0)</f>
        <v>0</v>
      </c>
      <c r="H43" s="333">
        <f>IFERROR(INDEX('3A'!$G$192:$G$227,MATCH(C43,'3A'!$B$192:$B$227,0)),0)</f>
        <v>0</v>
      </c>
      <c r="I43" s="333">
        <f>IFERROR(INDEX('4A'!$G$192:$G$227,MATCH(C43,'4A'!$B$192:$B$227,0)),0)</f>
        <v>0</v>
      </c>
      <c r="J43" s="333">
        <f>IFERROR(INDEX('5A'!$G$192:$G$227,MATCH(C43,'5A'!$B$192:$B$227,0)),0)</f>
        <v>0</v>
      </c>
      <c r="K43" s="333">
        <f>IFERROR(INDEX('6A'!$G$192:$G$227,MATCH(C43,'6A'!$B$192:$B$227,0)),0)</f>
        <v>0</v>
      </c>
      <c r="L43" s="333">
        <f>IFERROR(INDEX('7A'!$G$192:$G$227,MATCH(C43,'7A'!$B$192:$B$227,0)),0)</f>
        <v>0</v>
      </c>
      <c r="M43" s="333">
        <f>IFERROR(INDEX('8A'!$G$192:$G$227,MATCH(C43,'8A'!$B$192:$B$227,0)),0)</f>
        <v>0</v>
      </c>
      <c r="N43" s="333">
        <f>IFERROR(INDEX('9A'!$G$192:$G$227,MATCH(C43,'9A'!$B$192:$B$227,0)),0)</f>
        <v>0</v>
      </c>
      <c r="O43" s="333">
        <f>IFERROR(INDEX('10A'!$G$192:$G$227,MATCH(C43,'10A'!$B$192:$B$227,0)),0)</f>
        <v>0</v>
      </c>
      <c r="P43" s="333">
        <f>IFERROR(INDEX('11A'!$G$192:$G$227,MATCH(C43,'11A'!$B$192:$B$227,0)),0)</f>
        <v>0</v>
      </c>
      <c r="Q43" s="333">
        <f>IFERROR(INDEX('12A'!$G$192:$G$227,MATCH(C43,'12A'!$B$192:$B$227,0)),0)</f>
        <v>0</v>
      </c>
      <c r="R43" s="333">
        <f>IFERROR(INDEX('13A'!$G$192:$G$227,MATCH(C43,'13A'!$B$192:$B$227,0)),0)</f>
        <v>0</v>
      </c>
      <c r="S43" s="333">
        <f>IFERROR(INDEX('14A'!$G$192:$G$227,MATCH(C43,'14A'!$B$192:$B$227,0)),0)</f>
        <v>0</v>
      </c>
      <c r="T43" s="333">
        <f>IFERROR(INDEX('15A'!$G$192:$G$227,MATCH(C43,'15A'!$B$192:$B$227,0)),0)</f>
        <v>0</v>
      </c>
      <c r="U43" s="333">
        <f>IFERROR(INDEX('16A'!$G$192:$G$227,MATCH($C43,'16A'!$B$192:$B$227,0)),0)</f>
        <v>0</v>
      </c>
      <c r="V43" s="333">
        <f>IFERROR(INDEX('17A'!$G$192:$G$227,MATCH($C43,'17A'!$B$192:$B$227,0)),0)</f>
        <v>0</v>
      </c>
      <c r="W43" s="333">
        <f>IFERROR(INDEX('18A'!$G$192:$G$227,MATCH($C43,'18A'!$B$192:$B$227,0)),0)</f>
        <v>0</v>
      </c>
      <c r="X43" s="333">
        <f>IFERROR(INDEX('19A'!$G$192:$G$227,MATCH($C43,'19A'!$B$192:$B$227,0)),0)</f>
        <v>0</v>
      </c>
      <c r="Y43" s="333">
        <f>IFERROR(INDEX('20A'!$G$192:$G$227,MATCH($C43,'20A'!$B$192:$B$227,0)),0)</f>
        <v>0</v>
      </c>
      <c r="Z43" s="333">
        <f>IFERROR(INDEX('21A'!$G$192:$G$227,MATCH($C43,'21A'!$B$192:$B$227,0)),0)</f>
        <v>0</v>
      </c>
      <c r="AA43" s="333">
        <f>IFERROR(INDEX('22A'!$G$192:$G$227,MATCH($C43,'22A'!$B$192:$B$227,0)),0)</f>
        <v>0</v>
      </c>
      <c r="AB43" s="333">
        <f>IFERROR(INDEX('23A'!$G$192:$G$227,MATCH($C43,'23A'!$B$192:$B$227,0)),0)</f>
        <v>0</v>
      </c>
      <c r="AC43" s="333">
        <f>IFERROR(INDEX('24A'!$G$192:$G$227,MATCH($C43,'24A'!$B$192:$B$227,0)),0)</f>
        <v>0</v>
      </c>
      <c r="AD43" s="333">
        <f>IFERROR(INDEX('25A'!$G$192:$G$227,MATCH($C43,'25A'!$B$192:$B$227,0)),0)</f>
        <v>0</v>
      </c>
      <c r="AE43" s="333">
        <f>IFERROR(INDEX('26A'!$G$192:$G$227,MATCH($C43,'26A'!$B$192:$B$227,0)),0)</f>
        <v>0</v>
      </c>
      <c r="AF43" s="333">
        <f>IFERROR(INDEX('27A'!$G$192:$G$227,MATCH($C43,'27A'!$B$192:$B$227,0)),0)</f>
        <v>0</v>
      </c>
      <c r="AG43" s="333">
        <f>IFERROR(INDEX('28A'!$G$192:$G$227,MATCH($C43,'28A'!$B$192:$B$227,0)),0)</f>
        <v>0</v>
      </c>
      <c r="AH43" s="333">
        <f>IFERROR(INDEX('29A'!$G$192:$G$227,MATCH($C43,'29A'!$B$192:$B$227,0)),0)</f>
        <v>0</v>
      </c>
      <c r="AI43" s="333">
        <f>IFERROR(INDEX('30A'!$G$192:$G$227,MATCH($C43,'30A'!$B$192:$B$227,0)),0)</f>
        <v>0</v>
      </c>
    </row>
    <row r="44" spans="1:35" ht="17.399999999999999" hidden="1">
      <c r="A44" s="298"/>
      <c r="B44" s="298"/>
      <c r="C44" s="286" t="s">
        <v>742</v>
      </c>
      <c r="D44" s="293" t="s">
        <v>209</v>
      </c>
      <c r="E44" s="287">
        <f t="shared" si="0"/>
        <v>0</v>
      </c>
      <c r="F44" s="333">
        <f>IFERROR(INDEX('1A'!$G$192:$G$227,MATCH(C44,'1A'!$B$192:$B$227,0)),0)</f>
        <v>0</v>
      </c>
      <c r="G44" s="333">
        <f>IFERROR(INDEX(#REF!,MATCH(C44,#REF!,0)),0)</f>
        <v>0</v>
      </c>
      <c r="H44" s="333">
        <f>IFERROR(INDEX('3A'!$G$192:$G$227,MATCH(C44,'3A'!$B$192:$B$227,0)),0)</f>
        <v>0</v>
      </c>
      <c r="I44" s="333">
        <f>IFERROR(INDEX('4A'!$G$192:$G$227,MATCH(C44,'4A'!$B$192:$B$227,0)),0)</f>
        <v>0</v>
      </c>
      <c r="J44" s="333">
        <f>IFERROR(INDEX('5A'!$G$192:$G$227,MATCH(C44,'5A'!$B$192:$B$227,0)),0)</f>
        <v>0</v>
      </c>
      <c r="K44" s="333">
        <f>IFERROR(INDEX('6A'!$G$192:$G$227,MATCH(C44,'6A'!$B$192:$B$227,0)),0)</f>
        <v>0</v>
      </c>
      <c r="L44" s="333">
        <f>IFERROR(INDEX('7A'!$G$192:$G$227,MATCH(C44,'7A'!$B$192:$B$227,0)),0)</f>
        <v>0</v>
      </c>
      <c r="M44" s="333">
        <f>IFERROR(INDEX('8A'!$G$192:$G$227,MATCH(C44,'8A'!$B$192:$B$227,0)),0)</f>
        <v>0</v>
      </c>
      <c r="N44" s="333">
        <f>IFERROR(INDEX('9A'!$G$192:$G$227,MATCH(C44,'9A'!$B$192:$B$227,0)),0)</f>
        <v>0</v>
      </c>
      <c r="O44" s="333">
        <f>IFERROR(INDEX('10A'!$G$192:$G$227,MATCH(C44,'10A'!$B$192:$B$227,0)),0)</f>
        <v>0</v>
      </c>
      <c r="P44" s="333">
        <f>IFERROR(INDEX('11A'!$G$192:$G$227,MATCH(C44,'11A'!$B$192:$B$227,0)),0)</f>
        <v>0</v>
      </c>
      <c r="Q44" s="333">
        <f>IFERROR(INDEX('12A'!$G$192:$G$227,MATCH(C44,'12A'!$B$192:$B$227,0)),0)</f>
        <v>0</v>
      </c>
      <c r="R44" s="333">
        <f>IFERROR(INDEX('13A'!$G$192:$G$227,MATCH(C44,'13A'!$B$192:$B$227,0)),0)</f>
        <v>0</v>
      </c>
      <c r="S44" s="333">
        <f>IFERROR(INDEX('14A'!$G$192:$G$227,MATCH(C44,'14A'!$B$192:$B$227,0)),0)</f>
        <v>0</v>
      </c>
      <c r="T44" s="333">
        <f>IFERROR(INDEX('15A'!$G$192:$G$227,MATCH(C44,'15A'!$B$192:$B$227,0)),0)</f>
        <v>0</v>
      </c>
      <c r="U44" s="333">
        <f>IFERROR(INDEX('16A'!$G$192:$G$227,MATCH($C44,'16A'!$B$192:$B$227,0)),0)</f>
        <v>0</v>
      </c>
      <c r="V44" s="333">
        <f>IFERROR(INDEX('17A'!$G$192:$G$227,MATCH($C44,'17A'!$B$192:$B$227,0)),0)</f>
        <v>0</v>
      </c>
      <c r="W44" s="333">
        <f>IFERROR(INDEX('18A'!$G$192:$G$227,MATCH($C44,'18A'!$B$192:$B$227,0)),0)</f>
        <v>0</v>
      </c>
      <c r="X44" s="333">
        <f>IFERROR(INDEX('19A'!$G$192:$G$227,MATCH($C44,'19A'!$B$192:$B$227,0)),0)</f>
        <v>0</v>
      </c>
      <c r="Y44" s="333">
        <f>IFERROR(INDEX('20A'!$G$192:$G$227,MATCH($C44,'20A'!$B$192:$B$227,0)),0)</f>
        <v>0</v>
      </c>
      <c r="Z44" s="333">
        <f>IFERROR(INDEX('21A'!$G$192:$G$227,MATCH($C44,'21A'!$B$192:$B$227,0)),0)</f>
        <v>0</v>
      </c>
      <c r="AA44" s="333">
        <f>IFERROR(INDEX('22A'!$G$192:$G$227,MATCH($C44,'22A'!$B$192:$B$227,0)),0)</f>
        <v>0</v>
      </c>
      <c r="AB44" s="333">
        <f>IFERROR(INDEX('23A'!$G$192:$G$227,MATCH($C44,'23A'!$B$192:$B$227,0)),0)</f>
        <v>0</v>
      </c>
      <c r="AC44" s="333">
        <f>IFERROR(INDEX('24A'!$G$192:$G$227,MATCH($C44,'24A'!$B$192:$B$227,0)),0)</f>
        <v>0</v>
      </c>
      <c r="AD44" s="333">
        <f>IFERROR(INDEX('25A'!$G$192:$G$227,MATCH($C44,'25A'!$B$192:$B$227,0)),0)</f>
        <v>0</v>
      </c>
      <c r="AE44" s="333">
        <f>IFERROR(INDEX('26A'!$G$192:$G$227,MATCH($C44,'26A'!$B$192:$B$227,0)),0)</f>
        <v>0</v>
      </c>
      <c r="AF44" s="333">
        <f>IFERROR(INDEX('27A'!$G$192:$G$227,MATCH($C44,'27A'!$B$192:$B$227,0)),0)</f>
        <v>0</v>
      </c>
      <c r="AG44" s="333">
        <f>IFERROR(INDEX('28A'!$G$192:$G$227,MATCH($C44,'28A'!$B$192:$B$227,0)),0)</f>
        <v>0</v>
      </c>
      <c r="AH44" s="333">
        <f>IFERROR(INDEX('29A'!$G$192:$G$227,MATCH($C44,'29A'!$B$192:$B$227,0)),0)</f>
        <v>0</v>
      </c>
      <c r="AI44" s="333">
        <f>IFERROR(INDEX('30A'!$G$192:$G$227,MATCH($C44,'30A'!$B$192:$B$227,0)),0)</f>
        <v>0</v>
      </c>
    </row>
    <row r="45" spans="1:35" ht="17.399999999999999" hidden="1">
      <c r="A45" s="298"/>
      <c r="B45" s="298"/>
      <c r="C45" s="286" t="s">
        <v>6</v>
      </c>
      <c r="D45" s="293" t="s">
        <v>209</v>
      </c>
      <c r="E45" s="287">
        <f t="shared" si="0"/>
        <v>0</v>
      </c>
      <c r="F45" s="333">
        <f>IFERROR(INDEX('1A'!$G$192:$G$227,MATCH(C45,'1A'!$B$192:$B$227,0)),0)</f>
        <v>0</v>
      </c>
      <c r="G45" s="333">
        <f>IFERROR(INDEX(#REF!,MATCH(C45,#REF!,0)),0)</f>
        <v>0</v>
      </c>
      <c r="H45" s="333">
        <f>IFERROR(INDEX('3A'!$G$192:$G$227,MATCH(C45,'3A'!$B$192:$B$227,0)),0)</f>
        <v>0</v>
      </c>
      <c r="I45" s="333">
        <f>IFERROR(INDEX('4A'!$G$192:$G$227,MATCH(C45,'4A'!$B$192:$B$227,0)),0)</f>
        <v>0</v>
      </c>
      <c r="J45" s="333">
        <f>IFERROR(INDEX('5A'!$G$192:$G$227,MATCH(C45,'5A'!$B$192:$B$227,0)),0)</f>
        <v>0</v>
      </c>
      <c r="K45" s="333">
        <f>IFERROR(INDEX('6A'!$G$192:$G$227,MATCH(C45,'6A'!$B$192:$B$227,0)),0)</f>
        <v>0</v>
      </c>
      <c r="L45" s="333">
        <f>IFERROR(INDEX('7A'!$G$192:$G$227,MATCH(C45,'7A'!$B$192:$B$227,0)),0)</f>
        <v>0</v>
      </c>
      <c r="M45" s="333">
        <f>IFERROR(INDEX('8A'!$G$192:$G$227,MATCH(C45,'8A'!$B$192:$B$227,0)),0)</f>
        <v>0</v>
      </c>
      <c r="N45" s="333">
        <f>IFERROR(INDEX('9A'!$G$192:$G$227,MATCH(C45,'9A'!$B$192:$B$227,0)),0)</f>
        <v>0</v>
      </c>
      <c r="O45" s="333">
        <f>IFERROR(INDEX('10A'!$G$192:$G$227,MATCH(C45,'10A'!$B$192:$B$227,0)),0)</f>
        <v>0</v>
      </c>
      <c r="P45" s="333">
        <f>IFERROR(INDEX('11A'!$G$192:$G$227,MATCH(C45,'11A'!$B$192:$B$227,0)),0)</f>
        <v>0</v>
      </c>
      <c r="Q45" s="333">
        <f>IFERROR(INDEX('12A'!$G$192:$G$227,MATCH(C45,'12A'!$B$192:$B$227,0)),0)</f>
        <v>0</v>
      </c>
      <c r="R45" s="333">
        <f>IFERROR(INDEX('13A'!$G$192:$G$227,MATCH(C45,'13A'!$B$192:$B$227,0)),0)</f>
        <v>0</v>
      </c>
      <c r="S45" s="333">
        <f>IFERROR(INDEX('14A'!$G$192:$G$227,MATCH(C45,'14A'!$B$192:$B$227,0)),0)</f>
        <v>0</v>
      </c>
      <c r="T45" s="333">
        <f>IFERROR(INDEX('15A'!$G$192:$G$227,MATCH(C45,'15A'!$B$192:$B$227,0)),0)</f>
        <v>0</v>
      </c>
      <c r="U45" s="333">
        <f>IFERROR(INDEX('16A'!$G$192:$G$227,MATCH($C45,'16A'!$B$192:$B$227,0)),0)</f>
        <v>0</v>
      </c>
      <c r="V45" s="333">
        <f>IFERROR(INDEX('17A'!$G$192:$G$227,MATCH($C45,'17A'!$B$192:$B$227,0)),0)</f>
        <v>0</v>
      </c>
      <c r="W45" s="333">
        <f>IFERROR(INDEX('18A'!$G$192:$G$227,MATCH($C45,'18A'!$B$192:$B$227,0)),0)</f>
        <v>0</v>
      </c>
      <c r="X45" s="333">
        <f>IFERROR(INDEX('19A'!$G$192:$G$227,MATCH($C45,'19A'!$B$192:$B$227,0)),0)</f>
        <v>0</v>
      </c>
      <c r="Y45" s="333">
        <f>IFERROR(INDEX('20A'!$G$192:$G$227,MATCH($C45,'20A'!$B$192:$B$227,0)),0)</f>
        <v>0</v>
      </c>
      <c r="Z45" s="333">
        <f>IFERROR(INDEX('21A'!$G$192:$G$227,MATCH($C45,'21A'!$B$192:$B$227,0)),0)</f>
        <v>0</v>
      </c>
      <c r="AA45" s="333">
        <f>IFERROR(INDEX('22A'!$G$192:$G$227,MATCH($C45,'22A'!$B$192:$B$227,0)),0)</f>
        <v>0</v>
      </c>
      <c r="AB45" s="333">
        <f>IFERROR(INDEX('23A'!$G$192:$G$227,MATCH($C45,'23A'!$B$192:$B$227,0)),0)</f>
        <v>0</v>
      </c>
      <c r="AC45" s="333">
        <f>IFERROR(INDEX('24A'!$G$192:$G$227,MATCH($C45,'24A'!$B$192:$B$227,0)),0)</f>
        <v>0</v>
      </c>
      <c r="AD45" s="333">
        <f>IFERROR(INDEX('25A'!$G$192:$G$227,MATCH($C45,'25A'!$B$192:$B$227,0)),0)</f>
        <v>0</v>
      </c>
      <c r="AE45" s="333">
        <f>IFERROR(INDEX('26A'!$G$192:$G$227,MATCH($C45,'26A'!$B$192:$B$227,0)),0)</f>
        <v>0</v>
      </c>
      <c r="AF45" s="333">
        <f>IFERROR(INDEX('27A'!$G$192:$G$227,MATCH($C45,'27A'!$B$192:$B$227,0)),0)</f>
        <v>0</v>
      </c>
      <c r="AG45" s="333">
        <f>IFERROR(INDEX('28A'!$G$192:$G$227,MATCH($C45,'28A'!$B$192:$B$227,0)),0)</f>
        <v>0</v>
      </c>
      <c r="AH45" s="333">
        <f>IFERROR(INDEX('29A'!$G$192:$G$227,MATCH($C45,'29A'!$B$192:$B$227,0)),0)</f>
        <v>0</v>
      </c>
      <c r="AI45" s="333">
        <f>IFERROR(INDEX('30A'!$G$192:$G$227,MATCH($C45,'30A'!$B$192:$B$227,0)),0)</f>
        <v>0</v>
      </c>
    </row>
    <row r="46" spans="1:35" ht="17.399999999999999" hidden="1">
      <c r="A46" s="298"/>
      <c r="B46" s="298"/>
      <c r="C46" s="286" t="s">
        <v>7</v>
      </c>
      <c r="D46" s="293" t="s">
        <v>209</v>
      </c>
      <c r="E46" s="287">
        <f t="shared" si="0"/>
        <v>0</v>
      </c>
      <c r="F46" s="333">
        <f>IFERROR(INDEX('1A'!$G$192:$G$227,MATCH(C46,'1A'!$B$192:$B$227,0)),0)</f>
        <v>0</v>
      </c>
      <c r="G46" s="333">
        <f>IFERROR(INDEX(#REF!,MATCH(C46,#REF!,0)),0)</f>
        <v>0</v>
      </c>
      <c r="H46" s="333">
        <f>IFERROR(INDEX('3A'!$G$192:$G$227,MATCH(C46,'3A'!$B$192:$B$227,0)),0)</f>
        <v>0</v>
      </c>
      <c r="I46" s="333">
        <f>IFERROR(INDEX('4A'!$G$192:$G$227,MATCH(C46,'4A'!$B$192:$B$227,0)),0)</f>
        <v>0</v>
      </c>
      <c r="J46" s="333">
        <f>IFERROR(INDEX('5A'!$G$192:$G$227,MATCH(C46,'5A'!$B$192:$B$227,0)),0)</f>
        <v>0</v>
      </c>
      <c r="K46" s="333">
        <f>IFERROR(INDEX('6A'!$G$192:$G$227,MATCH(C46,'6A'!$B$192:$B$227,0)),0)</f>
        <v>0</v>
      </c>
      <c r="L46" s="333">
        <f>IFERROR(INDEX('7A'!$G$192:$G$227,MATCH(C46,'7A'!$B$192:$B$227,0)),0)</f>
        <v>0</v>
      </c>
      <c r="M46" s="333">
        <f>IFERROR(INDEX('8A'!$G$192:$G$227,MATCH(C46,'8A'!$B$192:$B$227,0)),0)</f>
        <v>0</v>
      </c>
      <c r="N46" s="333">
        <f>IFERROR(INDEX('9A'!$G$192:$G$227,MATCH(C46,'9A'!$B$192:$B$227,0)),0)</f>
        <v>0</v>
      </c>
      <c r="O46" s="333">
        <f>IFERROR(INDEX('10A'!$G$192:$G$227,MATCH(C46,'10A'!$B$192:$B$227,0)),0)</f>
        <v>0</v>
      </c>
      <c r="P46" s="333">
        <f>IFERROR(INDEX('11A'!$G$192:$G$227,MATCH(C46,'11A'!$B$192:$B$227,0)),0)</f>
        <v>0</v>
      </c>
      <c r="Q46" s="333">
        <f>IFERROR(INDEX('12A'!$G$192:$G$227,MATCH(C46,'12A'!$B$192:$B$227,0)),0)</f>
        <v>0</v>
      </c>
      <c r="R46" s="333">
        <f>IFERROR(INDEX('13A'!$G$192:$G$227,MATCH(C46,'13A'!$B$192:$B$227,0)),0)</f>
        <v>0</v>
      </c>
      <c r="S46" s="333">
        <f>IFERROR(INDEX('14A'!$G$192:$G$227,MATCH(C46,'14A'!$B$192:$B$227,0)),0)</f>
        <v>0</v>
      </c>
      <c r="T46" s="333">
        <f>IFERROR(INDEX('15A'!$G$192:$G$227,MATCH(C46,'15A'!$B$192:$B$227,0)),0)</f>
        <v>0</v>
      </c>
      <c r="U46" s="333">
        <f>IFERROR(INDEX('16A'!$G$192:$G$227,MATCH($C46,'16A'!$B$192:$B$227,0)),0)</f>
        <v>0</v>
      </c>
      <c r="V46" s="333">
        <f>IFERROR(INDEX('17A'!$G$192:$G$227,MATCH($C46,'17A'!$B$192:$B$227,0)),0)</f>
        <v>0</v>
      </c>
      <c r="W46" s="333">
        <f>IFERROR(INDEX('18A'!$G$192:$G$227,MATCH($C46,'18A'!$B$192:$B$227,0)),0)</f>
        <v>0</v>
      </c>
      <c r="X46" s="333">
        <f>IFERROR(INDEX('19A'!$G$192:$G$227,MATCH($C46,'19A'!$B$192:$B$227,0)),0)</f>
        <v>0</v>
      </c>
      <c r="Y46" s="333">
        <f>IFERROR(INDEX('20A'!$G$192:$G$227,MATCH($C46,'20A'!$B$192:$B$227,0)),0)</f>
        <v>0</v>
      </c>
      <c r="Z46" s="333">
        <f>IFERROR(INDEX('21A'!$G$192:$G$227,MATCH($C46,'21A'!$B$192:$B$227,0)),0)</f>
        <v>0</v>
      </c>
      <c r="AA46" s="333">
        <f>IFERROR(INDEX('22A'!$G$192:$G$227,MATCH($C46,'22A'!$B$192:$B$227,0)),0)</f>
        <v>0</v>
      </c>
      <c r="AB46" s="333">
        <f>IFERROR(INDEX('23A'!$G$192:$G$227,MATCH($C46,'23A'!$B$192:$B$227,0)),0)</f>
        <v>0</v>
      </c>
      <c r="AC46" s="333">
        <f>IFERROR(INDEX('24A'!$G$192:$G$227,MATCH($C46,'24A'!$B$192:$B$227,0)),0)</f>
        <v>0</v>
      </c>
      <c r="AD46" s="333">
        <f>IFERROR(INDEX('25A'!$G$192:$G$227,MATCH($C46,'25A'!$B$192:$B$227,0)),0)</f>
        <v>0</v>
      </c>
      <c r="AE46" s="333">
        <f>IFERROR(INDEX('26A'!$G$192:$G$227,MATCH($C46,'26A'!$B$192:$B$227,0)),0)</f>
        <v>0</v>
      </c>
      <c r="AF46" s="333">
        <f>IFERROR(INDEX('27A'!$G$192:$G$227,MATCH($C46,'27A'!$B$192:$B$227,0)),0)</f>
        <v>0</v>
      </c>
      <c r="AG46" s="333">
        <f>IFERROR(INDEX('28A'!$G$192:$G$227,MATCH($C46,'28A'!$B$192:$B$227,0)),0)</f>
        <v>0</v>
      </c>
      <c r="AH46" s="333">
        <f>IFERROR(INDEX('29A'!$G$192:$G$227,MATCH($C46,'29A'!$B$192:$B$227,0)),0)</f>
        <v>0</v>
      </c>
      <c r="AI46" s="333">
        <f>IFERROR(INDEX('30A'!$G$192:$G$227,MATCH($C46,'30A'!$B$192:$B$227,0)),0)</f>
        <v>0</v>
      </c>
    </row>
    <row r="47" spans="1:35" ht="17.399999999999999" hidden="1">
      <c r="A47" s="298"/>
      <c r="B47" s="298"/>
      <c r="C47" s="286" t="s">
        <v>8</v>
      </c>
      <c r="D47" s="293" t="s">
        <v>209</v>
      </c>
      <c r="E47" s="287">
        <f t="shared" si="0"/>
        <v>0</v>
      </c>
      <c r="F47" s="333">
        <f>IFERROR(INDEX('1A'!$G$192:$G$227,MATCH(C47,'1A'!$B$192:$B$227,0)),0)</f>
        <v>0</v>
      </c>
      <c r="G47" s="333">
        <f>IFERROR(INDEX(#REF!,MATCH(C47,#REF!,0)),0)</f>
        <v>0</v>
      </c>
      <c r="H47" s="333">
        <f>IFERROR(INDEX('3A'!$G$192:$G$227,MATCH(C47,'3A'!$B$192:$B$227,0)),0)</f>
        <v>0</v>
      </c>
      <c r="I47" s="333">
        <f>IFERROR(INDEX('4A'!$G$192:$G$227,MATCH(C47,'4A'!$B$192:$B$227,0)),0)</f>
        <v>0</v>
      </c>
      <c r="J47" s="333">
        <f>IFERROR(INDEX('5A'!$G$192:$G$227,MATCH(C47,'5A'!$B$192:$B$227,0)),0)</f>
        <v>0</v>
      </c>
      <c r="K47" s="333">
        <f>IFERROR(INDEX('6A'!$G$192:$G$227,MATCH(C47,'6A'!$B$192:$B$227,0)),0)</f>
        <v>0</v>
      </c>
      <c r="L47" s="333">
        <f>IFERROR(INDEX('7A'!$G$192:$G$227,MATCH(C47,'7A'!$B$192:$B$227,0)),0)</f>
        <v>0</v>
      </c>
      <c r="M47" s="333">
        <f>IFERROR(INDEX('8A'!$G$192:$G$227,MATCH(C47,'8A'!$B$192:$B$227,0)),0)</f>
        <v>0</v>
      </c>
      <c r="N47" s="333">
        <f>IFERROR(INDEX('9A'!$G$192:$G$227,MATCH(C47,'9A'!$B$192:$B$227,0)),0)</f>
        <v>0</v>
      </c>
      <c r="O47" s="333">
        <f>IFERROR(INDEX('10A'!$G$192:$G$227,MATCH(C47,'10A'!$B$192:$B$227,0)),0)</f>
        <v>0</v>
      </c>
      <c r="P47" s="333">
        <f>IFERROR(INDEX('11A'!$G$192:$G$227,MATCH(C47,'11A'!$B$192:$B$227,0)),0)</f>
        <v>0</v>
      </c>
      <c r="Q47" s="333">
        <f>IFERROR(INDEX('12A'!$G$192:$G$227,MATCH(C47,'12A'!$B$192:$B$227,0)),0)</f>
        <v>0</v>
      </c>
      <c r="R47" s="333">
        <f>IFERROR(INDEX('13A'!$G$192:$G$227,MATCH(C47,'13A'!$B$192:$B$227,0)),0)</f>
        <v>0</v>
      </c>
      <c r="S47" s="333">
        <f>IFERROR(INDEX('14A'!$G$192:$G$227,MATCH(C47,'14A'!$B$192:$B$227,0)),0)</f>
        <v>0</v>
      </c>
      <c r="T47" s="333">
        <f>IFERROR(INDEX('15A'!$G$192:$G$227,MATCH(C47,'15A'!$B$192:$B$227,0)),0)</f>
        <v>0</v>
      </c>
      <c r="U47" s="333">
        <f>IFERROR(INDEX('16A'!$G$192:$G$227,MATCH($C47,'16A'!$B$192:$B$227,0)),0)</f>
        <v>0</v>
      </c>
      <c r="V47" s="333">
        <f>IFERROR(INDEX('17A'!$G$192:$G$227,MATCH($C47,'17A'!$B$192:$B$227,0)),0)</f>
        <v>0</v>
      </c>
      <c r="W47" s="333">
        <f>IFERROR(INDEX('18A'!$G$192:$G$227,MATCH($C47,'18A'!$B$192:$B$227,0)),0)</f>
        <v>0</v>
      </c>
      <c r="X47" s="333">
        <f>IFERROR(INDEX('19A'!$G$192:$G$227,MATCH($C47,'19A'!$B$192:$B$227,0)),0)</f>
        <v>0</v>
      </c>
      <c r="Y47" s="333">
        <f>IFERROR(INDEX('20A'!$G$192:$G$227,MATCH($C47,'20A'!$B$192:$B$227,0)),0)</f>
        <v>0</v>
      </c>
      <c r="Z47" s="333">
        <f>IFERROR(INDEX('21A'!$G$192:$G$227,MATCH($C47,'21A'!$B$192:$B$227,0)),0)</f>
        <v>0</v>
      </c>
      <c r="AA47" s="333">
        <f>IFERROR(INDEX('22A'!$G$192:$G$227,MATCH($C47,'22A'!$B$192:$B$227,0)),0)</f>
        <v>0</v>
      </c>
      <c r="AB47" s="333">
        <f>IFERROR(INDEX('23A'!$G$192:$G$227,MATCH($C47,'23A'!$B$192:$B$227,0)),0)</f>
        <v>0</v>
      </c>
      <c r="AC47" s="333">
        <f>IFERROR(INDEX('24A'!$G$192:$G$227,MATCH($C47,'24A'!$B$192:$B$227,0)),0)</f>
        <v>0</v>
      </c>
      <c r="AD47" s="333">
        <f>IFERROR(INDEX('25A'!$G$192:$G$227,MATCH($C47,'25A'!$B$192:$B$227,0)),0)</f>
        <v>0</v>
      </c>
      <c r="AE47" s="333">
        <f>IFERROR(INDEX('26A'!$G$192:$G$227,MATCH($C47,'26A'!$B$192:$B$227,0)),0)</f>
        <v>0</v>
      </c>
      <c r="AF47" s="333">
        <f>IFERROR(INDEX('27A'!$G$192:$G$227,MATCH($C47,'27A'!$B$192:$B$227,0)),0)</f>
        <v>0</v>
      </c>
      <c r="AG47" s="333">
        <f>IFERROR(INDEX('28A'!$G$192:$G$227,MATCH($C47,'28A'!$B$192:$B$227,0)),0)</f>
        <v>0</v>
      </c>
      <c r="AH47" s="333">
        <f>IFERROR(INDEX('29A'!$G$192:$G$227,MATCH($C47,'29A'!$B$192:$B$227,0)),0)</f>
        <v>0</v>
      </c>
      <c r="AI47" s="333">
        <f>IFERROR(INDEX('30A'!$G$192:$G$227,MATCH($C47,'30A'!$B$192:$B$227,0)),0)</f>
        <v>0</v>
      </c>
    </row>
    <row r="48" spans="1:35" ht="17.399999999999999" hidden="1">
      <c r="A48" s="298"/>
      <c r="B48" s="298"/>
      <c r="C48" s="286" t="s">
        <v>9</v>
      </c>
      <c r="D48" s="293" t="s">
        <v>209</v>
      </c>
      <c r="E48" s="287">
        <f t="shared" si="0"/>
        <v>0</v>
      </c>
      <c r="F48" s="333">
        <f>IFERROR(INDEX('1A'!$G$192:$G$227,MATCH(C48,'1A'!$B$192:$B$227,0)),0)</f>
        <v>0</v>
      </c>
      <c r="G48" s="333">
        <f>IFERROR(INDEX(#REF!,MATCH(C48,#REF!,0)),0)</f>
        <v>0</v>
      </c>
      <c r="H48" s="333">
        <f>IFERROR(INDEX('3A'!$G$192:$G$227,MATCH(C48,'3A'!$B$192:$B$227,0)),0)</f>
        <v>0</v>
      </c>
      <c r="I48" s="333">
        <f>IFERROR(INDEX('4A'!$G$192:$G$227,MATCH(C48,'4A'!$B$192:$B$227,0)),0)</f>
        <v>0</v>
      </c>
      <c r="J48" s="333">
        <f>IFERROR(INDEX('5A'!$G$192:$G$227,MATCH(C48,'5A'!$B$192:$B$227,0)),0)</f>
        <v>0</v>
      </c>
      <c r="K48" s="333">
        <f>IFERROR(INDEX('6A'!$G$192:$G$227,MATCH(C48,'6A'!$B$192:$B$227,0)),0)</f>
        <v>0</v>
      </c>
      <c r="L48" s="333">
        <f>IFERROR(INDEX('7A'!$G$192:$G$227,MATCH(C48,'7A'!$B$192:$B$227,0)),0)</f>
        <v>0</v>
      </c>
      <c r="M48" s="333">
        <f>IFERROR(INDEX('8A'!$G$192:$G$227,MATCH(C48,'8A'!$B$192:$B$227,0)),0)</f>
        <v>0</v>
      </c>
      <c r="N48" s="333">
        <f>IFERROR(INDEX('9A'!$G$192:$G$227,MATCH(C48,'9A'!$B$192:$B$227,0)),0)</f>
        <v>0</v>
      </c>
      <c r="O48" s="333">
        <f>IFERROR(INDEX('10A'!$G$192:$G$227,MATCH(C48,'10A'!$B$192:$B$227,0)),0)</f>
        <v>0</v>
      </c>
      <c r="P48" s="333">
        <f>IFERROR(INDEX('11A'!$G$192:$G$227,MATCH(C48,'11A'!$B$192:$B$227,0)),0)</f>
        <v>0</v>
      </c>
      <c r="Q48" s="333">
        <f>IFERROR(INDEX('12A'!$G$192:$G$227,MATCH(C48,'12A'!$B$192:$B$227,0)),0)</f>
        <v>0</v>
      </c>
      <c r="R48" s="333">
        <f>IFERROR(INDEX('13A'!$G$192:$G$227,MATCH(C48,'13A'!$B$192:$B$227,0)),0)</f>
        <v>0</v>
      </c>
      <c r="S48" s="333">
        <f>IFERROR(INDEX('14A'!$G$192:$G$227,MATCH(C48,'14A'!$B$192:$B$227,0)),0)</f>
        <v>0</v>
      </c>
      <c r="T48" s="333">
        <f>IFERROR(INDEX('15A'!$G$192:$G$227,MATCH(C48,'15A'!$B$192:$B$227,0)),0)</f>
        <v>0</v>
      </c>
      <c r="U48" s="333">
        <f>IFERROR(INDEX('16A'!$G$192:$G$227,MATCH($C48,'16A'!$B$192:$B$227,0)),0)</f>
        <v>0</v>
      </c>
      <c r="V48" s="333">
        <f>IFERROR(INDEX('17A'!$G$192:$G$227,MATCH($C48,'17A'!$B$192:$B$227,0)),0)</f>
        <v>0</v>
      </c>
      <c r="W48" s="333">
        <f>IFERROR(INDEX('18A'!$G$192:$G$227,MATCH($C48,'18A'!$B$192:$B$227,0)),0)</f>
        <v>0</v>
      </c>
      <c r="X48" s="333">
        <f>IFERROR(INDEX('19A'!$G$192:$G$227,MATCH($C48,'19A'!$B$192:$B$227,0)),0)</f>
        <v>0</v>
      </c>
      <c r="Y48" s="333">
        <f>IFERROR(INDEX('20A'!$G$192:$G$227,MATCH($C48,'20A'!$B$192:$B$227,0)),0)</f>
        <v>0</v>
      </c>
      <c r="Z48" s="333">
        <f>IFERROR(INDEX('21A'!$G$192:$G$227,MATCH($C48,'21A'!$B$192:$B$227,0)),0)</f>
        <v>0</v>
      </c>
      <c r="AA48" s="333">
        <f>IFERROR(INDEX('22A'!$G$192:$G$227,MATCH($C48,'22A'!$B$192:$B$227,0)),0)</f>
        <v>0</v>
      </c>
      <c r="AB48" s="333">
        <f>IFERROR(INDEX('23A'!$G$192:$G$227,MATCH($C48,'23A'!$B$192:$B$227,0)),0)</f>
        <v>0</v>
      </c>
      <c r="AC48" s="333">
        <f>IFERROR(INDEX('24A'!$G$192:$G$227,MATCH($C48,'24A'!$B$192:$B$227,0)),0)</f>
        <v>0</v>
      </c>
      <c r="AD48" s="333">
        <f>IFERROR(INDEX('25A'!$G$192:$G$227,MATCH($C48,'25A'!$B$192:$B$227,0)),0)</f>
        <v>0</v>
      </c>
      <c r="AE48" s="333">
        <f>IFERROR(INDEX('26A'!$G$192:$G$227,MATCH($C48,'26A'!$B$192:$B$227,0)),0)</f>
        <v>0</v>
      </c>
      <c r="AF48" s="333">
        <f>IFERROR(INDEX('27A'!$G$192:$G$227,MATCH($C48,'27A'!$B$192:$B$227,0)),0)</f>
        <v>0</v>
      </c>
      <c r="AG48" s="333">
        <f>IFERROR(INDEX('28A'!$G$192:$G$227,MATCH($C48,'28A'!$B$192:$B$227,0)),0)</f>
        <v>0</v>
      </c>
      <c r="AH48" s="333">
        <f>IFERROR(INDEX('29A'!$G$192:$G$227,MATCH($C48,'29A'!$B$192:$B$227,0)),0)</f>
        <v>0</v>
      </c>
      <c r="AI48" s="333">
        <f>IFERROR(INDEX('30A'!$G$192:$G$227,MATCH($C48,'30A'!$B$192:$B$227,0)),0)</f>
        <v>0</v>
      </c>
    </row>
    <row r="49" spans="1:35" ht="17.399999999999999" hidden="1">
      <c r="A49" s="298"/>
      <c r="B49" s="298"/>
      <c r="C49" s="286" t="s">
        <v>10</v>
      </c>
      <c r="D49" s="293" t="s">
        <v>209</v>
      </c>
      <c r="E49" s="287">
        <f t="shared" si="0"/>
        <v>0</v>
      </c>
      <c r="F49" s="333">
        <f>IFERROR(INDEX('1A'!$G$192:$G$227,MATCH(C49,'1A'!$B$192:$B$227,0)),0)</f>
        <v>0</v>
      </c>
      <c r="G49" s="333">
        <f>IFERROR(INDEX(#REF!,MATCH(C49,#REF!,0)),0)</f>
        <v>0</v>
      </c>
      <c r="H49" s="333">
        <f>IFERROR(INDEX('3A'!$G$192:$G$227,MATCH(C49,'3A'!$B$192:$B$227,0)),0)</f>
        <v>0</v>
      </c>
      <c r="I49" s="333">
        <f>IFERROR(INDEX('4A'!$G$192:$G$227,MATCH(C49,'4A'!$B$192:$B$227,0)),0)</f>
        <v>0</v>
      </c>
      <c r="J49" s="333">
        <f>IFERROR(INDEX('5A'!$G$192:$G$227,MATCH(C49,'5A'!$B$192:$B$227,0)),0)</f>
        <v>0</v>
      </c>
      <c r="K49" s="333">
        <f>IFERROR(INDEX('6A'!$G$192:$G$227,MATCH(C49,'6A'!$B$192:$B$227,0)),0)</f>
        <v>0</v>
      </c>
      <c r="L49" s="333">
        <f>IFERROR(INDEX('7A'!$G$192:$G$227,MATCH(C49,'7A'!$B$192:$B$227,0)),0)</f>
        <v>0</v>
      </c>
      <c r="M49" s="333">
        <f>IFERROR(INDEX('8A'!$G$192:$G$227,MATCH(C49,'8A'!$B$192:$B$227,0)),0)</f>
        <v>0</v>
      </c>
      <c r="N49" s="333">
        <f>IFERROR(INDEX('9A'!$G$192:$G$227,MATCH(C49,'9A'!$B$192:$B$227,0)),0)</f>
        <v>0</v>
      </c>
      <c r="O49" s="333">
        <f>IFERROR(INDEX('10A'!$G$192:$G$227,MATCH(C49,'10A'!$B$192:$B$227,0)),0)</f>
        <v>0</v>
      </c>
      <c r="P49" s="333">
        <f>IFERROR(INDEX('11A'!$G$192:$G$227,MATCH(C49,'11A'!$B$192:$B$227,0)),0)</f>
        <v>0</v>
      </c>
      <c r="Q49" s="333">
        <f>IFERROR(INDEX('12A'!$G$192:$G$227,MATCH(C49,'12A'!$B$192:$B$227,0)),0)</f>
        <v>0</v>
      </c>
      <c r="R49" s="333">
        <f>IFERROR(INDEX('13A'!$G$192:$G$227,MATCH(C49,'13A'!$B$192:$B$227,0)),0)</f>
        <v>0</v>
      </c>
      <c r="S49" s="333">
        <f>IFERROR(INDEX('14A'!$G$192:$G$227,MATCH(C49,'14A'!$B$192:$B$227,0)),0)</f>
        <v>0</v>
      </c>
      <c r="T49" s="333">
        <f>IFERROR(INDEX('15A'!$G$192:$G$227,MATCH(C49,'15A'!$B$192:$B$227,0)),0)</f>
        <v>0</v>
      </c>
      <c r="U49" s="333">
        <f>IFERROR(INDEX('16A'!$G$192:$G$227,MATCH($C49,'16A'!$B$192:$B$227,0)),0)</f>
        <v>0</v>
      </c>
      <c r="V49" s="333">
        <f>IFERROR(INDEX('17A'!$G$192:$G$227,MATCH($C49,'17A'!$B$192:$B$227,0)),0)</f>
        <v>0</v>
      </c>
      <c r="W49" s="333">
        <f>IFERROR(INDEX('18A'!$G$192:$G$227,MATCH($C49,'18A'!$B$192:$B$227,0)),0)</f>
        <v>0</v>
      </c>
      <c r="X49" s="333">
        <f>IFERROR(INDEX('19A'!$G$192:$G$227,MATCH($C49,'19A'!$B$192:$B$227,0)),0)</f>
        <v>0</v>
      </c>
      <c r="Y49" s="333">
        <f>IFERROR(INDEX('20A'!$G$192:$G$227,MATCH($C49,'20A'!$B$192:$B$227,0)),0)</f>
        <v>0</v>
      </c>
      <c r="Z49" s="333">
        <f>IFERROR(INDEX('21A'!$G$192:$G$227,MATCH($C49,'21A'!$B$192:$B$227,0)),0)</f>
        <v>0</v>
      </c>
      <c r="AA49" s="333">
        <f>IFERROR(INDEX('22A'!$G$192:$G$227,MATCH($C49,'22A'!$B$192:$B$227,0)),0)</f>
        <v>0</v>
      </c>
      <c r="AB49" s="333">
        <f>IFERROR(INDEX('23A'!$G$192:$G$227,MATCH($C49,'23A'!$B$192:$B$227,0)),0)</f>
        <v>0</v>
      </c>
      <c r="AC49" s="333">
        <f>IFERROR(INDEX('24A'!$G$192:$G$227,MATCH($C49,'24A'!$B$192:$B$227,0)),0)</f>
        <v>0</v>
      </c>
      <c r="AD49" s="333">
        <f>IFERROR(INDEX('25A'!$G$192:$G$227,MATCH($C49,'25A'!$B$192:$B$227,0)),0)</f>
        <v>0</v>
      </c>
      <c r="AE49" s="333">
        <f>IFERROR(INDEX('26A'!$G$192:$G$227,MATCH($C49,'26A'!$B$192:$B$227,0)),0)</f>
        <v>0</v>
      </c>
      <c r="AF49" s="333">
        <f>IFERROR(INDEX('27A'!$G$192:$G$227,MATCH($C49,'27A'!$B$192:$B$227,0)),0)</f>
        <v>0</v>
      </c>
      <c r="AG49" s="333">
        <f>IFERROR(INDEX('28A'!$G$192:$G$227,MATCH($C49,'28A'!$B$192:$B$227,0)),0)</f>
        <v>0</v>
      </c>
      <c r="AH49" s="333">
        <f>IFERROR(INDEX('29A'!$G$192:$G$227,MATCH($C49,'29A'!$B$192:$B$227,0)),0)</f>
        <v>0</v>
      </c>
      <c r="AI49" s="333">
        <f>IFERROR(INDEX('30A'!$G$192:$G$227,MATCH($C49,'30A'!$B$192:$B$227,0)),0)</f>
        <v>0</v>
      </c>
    </row>
    <row r="50" spans="1:35" ht="17.399999999999999" hidden="1">
      <c r="A50" s="298"/>
      <c r="B50" s="298"/>
      <c r="C50" s="286" t="s">
        <v>180</v>
      </c>
      <c r="D50" s="293" t="s">
        <v>209</v>
      </c>
      <c r="E50" s="287">
        <f t="shared" si="0"/>
        <v>0</v>
      </c>
      <c r="F50" s="333">
        <f>IFERROR(INDEX('1A'!$G$192:$G$227,MATCH(C50,'1A'!$B$192:$B$227,0)),0)</f>
        <v>0</v>
      </c>
      <c r="G50" s="333">
        <f>IFERROR(INDEX(#REF!,MATCH(C50,#REF!,0)),0)</f>
        <v>0</v>
      </c>
      <c r="H50" s="333">
        <f>IFERROR(INDEX('3A'!$G$192:$G$227,MATCH(C50,'3A'!$B$192:$B$227,0)),0)</f>
        <v>0</v>
      </c>
      <c r="I50" s="333">
        <f>IFERROR(INDEX('4A'!$G$192:$G$227,MATCH(C50,'4A'!$B$192:$B$227,0)),0)</f>
        <v>0</v>
      </c>
      <c r="J50" s="333">
        <f>IFERROR(INDEX('5A'!$G$192:$G$227,MATCH(C50,'5A'!$B$192:$B$227,0)),0)</f>
        <v>0</v>
      </c>
      <c r="K50" s="333">
        <f>IFERROR(INDEX('6A'!$G$192:$G$227,MATCH(C50,'6A'!$B$192:$B$227,0)),0)</f>
        <v>0</v>
      </c>
      <c r="L50" s="333">
        <f>IFERROR(INDEX('7A'!$G$192:$G$227,MATCH(C50,'7A'!$B$192:$B$227,0)),0)</f>
        <v>0</v>
      </c>
      <c r="M50" s="333">
        <f>IFERROR(INDEX('8A'!$G$192:$G$227,MATCH(C50,'8A'!$B$192:$B$227,0)),0)</f>
        <v>0</v>
      </c>
      <c r="N50" s="333">
        <f>IFERROR(INDEX('9A'!$G$192:$G$227,MATCH(C50,'9A'!$B$192:$B$227,0)),0)</f>
        <v>0</v>
      </c>
      <c r="O50" s="333">
        <f>IFERROR(INDEX('10A'!$G$192:$G$227,MATCH(C50,'10A'!$B$192:$B$227,0)),0)</f>
        <v>0</v>
      </c>
      <c r="P50" s="333">
        <f>IFERROR(INDEX('11A'!$G$192:$G$227,MATCH(C50,'11A'!$B$192:$B$227,0)),0)</f>
        <v>0</v>
      </c>
      <c r="Q50" s="333">
        <f>IFERROR(INDEX('12A'!$G$192:$G$227,MATCH(C50,'12A'!$B$192:$B$227,0)),0)</f>
        <v>0</v>
      </c>
      <c r="R50" s="333">
        <f>IFERROR(INDEX('13A'!$G$192:$G$227,MATCH(C50,'13A'!$B$192:$B$227,0)),0)</f>
        <v>0</v>
      </c>
      <c r="S50" s="333">
        <f>IFERROR(INDEX('14A'!$G$192:$G$227,MATCH(C50,'14A'!$B$192:$B$227,0)),0)</f>
        <v>0</v>
      </c>
      <c r="T50" s="333">
        <f>IFERROR(INDEX('15A'!$G$192:$G$227,MATCH(C50,'15A'!$B$192:$B$227,0)),0)</f>
        <v>0</v>
      </c>
      <c r="U50" s="333">
        <f>IFERROR(INDEX('16A'!$G$192:$G$227,MATCH($C50,'16A'!$B$192:$B$227,0)),0)</f>
        <v>0</v>
      </c>
      <c r="V50" s="333">
        <f>IFERROR(INDEX('17A'!$G$192:$G$227,MATCH($C50,'17A'!$B$192:$B$227,0)),0)</f>
        <v>0</v>
      </c>
      <c r="W50" s="333">
        <f>IFERROR(INDEX('18A'!$G$192:$G$227,MATCH($C50,'18A'!$B$192:$B$227,0)),0)</f>
        <v>0</v>
      </c>
      <c r="X50" s="333">
        <f>IFERROR(INDEX('19A'!$G$192:$G$227,MATCH($C50,'19A'!$B$192:$B$227,0)),0)</f>
        <v>0</v>
      </c>
      <c r="Y50" s="333">
        <f>IFERROR(INDEX('20A'!$G$192:$G$227,MATCH($C50,'20A'!$B$192:$B$227,0)),0)</f>
        <v>0</v>
      </c>
      <c r="Z50" s="333">
        <f>IFERROR(INDEX('21A'!$G$192:$G$227,MATCH($C50,'21A'!$B$192:$B$227,0)),0)</f>
        <v>0</v>
      </c>
      <c r="AA50" s="333">
        <f>IFERROR(INDEX('22A'!$G$192:$G$227,MATCH($C50,'22A'!$B$192:$B$227,0)),0)</f>
        <v>0</v>
      </c>
      <c r="AB50" s="333">
        <f>IFERROR(INDEX('23A'!$G$192:$G$227,MATCH($C50,'23A'!$B$192:$B$227,0)),0)</f>
        <v>0</v>
      </c>
      <c r="AC50" s="333">
        <f>IFERROR(INDEX('24A'!$G$192:$G$227,MATCH($C50,'24A'!$B$192:$B$227,0)),0)</f>
        <v>0</v>
      </c>
      <c r="AD50" s="333">
        <f>IFERROR(INDEX('25A'!$G$192:$G$227,MATCH($C50,'25A'!$B$192:$B$227,0)),0)</f>
        <v>0</v>
      </c>
      <c r="AE50" s="333">
        <f>IFERROR(INDEX('26A'!$G$192:$G$227,MATCH($C50,'26A'!$B$192:$B$227,0)),0)</f>
        <v>0</v>
      </c>
      <c r="AF50" s="333">
        <f>IFERROR(INDEX('27A'!$G$192:$G$227,MATCH($C50,'27A'!$B$192:$B$227,0)),0)</f>
        <v>0</v>
      </c>
      <c r="AG50" s="333">
        <f>IFERROR(INDEX('28A'!$G$192:$G$227,MATCH($C50,'28A'!$B$192:$B$227,0)),0)</f>
        <v>0</v>
      </c>
      <c r="AH50" s="333">
        <f>IFERROR(INDEX('29A'!$G$192:$G$227,MATCH($C50,'29A'!$B$192:$B$227,0)),0)</f>
        <v>0</v>
      </c>
      <c r="AI50" s="333">
        <f>IFERROR(INDEX('30A'!$G$192:$G$227,MATCH($C50,'30A'!$B$192:$B$227,0)),0)</f>
        <v>0</v>
      </c>
    </row>
    <row r="51" spans="1:35" ht="17.399999999999999" hidden="1">
      <c r="A51" s="298"/>
      <c r="B51" s="298"/>
      <c r="C51" s="286" t="s">
        <v>181</v>
      </c>
      <c r="D51" s="293" t="s">
        <v>209</v>
      </c>
      <c r="E51" s="287">
        <f t="shared" si="0"/>
        <v>0</v>
      </c>
      <c r="F51" s="333">
        <f>IFERROR(INDEX('1A'!$G$192:$G$227,MATCH(C51,'1A'!$B$192:$B$227,0)),0)</f>
        <v>0</v>
      </c>
      <c r="G51" s="333">
        <f>IFERROR(INDEX(#REF!,MATCH(C51,#REF!,0)),0)</f>
        <v>0</v>
      </c>
      <c r="H51" s="333">
        <f>IFERROR(INDEX('3A'!$G$192:$G$227,MATCH(C51,'3A'!$B$192:$B$227,0)),0)</f>
        <v>0</v>
      </c>
      <c r="I51" s="333">
        <f>IFERROR(INDEX('4A'!$G$192:$G$227,MATCH(C51,'4A'!$B$192:$B$227,0)),0)</f>
        <v>0</v>
      </c>
      <c r="J51" s="333">
        <f>IFERROR(INDEX('5A'!$G$192:$G$227,MATCH(C51,'5A'!$B$192:$B$227,0)),0)</f>
        <v>0</v>
      </c>
      <c r="K51" s="333">
        <f>IFERROR(INDEX('6A'!$G$192:$G$227,MATCH(C51,'6A'!$B$192:$B$227,0)),0)</f>
        <v>0</v>
      </c>
      <c r="L51" s="333">
        <f>IFERROR(INDEX('7A'!$G$192:$G$227,MATCH(C51,'7A'!$B$192:$B$227,0)),0)</f>
        <v>0</v>
      </c>
      <c r="M51" s="333">
        <f>IFERROR(INDEX('8A'!$G$192:$G$227,MATCH(C51,'8A'!$B$192:$B$227,0)),0)</f>
        <v>0</v>
      </c>
      <c r="N51" s="333">
        <f>IFERROR(INDEX('9A'!$G$192:$G$227,MATCH(C51,'9A'!$B$192:$B$227,0)),0)</f>
        <v>0</v>
      </c>
      <c r="O51" s="333">
        <f>IFERROR(INDEX('10A'!$G$192:$G$227,MATCH(C51,'10A'!$B$192:$B$227,0)),0)</f>
        <v>0</v>
      </c>
      <c r="P51" s="333">
        <f>IFERROR(INDEX('11A'!$G$192:$G$227,MATCH(C51,'11A'!$B$192:$B$227,0)),0)</f>
        <v>0</v>
      </c>
      <c r="Q51" s="333">
        <f>IFERROR(INDEX('12A'!$G$192:$G$227,MATCH(C51,'12A'!$B$192:$B$227,0)),0)</f>
        <v>0</v>
      </c>
      <c r="R51" s="333">
        <f>IFERROR(INDEX('13A'!$G$192:$G$227,MATCH(C51,'13A'!$B$192:$B$227,0)),0)</f>
        <v>0</v>
      </c>
      <c r="S51" s="333">
        <f>IFERROR(INDEX('14A'!$G$192:$G$227,MATCH(C51,'14A'!$B$192:$B$227,0)),0)</f>
        <v>0</v>
      </c>
      <c r="T51" s="333">
        <f>IFERROR(INDEX('15A'!$G$192:$G$227,MATCH(C51,'15A'!$B$192:$B$227,0)),0)</f>
        <v>0</v>
      </c>
      <c r="U51" s="333">
        <f>IFERROR(INDEX('16A'!$G$192:$G$227,MATCH($C51,'16A'!$B$192:$B$227,0)),0)</f>
        <v>0</v>
      </c>
      <c r="V51" s="333">
        <f>IFERROR(INDEX('17A'!$G$192:$G$227,MATCH($C51,'17A'!$B$192:$B$227,0)),0)</f>
        <v>0</v>
      </c>
      <c r="W51" s="333">
        <f>IFERROR(INDEX('18A'!$G$192:$G$227,MATCH($C51,'18A'!$B$192:$B$227,0)),0)</f>
        <v>0</v>
      </c>
      <c r="X51" s="333">
        <f>IFERROR(INDEX('19A'!$G$192:$G$227,MATCH($C51,'19A'!$B$192:$B$227,0)),0)</f>
        <v>0</v>
      </c>
      <c r="Y51" s="333">
        <f>IFERROR(INDEX('20A'!$G$192:$G$227,MATCH($C51,'20A'!$B$192:$B$227,0)),0)</f>
        <v>0</v>
      </c>
      <c r="Z51" s="333">
        <f>IFERROR(INDEX('21A'!$G$192:$G$227,MATCH($C51,'21A'!$B$192:$B$227,0)),0)</f>
        <v>0</v>
      </c>
      <c r="AA51" s="333">
        <f>IFERROR(INDEX('22A'!$G$192:$G$227,MATCH($C51,'22A'!$B$192:$B$227,0)),0)</f>
        <v>0</v>
      </c>
      <c r="AB51" s="333">
        <f>IFERROR(INDEX('23A'!$G$192:$G$227,MATCH($C51,'23A'!$B$192:$B$227,0)),0)</f>
        <v>0</v>
      </c>
      <c r="AC51" s="333">
        <f>IFERROR(INDEX('24A'!$G$192:$G$227,MATCH($C51,'24A'!$B$192:$B$227,0)),0)</f>
        <v>0</v>
      </c>
      <c r="AD51" s="333">
        <f>IFERROR(INDEX('25A'!$G$192:$G$227,MATCH($C51,'25A'!$B$192:$B$227,0)),0)</f>
        <v>0</v>
      </c>
      <c r="AE51" s="333">
        <f>IFERROR(INDEX('26A'!$G$192:$G$227,MATCH($C51,'26A'!$B$192:$B$227,0)),0)</f>
        <v>0</v>
      </c>
      <c r="AF51" s="333">
        <f>IFERROR(INDEX('27A'!$G$192:$G$227,MATCH($C51,'27A'!$B$192:$B$227,0)),0)</f>
        <v>0</v>
      </c>
      <c r="AG51" s="333">
        <f>IFERROR(INDEX('28A'!$G$192:$G$227,MATCH($C51,'28A'!$B$192:$B$227,0)),0)</f>
        <v>0</v>
      </c>
      <c r="AH51" s="333">
        <f>IFERROR(INDEX('29A'!$G$192:$G$227,MATCH($C51,'29A'!$B$192:$B$227,0)),0)</f>
        <v>0</v>
      </c>
      <c r="AI51" s="333">
        <f>IFERROR(INDEX('30A'!$G$192:$G$227,MATCH($C51,'30A'!$B$192:$B$227,0)),0)</f>
        <v>0</v>
      </c>
    </row>
    <row r="52" spans="1:35" ht="17.399999999999999" hidden="1">
      <c r="A52" s="298"/>
      <c r="B52" s="298"/>
      <c r="C52" s="286" t="s">
        <v>182</v>
      </c>
      <c r="D52" s="293" t="s">
        <v>209</v>
      </c>
      <c r="E52" s="287">
        <f t="shared" si="0"/>
        <v>0</v>
      </c>
      <c r="F52" s="333">
        <f>IFERROR(INDEX('1A'!$G$192:$G$227,MATCH(C52,'1A'!$B$192:$B$227,0)),0)</f>
        <v>0</v>
      </c>
      <c r="G52" s="333">
        <f>IFERROR(INDEX(#REF!,MATCH(C52,#REF!,0)),0)</f>
        <v>0</v>
      </c>
      <c r="H52" s="333">
        <f>IFERROR(INDEX('3A'!$G$192:$G$227,MATCH(C52,'3A'!$B$192:$B$227,0)),0)</f>
        <v>0</v>
      </c>
      <c r="I52" s="333">
        <f>IFERROR(INDEX('4A'!$G$192:$G$227,MATCH(C52,'4A'!$B$192:$B$227,0)),0)</f>
        <v>0</v>
      </c>
      <c r="J52" s="333">
        <f>IFERROR(INDEX('5A'!$G$192:$G$227,MATCH(C52,'5A'!$B$192:$B$227,0)),0)</f>
        <v>0</v>
      </c>
      <c r="K52" s="333">
        <f>IFERROR(INDEX('6A'!$G$192:$G$227,MATCH(C52,'6A'!$B$192:$B$227,0)),0)</f>
        <v>0</v>
      </c>
      <c r="L52" s="333">
        <f>IFERROR(INDEX('7A'!$G$192:$G$227,MATCH(C52,'7A'!$B$192:$B$227,0)),0)</f>
        <v>0</v>
      </c>
      <c r="M52" s="333">
        <f>IFERROR(INDEX('8A'!$G$192:$G$227,MATCH(C52,'8A'!$B$192:$B$227,0)),0)</f>
        <v>0</v>
      </c>
      <c r="N52" s="333">
        <f>IFERROR(INDEX('9A'!$G$192:$G$227,MATCH(C52,'9A'!$B$192:$B$227,0)),0)</f>
        <v>0</v>
      </c>
      <c r="O52" s="333">
        <f>IFERROR(INDEX('10A'!$G$192:$G$227,MATCH(C52,'10A'!$B$192:$B$227,0)),0)</f>
        <v>0</v>
      </c>
      <c r="P52" s="333">
        <f>IFERROR(INDEX('11A'!$G$192:$G$227,MATCH(C52,'11A'!$B$192:$B$227,0)),0)</f>
        <v>0</v>
      </c>
      <c r="Q52" s="333">
        <f>IFERROR(INDEX('12A'!$G$192:$G$227,MATCH(C52,'12A'!$B$192:$B$227,0)),0)</f>
        <v>0</v>
      </c>
      <c r="R52" s="333">
        <f>IFERROR(INDEX('13A'!$G$192:$G$227,MATCH(C52,'13A'!$B$192:$B$227,0)),0)</f>
        <v>0</v>
      </c>
      <c r="S52" s="333">
        <f>IFERROR(INDEX('14A'!$G$192:$G$227,MATCH(C52,'14A'!$B$192:$B$227,0)),0)</f>
        <v>0</v>
      </c>
      <c r="T52" s="333">
        <f>IFERROR(INDEX('15A'!$G$192:$G$227,MATCH(C52,'15A'!$B$192:$B$227,0)),0)</f>
        <v>0</v>
      </c>
      <c r="U52" s="333">
        <f>IFERROR(INDEX('16A'!$G$192:$G$227,MATCH($C52,'16A'!$B$192:$B$227,0)),0)</f>
        <v>0</v>
      </c>
      <c r="V52" s="333">
        <f>IFERROR(INDEX('17A'!$G$192:$G$227,MATCH($C52,'17A'!$B$192:$B$227,0)),0)</f>
        <v>0</v>
      </c>
      <c r="W52" s="333">
        <f>IFERROR(INDEX('18A'!$G$192:$G$227,MATCH($C52,'18A'!$B$192:$B$227,0)),0)</f>
        <v>0</v>
      </c>
      <c r="X52" s="333">
        <f>IFERROR(INDEX('19A'!$G$192:$G$227,MATCH($C52,'19A'!$B$192:$B$227,0)),0)</f>
        <v>0</v>
      </c>
      <c r="Y52" s="333">
        <f>IFERROR(INDEX('20A'!$G$192:$G$227,MATCH($C52,'20A'!$B$192:$B$227,0)),0)</f>
        <v>0</v>
      </c>
      <c r="Z52" s="333">
        <f>IFERROR(INDEX('21A'!$G$192:$G$227,MATCH($C52,'21A'!$B$192:$B$227,0)),0)</f>
        <v>0</v>
      </c>
      <c r="AA52" s="333">
        <f>IFERROR(INDEX('22A'!$G$192:$G$227,MATCH($C52,'22A'!$B$192:$B$227,0)),0)</f>
        <v>0</v>
      </c>
      <c r="AB52" s="333">
        <f>IFERROR(INDEX('23A'!$G$192:$G$227,MATCH($C52,'23A'!$B$192:$B$227,0)),0)</f>
        <v>0</v>
      </c>
      <c r="AC52" s="333">
        <f>IFERROR(INDEX('24A'!$G$192:$G$227,MATCH($C52,'24A'!$B$192:$B$227,0)),0)</f>
        <v>0</v>
      </c>
      <c r="AD52" s="333">
        <f>IFERROR(INDEX('25A'!$G$192:$G$227,MATCH($C52,'25A'!$B$192:$B$227,0)),0)</f>
        <v>0</v>
      </c>
      <c r="AE52" s="333">
        <f>IFERROR(INDEX('26A'!$G$192:$G$227,MATCH($C52,'26A'!$B$192:$B$227,0)),0)</f>
        <v>0</v>
      </c>
      <c r="AF52" s="333">
        <f>IFERROR(INDEX('27A'!$G$192:$G$227,MATCH($C52,'27A'!$B$192:$B$227,0)),0)</f>
        <v>0</v>
      </c>
      <c r="AG52" s="333">
        <f>IFERROR(INDEX('28A'!$G$192:$G$227,MATCH($C52,'28A'!$B$192:$B$227,0)),0)</f>
        <v>0</v>
      </c>
      <c r="AH52" s="333">
        <f>IFERROR(INDEX('29A'!$G$192:$G$227,MATCH($C52,'29A'!$B$192:$B$227,0)),0)</f>
        <v>0</v>
      </c>
      <c r="AI52" s="333">
        <f>IFERROR(INDEX('30A'!$G$192:$G$227,MATCH($C52,'30A'!$B$192:$B$227,0)),0)</f>
        <v>0</v>
      </c>
    </row>
    <row r="53" spans="1:35" ht="17.399999999999999" hidden="1">
      <c r="A53" s="298"/>
      <c r="B53" s="298"/>
      <c r="C53" s="286" t="s">
        <v>183</v>
      </c>
      <c r="D53" s="293" t="s">
        <v>209</v>
      </c>
      <c r="E53" s="287">
        <f t="shared" si="0"/>
        <v>0</v>
      </c>
      <c r="F53" s="333">
        <f>IFERROR(INDEX('1A'!$G$192:$G$227,MATCH(C53,'1A'!$B$192:$B$227,0)),0)</f>
        <v>0</v>
      </c>
      <c r="G53" s="333">
        <f>IFERROR(INDEX(#REF!,MATCH(C53,#REF!,0)),0)</f>
        <v>0</v>
      </c>
      <c r="H53" s="333">
        <f>IFERROR(INDEX('3A'!$G$192:$G$227,MATCH(C53,'3A'!$B$192:$B$227,0)),0)</f>
        <v>0</v>
      </c>
      <c r="I53" s="333">
        <f>IFERROR(INDEX('4A'!$G$192:$G$227,MATCH(C53,'4A'!$B$192:$B$227,0)),0)</f>
        <v>0</v>
      </c>
      <c r="J53" s="333">
        <f>IFERROR(INDEX('5A'!$G$192:$G$227,MATCH(C53,'5A'!$B$192:$B$227,0)),0)</f>
        <v>0</v>
      </c>
      <c r="K53" s="333">
        <f>IFERROR(INDEX('6A'!$G$192:$G$227,MATCH(C53,'6A'!$B$192:$B$227,0)),0)</f>
        <v>0</v>
      </c>
      <c r="L53" s="333">
        <f>IFERROR(INDEX('7A'!$G$192:$G$227,MATCH(C53,'7A'!$B$192:$B$227,0)),0)</f>
        <v>0</v>
      </c>
      <c r="M53" s="333">
        <f>IFERROR(INDEX('8A'!$G$192:$G$227,MATCH(C53,'8A'!$B$192:$B$227,0)),0)</f>
        <v>0</v>
      </c>
      <c r="N53" s="333">
        <f>IFERROR(INDEX('9A'!$G$192:$G$227,MATCH(C53,'9A'!$B$192:$B$227,0)),0)</f>
        <v>0</v>
      </c>
      <c r="O53" s="333">
        <f>IFERROR(INDEX('10A'!$G$192:$G$227,MATCH(C53,'10A'!$B$192:$B$227,0)),0)</f>
        <v>0</v>
      </c>
      <c r="P53" s="333">
        <f>IFERROR(INDEX('11A'!$G$192:$G$227,MATCH(C53,'11A'!$B$192:$B$227,0)),0)</f>
        <v>0</v>
      </c>
      <c r="Q53" s="333">
        <f>IFERROR(INDEX('12A'!$G$192:$G$227,MATCH(C53,'12A'!$B$192:$B$227,0)),0)</f>
        <v>0</v>
      </c>
      <c r="R53" s="333">
        <f>IFERROR(INDEX('13A'!$G$192:$G$227,MATCH(C53,'13A'!$B$192:$B$227,0)),0)</f>
        <v>0</v>
      </c>
      <c r="S53" s="333">
        <f>IFERROR(INDEX('14A'!$G$192:$G$227,MATCH(C53,'14A'!$B$192:$B$227,0)),0)</f>
        <v>0</v>
      </c>
      <c r="T53" s="333">
        <f>IFERROR(INDEX('15A'!$G$192:$G$227,MATCH(C53,'15A'!$B$192:$B$227,0)),0)</f>
        <v>0</v>
      </c>
      <c r="U53" s="333">
        <f>IFERROR(INDEX('16A'!$G$192:$G$227,MATCH($C53,'16A'!$B$192:$B$227,0)),0)</f>
        <v>0</v>
      </c>
      <c r="V53" s="333">
        <f>IFERROR(INDEX('17A'!$G$192:$G$227,MATCH($C53,'17A'!$B$192:$B$227,0)),0)</f>
        <v>0</v>
      </c>
      <c r="W53" s="333">
        <f>IFERROR(INDEX('18A'!$G$192:$G$227,MATCH($C53,'18A'!$B$192:$B$227,0)),0)</f>
        <v>0</v>
      </c>
      <c r="X53" s="333">
        <f>IFERROR(INDEX('19A'!$G$192:$G$227,MATCH($C53,'19A'!$B$192:$B$227,0)),0)</f>
        <v>0</v>
      </c>
      <c r="Y53" s="333">
        <f>IFERROR(INDEX('20A'!$G$192:$G$227,MATCH($C53,'20A'!$B$192:$B$227,0)),0)</f>
        <v>0</v>
      </c>
      <c r="Z53" s="333">
        <f>IFERROR(INDEX('21A'!$G$192:$G$227,MATCH($C53,'21A'!$B$192:$B$227,0)),0)</f>
        <v>0</v>
      </c>
      <c r="AA53" s="333">
        <f>IFERROR(INDEX('22A'!$G$192:$G$227,MATCH($C53,'22A'!$B$192:$B$227,0)),0)</f>
        <v>0</v>
      </c>
      <c r="AB53" s="333">
        <f>IFERROR(INDEX('23A'!$G$192:$G$227,MATCH($C53,'23A'!$B$192:$B$227,0)),0)</f>
        <v>0</v>
      </c>
      <c r="AC53" s="333">
        <f>IFERROR(INDEX('24A'!$G$192:$G$227,MATCH($C53,'24A'!$B$192:$B$227,0)),0)</f>
        <v>0</v>
      </c>
      <c r="AD53" s="333">
        <f>IFERROR(INDEX('25A'!$G$192:$G$227,MATCH($C53,'25A'!$B$192:$B$227,0)),0)</f>
        <v>0</v>
      </c>
      <c r="AE53" s="333">
        <f>IFERROR(INDEX('26A'!$G$192:$G$227,MATCH($C53,'26A'!$B$192:$B$227,0)),0)</f>
        <v>0</v>
      </c>
      <c r="AF53" s="333">
        <f>IFERROR(INDEX('27A'!$G$192:$G$227,MATCH($C53,'27A'!$B$192:$B$227,0)),0)</f>
        <v>0</v>
      </c>
      <c r="AG53" s="333">
        <f>IFERROR(INDEX('28A'!$G$192:$G$227,MATCH($C53,'28A'!$B$192:$B$227,0)),0)</f>
        <v>0</v>
      </c>
      <c r="AH53" s="333">
        <f>IFERROR(INDEX('29A'!$G$192:$G$227,MATCH($C53,'29A'!$B$192:$B$227,0)),0)</f>
        <v>0</v>
      </c>
      <c r="AI53" s="333">
        <f>IFERROR(INDEX('30A'!$G$192:$G$227,MATCH($C53,'30A'!$B$192:$B$227,0)),0)</f>
        <v>0</v>
      </c>
    </row>
    <row r="54" spans="1:35" ht="17.399999999999999" hidden="1">
      <c r="A54" s="298"/>
      <c r="B54" s="298"/>
      <c r="C54" s="286" t="s">
        <v>184</v>
      </c>
      <c r="D54" s="293" t="s">
        <v>209</v>
      </c>
      <c r="E54" s="287">
        <f t="shared" si="0"/>
        <v>0</v>
      </c>
      <c r="F54" s="333">
        <f>IFERROR(INDEX('1A'!$G$192:$G$227,MATCH(C54,'1A'!$B$192:$B$227,0)),0)</f>
        <v>0</v>
      </c>
      <c r="G54" s="333">
        <f>IFERROR(INDEX(#REF!,MATCH(C54,#REF!,0)),0)</f>
        <v>0</v>
      </c>
      <c r="H54" s="333">
        <f>IFERROR(INDEX('3A'!$G$192:$G$227,MATCH(C54,'3A'!$B$192:$B$227,0)),0)</f>
        <v>0</v>
      </c>
      <c r="I54" s="333">
        <f>IFERROR(INDEX('4A'!$G$192:$G$227,MATCH(C54,'4A'!$B$192:$B$227,0)),0)</f>
        <v>0</v>
      </c>
      <c r="J54" s="333">
        <f>IFERROR(INDEX('5A'!$G$192:$G$227,MATCH(C54,'5A'!$B$192:$B$227,0)),0)</f>
        <v>0</v>
      </c>
      <c r="K54" s="333">
        <f>IFERROR(INDEX('6A'!$G$192:$G$227,MATCH(C54,'6A'!$B$192:$B$227,0)),0)</f>
        <v>0</v>
      </c>
      <c r="L54" s="333">
        <f>IFERROR(INDEX('7A'!$G$192:$G$227,MATCH(C54,'7A'!$B$192:$B$227,0)),0)</f>
        <v>0</v>
      </c>
      <c r="M54" s="333">
        <f>IFERROR(INDEX('8A'!$G$192:$G$227,MATCH(C54,'8A'!$B$192:$B$227,0)),0)</f>
        <v>0</v>
      </c>
      <c r="N54" s="333">
        <f>IFERROR(INDEX('9A'!$G$192:$G$227,MATCH(C54,'9A'!$B$192:$B$227,0)),0)</f>
        <v>0</v>
      </c>
      <c r="O54" s="333">
        <f>IFERROR(INDEX('10A'!$G$192:$G$227,MATCH(C54,'10A'!$B$192:$B$227,0)),0)</f>
        <v>0</v>
      </c>
      <c r="P54" s="333">
        <f>IFERROR(INDEX('11A'!$G$192:$G$227,MATCH(C54,'11A'!$B$192:$B$227,0)),0)</f>
        <v>0</v>
      </c>
      <c r="Q54" s="333">
        <f>IFERROR(INDEX('12A'!$G$192:$G$227,MATCH(C54,'12A'!$B$192:$B$227,0)),0)</f>
        <v>0</v>
      </c>
      <c r="R54" s="333">
        <f>IFERROR(INDEX('13A'!$G$192:$G$227,MATCH(C54,'13A'!$B$192:$B$227,0)),0)</f>
        <v>0</v>
      </c>
      <c r="S54" s="333">
        <f>IFERROR(INDEX('14A'!$G$192:$G$227,MATCH(C54,'14A'!$B$192:$B$227,0)),0)</f>
        <v>0</v>
      </c>
      <c r="T54" s="333">
        <f>IFERROR(INDEX('15A'!$G$192:$G$227,MATCH(C54,'15A'!$B$192:$B$227,0)),0)</f>
        <v>0</v>
      </c>
      <c r="U54" s="333">
        <f>IFERROR(INDEX('16A'!$G$192:$G$227,MATCH($C54,'16A'!$B$192:$B$227,0)),0)</f>
        <v>0</v>
      </c>
      <c r="V54" s="333">
        <f>IFERROR(INDEX('17A'!$G$192:$G$227,MATCH($C54,'17A'!$B$192:$B$227,0)),0)</f>
        <v>0</v>
      </c>
      <c r="W54" s="333">
        <f>IFERROR(INDEX('18A'!$G$192:$G$227,MATCH($C54,'18A'!$B$192:$B$227,0)),0)</f>
        <v>0</v>
      </c>
      <c r="X54" s="333">
        <f>IFERROR(INDEX('19A'!$G$192:$G$227,MATCH($C54,'19A'!$B$192:$B$227,0)),0)</f>
        <v>0</v>
      </c>
      <c r="Y54" s="333">
        <f>IFERROR(INDEX('20A'!$G$192:$G$227,MATCH($C54,'20A'!$B$192:$B$227,0)),0)</f>
        <v>0</v>
      </c>
      <c r="Z54" s="333">
        <f>IFERROR(INDEX('21A'!$G$192:$G$227,MATCH($C54,'21A'!$B$192:$B$227,0)),0)</f>
        <v>0</v>
      </c>
      <c r="AA54" s="333">
        <f>IFERROR(INDEX('22A'!$G$192:$G$227,MATCH($C54,'22A'!$B$192:$B$227,0)),0)</f>
        <v>0</v>
      </c>
      <c r="AB54" s="333">
        <f>IFERROR(INDEX('23A'!$G$192:$G$227,MATCH($C54,'23A'!$B$192:$B$227,0)),0)</f>
        <v>0</v>
      </c>
      <c r="AC54" s="333">
        <f>IFERROR(INDEX('24A'!$G$192:$G$227,MATCH($C54,'24A'!$B$192:$B$227,0)),0)</f>
        <v>0</v>
      </c>
      <c r="AD54" s="333">
        <f>IFERROR(INDEX('25A'!$G$192:$G$227,MATCH($C54,'25A'!$B$192:$B$227,0)),0)</f>
        <v>0</v>
      </c>
      <c r="AE54" s="333">
        <f>IFERROR(INDEX('26A'!$G$192:$G$227,MATCH($C54,'26A'!$B$192:$B$227,0)),0)</f>
        <v>0</v>
      </c>
      <c r="AF54" s="333">
        <f>IFERROR(INDEX('27A'!$G$192:$G$227,MATCH($C54,'27A'!$B$192:$B$227,0)),0)</f>
        <v>0</v>
      </c>
      <c r="AG54" s="333">
        <f>IFERROR(INDEX('28A'!$G$192:$G$227,MATCH($C54,'28A'!$B$192:$B$227,0)),0)</f>
        <v>0</v>
      </c>
      <c r="AH54" s="333">
        <f>IFERROR(INDEX('29A'!$G$192:$G$227,MATCH($C54,'29A'!$B$192:$B$227,0)),0)</f>
        <v>0</v>
      </c>
      <c r="AI54" s="333">
        <f>IFERROR(INDEX('30A'!$G$192:$G$227,MATCH($C54,'30A'!$B$192:$B$227,0)),0)</f>
        <v>0</v>
      </c>
    </row>
    <row r="55" spans="1:35" ht="17.399999999999999" hidden="1">
      <c r="A55" s="298"/>
      <c r="B55" s="298"/>
      <c r="C55" s="286" t="s">
        <v>185</v>
      </c>
      <c r="D55" s="293" t="s">
        <v>209</v>
      </c>
      <c r="E55" s="287">
        <f t="shared" si="0"/>
        <v>0</v>
      </c>
      <c r="F55" s="333">
        <f>IFERROR(INDEX('1A'!$G$192:$G$227,MATCH(C55,'1A'!$B$192:$B$227,0)),0)</f>
        <v>0</v>
      </c>
      <c r="G55" s="333">
        <f>IFERROR(INDEX(#REF!,MATCH(C55,#REF!,0)),0)</f>
        <v>0</v>
      </c>
      <c r="H55" s="333">
        <f>IFERROR(INDEX('3A'!$G$192:$G$227,MATCH(C55,'3A'!$B$192:$B$227,0)),0)</f>
        <v>0</v>
      </c>
      <c r="I55" s="333">
        <f>IFERROR(INDEX('4A'!$G$192:$G$227,MATCH(C55,'4A'!$B$192:$B$227,0)),0)</f>
        <v>0</v>
      </c>
      <c r="J55" s="333">
        <f>IFERROR(INDEX('5A'!$G$192:$G$227,MATCH(C55,'5A'!$B$192:$B$227,0)),0)</f>
        <v>0</v>
      </c>
      <c r="K55" s="333">
        <f>IFERROR(INDEX('6A'!$G$192:$G$227,MATCH(C55,'6A'!$B$192:$B$227,0)),0)</f>
        <v>0</v>
      </c>
      <c r="L55" s="333">
        <f>IFERROR(INDEX('7A'!$G$192:$G$227,MATCH(C55,'7A'!$B$192:$B$227,0)),0)</f>
        <v>0</v>
      </c>
      <c r="M55" s="333">
        <f>IFERROR(INDEX('8A'!$G$192:$G$227,MATCH(C55,'8A'!$B$192:$B$227,0)),0)</f>
        <v>0</v>
      </c>
      <c r="N55" s="333">
        <f>IFERROR(INDEX('9A'!$G$192:$G$227,MATCH(C55,'9A'!$B$192:$B$227,0)),0)</f>
        <v>0</v>
      </c>
      <c r="O55" s="333">
        <f>IFERROR(INDEX('10A'!$G$192:$G$227,MATCH(C55,'10A'!$B$192:$B$227,0)),0)</f>
        <v>0</v>
      </c>
      <c r="P55" s="333">
        <f>IFERROR(INDEX('11A'!$G$192:$G$227,MATCH(C55,'11A'!$B$192:$B$227,0)),0)</f>
        <v>0</v>
      </c>
      <c r="Q55" s="333">
        <f>IFERROR(INDEX('12A'!$G$192:$G$227,MATCH(C55,'12A'!$B$192:$B$227,0)),0)</f>
        <v>0</v>
      </c>
      <c r="R55" s="333">
        <f>IFERROR(INDEX('13A'!$G$192:$G$227,MATCH(C55,'13A'!$B$192:$B$227,0)),0)</f>
        <v>0</v>
      </c>
      <c r="S55" s="333">
        <f>IFERROR(INDEX('14A'!$G$192:$G$227,MATCH(C55,'14A'!$B$192:$B$227,0)),0)</f>
        <v>0</v>
      </c>
      <c r="T55" s="333">
        <f>IFERROR(INDEX('15A'!$G$192:$G$227,MATCH(C55,'15A'!$B$192:$B$227,0)),0)</f>
        <v>0</v>
      </c>
      <c r="U55" s="333">
        <f>IFERROR(INDEX('16A'!$G$192:$G$227,MATCH($C55,'16A'!$B$192:$B$227,0)),0)</f>
        <v>0</v>
      </c>
      <c r="V55" s="333">
        <f>IFERROR(INDEX('17A'!$G$192:$G$227,MATCH($C55,'17A'!$B$192:$B$227,0)),0)</f>
        <v>0</v>
      </c>
      <c r="W55" s="333">
        <f>IFERROR(INDEX('18A'!$G$192:$G$227,MATCH($C55,'18A'!$B$192:$B$227,0)),0)</f>
        <v>0</v>
      </c>
      <c r="X55" s="333">
        <f>IFERROR(INDEX('19A'!$G$192:$G$227,MATCH($C55,'19A'!$B$192:$B$227,0)),0)</f>
        <v>0</v>
      </c>
      <c r="Y55" s="333">
        <f>IFERROR(INDEX('20A'!$G$192:$G$227,MATCH($C55,'20A'!$B$192:$B$227,0)),0)</f>
        <v>0</v>
      </c>
      <c r="Z55" s="333">
        <f>IFERROR(INDEX('21A'!$G$192:$G$227,MATCH($C55,'21A'!$B$192:$B$227,0)),0)</f>
        <v>0</v>
      </c>
      <c r="AA55" s="333">
        <f>IFERROR(INDEX('22A'!$G$192:$G$227,MATCH($C55,'22A'!$B$192:$B$227,0)),0)</f>
        <v>0</v>
      </c>
      <c r="AB55" s="333">
        <f>IFERROR(INDEX('23A'!$G$192:$G$227,MATCH($C55,'23A'!$B$192:$B$227,0)),0)</f>
        <v>0</v>
      </c>
      <c r="AC55" s="333">
        <f>IFERROR(INDEX('24A'!$G$192:$G$227,MATCH($C55,'24A'!$B$192:$B$227,0)),0)</f>
        <v>0</v>
      </c>
      <c r="AD55" s="333">
        <f>IFERROR(INDEX('25A'!$G$192:$G$227,MATCH($C55,'25A'!$B$192:$B$227,0)),0)</f>
        <v>0</v>
      </c>
      <c r="AE55" s="333">
        <f>IFERROR(INDEX('26A'!$G$192:$G$227,MATCH($C55,'26A'!$B$192:$B$227,0)),0)</f>
        <v>0</v>
      </c>
      <c r="AF55" s="333">
        <f>IFERROR(INDEX('27A'!$G$192:$G$227,MATCH($C55,'27A'!$B$192:$B$227,0)),0)</f>
        <v>0</v>
      </c>
      <c r="AG55" s="333">
        <f>IFERROR(INDEX('28A'!$G$192:$G$227,MATCH($C55,'28A'!$B$192:$B$227,0)),0)</f>
        <v>0</v>
      </c>
      <c r="AH55" s="333">
        <f>IFERROR(INDEX('29A'!$G$192:$G$227,MATCH($C55,'29A'!$B$192:$B$227,0)),0)</f>
        <v>0</v>
      </c>
      <c r="AI55" s="333">
        <f>IFERROR(INDEX('30A'!$G$192:$G$227,MATCH($C55,'30A'!$B$192:$B$227,0)),0)</f>
        <v>0</v>
      </c>
    </row>
    <row r="56" spans="1:35" ht="17.399999999999999" hidden="1">
      <c r="A56" s="298"/>
      <c r="B56" s="298"/>
      <c r="C56" s="286" t="s">
        <v>186</v>
      </c>
      <c r="D56" s="293" t="s">
        <v>209</v>
      </c>
      <c r="E56" s="287">
        <f t="shared" si="0"/>
        <v>0</v>
      </c>
      <c r="F56" s="333">
        <f>IFERROR(INDEX('1A'!$G$192:$G$227,MATCH(C56,'1A'!$B$192:$B$227,0)),0)</f>
        <v>0</v>
      </c>
      <c r="G56" s="333">
        <f>IFERROR(INDEX(#REF!,MATCH(C56,#REF!,0)),0)</f>
        <v>0</v>
      </c>
      <c r="H56" s="333">
        <f>IFERROR(INDEX('3A'!$G$192:$G$227,MATCH(C56,'3A'!$B$192:$B$227,0)),0)</f>
        <v>0</v>
      </c>
      <c r="I56" s="333">
        <f>IFERROR(INDEX('4A'!$G$192:$G$227,MATCH(C56,'4A'!$B$192:$B$227,0)),0)</f>
        <v>0</v>
      </c>
      <c r="J56" s="333">
        <f>IFERROR(INDEX('5A'!$G$192:$G$227,MATCH(C56,'5A'!$B$192:$B$227,0)),0)</f>
        <v>0</v>
      </c>
      <c r="K56" s="333">
        <f>IFERROR(INDEX('6A'!$G$192:$G$227,MATCH(C56,'6A'!$B$192:$B$227,0)),0)</f>
        <v>0</v>
      </c>
      <c r="L56" s="333">
        <f>IFERROR(INDEX('7A'!$G$192:$G$227,MATCH(C56,'7A'!$B$192:$B$227,0)),0)</f>
        <v>0</v>
      </c>
      <c r="M56" s="333">
        <f>IFERROR(INDEX('8A'!$G$192:$G$227,MATCH(C56,'8A'!$B$192:$B$227,0)),0)</f>
        <v>0</v>
      </c>
      <c r="N56" s="333">
        <f>IFERROR(INDEX('9A'!$G$192:$G$227,MATCH(C56,'9A'!$B$192:$B$227,0)),0)</f>
        <v>0</v>
      </c>
      <c r="O56" s="333">
        <f>IFERROR(INDEX('10A'!$G$192:$G$227,MATCH(C56,'10A'!$B$192:$B$227,0)),0)</f>
        <v>0</v>
      </c>
      <c r="P56" s="333">
        <f>IFERROR(INDEX('11A'!$G$192:$G$227,MATCH(C56,'11A'!$B$192:$B$227,0)),0)</f>
        <v>0</v>
      </c>
      <c r="Q56" s="333">
        <f>IFERROR(INDEX('12A'!$G$192:$G$227,MATCH(C56,'12A'!$B$192:$B$227,0)),0)</f>
        <v>0</v>
      </c>
      <c r="R56" s="333">
        <f>IFERROR(INDEX('13A'!$G$192:$G$227,MATCH(C56,'13A'!$B$192:$B$227,0)),0)</f>
        <v>0</v>
      </c>
      <c r="S56" s="333">
        <f>IFERROR(INDEX('14A'!$G$192:$G$227,MATCH(C56,'14A'!$B$192:$B$227,0)),0)</f>
        <v>0</v>
      </c>
      <c r="T56" s="333">
        <f>IFERROR(INDEX('15A'!$G$192:$G$227,MATCH(C56,'15A'!$B$192:$B$227,0)),0)</f>
        <v>0</v>
      </c>
      <c r="U56" s="333">
        <f>IFERROR(INDEX('16A'!$G$192:$G$227,MATCH($C56,'16A'!$B$192:$B$227,0)),0)</f>
        <v>0</v>
      </c>
      <c r="V56" s="333">
        <f>IFERROR(INDEX('17A'!$G$192:$G$227,MATCH($C56,'17A'!$B$192:$B$227,0)),0)</f>
        <v>0</v>
      </c>
      <c r="W56" s="333">
        <f>IFERROR(INDEX('18A'!$G$192:$G$227,MATCH($C56,'18A'!$B$192:$B$227,0)),0)</f>
        <v>0</v>
      </c>
      <c r="X56" s="333">
        <f>IFERROR(INDEX('19A'!$G$192:$G$227,MATCH($C56,'19A'!$B$192:$B$227,0)),0)</f>
        <v>0</v>
      </c>
      <c r="Y56" s="333">
        <f>IFERROR(INDEX('20A'!$G$192:$G$227,MATCH($C56,'20A'!$B$192:$B$227,0)),0)</f>
        <v>0</v>
      </c>
      <c r="Z56" s="333">
        <f>IFERROR(INDEX('21A'!$G$192:$G$227,MATCH($C56,'21A'!$B$192:$B$227,0)),0)</f>
        <v>0</v>
      </c>
      <c r="AA56" s="333">
        <f>IFERROR(INDEX('22A'!$G$192:$G$227,MATCH($C56,'22A'!$B$192:$B$227,0)),0)</f>
        <v>0</v>
      </c>
      <c r="AB56" s="333">
        <f>IFERROR(INDEX('23A'!$G$192:$G$227,MATCH($C56,'23A'!$B$192:$B$227,0)),0)</f>
        <v>0</v>
      </c>
      <c r="AC56" s="333">
        <f>IFERROR(INDEX('24A'!$G$192:$G$227,MATCH($C56,'24A'!$B$192:$B$227,0)),0)</f>
        <v>0</v>
      </c>
      <c r="AD56" s="333">
        <f>IFERROR(INDEX('25A'!$G$192:$G$227,MATCH($C56,'25A'!$B$192:$B$227,0)),0)</f>
        <v>0</v>
      </c>
      <c r="AE56" s="333">
        <f>IFERROR(INDEX('26A'!$G$192:$G$227,MATCH($C56,'26A'!$B$192:$B$227,0)),0)</f>
        <v>0</v>
      </c>
      <c r="AF56" s="333">
        <f>IFERROR(INDEX('27A'!$G$192:$G$227,MATCH($C56,'27A'!$B$192:$B$227,0)),0)</f>
        <v>0</v>
      </c>
      <c r="AG56" s="333">
        <f>IFERROR(INDEX('28A'!$G$192:$G$227,MATCH($C56,'28A'!$B$192:$B$227,0)),0)</f>
        <v>0</v>
      </c>
      <c r="AH56" s="333">
        <f>IFERROR(INDEX('29A'!$G$192:$G$227,MATCH($C56,'29A'!$B$192:$B$227,0)),0)</f>
        <v>0</v>
      </c>
      <c r="AI56" s="333">
        <f>IFERROR(INDEX('30A'!$G$192:$G$227,MATCH($C56,'30A'!$B$192:$B$227,0)),0)</f>
        <v>0</v>
      </c>
    </row>
    <row r="57" spans="1:35" ht="17.399999999999999" hidden="1">
      <c r="A57" s="298"/>
      <c r="B57" s="298"/>
      <c r="C57" s="286" t="s">
        <v>187</v>
      </c>
      <c r="D57" s="293" t="s">
        <v>209</v>
      </c>
      <c r="E57" s="287">
        <f t="shared" si="0"/>
        <v>0</v>
      </c>
      <c r="F57" s="333">
        <f>IFERROR(INDEX('1A'!$G$192:$G$227,MATCH(C57,'1A'!$B$192:$B$227,0)),0)</f>
        <v>0</v>
      </c>
      <c r="G57" s="333">
        <f>IFERROR(INDEX(#REF!,MATCH(C57,#REF!,0)),0)</f>
        <v>0</v>
      </c>
      <c r="H57" s="333">
        <f>IFERROR(INDEX('3A'!$G$192:$G$227,MATCH(C57,'3A'!$B$192:$B$227,0)),0)</f>
        <v>0</v>
      </c>
      <c r="I57" s="333">
        <f>IFERROR(INDEX('4A'!$G$192:$G$227,MATCH(C57,'4A'!$B$192:$B$227,0)),0)</f>
        <v>0</v>
      </c>
      <c r="J57" s="333">
        <f>IFERROR(INDEX('5A'!$G$192:$G$227,MATCH(C57,'5A'!$B$192:$B$227,0)),0)</f>
        <v>0</v>
      </c>
      <c r="K57" s="333">
        <f>IFERROR(INDEX('6A'!$G$192:$G$227,MATCH(C57,'6A'!$B$192:$B$227,0)),0)</f>
        <v>0</v>
      </c>
      <c r="L57" s="333">
        <f>IFERROR(INDEX('7A'!$G$192:$G$227,MATCH(C57,'7A'!$B$192:$B$227,0)),0)</f>
        <v>0</v>
      </c>
      <c r="M57" s="333">
        <f>IFERROR(INDEX('8A'!$G$192:$G$227,MATCH(C57,'8A'!$B$192:$B$227,0)),0)</f>
        <v>0</v>
      </c>
      <c r="N57" s="333">
        <f>IFERROR(INDEX('9A'!$G$192:$G$227,MATCH(C57,'9A'!$B$192:$B$227,0)),0)</f>
        <v>0</v>
      </c>
      <c r="O57" s="333">
        <f>IFERROR(INDEX('10A'!$G$192:$G$227,MATCH(C57,'10A'!$B$192:$B$227,0)),0)</f>
        <v>0</v>
      </c>
      <c r="P57" s="333">
        <f>IFERROR(INDEX('11A'!$G$192:$G$227,MATCH(C57,'11A'!$B$192:$B$227,0)),0)</f>
        <v>0</v>
      </c>
      <c r="Q57" s="333">
        <f>IFERROR(INDEX('12A'!$G$192:$G$227,MATCH(C57,'12A'!$B$192:$B$227,0)),0)</f>
        <v>0</v>
      </c>
      <c r="R57" s="333">
        <f>IFERROR(INDEX('13A'!$G$192:$G$227,MATCH(C57,'13A'!$B$192:$B$227,0)),0)</f>
        <v>0</v>
      </c>
      <c r="S57" s="333">
        <f>IFERROR(INDEX('14A'!$G$192:$G$227,MATCH(C57,'14A'!$B$192:$B$227,0)),0)</f>
        <v>0</v>
      </c>
      <c r="T57" s="333">
        <f>IFERROR(INDEX('15A'!$G$192:$G$227,MATCH(C57,'15A'!$B$192:$B$227,0)),0)</f>
        <v>0</v>
      </c>
      <c r="U57" s="333">
        <f>IFERROR(INDEX('16A'!$G$192:$G$227,MATCH($C57,'16A'!$B$192:$B$227,0)),0)</f>
        <v>0</v>
      </c>
      <c r="V57" s="333">
        <f>IFERROR(INDEX('17A'!$G$192:$G$227,MATCH($C57,'17A'!$B$192:$B$227,0)),0)</f>
        <v>0</v>
      </c>
      <c r="W57" s="333">
        <f>IFERROR(INDEX('18A'!$G$192:$G$227,MATCH($C57,'18A'!$B$192:$B$227,0)),0)</f>
        <v>0</v>
      </c>
      <c r="X57" s="333">
        <f>IFERROR(INDEX('19A'!$G$192:$G$227,MATCH($C57,'19A'!$B$192:$B$227,0)),0)</f>
        <v>0</v>
      </c>
      <c r="Y57" s="333">
        <f>IFERROR(INDEX('20A'!$G$192:$G$227,MATCH($C57,'20A'!$B$192:$B$227,0)),0)</f>
        <v>0</v>
      </c>
      <c r="Z57" s="333">
        <f>IFERROR(INDEX('21A'!$G$192:$G$227,MATCH($C57,'21A'!$B$192:$B$227,0)),0)</f>
        <v>0</v>
      </c>
      <c r="AA57" s="333">
        <f>IFERROR(INDEX('22A'!$G$192:$G$227,MATCH($C57,'22A'!$B$192:$B$227,0)),0)</f>
        <v>0</v>
      </c>
      <c r="AB57" s="333">
        <f>IFERROR(INDEX('23A'!$G$192:$G$227,MATCH($C57,'23A'!$B$192:$B$227,0)),0)</f>
        <v>0</v>
      </c>
      <c r="AC57" s="333">
        <f>IFERROR(INDEX('24A'!$G$192:$G$227,MATCH($C57,'24A'!$B$192:$B$227,0)),0)</f>
        <v>0</v>
      </c>
      <c r="AD57" s="333">
        <f>IFERROR(INDEX('25A'!$G$192:$G$227,MATCH($C57,'25A'!$B$192:$B$227,0)),0)</f>
        <v>0</v>
      </c>
      <c r="AE57" s="333">
        <f>IFERROR(INDEX('26A'!$G$192:$G$227,MATCH($C57,'26A'!$B$192:$B$227,0)),0)</f>
        <v>0</v>
      </c>
      <c r="AF57" s="333">
        <f>IFERROR(INDEX('27A'!$G$192:$G$227,MATCH($C57,'27A'!$B$192:$B$227,0)),0)</f>
        <v>0</v>
      </c>
      <c r="AG57" s="333">
        <f>IFERROR(INDEX('28A'!$G$192:$G$227,MATCH($C57,'28A'!$B$192:$B$227,0)),0)</f>
        <v>0</v>
      </c>
      <c r="AH57" s="333">
        <f>IFERROR(INDEX('29A'!$G$192:$G$227,MATCH($C57,'29A'!$B$192:$B$227,0)),0)</f>
        <v>0</v>
      </c>
      <c r="AI57" s="333">
        <f>IFERROR(INDEX('30A'!$G$192:$G$227,MATCH($C57,'30A'!$B$192:$B$227,0)),0)</f>
        <v>0</v>
      </c>
    </row>
    <row r="58" spans="1:35" ht="17.399999999999999" hidden="1">
      <c r="A58" s="298"/>
      <c r="B58" s="298"/>
      <c r="C58" s="286" t="s">
        <v>11</v>
      </c>
      <c r="D58" s="293" t="s">
        <v>209</v>
      </c>
      <c r="E58" s="287">
        <f t="shared" si="0"/>
        <v>0</v>
      </c>
      <c r="F58" s="333">
        <f>IFERROR(INDEX('1A'!$G$192:$G$227,MATCH(C58,'1A'!$B$192:$B$227,0)),0)</f>
        <v>0</v>
      </c>
      <c r="G58" s="333">
        <f>IFERROR(INDEX(#REF!,MATCH(C58,#REF!,0)),0)</f>
        <v>0</v>
      </c>
      <c r="H58" s="333">
        <f>IFERROR(INDEX('3A'!$G$192:$G$227,MATCH(C58,'3A'!$B$192:$B$227,0)),0)</f>
        <v>0</v>
      </c>
      <c r="I58" s="333">
        <f>IFERROR(INDEX('4A'!$G$192:$G$227,MATCH(C58,'4A'!$B$192:$B$227,0)),0)</f>
        <v>0</v>
      </c>
      <c r="J58" s="333">
        <f>IFERROR(INDEX('5A'!$G$192:$G$227,MATCH(C58,'5A'!$B$192:$B$227,0)),0)</f>
        <v>0</v>
      </c>
      <c r="K58" s="333">
        <f>IFERROR(INDEX('6A'!$G$192:$G$227,MATCH(C58,'6A'!$B$192:$B$227,0)),0)</f>
        <v>0</v>
      </c>
      <c r="L58" s="333">
        <f>IFERROR(INDEX('7A'!$G$192:$G$227,MATCH(C58,'7A'!$B$192:$B$227,0)),0)</f>
        <v>0</v>
      </c>
      <c r="M58" s="333">
        <f>IFERROR(INDEX('8A'!$G$192:$G$227,MATCH(C58,'8A'!$B$192:$B$227,0)),0)</f>
        <v>0</v>
      </c>
      <c r="N58" s="333">
        <f>IFERROR(INDEX('9A'!$G$192:$G$227,MATCH(C58,'9A'!$B$192:$B$227,0)),0)</f>
        <v>0</v>
      </c>
      <c r="O58" s="333">
        <f>IFERROR(INDEX('10A'!$G$192:$G$227,MATCH(C58,'10A'!$B$192:$B$227,0)),0)</f>
        <v>0</v>
      </c>
      <c r="P58" s="333">
        <f>IFERROR(INDEX('11A'!$G$192:$G$227,MATCH(C58,'11A'!$B$192:$B$227,0)),0)</f>
        <v>0</v>
      </c>
      <c r="Q58" s="333">
        <f>IFERROR(INDEX('12A'!$G$192:$G$227,MATCH(C58,'12A'!$B$192:$B$227,0)),0)</f>
        <v>0</v>
      </c>
      <c r="R58" s="333">
        <f>IFERROR(INDEX('13A'!$G$192:$G$227,MATCH(C58,'13A'!$B$192:$B$227,0)),0)</f>
        <v>0</v>
      </c>
      <c r="S58" s="333">
        <f>IFERROR(INDEX('14A'!$G$192:$G$227,MATCH(C58,'14A'!$B$192:$B$227,0)),0)</f>
        <v>0</v>
      </c>
      <c r="T58" s="333">
        <f>IFERROR(INDEX('15A'!$G$192:$G$227,MATCH(C58,'15A'!$B$192:$B$227,0)),0)</f>
        <v>0</v>
      </c>
      <c r="U58" s="333">
        <f>IFERROR(INDEX('16A'!$G$192:$G$227,MATCH($C58,'16A'!$B$192:$B$227,0)),0)</f>
        <v>0</v>
      </c>
      <c r="V58" s="333">
        <f>IFERROR(INDEX('17A'!$G$192:$G$227,MATCH($C58,'17A'!$B$192:$B$227,0)),0)</f>
        <v>0</v>
      </c>
      <c r="W58" s="333">
        <f>IFERROR(INDEX('18A'!$G$192:$G$227,MATCH($C58,'18A'!$B$192:$B$227,0)),0)</f>
        <v>0</v>
      </c>
      <c r="X58" s="333">
        <f>IFERROR(INDEX('19A'!$G$192:$G$227,MATCH($C58,'19A'!$B$192:$B$227,0)),0)</f>
        <v>0</v>
      </c>
      <c r="Y58" s="333">
        <f>IFERROR(INDEX('20A'!$G$192:$G$227,MATCH($C58,'20A'!$B$192:$B$227,0)),0)</f>
        <v>0</v>
      </c>
      <c r="Z58" s="333">
        <f>IFERROR(INDEX('21A'!$G$192:$G$227,MATCH($C58,'21A'!$B$192:$B$227,0)),0)</f>
        <v>0</v>
      </c>
      <c r="AA58" s="333">
        <f>IFERROR(INDEX('22A'!$G$192:$G$227,MATCH($C58,'22A'!$B$192:$B$227,0)),0)</f>
        <v>0</v>
      </c>
      <c r="AB58" s="333">
        <f>IFERROR(INDEX('23A'!$G$192:$G$227,MATCH($C58,'23A'!$B$192:$B$227,0)),0)</f>
        <v>0</v>
      </c>
      <c r="AC58" s="333">
        <f>IFERROR(INDEX('24A'!$G$192:$G$227,MATCH($C58,'24A'!$B$192:$B$227,0)),0)</f>
        <v>0</v>
      </c>
      <c r="AD58" s="333">
        <f>IFERROR(INDEX('25A'!$G$192:$G$227,MATCH($C58,'25A'!$B$192:$B$227,0)),0)</f>
        <v>0</v>
      </c>
      <c r="AE58" s="333">
        <f>IFERROR(INDEX('26A'!$G$192:$G$227,MATCH($C58,'26A'!$B$192:$B$227,0)),0)</f>
        <v>0</v>
      </c>
      <c r="AF58" s="333">
        <f>IFERROR(INDEX('27A'!$G$192:$G$227,MATCH($C58,'27A'!$B$192:$B$227,0)),0)</f>
        <v>0</v>
      </c>
      <c r="AG58" s="333">
        <f>IFERROR(INDEX('28A'!$G$192:$G$227,MATCH($C58,'28A'!$B$192:$B$227,0)),0)</f>
        <v>0</v>
      </c>
      <c r="AH58" s="333">
        <f>IFERROR(INDEX('29A'!$G$192:$G$227,MATCH($C58,'29A'!$B$192:$B$227,0)),0)</f>
        <v>0</v>
      </c>
      <c r="AI58" s="333">
        <f>IFERROR(INDEX('30A'!$G$192:$G$227,MATCH($C58,'30A'!$B$192:$B$227,0)),0)</f>
        <v>0</v>
      </c>
    </row>
    <row r="59" spans="1:35" ht="17.399999999999999" hidden="1">
      <c r="A59" s="298"/>
      <c r="B59" s="298"/>
      <c r="C59" s="286" t="s">
        <v>12</v>
      </c>
      <c r="D59" s="293" t="s">
        <v>209</v>
      </c>
      <c r="E59" s="287">
        <f t="shared" si="0"/>
        <v>0</v>
      </c>
      <c r="F59" s="333">
        <f>IFERROR(INDEX('1A'!$G$192:$G$227,MATCH(C59,'1A'!$B$192:$B$227,0)),0)</f>
        <v>0</v>
      </c>
      <c r="G59" s="333">
        <f>IFERROR(INDEX(#REF!,MATCH(C59,#REF!,0)),0)</f>
        <v>0</v>
      </c>
      <c r="H59" s="333">
        <f>IFERROR(INDEX('3A'!$G$192:$G$227,MATCH(C59,'3A'!$B$192:$B$227,0)),0)</f>
        <v>0</v>
      </c>
      <c r="I59" s="333">
        <f>IFERROR(INDEX('4A'!$G$192:$G$227,MATCH(C59,'4A'!$B$192:$B$227,0)),0)</f>
        <v>0</v>
      </c>
      <c r="J59" s="333">
        <f>IFERROR(INDEX('5A'!$G$192:$G$227,MATCH(C59,'5A'!$B$192:$B$227,0)),0)</f>
        <v>0</v>
      </c>
      <c r="K59" s="333">
        <f>IFERROR(INDEX('6A'!$G$192:$G$227,MATCH(C59,'6A'!$B$192:$B$227,0)),0)</f>
        <v>0</v>
      </c>
      <c r="L59" s="333">
        <f>IFERROR(INDEX('7A'!$G$192:$G$227,MATCH(C59,'7A'!$B$192:$B$227,0)),0)</f>
        <v>0</v>
      </c>
      <c r="M59" s="333">
        <f>IFERROR(INDEX('8A'!$G$192:$G$227,MATCH(C59,'8A'!$B$192:$B$227,0)),0)</f>
        <v>0</v>
      </c>
      <c r="N59" s="333">
        <f>IFERROR(INDEX('9A'!$G$192:$G$227,MATCH(C59,'9A'!$B$192:$B$227,0)),0)</f>
        <v>0</v>
      </c>
      <c r="O59" s="333">
        <f>IFERROR(INDEX('10A'!$G$192:$G$227,MATCH(C59,'10A'!$B$192:$B$227,0)),0)</f>
        <v>0</v>
      </c>
      <c r="P59" s="333">
        <f>IFERROR(INDEX('11A'!$G$192:$G$227,MATCH(C59,'11A'!$B$192:$B$227,0)),0)</f>
        <v>0</v>
      </c>
      <c r="Q59" s="333">
        <f>IFERROR(INDEX('12A'!$G$192:$G$227,MATCH(C59,'12A'!$B$192:$B$227,0)),0)</f>
        <v>0</v>
      </c>
      <c r="R59" s="333">
        <f>IFERROR(INDEX('13A'!$G$192:$G$227,MATCH(C59,'13A'!$B$192:$B$227,0)),0)</f>
        <v>0</v>
      </c>
      <c r="S59" s="333">
        <f>IFERROR(INDEX('14A'!$G$192:$G$227,MATCH(C59,'14A'!$B$192:$B$227,0)),0)</f>
        <v>0</v>
      </c>
      <c r="T59" s="333">
        <f>IFERROR(INDEX('15A'!$G$192:$G$227,MATCH(C59,'15A'!$B$192:$B$227,0)),0)</f>
        <v>0</v>
      </c>
      <c r="U59" s="333">
        <f>IFERROR(INDEX('16A'!$G$192:$G$227,MATCH($C59,'16A'!$B$192:$B$227,0)),0)</f>
        <v>0</v>
      </c>
      <c r="V59" s="333">
        <f>IFERROR(INDEX('17A'!$G$192:$G$227,MATCH($C59,'17A'!$B$192:$B$227,0)),0)</f>
        <v>0</v>
      </c>
      <c r="W59" s="333">
        <f>IFERROR(INDEX('18A'!$G$192:$G$227,MATCH($C59,'18A'!$B$192:$B$227,0)),0)</f>
        <v>0</v>
      </c>
      <c r="X59" s="333">
        <f>IFERROR(INDEX('19A'!$G$192:$G$227,MATCH($C59,'19A'!$B$192:$B$227,0)),0)</f>
        <v>0</v>
      </c>
      <c r="Y59" s="333">
        <f>IFERROR(INDEX('20A'!$G$192:$G$227,MATCH($C59,'20A'!$B$192:$B$227,0)),0)</f>
        <v>0</v>
      </c>
      <c r="Z59" s="333">
        <f>IFERROR(INDEX('21A'!$G$192:$G$227,MATCH($C59,'21A'!$B$192:$B$227,0)),0)</f>
        <v>0</v>
      </c>
      <c r="AA59" s="333">
        <f>IFERROR(INDEX('22A'!$G$192:$G$227,MATCH($C59,'22A'!$B$192:$B$227,0)),0)</f>
        <v>0</v>
      </c>
      <c r="AB59" s="333">
        <f>IFERROR(INDEX('23A'!$G$192:$G$227,MATCH($C59,'23A'!$B$192:$B$227,0)),0)</f>
        <v>0</v>
      </c>
      <c r="AC59" s="333">
        <f>IFERROR(INDEX('24A'!$G$192:$G$227,MATCH($C59,'24A'!$B$192:$B$227,0)),0)</f>
        <v>0</v>
      </c>
      <c r="AD59" s="333">
        <f>IFERROR(INDEX('25A'!$G$192:$G$227,MATCH($C59,'25A'!$B$192:$B$227,0)),0)</f>
        <v>0</v>
      </c>
      <c r="AE59" s="333">
        <f>IFERROR(INDEX('26A'!$G$192:$G$227,MATCH($C59,'26A'!$B$192:$B$227,0)),0)</f>
        <v>0</v>
      </c>
      <c r="AF59" s="333">
        <f>IFERROR(INDEX('27A'!$G$192:$G$227,MATCH($C59,'27A'!$B$192:$B$227,0)),0)</f>
        <v>0</v>
      </c>
      <c r="AG59" s="333">
        <f>IFERROR(INDEX('28A'!$G$192:$G$227,MATCH($C59,'28A'!$B$192:$B$227,0)),0)</f>
        <v>0</v>
      </c>
      <c r="AH59" s="333">
        <f>IFERROR(INDEX('29A'!$G$192:$G$227,MATCH($C59,'29A'!$B$192:$B$227,0)),0)</f>
        <v>0</v>
      </c>
      <c r="AI59" s="333">
        <f>IFERROR(INDEX('30A'!$G$192:$G$227,MATCH($C59,'30A'!$B$192:$B$227,0)),0)</f>
        <v>0</v>
      </c>
    </row>
    <row r="60" spans="1:35" ht="17.399999999999999">
      <c r="A60" s="298"/>
      <c r="B60" s="298"/>
      <c r="C60" s="286" t="s">
        <v>13</v>
      </c>
      <c r="D60" s="293" t="s">
        <v>209</v>
      </c>
      <c r="E60" s="287">
        <f t="shared" si="0"/>
        <v>0</v>
      </c>
      <c r="F60" s="333">
        <f>IFERROR(INDEX('1A'!$G$192:$G$227,MATCH(C60,'1A'!$B$192:$B$227,0)),0)</f>
        <v>0</v>
      </c>
      <c r="G60" s="333">
        <f>IFERROR(INDEX(#REF!,MATCH(C60,#REF!,0)),0)</f>
        <v>0</v>
      </c>
      <c r="H60" s="333">
        <f>IFERROR(INDEX('3A'!$G$192:$G$227,MATCH(C60,'3A'!$B$192:$B$227,0)),0)</f>
        <v>0</v>
      </c>
      <c r="I60" s="333">
        <f>IFERROR(INDEX('4A'!$G$192:$G$227,MATCH(C60,'4A'!$B$192:$B$227,0)),0)</f>
        <v>0</v>
      </c>
      <c r="J60" s="333">
        <f>IFERROR(INDEX('5A'!$G$192:$G$227,MATCH(C60,'5A'!$B$192:$B$227,0)),0)</f>
        <v>0</v>
      </c>
      <c r="K60" s="333">
        <f>IFERROR(INDEX('6A'!$G$192:$G$227,MATCH(C60,'6A'!$B$192:$B$227,0)),0)</f>
        <v>0</v>
      </c>
      <c r="L60" s="333">
        <f>IFERROR(INDEX('7A'!$G$192:$G$227,MATCH(C60,'7A'!$B$192:$B$227,0)),0)</f>
        <v>0</v>
      </c>
      <c r="M60" s="333">
        <f>IFERROR(INDEX('8A'!$G$192:$G$227,MATCH(C60,'8A'!$B$192:$B$227,0)),0)</f>
        <v>0</v>
      </c>
      <c r="N60" s="333">
        <f>IFERROR(INDEX('9A'!$G$192:$G$227,MATCH(C60,'9A'!$B$192:$B$227,0)),0)</f>
        <v>0</v>
      </c>
      <c r="O60" s="333">
        <f>IFERROR(INDEX('10A'!$G$192:$G$227,MATCH(C60,'10A'!$B$192:$B$227,0)),0)</f>
        <v>0</v>
      </c>
      <c r="P60" s="333">
        <f>IFERROR(INDEX('11A'!$G$192:$G$227,MATCH(C60,'11A'!$B$192:$B$227,0)),0)</f>
        <v>0</v>
      </c>
      <c r="Q60" s="333">
        <f>IFERROR(INDEX('12A'!$G$192:$G$227,MATCH(C60,'12A'!$B$192:$B$227,0)),0)</f>
        <v>0</v>
      </c>
      <c r="R60" s="333">
        <f>IFERROR(INDEX('13A'!$G$192:$G$227,MATCH(C60,'13A'!$B$192:$B$227,0)),0)</f>
        <v>0</v>
      </c>
      <c r="S60" s="333">
        <f>IFERROR(INDEX('14A'!$G$192:$G$227,MATCH(C60,'14A'!$B$192:$B$227,0)),0)</f>
        <v>0</v>
      </c>
      <c r="T60" s="333">
        <f>IFERROR(INDEX('15A'!$G$192:$G$227,MATCH(C60,'15A'!$B$192:$B$227,0)),0)</f>
        <v>0</v>
      </c>
      <c r="U60" s="333">
        <f>IFERROR(INDEX('16A'!$G$192:$G$227,MATCH($C60,'16A'!$B$192:$B$227,0)),0)</f>
        <v>0</v>
      </c>
      <c r="V60" s="333">
        <f>IFERROR(INDEX('17A'!$G$192:$G$227,MATCH($C60,'17A'!$B$192:$B$227,0)),0)</f>
        <v>0</v>
      </c>
      <c r="W60" s="333">
        <f>IFERROR(INDEX('18A'!$G$192:$G$227,MATCH($C60,'18A'!$B$192:$B$227,0)),0)</f>
        <v>0</v>
      </c>
      <c r="X60" s="333">
        <f>IFERROR(INDEX('19A'!$G$192:$G$227,MATCH($C60,'19A'!$B$192:$B$227,0)),0)</f>
        <v>0</v>
      </c>
      <c r="Y60" s="333">
        <f>IFERROR(INDEX('20A'!$G$192:$G$227,MATCH($C60,'20A'!$B$192:$B$227,0)),0)</f>
        <v>0</v>
      </c>
      <c r="Z60" s="333">
        <f>IFERROR(INDEX('21A'!$G$192:$G$227,MATCH($C60,'21A'!$B$192:$B$227,0)),0)</f>
        <v>0</v>
      </c>
      <c r="AA60" s="333">
        <f>IFERROR(INDEX('22A'!$G$192:$G$227,MATCH($C60,'22A'!$B$192:$B$227,0)),0)</f>
        <v>0</v>
      </c>
      <c r="AB60" s="333">
        <f>IFERROR(INDEX('23A'!$G$192:$G$227,MATCH($C60,'23A'!$B$192:$B$227,0)),0)</f>
        <v>0</v>
      </c>
      <c r="AC60" s="333">
        <f>IFERROR(INDEX('24A'!$G$192:$G$227,MATCH($C60,'24A'!$B$192:$B$227,0)),0)</f>
        <v>0</v>
      </c>
      <c r="AD60" s="333">
        <f>IFERROR(INDEX('25A'!$G$192:$G$227,MATCH($C60,'25A'!$B$192:$B$227,0)),0)</f>
        <v>0</v>
      </c>
      <c r="AE60" s="333">
        <f>IFERROR(INDEX('26A'!$G$192:$G$227,MATCH($C60,'26A'!$B$192:$B$227,0)),0)</f>
        <v>0</v>
      </c>
      <c r="AF60" s="333">
        <f>IFERROR(INDEX('27A'!$G$192:$G$227,MATCH($C60,'27A'!$B$192:$B$227,0)),0)</f>
        <v>0</v>
      </c>
      <c r="AG60" s="333">
        <f>IFERROR(INDEX('28A'!$G$192:$G$227,MATCH($C60,'28A'!$B$192:$B$227,0)),0)</f>
        <v>0</v>
      </c>
      <c r="AH60" s="333">
        <f>IFERROR(INDEX('29A'!$G$192:$G$227,MATCH($C60,'29A'!$B$192:$B$227,0)),0)</f>
        <v>0</v>
      </c>
      <c r="AI60" s="333">
        <f>IFERROR(INDEX('30A'!$G$192:$G$227,MATCH($C60,'30A'!$B$192:$B$227,0)),0)</f>
        <v>0</v>
      </c>
    </row>
    <row r="61" spans="1:35" ht="17.399999999999999">
      <c r="A61" s="298"/>
      <c r="B61" s="298"/>
      <c r="C61" s="286" t="s">
        <v>14</v>
      </c>
      <c r="D61" s="293" t="s">
        <v>209</v>
      </c>
      <c r="E61" s="287">
        <f t="shared" si="0"/>
        <v>0</v>
      </c>
      <c r="F61" s="333">
        <f>IFERROR(INDEX('1A'!$G$192:$G$227,MATCH(C61,'1A'!$B$192:$B$227,0)),0)</f>
        <v>0</v>
      </c>
      <c r="G61" s="333">
        <f>IFERROR(INDEX(#REF!,MATCH(C61,#REF!,0)),0)</f>
        <v>0</v>
      </c>
      <c r="H61" s="333">
        <f>IFERROR(INDEX('3A'!$G$192:$G$227,MATCH(C61,'3A'!$B$192:$B$227,0)),0)</f>
        <v>0</v>
      </c>
      <c r="I61" s="333">
        <f>IFERROR(INDEX('4A'!$G$192:$G$227,MATCH(C61,'4A'!$B$192:$B$227,0)),0)</f>
        <v>0</v>
      </c>
      <c r="J61" s="333">
        <f>IFERROR(INDEX('5A'!$G$192:$G$227,MATCH(C61,'5A'!$B$192:$B$227,0)),0)</f>
        <v>0</v>
      </c>
      <c r="K61" s="333">
        <f>IFERROR(INDEX('6A'!$G$192:$G$227,MATCH(C61,'6A'!$B$192:$B$227,0)),0)</f>
        <v>0</v>
      </c>
      <c r="L61" s="333">
        <f>IFERROR(INDEX('7A'!$G$192:$G$227,MATCH(C61,'7A'!$B$192:$B$227,0)),0)</f>
        <v>0</v>
      </c>
      <c r="M61" s="333">
        <f>IFERROR(INDEX('8A'!$G$192:$G$227,MATCH(C61,'8A'!$B$192:$B$227,0)),0)</f>
        <v>0</v>
      </c>
      <c r="N61" s="333">
        <f>IFERROR(INDEX('9A'!$G$192:$G$227,MATCH(C61,'9A'!$B$192:$B$227,0)),0)</f>
        <v>0</v>
      </c>
      <c r="O61" s="333">
        <f>IFERROR(INDEX('10A'!$G$192:$G$227,MATCH(C61,'10A'!$B$192:$B$227,0)),0)</f>
        <v>0</v>
      </c>
      <c r="P61" s="333">
        <f>IFERROR(INDEX('11A'!$G$192:$G$227,MATCH(C61,'11A'!$B$192:$B$227,0)),0)</f>
        <v>0</v>
      </c>
      <c r="Q61" s="333">
        <f>IFERROR(INDEX('12A'!$G$192:$G$227,MATCH(C61,'12A'!$B$192:$B$227,0)),0)</f>
        <v>0</v>
      </c>
      <c r="R61" s="333">
        <f>IFERROR(INDEX('13A'!$G$192:$G$227,MATCH(C61,'13A'!$B$192:$B$227,0)),0)</f>
        <v>0</v>
      </c>
      <c r="S61" s="333">
        <f>IFERROR(INDEX('14A'!$G$192:$G$227,MATCH(C61,'14A'!$B$192:$B$227,0)),0)</f>
        <v>0</v>
      </c>
      <c r="T61" s="333">
        <f>IFERROR(INDEX('15A'!$G$192:$G$227,MATCH(C61,'15A'!$B$192:$B$227,0)),0)</f>
        <v>0</v>
      </c>
      <c r="U61" s="333">
        <f>IFERROR(INDEX('16A'!$G$192:$G$227,MATCH($C61,'16A'!$B$192:$B$227,0)),0)</f>
        <v>0</v>
      </c>
      <c r="V61" s="333">
        <f>IFERROR(INDEX('17A'!$G$192:$G$227,MATCH($C61,'17A'!$B$192:$B$227,0)),0)</f>
        <v>0</v>
      </c>
      <c r="W61" s="333">
        <f>IFERROR(INDEX('18A'!$G$192:$G$227,MATCH($C61,'18A'!$B$192:$B$227,0)),0)</f>
        <v>0</v>
      </c>
      <c r="X61" s="333">
        <f>IFERROR(INDEX('19A'!$G$192:$G$227,MATCH($C61,'19A'!$B$192:$B$227,0)),0)</f>
        <v>0</v>
      </c>
      <c r="Y61" s="333">
        <f>IFERROR(INDEX('20A'!$G$192:$G$227,MATCH($C61,'20A'!$B$192:$B$227,0)),0)</f>
        <v>0</v>
      </c>
      <c r="Z61" s="333">
        <f>IFERROR(INDEX('21A'!$G$192:$G$227,MATCH($C61,'21A'!$B$192:$B$227,0)),0)</f>
        <v>0</v>
      </c>
      <c r="AA61" s="333">
        <f>IFERROR(INDEX('22A'!$G$192:$G$227,MATCH($C61,'22A'!$B$192:$B$227,0)),0)</f>
        <v>0</v>
      </c>
      <c r="AB61" s="333">
        <f>IFERROR(INDEX('23A'!$G$192:$G$227,MATCH($C61,'23A'!$B$192:$B$227,0)),0)</f>
        <v>0</v>
      </c>
      <c r="AC61" s="333">
        <f>IFERROR(INDEX('24A'!$G$192:$G$227,MATCH($C61,'24A'!$B$192:$B$227,0)),0)</f>
        <v>0</v>
      </c>
      <c r="AD61" s="333">
        <f>IFERROR(INDEX('25A'!$G$192:$G$227,MATCH($C61,'25A'!$B$192:$B$227,0)),0)</f>
        <v>0</v>
      </c>
      <c r="AE61" s="333">
        <f>IFERROR(INDEX('26A'!$G$192:$G$227,MATCH($C61,'26A'!$B$192:$B$227,0)),0)</f>
        <v>0</v>
      </c>
      <c r="AF61" s="333">
        <f>IFERROR(INDEX('27A'!$G$192:$G$227,MATCH($C61,'27A'!$B$192:$B$227,0)),0)</f>
        <v>0</v>
      </c>
      <c r="AG61" s="333">
        <f>IFERROR(INDEX('28A'!$G$192:$G$227,MATCH($C61,'28A'!$B$192:$B$227,0)),0)</f>
        <v>0</v>
      </c>
      <c r="AH61" s="333">
        <f>IFERROR(INDEX('29A'!$G$192:$G$227,MATCH($C61,'29A'!$B$192:$B$227,0)),0)</f>
        <v>0</v>
      </c>
      <c r="AI61" s="333">
        <f>IFERROR(INDEX('30A'!$G$192:$G$227,MATCH($C61,'30A'!$B$192:$B$227,0)),0)</f>
        <v>0</v>
      </c>
    </row>
    <row r="62" spans="1:35" ht="17.399999999999999" hidden="1">
      <c r="A62" s="298"/>
      <c r="B62" s="298"/>
      <c r="C62" s="286" t="s">
        <v>204</v>
      </c>
      <c r="D62" s="293" t="s">
        <v>209</v>
      </c>
      <c r="E62" s="287">
        <f t="shared" si="0"/>
        <v>0</v>
      </c>
      <c r="F62" s="333">
        <f>IFERROR(INDEX('1A'!$G$192:$G$227,MATCH(C62,'1A'!$B$192:$B$227,0)),0)</f>
        <v>0</v>
      </c>
      <c r="G62" s="333">
        <f>IFERROR(INDEX(#REF!,MATCH(C62,#REF!,0)),0)</f>
        <v>0</v>
      </c>
      <c r="H62" s="333">
        <f>IFERROR(INDEX('3A'!$G$192:$G$227,MATCH(C62,'3A'!$B$192:$B$227,0)),0)</f>
        <v>0</v>
      </c>
      <c r="I62" s="333">
        <f>IFERROR(INDEX('4A'!$G$192:$G$227,MATCH(C62,'4A'!$B$192:$B$227,0)),0)</f>
        <v>0</v>
      </c>
      <c r="J62" s="333">
        <f>IFERROR(INDEX('5A'!$G$192:$G$227,MATCH(C62,'5A'!$B$192:$B$227,0)),0)</f>
        <v>0</v>
      </c>
      <c r="K62" s="333">
        <f>IFERROR(INDEX('6A'!$G$192:$G$227,MATCH(C62,'6A'!$B$192:$B$227,0)),0)</f>
        <v>0</v>
      </c>
      <c r="L62" s="333">
        <f>IFERROR(INDEX('7A'!$G$192:$G$227,MATCH(C62,'7A'!$B$192:$B$227,0)),0)</f>
        <v>0</v>
      </c>
      <c r="M62" s="333">
        <f>IFERROR(INDEX('8A'!$G$192:$G$227,MATCH(C62,'8A'!$B$192:$B$227,0)),0)</f>
        <v>0</v>
      </c>
      <c r="N62" s="333">
        <f>IFERROR(INDEX('9A'!$G$192:$G$227,MATCH(C62,'9A'!$B$192:$B$227,0)),0)</f>
        <v>0</v>
      </c>
      <c r="O62" s="333">
        <f>IFERROR(INDEX('10A'!$G$192:$G$227,MATCH(C62,'10A'!$B$192:$B$227,0)),0)</f>
        <v>0</v>
      </c>
      <c r="P62" s="333">
        <f>IFERROR(INDEX('11A'!$G$192:$G$227,MATCH(C62,'11A'!$B$192:$B$227,0)),0)</f>
        <v>0</v>
      </c>
      <c r="Q62" s="333">
        <f>IFERROR(INDEX('12A'!$G$192:$G$227,MATCH(C62,'12A'!$B$192:$B$227,0)),0)</f>
        <v>0</v>
      </c>
      <c r="R62" s="333">
        <f>IFERROR(INDEX('13A'!$G$192:$G$227,MATCH(C62,'13A'!$B$192:$B$227,0)),0)</f>
        <v>0</v>
      </c>
      <c r="S62" s="333">
        <f>IFERROR(INDEX('14A'!$G$192:$G$227,MATCH(C62,'14A'!$B$192:$B$227,0)),0)</f>
        <v>0</v>
      </c>
      <c r="T62" s="333">
        <f>IFERROR(INDEX('15A'!$G$192:$G$227,MATCH(C62,'15A'!$B$192:$B$227,0)),0)</f>
        <v>0</v>
      </c>
      <c r="U62" s="333">
        <f>IFERROR(INDEX('16A'!$G$192:$G$227,MATCH($C62,'16A'!$B$192:$B$227,0)),0)</f>
        <v>0</v>
      </c>
      <c r="V62" s="333">
        <f>IFERROR(INDEX('17A'!$G$192:$G$227,MATCH($C62,'17A'!$B$192:$B$227,0)),0)</f>
        <v>0</v>
      </c>
      <c r="W62" s="333">
        <f>IFERROR(INDEX('18A'!$G$192:$G$227,MATCH($C62,'18A'!$B$192:$B$227,0)),0)</f>
        <v>0</v>
      </c>
      <c r="X62" s="333">
        <f>IFERROR(INDEX('19A'!$G$192:$G$227,MATCH($C62,'19A'!$B$192:$B$227,0)),0)</f>
        <v>0</v>
      </c>
      <c r="Y62" s="333">
        <f>IFERROR(INDEX('20A'!$G$192:$G$227,MATCH($C62,'20A'!$B$192:$B$227,0)),0)</f>
        <v>0</v>
      </c>
      <c r="Z62" s="333">
        <f>IFERROR(INDEX('21A'!$G$192:$G$227,MATCH($C62,'21A'!$B$192:$B$227,0)),0)</f>
        <v>0</v>
      </c>
      <c r="AA62" s="333">
        <f>IFERROR(INDEX('22A'!$G$192:$G$227,MATCH($C62,'22A'!$B$192:$B$227,0)),0)</f>
        <v>0</v>
      </c>
      <c r="AB62" s="333">
        <f>IFERROR(INDEX('23A'!$G$192:$G$227,MATCH($C62,'23A'!$B$192:$B$227,0)),0)</f>
        <v>0</v>
      </c>
      <c r="AC62" s="333">
        <f>IFERROR(INDEX('24A'!$G$192:$G$227,MATCH($C62,'24A'!$B$192:$B$227,0)),0)</f>
        <v>0</v>
      </c>
      <c r="AD62" s="333">
        <f>IFERROR(INDEX('25A'!$G$192:$G$227,MATCH($C62,'25A'!$B$192:$B$227,0)),0)</f>
        <v>0</v>
      </c>
      <c r="AE62" s="333">
        <f>IFERROR(INDEX('26A'!$G$192:$G$227,MATCH($C62,'26A'!$B$192:$B$227,0)),0)</f>
        <v>0</v>
      </c>
      <c r="AF62" s="333">
        <f>IFERROR(INDEX('27A'!$G$192:$G$227,MATCH($C62,'27A'!$B$192:$B$227,0)),0)</f>
        <v>0</v>
      </c>
      <c r="AG62" s="333">
        <f>IFERROR(INDEX('28A'!$G$192:$G$227,MATCH($C62,'28A'!$B$192:$B$227,0)),0)</f>
        <v>0</v>
      </c>
      <c r="AH62" s="333">
        <f>IFERROR(INDEX('29A'!$G$192:$G$227,MATCH($C62,'29A'!$B$192:$B$227,0)),0)</f>
        <v>0</v>
      </c>
      <c r="AI62" s="333">
        <f>IFERROR(INDEX('30A'!$G$192:$G$227,MATCH($C62,'30A'!$B$192:$B$227,0)),0)</f>
        <v>0</v>
      </c>
    </row>
    <row r="63" spans="1:35" ht="17.399999999999999" hidden="1">
      <c r="A63" s="298"/>
      <c r="B63" s="298"/>
      <c r="C63" s="286" t="s">
        <v>205</v>
      </c>
      <c r="D63" s="293" t="s">
        <v>209</v>
      </c>
      <c r="E63" s="287">
        <f t="shared" si="0"/>
        <v>0</v>
      </c>
      <c r="F63" s="333">
        <f>IFERROR(INDEX('1A'!$G$192:$G$227,MATCH(C63,'1A'!$B$192:$B$227,0)),0)</f>
        <v>0</v>
      </c>
      <c r="G63" s="333">
        <f>IFERROR(INDEX(#REF!,MATCH(C63,#REF!,0)),0)</f>
        <v>0</v>
      </c>
      <c r="H63" s="333">
        <f>IFERROR(INDEX('3A'!$G$192:$G$227,MATCH(C63,'3A'!$B$192:$B$227,0)),0)</f>
        <v>0</v>
      </c>
      <c r="I63" s="333">
        <f>IFERROR(INDEX('4A'!$G$192:$G$227,MATCH(C63,'4A'!$B$192:$B$227,0)),0)</f>
        <v>0</v>
      </c>
      <c r="J63" s="333">
        <f>IFERROR(INDEX('5A'!$G$192:$G$227,MATCH(C63,'5A'!$B$192:$B$227,0)),0)</f>
        <v>0</v>
      </c>
      <c r="K63" s="333">
        <f>IFERROR(INDEX('6A'!$G$192:$G$227,MATCH(C63,'6A'!$B$192:$B$227,0)),0)</f>
        <v>0</v>
      </c>
      <c r="L63" s="333">
        <f>IFERROR(INDEX('7A'!$G$192:$G$227,MATCH(C63,'7A'!$B$192:$B$227,0)),0)</f>
        <v>0</v>
      </c>
      <c r="M63" s="333">
        <f>IFERROR(INDEX('8A'!$G$192:$G$227,MATCH(C63,'8A'!$B$192:$B$227,0)),0)</f>
        <v>0</v>
      </c>
      <c r="N63" s="333">
        <f>IFERROR(INDEX('9A'!$G$192:$G$227,MATCH(C63,'9A'!$B$192:$B$227,0)),0)</f>
        <v>0</v>
      </c>
      <c r="O63" s="333">
        <f>IFERROR(INDEX('10A'!$G$192:$G$227,MATCH(C63,'10A'!$B$192:$B$227,0)),0)</f>
        <v>0</v>
      </c>
      <c r="P63" s="333">
        <f>IFERROR(INDEX('11A'!$G$192:$G$227,MATCH(C63,'11A'!$B$192:$B$227,0)),0)</f>
        <v>0</v>
      </c>
      <c r="Q63" s="333">
        <f>IFERROR(INDEX('12A'!$G$192:$G$227,MATCH(C63,'12A'!$B$192:$B$227,0)),0)</f>
        <v>0</v>
      </c>
      <c r="R63" s="333">
        <f>IFERROR(INDEX('13A'!$G$192:$G$227,MATCH(C63,'13A'!$B$192:$B$227,0)),0)</f>
        <v>0</v>
      </c>
      <c r="S63" s="333">
        <f>IFERROR(INDEX('14A'!$G$192:$G$227,MATCH(C63,'14A'!$B$192:$B$227,0)),0)</f>
        <v>0</v>
      </c>
      <c r="T63" s="333">
        <f>IFERROR(INDEX('15A'!$G$192:$G$227,MATCH(C63,'15A'!$B$192:$B$227,0)),0)</f>
        <v>0</v>
      </c>
      <c r="U63" s="333">
        <f>IFERROR(INDEX('16A'!$G$192:$G$227,MATCH($C63,'16A'!$B$192:$B$227,0)),0)</f>
        <v>0</v>
      </c>
      <c r="V63" s="333">
        <f>IFERROR(INDEX('17A'!$G$192:$G$227,MATCH($C63,'17A'!$B$192:$B$227,0)),0)</f>
        <v>0</v>
      </c>
      <c r="W63" s="333">
        <f>IFERROR(INDEX('18A'!$G$192:$G$227,MATCH($C63,'18A'!$B$192:$B$227,0)),0)</f>
        <v>0</v>
      </c>
      <c r="X63" s="333">
        <f>IFERROR(INDEX('19A'!$G$192:$G$227,MATCH($C63,'19A'!$B$192:$B$227,0)),0)</f>
        <v>0</v>
      </c>
      <c r="Y63" s="333">
        <f>IFERROR(INDEX('20A'!$G$192:$G$227,MATCH($C63,'20A'!$B$192:$B$227,0)),0)</f>
        <v>0</v>
      </c>
      <c r="Z63" s="333">
        <f>IFERROR(INDEX('21A'!$G$192:$G$227,MATCH($C63,'21A'!$B$192:$B$227,0)),0)</f>
        <v>0</v>
      </c>
      <c r="AA63" s="333">
        <f>IFERROR(INDEX('22A'!$G$192:$G$227,MATCH($C63,'22A'!$B$192:$B$227,0)),0)</f>
        <v>0</v>
      </c>
      <c r="AB63" s="333">
        <f>IFERROR(INDEX('23A'!$G$192:$G$227,MATCH($C63,'23A'!$B$192:$B$227,0)),0)</f>
        <v>0</v>
      </c>
      <c r="AC63" s="333">
        <f>IFERROR(INDEX('24A'!$G$192:$G$227,MATCH($C63,'24A'!$B$192:$B$227,0)),0)</f>
        <v>0</v>
      </c>
      <c r="AD63" s="333">
        <f>IFERROR(INDEX('25A'!$G$192:$G$227,MATCH($C63,'25A'!$B$192:$B$227,0)),0)</f>
        <v>0</v>
      </c>
      <c r="AE63" s="333">
        <f>IFERROR(INDEX('26A'!$G$192:$G$227,MATCH($C63,'26A'!$B$192:$B$227,0)),0)</f>
        <v>0</v>
      </c>
      <c r="AF63" s="333">
        <f>IFERROR(INDEX('27A'!$G$192:$G$227,MATCH($C63,'27A'!$B$192:$B$227,0)),0)</f>
        <v>0</v>
      </c>
      <c r="AG63" s="333">
        <f>IFERROR(INDEX('28A'!$G$192:$G$227,MATCH($C63,'28A'!$B$192:$B$227,0)),0)</f>
        <v>0</v>
      </c>
      <c r="AH63" s="333">
        <f>IFERROR(INDEX('29A'!$G$192:$G$227,MATCH($C63,'29A'!$B$192:$B$227,0)),0)</f>
        <v>0</v>
      </c>
      <c r="AI63" s="333">
        <f>IFERROR(INDEX('30A'!$G$192:$G$227,MATCH($C63,'30A'!$B$192:$B$227,0)),0)</f>
        <v>0</v>
      </c>
    </row>
    <row r="64" spans="1:35" ht="17.399999999999999" hidden="1">
      <c r="A64" s="298"/>
      <c r="B64" s="298"/>
      <c r="C64" s="286" t="s">
        <v>158</v>
      </c>
      <c r="D64" s="293" t="s">
        <v>209</v>
      </c>
      <c r="E64" s="287">
        <f t="shared" si="0"/>
        <v>0</v>
      </c>
      <c r="F64" s="333">
        <f>IFERROR(INDEX('1A'!$G$192:$G$227,MATCH(C64,'1A'!$B$192:$B$227,0)),0)</f>
        <v>0</v>
      </c>
      <c r="G64" s="333">
        <f>IFERROR(INDEX(#REF!,MATCH(C64,#REF!,0)),0)</f>
        <v>0</v>
      </c>
      <c r="H64" s="333">
        <f>IFERROR(INDEX('3A'!$G$192:$G$227,MATCH(C64,'3A'!$B$192:$B$227,0)),0)</f>
        <v>0</v>
      </c>
      <c r="I64" s="333">
        <f>IFERROR(INDEX('4A'!$G$192:$G$227,MATCH(C64,'4A'!$B$192:$B$227,0)),0)</f>
        <v>0</v>
      </c>
      <c r="J64" s="333">
        <f>IFERROR(INDEX('5A'!$G$192:$G$227,MATCH(C64,'5A'!$B$192:$B$227,0)),0)</f>
        <v>0</v>
      </c>
      <c r="K64" s="333">
        <f>IFERROR(INDEX('6A'!$G$192:$G$227,MATCH(C64,'6A'!$B$192:$B$227,0)),0)</f>
        <v>0</v>
      </c>
      <c r="L64" s="333">
        <f>IFERROR(INDEX('7A'!$G$192:$G$227,MATCH(C64,'7A'!$B$192:$B$227,0)),0)</f>
        <v>0</v>
      </c>
      <c r="M64" s="333">
        <f>IFERROR(INDEX('8A'!$G$192:$G$227,MATCH(C64,'8A'!$B$192:$B$227,0)),0)</f>
        <v>0</v>
      </c>
      <c r="N64" s="333">
        <f>IFERROR(INDEX('9A'!$G$192:$G$227,MATCH(C64,'9A'!$B$192:$B$227,0)),0)</f>
        <v>0</v>
      </c>
      <c r="O64" s="333">
        <f>IFERROR(INDEX('10A'!$G$192:$G$227,MATCH(C64,'10A'!$B$192:$B$227,0)),0)</f>
        <v>0</v>
      </c>
      <c r="P64" s="333">
        <f>IFERROR(INDEX('11A'!$G$192:$G$227,MATCH(C64,'11A'!$B$192:$B$227,0)),0)</f>
        <v>0</v>
      </c>
      <c r="Q64" s="333">
        <f>IFERROR(INDEX('12A'!$G$192:$G$227,MATCH(C64,'12A'!$B$192:$B$227,0)),0)</f>
        <v>0</v>
      </c>
      <c r="R64" s="333">
        <f>IFERROR(INDEX('13A'!$G$192:$G$227,MATCH(C64,'13A'!$B$192:$B$227,0)),0)</f>
        <v>0</v>
      </c>
      <c r="S64" s="333">
        <f>IFERROR(INDEX('14A'!$G$192:$G$227,MATCH(C64,'14A'!$B$192:$B$227,0)),0)</f>
        <v>0</v>
      </c>
      <c r="T64" s="333">
        <f>IFERROR(INDEX('15A'!$G$192:$G$227,MATCH(C64,'15A'!$B$192:$B$227,0)),0)</f>
        <v>0</v>
      </c>
      <c r="U64" s="333">
        <f>IFERROR(INDEX('16A'!$G$192:$G$227,MATCH($C64,'16A'!$B$192:$B$227,0)),0)</f>
        <v>0</v>
      </c>
      <c r="V64" s="333">
        <f>IFERROR(INDEX('17A'!$G$192:$G$227,MATCH($C64,'17A'!$B$192:$B$227,0)),0)</f>
        <v>0</v>
      </c>
      <c r="W64" s="333">
        <f>IFERROR(INDEX('18A'!$G$192:$G$227,MATCH($C64,'18A'!$B$192:$B$227,0)),0)</f>
        <v>0</v>
      </c>
      <c r="X64" s="333">
        <f>IFERROR(INDEX('19A'!$G$192:$G$227,MATCH($C64,'19A'!$B$192:$B$227,0)),0)</f>
        <v>0</v>
      </c>
      <c r="Y64" s="333">
        <f>IFERROR(INDEX('20A'!$G$192:$G$227,MATCH($C64,'20A'!$B$192:$B$227,0)),0)</f>
        <v>0</v>
      </c>
      <c r="Z64" s="333">
        <f>IFERROR(INDEX('21A'!$G$192:$G$227,MATCH($C64,'21A'!$B$192:$B$227,0)),0)</f>
        <v>0</v>
      </c>
      <c r="AA64" s="333">
        <f>IFERROR(INDEX('22A'!$G$192:$G$227,MATCH($C64,'22A'!$B$192:$B$227,0)),0)</f>
        <v>0</v>
      </c>
      <c r="AB64" s="333">
        <f>IFERROR(INDEX('23A'!$G$192:$G$227,MATCH($C64,'23A'!$B$192:$B$227,0)),0)</f>
        <v>0</v>
      </c>
      <c r="AC64" s="333">
        <f>IFERROR(INDEX('24A'!$G$192:$G$227,MATCH($C64,'24A'!$B$192:$B$227,0)),0)</f>
        <v>0</v>
      </c>
      <c r="AD64" s="333">
        <f>IFERROR(INDEX('25A'!$G$192:$G$227,MATCH($C64,'25A'!$B$192:$B$227,0)),0)</f>
        <v>0</v>
      </c>
      <c r="AE64" s="333">
        <f>IFERROR(INDEX('26A'!$G$192:$G$227,MATCH($C64,'26A'!$B$192:$B$227,0)),0)</f>
        <v>0</v>
      </c>
      <c r="AF64" s="333">
        <f>IFERROR(INDEX('27A'!$G$192:$G$227,MATCH($C64,'27A'!$B$192:$B$227,0)),0)</f>
        <v>0</v>
      </c>
      <c r="AG64" s="333">
        <f>IFERROR(INDEX('28A'!$G$192:$G$227,MATCH($C64,'28A'!$B$192:$B$227,0)),0)</f>
        <v>0</v>
      </c>
      <c r="AH64" s="333">
        <f>IFERROR(INDEX('29A'!$G$192:$G$227,MATCH($C64,'29A'!$B$192:$B$227,0)),0)</f>
        <v>0</v>
      </c>
      <c r="AI64" s="333">
        <f>IFERROR(INDEX('30A'!$G$192:$G$227,MATCH($C64,'30A'!$B$192:$B$227,0)),0)</f>
        <v>0</v>
      </c>
    </row>
    <row r="65" spans="1:35" ht="17.399999999999999" hidden="1">
      <c r="A65" s="298"/>
      <c r="B65" s="298"/>
      <c r="C65" s="286" t="s">
        <v>15</v>
      </c>
      <c r="D65" s="293" t="s">
        <v>209</v>
      </c>
      <c r="E65" s="287">
        <f t="shared" si="0"/>
        <v>0</v>
      </c>
      <c r="F65" s="333">
        <f>IFERROR(INDEX('1A'!$G$192:$G$227,MATCH(C65,'1A'!$B$192:$B$227,0)),0)</f>
        <v>0</v>
      </c>
      <c r="G65" s="333">
        <f>IFERROR(INDEX(#REF!,MATCH(C65,#REF!,0)),0)</f>
        <v>0</v>
      </c>
      <c r="H65" s="333">
        <f>IFERROR(INDEX('3A'!$G$192:$G$227,MATCH(C65,'3A'!$B$192:$B$227,0)),0)</f>
        <v>0</v>
      </c>
      <c r="I65" s="333">
        <f>IFERROR(INDEX('4A'!$G$192:$G$227,MATCH(C65,'4A'!$B$192:$B$227,0)),0)</f>
        <v>0</v>
      </c>
      <c r="J65" s="333">
        <f>IFERROR(INDEX('5A'!$G$192:$G$227,MATCH(C65,'5A'!$B$192:$B$227,0)),0)</f>
        <v>0</v>
      </c>
      <c r="K65" s="333">
        <f>IFERROR(INDEX('6A'!$G$192:$G$227,MATCH(C65,'6A'!$B$192:$B$227,0)),0)</f>
        <v>0</v>
      </c>
      <c r="L65" s="333">
        <f>IFERROR(INDEX('7A'!$G$192:$G$227,MATCH(C65,'7A'!$B$192:$B$227,0)),0)</f>
        <v>0</v>
      </c>
      <c r="M65" s="333">
        <f>IFERROR(INDEX('8A'!$G$192:$G$227,MATCH(C65,'8A'!$B$192:$B$227,0)),0)</f>
        <v>0</v>
      </c>
      <c r="N65" s="333">
        <f>IFERROR(INDEX('9A'!$G$192:$G$227,MATCH(C65,'9A'!$B$192:$B$227,0)),0)</f>
        <v>0</v>
      </c>
      <c r="O65" s="333">
        <f>IFERROR(INDEX('10A'!$G$192:$G$227,MATCH(C65,'10A'!$B$192:$B$227,0)),0)</f>
        <v>0</v>
      </c>
      <c r="P65" s="333">
        <f>IFERROR(INDEX('11A'!$G$192:$G$227,MATCH(C65,'11A'!$B$192:$B$227,0)),0)</f>
        <v>0</v>
      </c>
      <c r="Q65" s="333">
        <f>IFERROR(INDEX('12A'!$G$192:$G$227,MATCH(C65,'12A'!$B$192:$B$227,0)),0)</f>
        <v>0</v>
      </c>
      <c r="R65" s="333">
        <f>IFERROR(INDEX('13A'!$G$192:$G$227,MATCH(C65,'13A'!$B$192:$B$227,0)),0)</f>
        <v>0</v>
      </c>
      <c r="S65" s="333">
        <f>IFERROR(INDEX('14A'!$G$192:$G$227,MATCH(C65,'14A'!$B$192:$B$227,0)),0)</f>
        <v>0</v>
      </c>
      <c r="T65" s="333">
        <f>IFERROR(INDEX('15A'!$G$192:$G$227,MATCH(C65,'15A'!$B$192:$B$227,0)),0)</f>
        <v>0</v>
      </c>
      <c r="U65" s="333">
        <f>IFERROR(INDEX('16A'!$G$192:$G$227,MATCH($C65,'16A'!$B$192:$B$227,0)),0)</f>
        <v>0</v>
      </c>
      <c r="V65" s="333">
        <f>IFERROR(INDEX('17A'!$G$192:$G$227,MATCH($C65,'17A'!$B$192:$B$227,0)),0)</f>
        <v>0</v>
      </c>
      <c r="W65" s="333">
        <f>IFERROR(INDEX('18A'!$G$192:$G$227,MATCH($C65,'18A'!$B$192:$B$227,0)),0)</f>
        <v>0</v>
      </c>
      <c r="X65" s="333">
        <f>IFERROR(INDEX('19A'!$G$192:$G$227,MATCH($C65,'19A'!$B$192:$B$227,0)),0)</f>
        <v>0</v>
      </c>
      <c r="Y65" s="333">
        <f>IFERROR(INDEX('20A'!$G$192:$G$227,MATCH($C65,'20A'!$B$192:$B$227,0)),0)</f>
        <v>0</v>
      </c>
      <c r="Z65" s="333">
        <f>IFERROR(INDEX('21A'!$G$192:$G$227,MATCH($C65,'21A'!$B$192:$B$227,0)),0)</f>
        <v>0</v>
      </c>
      <c r="AA65" s="333">
        <f>IFERROR(INDEX('22A'!$G$192:$G$227,MATCH($C65,'22A'!$B$192:$B$227,0)),0)</f>
        <v>0</v>
      </c>
      <c r="AB65" s="333">
        <f>IFERROR(INDEX('23A'!$G$192:$G$227,MATCH($C65,'23A'!$B$192:$B$227,0)),0)</f>
        <v>0</v>
      </c>
      <c r="AC65" s="333">
        <f>IFERROR(INDEX('24A'!$G$192:$G$227,MATCH($C65,'24A'!$B$192:$B$227,0)),0)</f>
        <v>0</v>
      </c>
      <c r="AD65" s="333">
        <f>IFERROR(INDEX('25A'!$G$192:$G$227,MATCH($C65,'25A'!$B$192:$B$227,0)),0)</f>
        <v>0</v>
      </c>
      <c r="AE65" s="333">
        <f>IFERROR(INDEX('26A'!$G$192:$G$227,MATCH($C65,'26A'!$B$192:$B$227,0)),0)</f>
        <v>0</v>
      </c>
      <c r="AF65" s="333">
        <f>IFERROR(INDEX('27A'!$G$192:$G$227,MATCH($C65,'27A'!$B$192:$B$227,0)),0)</f>
        <v>0</v>
      </c>
      <c r="AG65" s="333">
        <f>IFERROR(INDEX('28A'!$G$192:$G$227,MATCH($C65,'28A'!$B$192:$B$227,0)),0)</f>
        <v>0</v>
      </c>
      <c r="AH65" s="333">
        <f>IFERROR(INDEX('29A'!$G$192:$G$227,MATCH($C65,'29A'!$B$192:$B$227,0)),0)</f>
        <v>0</v>
      </c>
      <c r="AI65" s="333">
        <f>IFERROR(INDEX('30A'!$G$192:$G$227,MATCH($C65,'30A'!$B$192:$B$227,0)),0)</f>
        <v>0</v>
      </c>
    </row>
    <row r="66" spans="1:35" ht="17.399999999999999" hidden="1">
      <c r="A66" s="298"/>
      <c r="B66" s="298"/>
      <c r="C66" s="286" t="s">
        <v>16</v>
      </c>
      <c r="D66" s="293" t="s">
        <v>209</v>
      </c>
      <c r="E66" s="287">
        <f t="shared" si="0"/>
        <v>0</v>
      </c>
      <c r="F66" s="333">
        <f>IFERROR(INDEX('1A'!$G$192:$G$227,MATCH(C66,'1A'!$B$192:$B$227,0)),0)</f>
        <v>0</v>
      </c>
      <c r="G66" s="333">
        <f>IFERROR(INDEX(#REF!,MATCH(C66,#REF!,0)),0)</f>
        <v>0</v>
      </c>
      <c r="H66" s="333">
        <f>IFERROR(INDEX('3A'!$G$192:$G$227,MATCH(C66,'3A'!$B$192:$B$227,0)),0)</f>
        <v>0</v>
      </c>
      <c r="I66" s="333">
        <f>IFERROR(INDEX('4A'!$G$192:$G$227,MATCH(C66,'4A'!$B$192:$B$227,0)),0)</f>
        <v>0</v>
      </c>
      <c r="J66" s="333">
        <f>IFERROR(INDEX('5A'!$G$192:$G$227,MATCH(C66,'5A'!$B$192:$B$227,0)),0)</f>
        <v>0</v>
      </c>
      <c r="K66" s="333">
        <f>IFERROR(INDEX('6A'!$G$192:$G$227,MATCH(C66,'6A'!$B$192:$B$227,0)),0)</f>
        <v>0</v>
      </c>
      <c r="L66" s="333">
        <f>IFERROR(INDEX('7A'!$G$192:$G$227,MATCH(C66,'7A'!$B$192:$B$227,0)),0)</f>
        <v>0</v>
      </c>
      <c r="M66" s="333">
        <f>IFERROR(INDEX('8A'!$G$192:$G$227,MATCH(C66,'8A'!$B$192:$B$227,0)),0)</f>
        <v>0</v>
      </c>
      <c r="N66" s="333">
        <f>IFERROR(INDEX('9A'!$G$192:$G$227,MATCH(C66,'9A'!$B$192:$B$227,0)),0)</f>
        <v>0</v>
      </c>
      <c r="O66" s="333">
        <f>IFERROR(INDEX('10A'!$G$192:$G$227,MATCH(C66,'10A'!$B$192:$B$227,0)),0)</f>
        <v>0</v>
      </c>
      <c r="P66" s="333">
        <f>IFERROR(INDEX('11A'!$G$192:$G$227,MATCH(C66,'11A'!$B$192:$B$227,0)),0)</f>
        <v>0</v>
      </c>
      <c r="Q66" s="333">
        <f>IFERROR(INDEX('12A'!$G$192:$G$227,MATCH(C66,'12A'!$B$192:$B$227,0)),0)</f>
        <v>0</v>
      </c>
      <c r="R66" s="333">
        <f>IFERROR(INDEX('13A'!$G$192:$G$227,MATCH(C66,'13A'!$B$192:$B$227,0)),0)</f>
        <v>0</v>
      </c>
      <c r="S66" s="333">
        <f>IFERROR(INDEX('14A'!$G$192:$G$227,MATCH(C66,'14A'!$B$192:$B$227,0)),0)</f>
        <v>0</v>
      </c>
      <c r="T66" s="333">
        <f>IFERROR(INDEX('15A'!$G$192:$G$227,MATCH(C66,'15A'!$B$192:$B$227,0)),0)</f>
        <v>0</v>
      </c>
      <c r="U66" s="333">
        <f>IFERROR(INDEX('16A'!$G$192:$G$227,MATCH($C66,'16A'!$B$192:$B$227,0)),0)</f>
        <v>0</v>
      </c>
      <c r="V66" s="333">
        <f>IFERROR(INDEX('17A'!$G$192:$G$227,MATCH($C66,'17A'!$B$192:$B$227,0)),0)</f>
        <v>0</v>
      </c>
      <c r="W66" s="333">
        <f>IFERROR(INDEX('18A'!$G$192:$G$227,MATCH($C66,'18A'!$B$192:$B$227,0)),0)</f>
        <v>0</v>
      </c>
      <c r="X66" s="333">
        <f>IFERROR(INDEX('19A'!$G$192:$G$227,MATCH($C66,'19A'!$B$192:$B$227,0)),0)</f>
        <v>0</v>
      </c>
      <c r="Y66" s="333">
        <f>IFERROR(INDEX('20A'!$G$192:$G$227,MATCH($C66,'20A'!$B$192:$B$227,0)),0)</f>
        <v>0</v>
      </c>
      <c r="Z66" s="333">
        <f>IFERROR(INDEX('21A'!$G$192:$G$227,MATCH($C66,'21A'!$B$192:$B$227,0)),0)</f>
        <v>0</v>
      </c>
      <c r="AA66" s="333">
        <f>IFERROR(INDEX('22A'!$G$192:$G$227,MATCH($C66,'22A'!$B$192:$B$227,0)),0)</f>
        <v>0</v>
      </c>
      <c r="AB66" s="333">
        <f>IFERROR(INDEX('23A'!$G$192:$G$227,MATCH($C66,'23A'!$B$192:$B$227,0)),0)</f>
        <v>0</v>
      </c>
      <c r="AC66" s="333">
        <f>IFERROR(INDEX('24A'!$G$192:$G$227,MATCH($C66,'24A'!$B$192:$B$227,0)),0)</f>
        <v>0</v>
      </c>
      <c r="AD66" s="333">
        <f>IFERROR(INDEX('25A'!$G$192:$G$227,MATCH($C66,'25A'!$B$192:$B$227,0)),0)</f>
        <v>0</v>
      </c>
      <c r="AE66" s="333">
        <f>IFERROR(INDEX('26A'!$G$192:$G$227,MATCH($C66,'26A'!$B$192:$B$227,0)),0)</f>
        <v>0</v>
      </c>
      <c r="AF66" s="333">
        <f>IFERROR(INDEX('27A'!$G$192:$G$227,MATCH($C66,'27A'!$B$192:$B$227,0)),0)</f>
        <v>0</v>
      </c>
      <c r="AG66" s="333">
        <f>IFERROR(INDEX('28A'!$G$192:$G$227,MATCH($C66,'28A'!$B$192:$B$227,0)),0)</f>
        <v>0</v>
      </c>
      <c r="AH66" s="333">
        <f>IFERROR(INDEX('29A'!$G$192:$G$227,MATCH($C66,'29A'!$B$192:$B$227,0)),0)</f>
        <v>0</v>
      </c>
      <c r="AI66" s="333">
        <f>IFERROR(INDEX('30A'!$G$192:$G$227,MATCH($C66,'30A'!$B$192:$B$227,0)),0)</f>
        <v>0</v>
      </c>
    </row>
    <row r="67" spans="1:35" ht="17.399999999999999" hidden="1">
      <c r="A67" s="298"/>
      <c r="B67" s="298"/>
      <c r="C67" s="286" t="s">
        <v>17</v>
      </c>
      <c r="D67" s="293" t="s">
        <v>209</v>
      </c>
      <c r="E67" s="287">
        <f t="shared" si="0"/>
        <v>0</v>
      </c>
      <c r="F67" s="333">
        <f>IFERROR(INDEX('1A'!$G$192:$G$227,MATCH(C67,'1A'!$B$192:$B$227,0)),0)</f>
        <v>0</v>
      </c>
      <c r="G67" s="333">
        <f>IFERROR(INDEX(#REF!,MATCH(C67,#REF!,0)),0)</f>
        <v>0</v>
      </c>
      <c r="H67" s="333">
        <f>IFERROR(INDEX('3A'!$G$192:$G$227,MATCH(C67,'3A'!$B$192:$B$227,0)),0)</f>
        <v>0</v>
      </c>
      <c r="I67" s="333">
        <f>IFERROR(INDEX('4A'!$G$192:$G$227,MATCH(C67,'4A'!$B$192:$B$227,0)),0)</f>
        <v>0</v>
      </c>
      <c r="J67" s="333">
        <f>IFERROR(INDEX('5A'!$G$192:$G$227,MATCH(C67,'5A'!$B$192:$B$227,0)),0)</f>
        <v>0</v>
      </c>
      <c r="K67" s="333">
        <f>IFERROR(INDEX('6A'!$G$192:$G$227,MATCH(C67,'6A'!$B$192:$B$227,0)),0)</f>
        <v>0</v>
      </c>
      <c r="L67" s="333">
        <f>IFERROR(INDEX('7A'!$G$192:$G$227,MATCH(C67,'7A'!$B$192:$B$227,0)),0)</f>
        <v>0</v>
      </c>
      <c r="M67" s="333">
        <f>IFERROR(INDEX('8A'!$G$192:$G$227,MATCH(C67,'8A'!$B$192:$B$227,0)),0)</f>
        <v>0</v>
      </c>
      <c r="N67" s="333">
        <f>IFERROR(INDEX('9A'!$G$192:$G$227,MATCH(C67,'9A'!$B$192:$B$227,0)),0)</f>
        <v>0</v>
      </c>
      <c r="O67" s="333">
        <f>IFERROR(INDEX('10A'!$G$192:$G$227,MATCH(C67,'10A'!$B$192:$B$227,0)),0)</f>
        <v>0</v>
      </c>
      <c r="P67" s="333">
        <f>IFERROR(INDEX('11A'!$G$192:$G$227,MATCH(C67,'11A'!$B$192:$B$227,0)),0)</f>
        <v>0</v>
      </c>
      <c r="Q67" s="333">
        <f>IFERROR(INDEX('12A'!$G$192:$G$227,MATCH(C67,'12A'!$B$192:$B$227,0)),0)</f>
        <v>0</v>
      </c>
      <c r="R67" s="333">
        <f>IFERROR(INDEX('13A'!$G$192:$G$227,MATCH(C67,'13A'!$B$192:$B$227,0)),0)</f>
        <v>0</v>
      </c>
      <c r="S67" s="333">
        <f>IFERROR(INDEX('14A'!$G$192:$G$227,MATCH(C67,'14A'!$B$192:$B$227,0)),0)</f>
        <v>0</v>
      </c>
      <c r="T67" s="333">
        <f>IFERROR(INDEX('15A'!$G$192:$G$227,MATCH(C67,'15A'!$B$192:$B$227,0)),0)</f>
        <v>0</v>
      </c>
      <c r="U67" s="333">
        <f>IFERROR(INDEX('16A'!$G$192:$G$227,MATCH($C67,'16A'!$B$192:$B$227,0)),0)</f>
        <v>0</v>
      </c>
      <c r="V67" s="333">
        <f>IFERROR(INDEX('17A'!$G$192:$G$227,MATCH($C67,'17A'!$B$192:$B$227,0)),0)</f>
        <v>0</v>
      </c>
      <c r="W67" s="333">
        <f>IFERROR(INDEX('18A'!$G$192:$G$227,MATCH($C67,'18A'!$B$192:$B$227,0)),0)</f>
        <v>0</v>
      </c>
      <c r="X67" s="333">
        <f>IFERROR(INDEX('19A'!$G$192:$G$227,MATCH($C67,'19A'!$B$192:$B$227,0)),0)</f>
        <v>0</v>
      </c>
      <c r="Y67" s="333">
        <f>IFERROR(INDEX('20A'!$G$192:$G$227,MATCH($C67,'20A'!$B$192:$B$227,0)),0)</f>
        <v>0</v>
      </c>
      <c r="Z67" s="333">
        <f>IFERROR(INDEX('21A'!$G$192:$G$227,MATCH($C67,'21A'!$B$192:$B$227,0)),0)</f>
        <v>0</v>
      </c>
      <c r="AA67" s="333">
        <f>IFERROR(INDEX('22A'!$G$192:$G$227,MATCH($C67,'22A'!$B$192:$B$227,0)),0)</f>
        <v>0</v>
      </c>
      <c r="AB67" s="333">
        <f>IFERROR(INDEX('23A'!$G$192:$G$227,MATCH($C67,'23A'!$B$192:$B$227,0)),0)</f>
        <v>0</v>
      </c>
      <c r="AC67" s="333">
        <f>IFERROR(INDEX('24A'!$G$192:$G$227,MATCH($C67,'24A'!$B$192:$B$227,0)),0)</f>
        <v>0</v>
      </c>
      <c r="AD67" s="333">
        <f>IFERROR(INDEX('25A'!$G$192:$G$227,MATCH($C67,'25A'!$B$192:$B$227,0)),0)</f>
        <v>0</v>
      </c>
      <c r="AE67" s="333">
        <f>IFERROR(INDEX('26A'!$G$192:$G$227,MATCH($C67,'26A'!$B$192:$B$227,0)),0)</f>
        <v>0</v>
      </c>
      <c r="AF67" s="333">
        <f>IFERROR(INDEX('27A'!$G$192:$G$227,MATCH($C67,'27A'!$B$192:$B$227,0)),0)</f>
        <v>0</v>
      </c>
      <c r="AG67" s="333">
        <f>IFERROR(INDEX('28A'!$G$192:$G$227,MATCH($C67,'28A'!$B$192:$B$227,0)),0)</f>
        <v>0</v>
      </c>
      <c r="AH67" s="333">
        <f>IFERROR(INDEX('29A'!$G$192:$G$227,MATCH($C67,'29A'!$B$192:$B$227,0)),0)</f>
        <v>0</v>
      </c>
      <c r="AI67" s="333">
        <f>IFERROR(INDEX('30A'!$G$192:$G$227,MATCH($C67,'30A'!$B$192:$B$227,0)),0)</f>
        <v>0</v>
      </c>
    </row>
    <row r="68" spans="1:35" ht="17.399999999999999" hidden="1">
      <c r="A68" s="298"/>
      <c r="B68" s="298"/>
      <c r="C68" s="286" t="s">
        <v>18</v>
      </c>
      <c r="D68" s="293" t="s">
        <v>209</v>
      </c>
      <c r="E68" s="287">
        <f t="shared" si="0"/>
        <v>0</v>
      </c>
      <c r="F68" s="333">
        <f>IFERROR(INDEX('1A'!$G$192:$G$227,MATCH(C68,'1A'!$B$192:$B$227,0)),0)</f>
        <v>0</v>
      </c>
      <c r="G68" s="333">
        <f>IFERROR(INDEX(#REF!,MATCH(C68,#REF!,0)),0)</f>
        <v>0</v>
      </c>
      <c r="H68" s="333">
        <f>IFERROR(INDEX('3A'!$G$192:$G$227,MATCH(C68,'3A'!$B$192:$B$227,0)),0)</f>
        <v>0</v>
      </c>
      <c r="I68" s="333">
        <f>IFERROR(INDEX('4A'!$G$192:$G$227,MATCH(C68,'4A'!$B$192:$B$227,0)),0)</f>
        <v>0</v>
      </c>
      <c r="J68" s="333">
        <f>IFERROR(INDEX('5A'!$G$192:$G$227,MATCH(C68,'5A'!$B$192:$B$227,0)),0)</f>
        <v>0</v>
      </c>
      <c r="K68" s="333">
        <f>IFERROR(INDEX('6A'!$G$192:$G$227,MATCH(C68,'6A'!$B$192:$B$227,0)),0)</f>
        <v>0</v>
      </c>
      <c r="L68" s="333">
        <f>IFERROR(INDEX('7A'!$G$192:$G$227,MATCH(C68,'7A'!$B$192:$B$227,0)),0)</f>
        <v>0</v>
      </c>
      <c r="M68" s="333">
        <f>IFERROR(INDEX('8A'!$G$192:$G$227,MATCH(C68,'8A'!$B$192:$B$227,0)),0)</f>
        <v>0</v>
      </c>
      <c r="N68" s="333">
        <f>IFERROR(INDEX('9A'!$G$192:$G$227,MATCH(C68,'9A'!$B$192:$B$227,0)),0)</f>
        <v>0</v>
      </c>
      <c r="O68" s="333">
        <f>IFERROR(INDEX('10A'!$G$192:$G$227,MATCH(C68,'10A'!$B$192:$B$227,0)),0)</f>
        <v>0</v>
      </c>
      <c r="P68" s="333">
        <f>IFERROR(INDEX('11A'!$G$192:$G$227,MATCH(C68,'11A'!$B$192:$B$227,0)),0)</f>
        <v>0</v>
      </c>
      <c r="Q68" s="333">
        <f>IFERROR(INDEX('12A'!$G$192:$G$227,MATCH(C68,'12A'!$B$192:$B$227,0)),0)</f>
        <v>0</v>
      </c>
      <c r="R68" s="333">
        <f>IFERROR(INDEX('13A'!$G$192:$G$227,MATCH(C68,'13A'!$B$192:$B$227,0)),0)</f>
        <v>0</v>
      </c>
      <c r="S68" s="333">
        <f>IFERROR(INDEX('14A'!$G$192:$G$227,MATCH(C68,'14A'!$B$192:$B$227,0)),0)</f>
        <v>0</v>
      </c>
      <c r="T68" s="333">
        <f>IFERROR(INDEX('15A'!$G$192:$G$227,MATCH(C68,'15A'!$B$192:$B$227,0)),0)</f>
        <v>0</v>
      </c>
      <c r="U68" s="333">
        <f>IFERROR(INDEX('16A'!$G$192:$G$227,MATCH($C68,'16A'!$B$192:$B$227,0)),0)</f>
        <v>0</v>
      </c>
      <c r="V68" s="333">
        <f>IFERROR(INDEX('17A'!$G$192:$G$227,MATCH($C68,'17A'!$B$192:$B$227,0)),0)</f>
        <v>0</v>
      </c>
      <c r="W68" s="333">
        <f>IFERROR(INDEX('18A'!$G$192:$G$227,MATCH($C68,'18A'!$B$192:$B$227,0)),0)</f>
        <v>0</v>
      </c>
      <c r="X68" s="333">
        <f>IFERROR(INDEX('19A'!$G$192:$G$227,MATCH($C68,'19A'!$B$192:$B$227,0)),0)</f>
        <v>0</v>
      </c>
      <c r="Y68" s="333">
        <f>IFERROR(INDEX('20A'!$G$192:$G$227,MATCH($C68,'20A'!$B$192:$B$227,0)),0)</f>
        <v>0</v>
      </c>
      <c r="Z68" s="333">
        <f>IFERROR(INDEX('21A'!$G$192:$G$227,MATCH($C68,'21A'!$B$192:$B$227,0)),0)</f>
        <v>0</v>
      </c>
      <c r="AA68" s="333">
        <f>IFERROR(INDEX('22A'!$G$192:$G$227,MATCH($C68,'22A'!$B$192:$B$227,0)),0)</f>
        <v>0</v>
      </c>
      <c r="AB68" s="333">
        <f>IFERROR(INDEX('23A'!$G$192:$G$227,MATCH($C68,'23A'!$B$192:$B$227,0)),0)</f>
        <v>0</v>
      </c>
      <c r="AC68" s="333">
        <f>IFERROR(INDEX('24A'!$G$192:$G$227,MATCH($C68,'24A'!$B$192:$B$227,0)),0)</f>
        <v>0</v>
      </c>
      <c r="AD68" s="333">
        <f>IFERROR(INDEX('25A'!$G$192:$G$227,MATCH($C68,'25A'!$B$192:$B$227,0)),0)</f>
        <v>0</v>
      </c>
      <c r="AE68" s="333">
        <f>IFERROR(INDEX('26A'!$G$192:$G$227,MATCH($C68,'26A'!$B$192:$B$227,0)),0)</f>
        <v>0</v>
      </c>
      <c r="AF68" s="333">
        <f>IFERROR(INDEX('27A'!$G$192:$G$227,MATCH($C68,'27A'!$B$192:$B$227,0)),0)</f>
        <v>0</v>
      </c>
      <c r="AG68" s="333">
        <f>IFERROR(INDEX('28A'!$G$192:$G$227,MATCH($C68,'28A'!$B$192:$B$227,0)),0)</f>
        <v>0</v>
      </c>
      <c r="AH68" s="333">
        <f>IFERROR(INDEX('29A'!$G$192:$G$227,MATCH($C68,'29A'!$B$192:$B$227,0)),0)</f>
        <v>0</v>
      </c>
      <c r="AI68" s="333">
        <f>IFERROR(INDEX('30A'!$G$192:$G$227,MATCH($C68,'30A'!$B$192:$B$227,0)),0)</f>
        <v>0</v>
      </c>
    </row>
    <row r="69" spans="1:35" ht="17.399999999999999" hidden="1">
      <c r="A69" s="298"/>
      <c r="B69" s="298"/>
      <c r="C69" s="286" t="s">
        <v>19</v>
      </c>
      <c r="D69" s="293" t="s">
        <v>209</v>
      </c>
      <c r="E69" s="287">
        <f t="shared" si="0"/>
        <v>0</v>
      </c>
      <c r="F69" s="333">
        <f>IFERROR(INDEX('1A'!$G$192:$G$227,MATCH(C69,'1A'!$B$192:$B$227,0)),0)</f>
        <v>0</v>
      </c>
      <c r="G69" s="333">
        <f>IFERROR(INDEX(#REF!,MATCH(C69,#REF!,0)),0)</f>
        <v>0</v>
      </c>
      <c r="H69" s="333">
        <f>IFERROR(INDEX('3A'!$G$192:$G$227,MATCH(C69,'3A'!$B$192:$B$227,0)),0)</f>
        <v>0</v>
      </c>
      <c r="I69" s="333">
        <f>IFERROR(INDEX('4A'!$G$192:$G$227,MATCH(C69,'4A'!$B$192:$B$227,0)),0)</f>
        <v>0</v>
      </c>
      <c r="J69" s="333">
        <f>IFERROR(INDEX('5A'!$G$192:$G$227,MATCH(C69,'5A'!$B$192:$B$227,0)),0)</f>
        <v>0</v>
      </c>
      <c r="K69" s="333">
        <f>IFERROR(INDEX('6A'!$G$192:$G$227,MATCH(C69,'6A'!$B$192:$B$227,0)),0)</f>
        <v>0</v>
      </c>
      <c r="L69" s="333">
        <f>IFERROR(INDEX('7A'!$G$192:$G$227,MATCH(C69,'7A'!$B$192:$B$227,0)),0)</f>
        <v>0</v>
      </c>
      <c r="M69" s="333">
        <f>IFERROR(INDEX('8A'!$G$192:$G$227,MATCH(C69,'8A'!$B$192:$B$227,0)),0)</f>
        <v>0</v>
      </c>
      <c r="N69" s="333">
        <f>IFERROR(INDEX('9A'!$G$192:$G$227,MATCH(C69,'9A'!$B$192:$B$227,0)),0)</f>
        <v>0</v>
      </c>
      <c r="O69" s="333">
        <f>IFERROR(INDEX('10A'!$G$192:$G$227,MATCH(C69,'10A'!$B$192:$B$227,0)),0)</f>
        <v>0</v>
      </c>
      <c r="P69" s="333">
        <f>IFERROR(INDEX('11A'!$G$192:$G$227,MATCH(C69,'11A'!$B$192:$B$227,0)),0)</f>
        <v>0</v>
      </c>
      <c r="Q69" s="333">
        <f>IFERROR(INDEX('12A'!$G$192:$G$227,MATCH(C69,'12A'!$B$192:$B$227,0)),0)</f>
        <v>0</v>
      </c>
      <c r="R69" s="333">
        <f>IFERROR(INDEX('13A'!$G$192:$G$227,MATCH(C69,'13A'!$B$192:$B$227,0)),0)</f>
        <v>0</v>
      </c>
      <c r="S69" s="333">
        <f>IFERROR(INDEX('14A'!$G$192:$G$227,MATCH(C69,'14A'!$B$192:$B$227,0)),0)</f>
        <v>0</v>
      </c>
      <c r="T69" s="333">
        <f>IFERROR(INDEX('15A'!$G$192:$G$227,MATCH(C69,'15A'!$B$192:$B$227,0)),0)</f>
        <v>0</v>
      </c>
      <c r="U69" s="333">
        <f>IFERROR(INDEX('16A'!$G$192:$G$227,MATCH($C69,'16A'!$B$192:$B$227,0)),0)</f>
        <v>0</v>
      </c>
      <c r="V69" s="333">
        <f>IFERROR(INDEX('17A'!$G$192:$G$227,MATCH($C69,'17A'!$B$192:$B$227,0)),0)</f>
        <v>0</v>
      </c>
      <c r="W69" s="333">
        <f>IFERROR(INDEX('18A'!$G$192:$G$227,MATCH($C69,'18A'!$B$192:$B$227,0)),0)</f>
        <v>0</v>
      </c>
      <c r="X69" s="333">
        <f>IFERROR(INDEX('19A'!$G$192:$G$227,MATCH($C69,'19A'!$B$192:$B$227,0)),0)</f>
        <v>0</v>
      </c>
      <c r="Y69" s="333">
        <f>IFERROR(INDEX('20A'!$G$192:$G$227,MATCH($C69,'20A'!$B$192:$B$227,0)),0)</f>
        <v>0</v>
      </c>
      <c r="Z69" s="333">
        <f>IFERROR(INDEX('21A'!$G$192:$G$227,MATCH($C69,'21A'!$B$192:$B$227,0)),0)</f>
        <v>0</v>
      </c>
      <c r="AA69" s="333">
        <f>IFERROR(INDEX('22A'!$G$192:$G$227,MATCH($C69,'22A'!$B$192:$B$227,0)),0)</f>
        <v>0</v>
      </c>
      <c r="AB69" s="333">
        <f>IFERROR(INDEX('23A'!$G$192:$G$227,MATCH($C69,'23A'!$B$192:$B$227,0)),0)</f>
        <v>0</v>
      </c>
      <c r="AC69" s="333">
        <f>IFERROR(INDEX('24A'!$G$192:$G$227,MATCH($C69,'24A'!$B$192:$B$227,0)),0)</f>
        <v>0</v>
      </c>
      <c r="AD69" s="333">
        <f>IFERROR(INDEX('25A'!$G$192:$G$227,MATCH($C69,'25A'!$B$192:$B$227,0)),0)</f>
        <v>0</v>
      </c>
      <c r="AE69" s="333">
        <f>IFERROR(INDEX('26A'!$G$192:$G$227,MATCH($C69,'26A'!$B$192:$B$227,0)),0)</f>
        <v>0</v>
      </c>
      <c r="AF69" s="333">
        <f>IFERROR(INDEX('27A'!$G$192:$G$227,MATCH($C69,'27A'!$B$192:$B$227,0)),0)</f>
        <v>0</v>
      </c>
      <c r="AG69" s="333">
        <f>IFERROR(INDEX('28A'!$G$192:$G$227,MATCH($C69,'28A'!$B$192:$B$227,0)),0)</f>
        <v>0</v>
      </c>
      <c r="AH69" s="333">
        <f>IFERROR(INDEX('29A'!$G$192:$G$227,MATCH($C69,'29A'!$B$192:$B$227,0)),0)</f>
        <v>0</v>
      </c>
      <c r="AI69" s="333">
        <f>IFERROR(INDEX('30A'!$G$192:$G$227,MATCH($C69,'30A'!$B$192:$B$227,0)),0)</f>
        <v>0</v>
      </c>
    </row>
    <row r="70" spans="1:35" ht="17.399999999999999" hidden="1">
      <c r="A70" s="298"/>
      <c r="B70" s="298"/>
      <c r="C70" s="286" t="s">
        <v>20</v>
      </c>
      <c r="D70" s="293" t="s">
        <v>209</v>
      </c>
      <c r="E70" s="287">
        <f t="shared" si="0"/>
        <v>0</v>
      </c>
      <c r="F70" s="333">
        <f>IFERROR(INDEX('1A'!$G$192:$G$227,MATCH(C70,'1A'!$B$192:$B$227,0)),0)</f>
        <v>0</v>
      </c>
      <c r="G70" s="333">
        <f>IFERROR(INDEX(#REF!,MATCH(C70,#REF!,0)),0)</f>
        <v>0</v>
      </c>
      <c r="H70" s="333">
        <f>IFERROR(INDEX('3A'!$G$192:$G$227,MATCH(C70,'3A'!$B$192:$B$227,0)),0)</f>
        <v>0</v>
      </c>
      <c r="I70" s="333">
        <f>IFERROR(INDEX('4A'!$G$192:$G$227,MATCH(C70,'4A'!$B$192:$B$227,0)),0)</f>
        <v>0</v>
      </c>
      <c r="J70" s="333">
        <f>IFERROR(INDEX('5A'!$G$192:$G$227,MATCH(C70,'5A'!$B$192:$B$227,0)),0)</f>
        <v>0</v>
      </c>
      <c r="K70" s="333">
        <f>IFERROR(INDEX('6A'!$G$192:$G$227,MATCH(C70,'6A'!$B$192:$B$227,0)),0)</f>
        <v>0</v>
      </c>
      <c r="L70" s="333">
        <f>IFERROR(INDEX('7A'!$G$192:$G$227,MATCH(C70,'7A'!$B$192:$B$227,0)),0)</f>
        <v>0</v>
      </c>
      <c r="M70" s="333">
        <f>IFERROR(INDEX('8A'!$G$192:$G$227,MATCH(C70,'8A'!$B$192:$B$227,0)),0)</f>
        <v>0</v>
      </c>
      <c r="N70" s="333">
        <f>IFERROR(INDEX('9A'!$G$192:$G$227,MATCH(C70,'9A'!$B$192:$B$227,0)),0)</f>
        <v>0</v>
      </c>
      <c r="O70" s="333">
        <f>IFERROR(INDEX('10A'!$G$192:$G$227,MATCH(C70,'10A'!$B$192:$B$227,0)),0)</f>
        <v>0</v>
      </c>
      <c r="P70" s="333">
        <f>IFERROR(INDEX('11A'!$G$192:$G$227,MATCH(C70,'11A'!$B$192:$B$227,0)),0)</f>
        <v>0</v>
      </c>
      <c r="Q70" s="333">
        <f>IFERROR(INDEX('12A'!$G$192:$G$227,MATCH(C70,'12A'!$B$192:$B$227,0)),0)</f>
        <v>0</v>
      </c>
      <c r="R70" s="333">
        <f>IFERROR(INDEX('13A'!$G$192:$G$227,MATCH(C70,'13A'!$B$192:$B$227,0)),0)</f>
        <v>0</v>
      </c>
      <c r="S70" s="333">
        <f>IFERROR(INDEX('14A'!$G$192:$G$227,MATCH(C70,'14A'!$B$192:$B$227,0)),0)</f>
        <v>0</v>
      </c>
      <c r="T70" s="333">
        <f>IFERROR(INDEX('15A'!$G$192:$G$227,MATCH(C70,'15A'!$B$192:$B$227,0)),0)</f>
        <v>0</v>
      </c>
      <c r="U70" s="333">
        <f>IFERROR(INDEX('16A'!$G$192:$G$227,MATCH($C70,'16A'!$B$192:$B$227,0)),0)</f>
        <v>0</v>
      </c>
      <c r="V70" s="333">
        <f>IFERROR(INDEX('17A'!$G$192:$G$227,MATCH($C70,'17A'!$B$192:$B$227,0)),0)</f>
        <v>0</v>
      </c>
      <c r="W70" s="333">
        <f>IFERROR(INDEX('18A'!$G$192:$G$227,MATCH($C70,'18A'!$B$192:$B$227,0)),0)</f>
        <v>0</v>
      </c>
      <c r="X70" s="333">
        <f>IFERROR(INDEX('19A'!$G$192:$G$227,MATCH($C70,'19A'!$B$192:$B$227,0)),0)</f>
        <v>0</v>
      </c>
      <c r="Y70" s="333">
        <f>IFERROR(INDEX('20A'!$G$192:$G$227,MATCH($C70,'20A'!$B$192:$B$227,0)),0)</f>
        <v>0</v>
      </c>
      <c r="Z70" s="333">
        <f>IFERROR(INDEX('21A'!$G$192:$G$227,MATCH($C70,'21A'!$B$192:$B$227,0)),0)</f>
        <v>0</v>
      </c>
      <c r="AA70" s="333">
        <f>IFERROR(INDEX('22A'!$G$192:$G$227,MATCH($C70,'22A'!$B$192:$B$227,0)),0)</f>
        <v>0</v>
      </c>
      <c r="AB70" s="333">
        <f>IFERROR(INDEX('23A'!$G$192:$G$227,MATCH($C70,'23A'!$B$192:$B$227,0)),0)</f>
        <v>0</v>
      </c>
      <c r="AC70" s="333">
        <f>IFERROR(INDEX('24A'!$G$192:$G$227,MATCH($C70,'24A'!$B$192:$B$227,0)),0)</f>
        <v>0</v>
      </c>
      <c r="AD70" s="333">
        <f>IFERROR(INDEX('25A'!$G$192:$G$227,MATCH($C70,'25A'!$B$192:$B$227,0)),0)</f>
        <v>0</v>
      </c>
      <c r="AE70" s="333">
        <f>IFERROR(INDEX('26A'!$G$192:$G$227,MATCH($C70,'26A'!$B$192:$B$227,0)),0)</f>
        <v>0</v>
      </c>
      <c r="AF70" s="333">
        <f>IFERROR(INDEX('27A'!$G$192:$G$227,MATCH($C70,'27A'!$B$192:$B$227,0)),0)</f>
        <v>0</v>
      </c>
      <c r="AG70" s="333">
        <f>IFERROR(INDEX('28A'!$G$192:$G$227,MATCH($C70,'28A'!$B$192:$B$227,0)),0)</f>
        <v>0</v>
      </c>
      <c r="AH70" s="333">
        <f>IFERROR(INDEX('29A'!$G$192:$G$227,MATCH($C70,'29A'!$B$192:$B$227,0)),0)</f>
        <v>0</v>
      </c>
      <c r="AI70" s="333">
        <f>IFERROR(INDEX('30A'!$G$192:$G$227,MATCH($C70,'30A'!$B$192:$B$227,0)),0)</f>
        <v>0</v>
      </c>
    </row>
    <row r="71" spans="1:35" ht="17.399999999999999" hidden="1">
      <c r="A71" s="298"/>
      <c r="B71" s="298"/>
      <c r="C71" s="286" t="s">
        <v>21</v>
      </c>
      <c r="D71" s="293" t="s">
        <v>209</v>
      </c>
      <c r="E71" s="287">
        <f t="shared" si="0"/>
        <v>400</v>
      </c>
      <c r="F71" s="333">
        <f>IFERROR(INDEX('1A'!$G$192:$G$227,MATCH(C71,'1A'!$B$192:$B$227,0)),0)</f>
        <v>400</v>
      </c>
      <c r="G71" s="333">
        <f>IFERROR(INDEX(#REF!,MATCH(C71,#REF!,0)),0)</f>
        <v>0</v>
      </c>
      <c r="H71" s="333">
        <f>IFERROR(INDEX('3A'!$G$192:$G$227,MATCH(C71,'3A'!$B$192:$B$227,0)),0)</f>
        <v>0</v>
      </c>
      <c r="I71" s="333">
        <f>IFERROR(INDEX('4A'!$G$192:$G$227,MATCH(C71,'4A'!$B$192:$B$227,0)),0)</f>
        <v>0</v>
      </c>
      <c r="J71" s="333">
        <f>IFERROR(INDEX('5A'!$G$192:$G$227,MATCH(C71,'5A'!$B$192:$B$227,0)),0)</f>
        <v>0</v>
      </c>
      <c r="K71" s="333">
        <f>IFERROR(INDEX('6A'!$G$192:$G$227,MATCH(C71,'6A'!$B$192:$B$227,0)),0)</f>
        <v>0</v>
      </c>
      <c r="L71" s="333">
        <f>IFERROR(INDEX('7A'!$G$192:$G$227,MATCH(C71,'7A'!$B$192:$B$227,0)),0)</f>
        <v>0</v>
      </c>
      <c r="M71" s="333">
        <f>IFERROR(INDEX('8A'!$G$192:$G$227,MATCH(C71,'8A'!$B$192:$B$227,0)),0)</f>
        <v>0</v>
      </c>
      <c r="N71" s="333">
        <f>IFERROR(INDEX('9A'!$G$192:$G$227,MATCH(C71,'9A'!$B$192:$B$227,0)),0)</f>
        <v>0</v>
      </c>
      <c r="O71" s="333">
        <f>IFERROR(INDEX('10A'!$G$192:$G$227,MATCH(C71,'10A'!$B$192:$B$227,0)),0)</f>
        <v>0</v>
      </c>
      <c r="P71" s="333">
        <f>IFERROR(INDEX('11A'!$G$192:$G$227,MATCH(C71,'11A'!$B$192:$B$227,0)),0)</f>
        <v>0</v>
      </c>
      <c r="Q71" s="333">
        <f>IFERROR(INDEX('12A'!$G$192:$G$227,MATCH(C71,'12A'!$B$192:$B$227,0)),0)</f>
        <v>0</v>
      </c>
      <c r="R71" s="333">
        <f>IFERROR(INDEX('13A'!$G$192:$G$227,MATCH(C71,'13A'!$B$192:$B$227,0)),0)</f>
        <v>0</v>
      </c>
      <c r="S71" s="333">
        <f>IFERROR(INDEX('14A'!$G$192:$G$227,MATCH(C71,'14A'!$B$192:$B$227,0)),0)</f>
        <v>0</v>
      </c>
      <c r="T71" s="333">
        <f>IFERROR(INDEX('15A'!$G$192:$G$227,MATCH(C71,'15A'!$B$192:$B$227,0)),0)</f>
        <v>0</v>
      </c>
      <c r="U71" s="333">
        <f>IFERROR(INDEX('16A'!$G$192:$G$227,MATCH($C71,'16A'!$B$192:$B$227,0)),0)</f>
        <v>0</v>
      </c>
      <c r="V71" s="333">
        <f>IFERROR(INDEX('17A'!$G$192:$G$227,MATCH($C71,'17A'!$B$192:$B$227,0)),0)</f>
        <v>0</v>
      </c>
      <c r="W71" s="333">
        <f>IFERROR(INDEX('18A'!$G$192:$G$227,MATCH($C71,'18A'!$B$192:$B$227,0)),0)</f>
        <v>0</v>
      </c>
      <c r="X71" s="333">
        <f>IFERROR(INDEX('19A'!$G$192:$G$227,MATCH($C71,'19A'!$B$192:$B$227,0)),0)</f>
        <v>0</v>
      </c>
      <c r="Y71" s="333">
        <f>IFERROR(INDEX('20A'!$G$192:$G$227,MATCH($C71,'20A'!$B$192:$B$227,0)),0)</f>
        <v>0</v>
      </c>
      <c r="Z71" s="333">
        <f>IFERROR(INDEX('21A'!$G$192:$G$227,MATCH($C71,'21A'!$B$192:$B$227,0)),0)</f>
        <v>0</v>
      </c>
      <c r="AA71" s="333">
        <f>IFERROR(INDEX('22A'!$G$192:$G$227,MATCH($C71,'22A'!$B$192:$B$227,0)),0)</f>
        <v>0</v>
      </c>
      <c r="AB71" s="333">
        <f>IFERROR(INDEX('23A'!$G$192:$G$227,MATCH($C71,'23A'!$B$192:$B$227,0)),0)</f>
        <v>0</v>
      </c>
      <c r="AC71" s="333">
        <f>IFERROR(INDEX('24A'!$G$192:$G$227,MATCH($C71,'24A'!$B$192:$B$227,0)),0)</f>
        <v>0</v>
      </c>
      <c r="AD71" s="333">
        <f>IFERROR(INDEX('25A'!$G$192:$G$227,MATCH($C71,'25A'!$B$192:$B$227,0)),0)</f>
        <v>0</v>
      </c>
      <c r="AE71" s="333">
        <f>IFERROR(INDEX('26A'!$G$192:$G$227,MATCH($C71,'26A'!$B$192:$B$227,0)),0)</f>
        <v>0</v>
      </c>
      <c r="AF71" s="333">
        <f>IFERROR(INDEX('27A'!$G$192:$G$227,MATCH($C71,'27A'!$B$192:$B$227,0)),0)</f>
        <v>0</v>
      </c>
      <c r="AG71" s="333">
        <f>IFERROR(INDEX('28A'!$G$192:$G$227,MATCH($C71,'28A'!$B$192:$B$227,0)),0)</f>
        <v>0</v>
      </c>
      <c r="AH71" s="333">
        <f>IFERROR(INDEX('29A'!$G$192:$G$227,MATCH($C71,'29A'!$B$192:$B$227,0)),0)</f>
        <v>0</v>
      </c>
      <c r="AI71" s="333">
        <f>IFERROR(INDEX('30A'!$G$192:$G$227,MATCH($C71,'30A'!$B$192:$B$227,0)),0)</f>
        <v>0</v>
      </c>
    </row>
    <row r="72" spans="1:35" ht="17.399999999999999" hidden="1">
      <c r="A72" s="298"/>
      <c r="B72" s="298"/>
      <c r="C72" s="286" t="s">
        <v>22</v>
      </c>
      <c r="D72" s="293" t="s">
        <v>209</v>
      </c>
      <c r="E72" s="287">
        <f t="shared" si="0"/>
        <v>0</v>
      </c>
      <c r="F72" s="333">
        <f>IFERROR(INDEX('1A'!$G$192:$G$227,MATCH(C72,'1A'!$B$192:$B$227,0)),0)</f>
        <v>0</v>
      </c>
      <c r="G72" s="333">
        <f>IFERROR(INDEX(#REF!,MATCH(C72,#REF!,0)),0)</f>
        <v>0</v>
      </c>
      <c r="H72" s="333">
        <f>IFERROR(INDEX('3A'!$G$192:$G$227,MATCH(C72,'3A'!$B$192:$B$227,0)),0)</f>
        <v>0</v>
      </c>
      <c r="I72" s="333">
        <f>IFERROR(INDEX('4A'!$G$192:$G$227,MATCH(C72,'4A'!$B$192:$B$227,0)),0)</f>
        <v>0</v>
      </c>
      <c r="J72" s="333">
        <f>IFERROR(INDEX('5A'!$G$192:$G$227,MATCH(C72,'5A'!$B$192:$B$227,0)),0)</f>
        <v>0</v>
      </c>
      <c r="K72" s="333">
        <f>IFERROR(INDEX('6A'!$G$192:$G$227,MATCH(C72,'6A'!$B$192:$B$227,0)),0)</f>
        <v>0</v>
      </c>
      <c r="L72" s="333">
        <f>IFERROR(INDEX('7A'!$G$192:$G$227,MATCH(C72,'7A'!$B$192:$B$227,0)),0)</f>
        <v>0</v>
      </c>
      <c r="M72" s="333">
        <f>IFERROR(INDEX('8A'!$G$192:$G$227,MATCH(C72,'8A'!$B$192:$B$227,0)),0)</f>
        <v>0</v>
      </c>
      <c r="N72" s="333">
        <f>IFERROR(INDEX('9A'!$G$192:$G$227,MATCH(C72,'9A'!$B$192:$B$227,0)),0)</f>
        <v>0</v>
      </c>
      <c r="O72" s="333">
        <f>IFERROR(INDEX('10A'!$G$192:$G$227,MATCH(C72,'10A'!$B$192:$B$227,0)),0)</f>
        <v>0</v>
      </c>
      <c r="P72" s="333">
        <f>IFERROR(INDEX('11A'!$G$192:$G$227,MATCH(C72,'11A'!$B$192:$B$227,0)),0)</f>
        <v>0</v>
      </c>
      <c r="Q72" s="333">
        <f>IFERROR(INDEX('12A'!$G$192:$G$227,MATCH(C72,'12A'!$B$192:$B$227,0)),0)</f>
        <v>0</v>
      </c>
      <c r="R72" s="333">
        <f>IFERROR(INDEX('13A'!$G$192:$G$227,MATCH(C72,'13A'!$B$192:$B$227,0)),0)</f>
        <v>0</v>
      </c>
      <c r="S72" s="333">
        <f>IFERROR(INDEX('14A'!$G$192:$G$227,MATCH(C72,'14A'!$B$192:$B$227,0)),0)</f>
        <v>0</v>
      </c>
      <c r="T72" s="333">
        <f>IFERROR(INDEX('15A'!$G$192:$G$227,MATCH(C72,'15A'!$B$192:$B$227,0)),0)</f>
        <v>0</v>
      </c>
      <c r="U72" s="333">
        <f>IFERROR(INDEX('16A'!$G$192:$G$227,MATCH($C72,'16A'!$B$192:$B$227,0)),0)</f>
        <v>0</v>
      </c>
      <c r="V72" s="333">
        <f>IFERROR(INDEX('17A'!$G$192:$G$227,MATCH($C72,'17A'!$B$192:$B$227,0)),0)</f>
        <v>0</v>
      </c>
      <c r="W72" s="333">
        <f>IFERROR(INDEX('18A'!$G$192:$G$227,MATCH($C72,'18A'!$B$192:$B$227,0)),0)</f>
        <v>0</v>
      </c>
      <c r="X72" s="333">
        <f>IFERROR(INDEX('19A'!$G$192:$G$227,MATCH($C72,'19A'!$B$192:$B$227,0)),0)</f>
        <v>0</v>
      </c>
      <c r="Y72" s="333">
        <f>IFERROR(INDEX('20A'!$G$192:$G$227,MATCH($C72,'20A'!$B$192:$B$227,0)),0)</f>
        <v>0</v>
      </c>
      <c r="Z72" s="333">
        <f>IFERROR(INDEX('21A'!$G$192:$G$227,MATCH($C72,'21A'!$B$192:$B$227,0)),0)</f>
        <v>0</v>
      </c>
      <c r="AA72" s="333">
        <f>IFERROR(INDEX('22A'!$G$192:$G$227,MATCH($C72,'22A'!$B$192:$B$227,0)),0)</f>
        <v>0</v>
      </c>
      <c r="AB72" s="333">
        <f>IFERROR(INDEX('23A'!$G$192:$G$227,MATCH($C72,'23A'!$B$192:$B$227,0)),0)</f>
        <v>0</v>
      </c>
      <c r="AC72" s="333">
        <f>IFERROR(INDEX('24A'!$G$192:$G$227,MATCH($C72,'24A'!$B$192:$B$227,0)),0)</f>
        <v>0</v>
      </c>
      <c r="AD72" s="333">
        <f>IFERROR(INDEX('25A'!$G$192:$G$227,MATCH($C72,'25A'!$B$192:$B$227,0)),0)</f>
        <v>0</v>
      </c>
      <c r="AE72" s="333">
        <f>IFERROR(INDEX('26A'!$G$192:$G$227,MATCH($C72,'26A'!$B$192:$B$227,0)),0)</f>
        <v>0</v>
      </c>
      <c r="AF72" s="333">
        <f>IFERROR(INDEX('27A'!$G$192:$G$227,MATCH($C72,'27A'!$B$192:$B$227,0)),0)</f>
        <v>0</v>
      </c>
      <c r="AG72" s="333">
        <f>IFERROR(INDEX('28A'!$G$192:$G$227,MATCH($C72,'28A'!$B$192:$B$227,0)),0)</f>
        <v>0</v>
      </c>
      <c r="AH72" s="333">
        <f>IFERROR(INDEX('29A'!$G$192:$G$227,MATCH($C72,'29A'!$B$192:$B$227,0)),0)</f>
        <v>0</v>
      </c>
      <c r="AI72" s="333">
        <f>IFERROR(INDEX('30A'!$G$192:$G$227,MATCH($C72,'30A'!$B$192:$B$227,0)),0)</f>
        <v>0</v>
      </c>
    </row>
    <row r="73" spans="1:35" ht="17.399999999999999" hidden="1">
      <c r="A73" s="298"/>
      <c r="B73" s="298"/>
      <c r="C73" s="286" t="s">
        <v>23</v>
      </c>
      <c r="D73" s="293" t="s">
        <v>209</v>
      </c>
      <c r="E73" s="287">
        <f t="shared" si="0"/>
        <v>300</v>
      </c>
      <c r="F73" s="333">
        <f>IFERROR(INDEX('1A'!$G$192:$G$227,MATCH(C73,'1A'!$B$192:$B$227,0)),0)</f>
        <v>300</v>
      </c>
      <c r="G73" s="333">
        <f>IFERROR(INDEX(#REF!,MATCH(C73,#REF!,0)),0)</f>
        <v>0</v>
      </c>
      <c r="H73" s="333">
        <f>IFERROR(INDEX('3A'!$G$192:$G$227,MATCH(C73,'3A'!$B$192:$B$227,0)),0)</f>
        <v>0</v>
      </c>
      <c r="I73" s="333">
        <f>IFERROR(INDEX('4A'!$G$192:$G$227,MATCH(C73,'4A'!$B$192:$B$227,0)),0)</f>
        <v>0</v>
      </c>
      <c r="J73" s="333">
        <f>IFERROR(INDEX('5A'!$G$192:$G$227,MATCH(C73,'5A'!$B$192:$B$227,0)),0)</f>
        <v>0</v>
      </c>
      <c r="K73" s="333">
        <f>IFERROR(INDEX('6A'!$G$192:$G$227,MATCH(C73,'6A'!$B$192:$B$227,0)),0)</f>
        <v>0</v>
      </c>
      <c r="L73" s="333">
        <f>IFERROR(INDEX('7A'!$G$192:$G$227,MATCH(C73,'7A'!$B$192:$B$227,0)),0)</f>
        <v>0</v>
      </c>
      <c r="M73" s="333">
        <f>IFERROR(INDEX('8A'!$G$192:$G$227,MATCH(C73,'8A'!$B$192:$B$227,0)),0)</f>
        <v>0</v>
      </c>
      <c r="N73" s="333">
        <f>IFERROR(INDEX('9A'!$G$192:$G$227,MATCH(C73,'9A'!$B$192:$B$227,0)),0)</f>
        <v>0</v>
      </c>
      <c r="O73" s="333">
        <f>IFERROR(INDEX('10A'!$G$192:$G$227,MATCH(C73,'10A'!$B$192:$B$227,0)),0)</f>
        <v>0</v>
      </c>
      <c r="P73" s="333">
        <f>IFERROR(INDEX('11A'!$G$192:$G$227,MATCH(C73,'11A'!$B$192:$B$227,0)),0)</f>
        <v>0</v>
      </c>
      <c r="Q73" s="333">
        <f>IFERROR(INDEX('12A'!$G$192:$G$227,MATCH(C73,'12A'!$B$192:$B$227,0)),0)</f>
        <v>0</v>
      </c>
      <c r="R73" s="333">
        <f>IFERROR(INDEX('13A'!$G$192:$G$227,MATCH(C73,'13A'!$B$192:$B$227,0)),0)</f>
        <v>0</v>
      </c>
      <c r="S73" s="333">
        <f>IFERROR(INDEX('14A'!$G$192:$G$227,MATCH(C73,'14A'!$B$192:$B$227,0)),0)</f>
        <v>0</v>
      </c>
      <c r="T73" s="333">
        <f>IFERROR(INDEX('15A'!$G$192:$G$227,MATCH(C73,'15A'!$B$192:$B$227,0)),0)</f>
        <v>0</v>
      </c>
      <c r="U73" s="333">
        <f>IFERROR(INDEX('16A'!$G$192:$G$227,MATCH($C73,'16A'!$B$192:$B$227,0)),0)</f>
        <v>0</v>
      </c>
      <c r="V73" s="333">
        <f>IFERROR(INDEX('17A'!$G$192:$G$227,MATCH($C73,'17A'!$B$192:$B$227,0)),0)</f>
        <v>0</v>
      </c>
      <c r="W73" s="333">
        <f>IFERROR(INDEX('18A'!$G$192:$G$227,MATCH($C73,'18A'!$B$192:$B$227,0)),0)</f>
        <v>0</v>
      </c>
      <c r="X73" s="333">
        <f>IFERROR(INDEX('19A'!$G$192:$G$227,MATCH($C73,'19A'!$B$192:$B$227,0)),0)</f>
        <v>0</v>
      </c>
      <c r="Y73" s="333">
        <f>IFERROR(INDEX('20A'!$G$192:$G$227,MATCH($C73,'20A'!$B$192:$B$227,0)),0)</f>
        <v>0</v>
      </c>
      <c r="Z73" s="333">
        <f>IFERROR(INDEX('21A'!$G$192:$G$227,MATCH($C73,'21A'!$B$192:$B$227,0)),0)</f>
        <v>0</v>
      </c>
      <c r="AA73" s="333">
        <f>IFERROR(INDEX('22A'!$G$192:$G$227,MATCH($C73,'22A'!$B$192:$B$227,0)),0)</f>
        <v>0</v>
      </c>
      <c r="AB73" s="333">
        <f>IFERROR(INDEX('23A'!$G$192:$G$227,MATCH($C73,'23A'!$B$192:$B$227,0)),0)</f>
        <v>0</v>
      </c>
      <c r="AC73" s="333">
        <f>IFERROR(INDEX('24A'!$G$192:$G$227,MATCH($C73,'24A'!$B$192:$B$227,0)),0)</f>
        <v>0</v>
      </c>
      <c r="AD73" s="333">
        <f>IFERROR(INDEX('25A'!$G$192:$G$227,MATCH($C73,'25A'!$B$192:$B$227,0)),0)</f>
        <v>0</v>
      </c>
      <c r="AE73" s="333">
        <f>IFERROR(INDEX('26A'!$G$192:$G$227,MATCH($C73,'26A'!$B$192:$B$227,0)),0)</f>
        <v>0</v>
      </c>
      <c r="AF73" s="333">
        <f>IFERROR(INDEX('27A'!$G$192:$G$227,MATCH($C73,'27A'!$B$192:$B$227,0)),0)</f>
        <v>0</v>
      </c>
      <c r="AG73" s="333">
        <f>IFERROR(INDEX('28A'!$G$192:$G$227,MATCH($C73,'28A'!$B$192:$B$227,0)),0)</f>
        <v>0</v>
      </c>
      <c r="AH73" s="333">
        <f>IFERROR(INDEX('29A'!$G$192:$G$227,MATCH($C73,'29A'!$B$192:$B$227,0)),0)</f>
        <v>0</v>
      </c>
      <c r="AI73" s="333">
        <f>IFERROR(INDEX('30A'!$G$192:$G$227,MATCH($C73,'30A'!$B$192:$B$227,0)),0)</f>
        <v>0</v>
      </c>
    </row>
    <row r="74" spans="1:35" ht="17.399999999999999" hidden="1">
      <c r="A74" s="298"/>
      <c r="B74" s="298"/>
      <c r="C74" s="286" t="s">
        <v>188</v>
      </c>
      <c r="D74" s="293" t="s">
        <v>209</v>
      </c>
      <c r="E74" s="287">
        <f t="shared" si="0"/>
        <v>0</v>
      </c>
      <c r="F74" s="333">
        <f>IFERROR(INDEX('1A'!$G$192:$G$227,MATCH(C74,'1A'!$B$192:$B$227,0)),0)</f>
        <v>0</v>
      </c>
      <c r="G74" s="333">
        <f>IFERROR(INDEX(#REF!,MATCH(C74,#REF!,0)),0)</f>
        <v>0</v>
      </c>
      <c r="H74" s="333">
        <f>IFERROR(INDEX('3A'!$G$192:$G$227,MATCH(C74,'3A'!$B$192:$B$227,0)),0)</f>
        <v>0</v>
      </c>
      <c r="I74" s="333">
        <f>IFERROR(INDEX('4A'!$G$192:$G$227,MATCH(C74,'4A'!$B$192:$B$227,0)),0)</f>
        <v>0</v>
      </c>
      <c r="J74" s="333">
        <f>IFERROR(INDEX('5A'!$G$192:$G$227,MATCH(C74,'5A'!$B$192:$B$227,0)),0)</f>
        <v>0</v>
      </c>
      <c r="K74" s="333">
        <f>IFERROR(INDEX('6A'!$G$192:$G$227,MATCH(C74,'6A'!$B$192:$B$227,0)),0)</f>
        <v>0</v>
      </c>
      <c r="L74" s="333">
        <f>IFERROR(INDEX('7A'!$G$192:$G$227,MATCH(C74,'7A'!$B$192:$B$227,0)),0)</f>
        <v>0</v>
      </c>
      <c r="M74" s="333">
        <f>IFERROR(INDEX('8A'!$G$192:$G$227,MATCH(C74,'8A'!$B$192:$B$227,0)),0)</f>
        <v>0</v>
      </c>
      <c r="N74" s="333">
        <f>IFERROR(INDEX('9A'!$G$192:$G$227,MATCH(C74,'9A'!$B$192:$B$227,0)),0)</f>
        <v>0</v>
      </c>
      <c r="O74" s="333">
        <f>IFERROR(INDEX('10A'!$G$192:$G$227,MATCH(C74,'10A'!$B$192:$B$227,0)),0)</f>
        <v>0</v>
      </c>
      <c r="P74" s="333">
        <f>IFERROR(INDEX('11A'!$G$192:$G$227,MATCH(C74,'11A'!$B$192:$B$227,0)),0)</f>
        <v>0</v>
      </c>
      <c r="Q74" s="333">
        <f>IFERROR(INDEX('12A'!$G$192:$G$227,MATCH(C74,'12A'!$B$192:$B$227,0)),0)</f>
        <v>0</v>
      </c>
      <c r="R74" s="333">
        <f>IFERROR(INDEX('13A'!$G$192:$G$227,MATCH(C74,'13A'!$B$192:$B$227,0)),0)</f>
        <v>0</v>
      </c>
      <c r="S74" s="333">
        <f>IFERROR(INDEX('14A'!$G$192:$G$227,MATCH(C74,'14A'!$B$192:$B$227,0)),0)</f>
        <v>0</v>
      </c>
      <c r="T74" s="333">
        <f>IFERROR(INDEX('15A'!$G$192:$G$227,MATCH(C74,'15A'!$B$192:$B$227,0)),0)</f>
        <v>0</v>
      </c>
      <c r="U74" s="333">
        <f>IFERROR(INDEX('16A'!$G$192:$G$227,MATCH($C74,'16A'!$B$192:$B$227,0)),0)</f>
        <v>0</v>
      </c>
      <c r="V74" s="333">
        <f>IFERROR(INDEX('17A'!$G$192:$G$227,MATCH($C74,'17A'!$B$192:$B$227,0)),0)</f>
        <v>0</v>
      </c>
      <c r="W74" s="333">
        <f>IFERROR(INDEX('18A'!$G$192:$G$227,MATCH($C74,'18A'!$B$192:$B$227,0)),0)</f>
        <v>0</v>
      </c>
      <c r="X74" s="333">
        <f>IFERROR(INDEX('19A'!$G$192:$G$227,MATCH($C74,'19A'!$B$192:$B$227,0)),0)</f>
        <v>0</v>
      </c>
      <c r="Y74" s="333">
        <f>IFERROR(INDEX('20A'!$G$192:$G$227,MATCH($C74,'20A'!$B$192:$B$227,0)),0)</f>
        <v>0</v>
      </c>
      <c r="Z74" s="333">
        <f>IFERROR(INDEX('21A'!$G$192:$G$227,MATCH($C74,'21A'!$B$192:$B$227,0)),0)</f>
        <v>0</v>
      </c>
      <c r="AA74" s="333">
        <f>IFERROR(INDEX('22A'!$G$192:$G$227,MATCH($C74,'22A'!$B$192:$B$227,0)),0)</f>
        <v>0</v>
      </c>
      <c r="AB74" s="333">
        <f>IFERROR(INDEX('23A'!$G$192:$G$227,MATCH($C74,'23A'!$B$192:$B$227,0)),0)</f>
        <v>0</v>
      </c>
      <c r="AC74" s="333">
        <f>IFERROR(INDEX('24A'!$G$192:$G$227,MATCH($C74,'24A'!$B$192:$B$227,0)),0)</f>
        <v>0</v>
      </c>
      <c r="AD74" s="333">
        <f>IFERROR(INDEX('25A'!$G$192:$G$227,MATCH($C74,'25A'!$B$192:$B$227,0)),0)</f>
        <v>0</v>
      </c>
      <c r="AE74" s="333">
        <f>IFERROR(INDEX('26A'!$G$192:$G$227,MATCH($C74,'26A'!$B$192:$B$227,0)),0)</f>
        <v>0</v>
      </c>
      <c r="AF74" s="333">
        <f>IFERROR(INDEX('27A'!$G$192:$G$227,MATCH($C74,'27A'!$B$192:$B$227,0)),0)</f>
        <v>0</v>
      </c>
      <c r="AG74" s="333">
        <f>IFERROR(INDEX('28A'!$G$192:$G$227,MATCH($C74,'28A'!$B$192:$B$227,0)),0)</f>
        <v>0</v>
      </c>
      <c r="AH74" s="333">
        <f>IFERROR(INDEX('29A'!$G$192:$G$227,MATCH($C74,'29A'!$B$192:$B$227,0)),0)</f>
        <v>0</v>
      </c>
      <c r="AI74" s="333">
        <f>IFERROR(INDEX('30A'!$G$192:$G$227,MATCH($C74,'30A'!$B$192:$B$227,0)),0)</f>
        <v>0</v>
      </c>
    </row>
    <row r="75" spans="1:35" ht="17.399999999999999" hidden="1">
      <c r="A75" s="298"/>
      <c r="B75" s="298"/>
      <c r="C75" s="286" t="s">
        <v>189</v>
      </c>
      <c r="D75" s="293" t="s">
        <v>209</v>
      </c>
      <c r="E75" s="287">
        <f t="shared" si="0"/>
        <v>0</v>
      </c>
      <c r="F75" s="333">
        <f>IFERROR(INDEX('1A'!$G$192:$G$227,MATCH(C75,'1A'!$B$192:$B$227,0)),0)</f>
        <v>0</v>
      </c>
      <c r="G75" s="333">
        <f>IFERROR(INDEX(#REF!,MATCH(C75,#REF!,0)),0)</f>
        <v>0</v>
      </c>
      <c r="H75" s="333">
        <f>IFERROR(INDEX('3A'!$G$192:$G$227,MATCH(C75,'3A'!$B$192:$B$227,0)),0)</f>
        <v>0</v>
      </c>
      <c r="I75" s="333">
        <f>IFERROR(INDEX('4A'!$G$192:$G$227,MATCH(C75,'4A'!$B$192:$B$227,0)),0)</f>
        <v>0</v>
      </c>
      <c r="J75" s="333">
        <f>IFERROR(INDEX('5A'!$G$192:$G$227,MATCH(C75,'5A'!$B$192:$B$227,0)),0)</f>
        <v>0</v>
      </c>
      <c r="K75" s="333">
        <f>IFERROR(INDEX('6A'!$G$192:$G$227,MATCH(C75,'6A'!$B$192:$B$227,0)),0)</f>
        <v>0</v>
      </c>
      <c r="L75" s="333">
        <f>IFERROR(INDEX('7A'!$G$192:$G$227,MATCH(C75,'7A'!$B$192:$B$227,0)),0)</f>
        <v>0</v>
      </c>
      <c r="M75" s="333">
        <f>IFERROR(INDEX('8A'!$G$192:$G$227,MATCH(C75,'8A'!$B$192:$B$227,0)),0)</f>
        <v>0</v>
      </c>
      <c r="N75" s="333">
        <f>IFERROR(INDEX('9A'!$G$192:$G$227,MATCH(C75,'9A'!$B$192:$B$227,0)),0)</f>
        <v>0</v>
      </c>
      <c r="O75" s="333">
        <f>IFERROR(INDEX('10A'!$G$192:$G$227,MATCH(C75,'10A'!$B$192:$B$227,0)),0)</f>
        <v>0</v>
      </c>
      <c r="P75" s="333">
        <f>IFERROR(INDEX('11A'!$G$192:$G$227,MATCH(C75,'11A'!$B$192:$B$227,0)),0)</f>
        <v>0</v>
      </c>
      <c r="Q75" s="333">
        <f>IFERROR(INDEX('12A'!$G$192:$G$227,MATCH(C75,'12A'!$B$192:$B$227,0)),0)</f>
        <v>0</v>
      </c>
      <c r="R75" s="333">
        <f>IFERROR(INDEX('13A'!$G$192:$G$227,MATCH(C75,'13A'!$B$192:$B$227,0)),0)</f>
        <v>0</v>
      </c>
      <c r="S75" s="333">
        <f>IFERROR(INDEX('14A'!$G$192:$G$227,MATCH(C75,'14A'!$B$192:$B$227,0)),0)</f>
        <v>0</v>
      </c>
      <c r="T75" s="333">
        <f>IFERROR(INDEX('15A'!$G$192:$G$227,MATCH(C75,'15A'!$B$192:$B$227,0)),0)</f>
        <v>0</v>
      </c>
      <c r="U75" s="333">
        <f>IFERROR(INDEX('16A'!$G$192:$G$227,MATCH($C75,'16A'!$B$192:$B$227,0)),0)</f>
        <v>0</v>
      </c>
      <c r="V75" s="333">
        <f>IFERROR(INDEX('17A'!$G$192:$G$227,MATCH($C75,'17A'!$B$192:$B$227,0)),0)</f>
        <v>0</v>
      </c>
      <c r="W75" s="333">
        <f>IFERROR(INDEX('18A'!$G$192:$G$227,MATCH($C75,'18A'!$B$192:$B$227,0)),0)</f>
        <v>0</v>
      </c>
      <c r="X75" s="333">
        <f>IFERROR(INDEX('19A'!$G$192:$G$227,MATCH($C75,'19A'!$B$192:$B$227,0)),0)</f>
        <v>0</v>
      </c>
      <c r="Y75" s="333">
        <f>IFERROR(INDEX('20A'!$G$192:$G$227,MATCH($C75,'20A'!$B$192:$B$227,0)),0)</f>
        <v>0</v>
      </c>
      <c r="Z75" s="333">
        <f>IFERROR(INDEX('21A'!$G$192:$G$227,MATCH($C75,'21A'!$B$192:$B$227,0)),0)</f>
        <v>0</v>
      </c>
      <c r="AA75" s="333">
        <f>IFERROR(INDEX('22A'!$G$192:$G$227,MATCH($C75,'22A'!$B$192:$B$227,0)),0)</f>
        <v>0</v>
      </c>
      <c r="AB75" s="333">
        <f>IFERROR(INDEX('23A'!$G$192:$G$227,MATCH($C75,'23A'!$B$192:$B$227,0)),0)</f>
        <v>0</v>
      </c>
      <c r="AC75" s="333">
        <f>IFERROR(INDEX('24A'!$G$192:$G$227,MATCH($C75,'24A'!$B$192:$B$227,0)),0)</f>
        <v>0</v>
      </c>
      <c r="AD75" s="333">
        <f>IFERROR(INDEX('25A'!$G$192:$G$227,MATCH($C75,'25A'!$B$192:$B$227,0)),0)</f>
        <v>0</v>
      </c>
      <c r="AE75" s="333">
        <f>IFERROR(INDEX('26A'!$G$192:$G$227,MATCH($C75,'26A'!$B$192:$B$227,0)),0)</f>
        <v>0</v>
      </c>
      <c r="AF75" s="333">
        <f>IFERROR(INDEX('27A'!$G$192:$G$227,MATCH($C75,'27A'!$B$192:$B$227,0)),0)</f>
        <v>0</v>
      </c>
      <c r="AG75" s="333">
        <f>IFERROR(INDEX('28A'!$G$192:$G$227,MATCH($C75,'28A'!$B$192:$B$227,0)),0)</f>
        <v>0</v>
      </c>
      <c r="AH75" s="333">
        <f>IFERROR(INDEX('29A'!$G$192:$G$227,MATCH($C75,'29A'!$B$192:$B$227,0)),0)</f>
        <v>0</v>
      </c>
      <c r="AI75" s="333">
        <f>IFERROR(INDEX('30A'!$G$192:$G$227,MATCH($C75,'30A'!$B$192:$B$227,0)),0)</f>
        <v>0</v>
      </c>
    </row>
    <row r="76" spans="1:35" ht="17.399999999999999" hidden="1">
      <c r="A76" s="298"/>
      <c r="B76" s="298"/>
      <c r="C76" s="286" t="s">
        <v>190</v>
      </c>
      <c r="D76" s="293" t="s">
        <v>209</v>
      </c>
      <c r="E76" s="287">
        <f t="shared" ref="E76:E139" si="1">SUM(F76:T76)</f>
        <v>0</v>
      </c>
      <c r="F76" s="333">
        <f>IFERROR(INDEX('1A'!$G$192:$G$227,MATCH(C76,'1A'!$B$192:$B$227,0)),0)</f>
        <v>0</v>
      </c>
      <c r="G76" s="333">
        <f>IFERROR(INDEX(#REF!,MATCH(C76,#REF!,0)),0)</f>
        <v>0</v>
      </c>
      <c r="H76" s="333">
        <f>IFERROR(INDEX('3A'!$G$192:$G$227,MATCH(C76,'3A'!$B$192:$B$227,0)),0)</f>
        <v>0</v>
      </c>
      <c r="I76" s="333">
        <f>IFERROR(INDEX('4A'!$G$192:$G$227,MATCH(C76,'4A'!$B$192:$B$227,0)),0)</f>
        <v>0</v>
      </c>
      <c r="J76" s="333">
        <f>IFERROR(INDEX('5A'!$G$192:$G$227,MATCH(C76,'5A'!$B$192:$B$227,0)),0)</f>
        <v>0</v>
      </c>
      <c r="K76" s="333">
        <f>IFERROR(INDEX('6A'!$G$192:$G$227,MATCH(C76,'6A'!$B$192:$B$227,0)),0)</f>
        <v>0</v>
      </c>
      <c r="L76" s="333">
        <f>IFERROR(INDEX('7A'!$G$192:$G$227,MATCH(C76,'7A'!$B$192:$B$227,0)),0)</f>
        <v>0</v>
      </c>
      <c r="M76" s="333">
        <f>IFERROR(INDEX('8A'!$G$192:$G$227,MATCH(C76,'8A'!$B$192:$B$227,0)),0)</f>
        <v>0</v>
      </c>
      <c r="N76" s="333">
        <f>IFERROR(INDEX('9A'!$G$192:$G$227,MATCH(C76,'9A'!$B$192:$B$227,0)),0)</f>
        <v>0</v>
      </c>
      <c r="O76" s="333">
        <f>IFERROR(INDEX('10A'!$G$192:$G$227,MATCH(C76,'10A'!$B$192:$B$227,0)),0)</f>
        <v>0</v>
      </c>
      <c r="P76" s="333">
        <f>IFERROR(INDEX('11A'!$G$192:$G$227,MATCH(C76,'11A'!$B$192:$B$227,0)),0)</f>
        <v>0</v>
      </c>
      <c r="Q76" s="333">
        <f>IFERROR(INDEX('12A'!$G$192:$G$227,MATCH(C76,'12A'!$B$192:$B$227,0)),0)</f>
        <v>0</v>
      </c>
      <c r="R76" s="333">
        <f>IFERROR(INDEX('13A'!$G$192:$G$227,MATCH(C76,'13A'!$B$192:$B$227,0)),0)</f>
        <v>0</v>
      </c>
      <c r="S76" s="333">
        <f>IFERROR(INDEX('14A'!$G$192:$G$227,MATCH(C76,'14A'!$B$192:$B$227,0)),0)</f>
        <v>0</v>
      </c>
      <c r="T76" s="333">
        <f>IFERROR(INDEX('15A'!$G$192:$G$227,MATCH(C76,'15A'!$B$192:$B$227,0)),0)</f>
        <v>0</v>
      </c>
      <c r="U76" s="333">
        <f>IFERROR(INDEX('16A'!$G$192:$G$227,MATCH($C76,'16A'!$B$192:$B$227,0)),0)</f>
        <v>0</v>
      </c>
      <c r="V76" s="333">
        <f>IFERROR(INDEX('17A'!$G$192:$G$227,MATCH($C76,'17A'!$B$192:$B$227,0)),0)</f>
        <v>0</v>
      </c>
      <c r="W76" s="333">
        <f>IFERROR(INDEX('18A'!$G$192:$G$227,MATCH($C76,'18A'!$B$192:$B$227,0)),0)</f>
        <v>0</v>
      </c>
      <c r="X76" s="333">
        <f>IFERROR(INDEX('19A'!$G$192:$G$227,MATCH($C76,'19A'!$B$192:$B$227,0)),0)</f>
        <v>0</v>
      </c>
      <c r="Y76" s="333">
        <f>IFERROR(INDEX('20A'!$G$192:$G$227,MATCH($C76,'20A'!$B$192:$B$227,0)),0)</f>
        <v>0</v>
      </c>
      <c r="Z76" s="333">
        <f>IFERROR(INDEX('21A'!$G$192:$G$227,MATCH($C76,'21A'!$B$192:$B$227,0)),0)</f>
        <v>0</v>
      </c>
      <c r="AA76" s="333">
        <f>IFERROR(INDEX('22A'!$G$192:$G$227,MATCH($C76,'22A'!$B$192:$B$227,0)),0)</f>
        <v>0</v>
      </c>
      <c r="AB76" s="333">
        <f>IFERROR(INDEX('23A'!$G$192:$G$227,MATCH($C76,'23A'!$B$192:$B$227,0)),0)</f>
        <v>0</v>
      </c>
      <c r="AC76" s="333">
        <f>IFERROR(INDEX('24A'!$G$192:$G$227,MATCH($C76,'24A'!$B$192:$B$227,0)),0)</f>
        <v>0</v>
      </c>
      <c r="AD76" s="333">
        <f>IFERROR(INDEX('25A'!$G$192:$G$227,MATCH($C76,'25A'!$B$192:$B$227,0)),0)</f>
        <v>0</v>
      </c>
      <c r="AE76" s="333">
        <f>IFERROR(INDEX('26A'!$G$192:$G$227,MATCH($C76,'26A'!$B$192:$B$227,0)),0)</f>
        <v>0</v>
      </c>
      <c r="AF76" s="333">
        <f>IFERROR(INDEX('27A'!$G$192:$G$227,MATCH($C76,'27A'!$B$192:$B$227,0)),0)</f>
        <v>0</v>
      </c>
      <c r="AG76" s="333">
        <f>IFERROR(INDEX('28A'!$G$192:$G$227,MATCH($C76,'28A'!$B$192:$B$227,0)),0)</f>
        <v>0</v>
      </c>
      <c r="AH76" s="333">
        <f>IFERROR(INDEX('29A'!$G$192:$G$227,MATCH($C76,'29A'!$B$192:$B$227,0)),0)</f>
        <v>0</v>
      </c>
      <c r="AI76" s="333">
        <f>IFERROR(INDEX('30A'!$G$192:$G$227,MATCH($C76,'30A'!$B$192:$B$227,0)),0)</f>
        <v>0</v>
      </c>
    </row>
    <row r="77" spans="1:35" ht="17.399999999999999" hidden="1">
      <c r="A77" s="298"/>
      <c r="B77" s="298"/>
      <c r="C77" s="286" t="s">
        <v>191</v>
      </c>
      <c r="D77" s="293" t="s">
        <v>209</v>
      </c>
      <c r="E77" s="287">
        <f t="shared" si="1"/>
        <v>1200</v>
      </c>
      <c r="F77" s="333">
        <f>IFERROR(INDEX('1A'!$G$192:$G$227,MATCH(C77,'1A'!$B$192:$B$227,0)),0)</f>
        <v>1200</v>
      </c>
      <c r="G77" s="333">
        <f>IFERROR(INDEX(#REF!,MATCH(C77,#REF!,0)),0)</f>
        <v>0</v>
      </c>
      <c r="H77" s="333">
        <f>IFERROR(INDEX('3A'!$G$192:$G$227,MATCH(C77,'3A'!$B$192:$B$227,0)),0)</f>
        <v>0</v>
      </c>
      <c r="I77" s="333">
        <f>IFERROR(INDEX('4A'!$G$192:$G$227,MATCH(C77,'4A'!$B$192:$B$227,0)),0)</f>
        <v>0</v>
      </c>
      <c r="J77" s="333">
        <f>IFERROR(INDEX('5A'!$G$192:$G$227,MATCH(C77,'5A'!$B$192:$B$227,0)),0)</f>
        <v>0</v>
      </c>
      <c r="K77" s="333">
        <f>IFERROR(INDEX('6A'!$G$192:$G$227,MATCH(C77,'6A'!$B$192:$B$227,0)),0)</f>
        <v>0</v>
      </c>
      <c r="L77" s="333">
        <f>IFERROR(INDEX('7A'!$G$192:$G$227,MATCH(C77,'7A'!$B$192:$B$227,0)),0)</f>
        <v>0</v>
      </c>
      <c r="M77" s="333">
        <f>IFERROR(INDEX('8A'!$G$192:$G$227,MATCH(C77,'8A'!$B$192:$B$227,0)),0)</f>
        <v>0</v>
      </c>
      <c r="N77" s="333">
        <f>IFERROR(INDEX('9A'!$G$192:$G$227,MATCH(C77,'9A'!$B$192:$B$227,0)),0)</f>
        <v>0</v>
      </c>
      <c r="O77" s="333">
        <f>IFERROR(INDEX('10A'!$G$192:$G$227,MATCH(C77,'10A'!$B$192:$B$227,0)),0)</f>
        <v>0</v>
      </c>
      <c r="P77" s="333">
        <f>IFERROR(INDEX('11A'!$G$192:$G$227,MATCH(C77,'11A'!$B$192:$B$227,0)),0)</f>
        <v>0</v>
      </c>
      <c r="Q77" s="333">
        <f>IFERROR(INDEX('12A'!$G$192:$G$227,MATCH(C77,'12A'!$B$192:$B$227,0)),0)</f>
        <v>0</v>
      </c>
      <c r="R77" s="333">
        <f>IFERROR(INDEX('13A'!$G$192:$G$227,MATCH(C77,'13A'!$B$192:$B$227,0)),0)</f>
        <v>0</v>
      </c>
      <c r="S77" s="333">
        <f>IFERROR(INDEX('14A'!$G$192:$G$227,MATCH(C77,'14A'!$B$192:$B$227,0)),0)</f>
        <v>0</v>
      </c>
      <c r="T77" s="333">
        <f>IFERROR(INDEX('15A'!$G$192:$G$227,MATCH(C77,'15A'!$B$192:$B$227,0)),0)</f>
        <v>0</v>
      </c>
      <c r="U77" s="333">
        <f>IFERROR(INDEX('16A'!$G$192:$G$227,MATCH($C77,'16A'!$B$192:$B$227,0)),0)</f>
        <v>0</v>
      </c>
      <c r="V77" s="333">
        <f>IFERROR(INDEX('17A'!$G$192:$G$227,MATCH($C77,'17A'!$B$192:$B$227,0)),0)</f>
        <v>0</v>
      </c>
      <c r="W77" s="333">
        <f>IFERROR(INDEX('18A'!$G$192:$G$227,MATCH($C77,'18A'!$B$192:$B$227,0)),0)</f>
        <v>0</v>
      </c>
      <c r="X77" s="333">
        <f>IFERROR(INDEX('19A'!$G$192:$G$227,MATCH($C77,'19A'!$B$192:$B$227,0)),0)</f>
        <v>0</v>
      </c>
      <c r="Y77" s="333">
        <f>IFERROR(INDEX('20A'!$G$192:$G$227,MATCH($C77,'20A'!$B$192:$B$227,0)),0)</f>
        <v>0</v>
      </c>
      <c r="Z77" s="333">
        <f>IFERROR(INDEX('21A'!$G$192:$G$227,MATCH($C77,'21A'!$B$192:$B$227,0)),0)</f>
        <v>0</v>
      </c>
      <c r="AA77" s="333">
        <f>IFERROR(INDEX('22A'!$G$192:$G$227,MATCH($C77,'22A'!$B$192:$B$227,0)),0)</f>
        <v>0</v>
      </c>
      <c r="AB77" s="333">
        <f>IFERROR(INDEX('23A'!$G$192:$G$227,MATCH($C77,'23A'!$B$192:$B$227,0)),0)</f>
        <v>0</v>
      </c>
      <c r="AC77" s="333">
        <f>IFERROR(INDEX('24A'!$G$192:$G$227,MATCH($C77,'24A'!$B$192:$B$227,0)),0)</f>
        <v>0</v>
      </c>
      <c r="AD77" s="333">
        <f>IFERROR(INDEX('25A'!$G$192:$G$227,MATCH($C77,'25A'!$B$192:$B$227,0)),0)</f>
        <v>0</v>
      </c>
      <c r="AE77" s="333">
        <f>IFERROR(INDEX('26A'!$G$192:$G$227,MATCH($C77,'26A'!$B$192:$B$227,0)),0)</f>
        <v>0</v>
      </c>
      <c r="AF77" s="333">
        <f>IFERROR(INDEX('27A'!$G$192:$G$227,MATCH($C77,'27A'!$B$192:$B$227,0)),0)</f>
        <v>0</v>
      </c>
      <c r="AG77" s="333">
        <f>IFERROR(INDEX('28A'!$G$192:$G$227,MATCH($C77,'28A'!$B$192:$B$227,0)),0)</f>
        <v>0</v>
      </c>
      <c r="AH77" s="333">
        <f>IFERROR(INDEX('29A'!$G$192:$G$227,MATCH($C77,'29A'!$B$192:$B$227,0)),0)</f>
        <v>0</v>
      </c>
      <c r="AI77" s="333">
        <f>IFERROR(INDEX('30A'!$G$192:$G$227,MATCH($C77,'30A'!$B$192:$B$227,0)),0)</f>
        <v>0</v>
      </c>
    </row>
    <row r="78" spans="1:35" ht="17.399999999999999" hidden="1">
      <c r="A78" s="298"/>
      <c r="B78" s="298"/>
      <c r="C78" s="286" t="s">
        <v>192</v>
      </c>
      <c r="D78" s="293" t="s">
        <v>209</v>
      </c>
      <c r="E78" s="287">
        <f t="shared" si="1"/>
        <v>0</v>
      </c>
      <c r="F78" s="333">
        <f>IFERROR(INDEX('1A'!$G$192:$G$227,MATCH(C78,'1A'!$B$192:$B$227,0)),0)</f>
        <v>0</v>
      </c>
      <c r="G78" s="333">
        <f>IFERROR(INDEX(#REF!,MATCH(C78,#REF!,0)),0)</f>
        <v>0</v>
      </c>
      <c r="H78" s="333">
        <f>IFERROR(INDEX('3A'!$G$192:$G$227,MATCH(C78,'3A'!$B$192:$B$227,0)),0)</f>
        <v>0</v>
      </c>
      <c r="I78" s="333">
        <f>IFERROR(INDEX('4A'!$G$192:$G$227,MATCH(C78,'4A'!$B$192:$B$227,0)),0)</f>
        <v>0</v>
      </c>
      <c r="J78" s="333">
        <f>IFERROR(INDEX('5A'!$G$192:$G$227,MATCH(C78,'5A'!$B$192:$B$227,0)),0)</f>
        <v>0</v>
      </c>
      <c r="K78" s="333">
        <f>IFERROR(INDEX('6A'!$G$192:$G$227,MATCH(C78,'6A'!$B$192:$B$227,0)),0)</f>
        <v>0</v>
      </c>
      <c r="L78" s="333">
        <f>IFERROR(INDEX('7A'!$G$192:$G$227,MATCH(C78,'7A'!$B$192:$B$227,0)),0)</f>
        <v>0</v>
      </c>
      <c r="M78" s="333">
        <f>IFERROR(INDEX('8A'!$G$192:$G$227,MATCH(C78,'8A'!$B$192:$B$227,0)),0)</f>
        <v>0</v>
      </c>
      <c r="N78" s="333">
        <f>IFERROR(INDEX('9A'!$G$192:$G$227,MATCH(C78,'9A'!$B$192:$B$227,0)),0)</f>
        <v>0</v>
      </c>
      <c r="O78" s="333">
        <f>IFERROR(INDEX('10A'!$G$192:$G$227,MATCH(C78,'10A'!$B$192:$B$227,0)),0)</f>
        <v>0</v>
      </c>
      <c r="P78" s="333">
        <f>IFERROR(INDEX('11A'!$G$192:$G$227,MATCH(C78,'11A'!$B$192:$B$227,0)),0)</f>
        <v>0</v>
      </c>
      <c r="Q78" s="333">
        <f>IFERROR(INDEX('12A'!$G$192:$G$227,MATCH(C78,'12A'!$B$192:$B$227,0)),0)</f>
        <v>0</v>
      </c>
      <c r="R78" s="333">
        <f>IFERROR(INDEX('13A'!$G$192:$G$227,MATCH(C78,'13A'!$B$192:$B$227,0)),0)</f>
        <v>0</v>
      </c>
      <c r="S78" s="333">
        <f>IFERROR(INDEX('14A'!$G$192:$G$227,MATCH(C78,'14A'!$B$192:$B$227,0)),0)</f>
        <v>0</v>
      </c>
      <c r="T78" s="333">
        <f>IFERROR(INDEX('15A'!$G$192:$G$227,MATCH(C78,'15A'!$B$192:$B$227,0)),0)</f>
        <v>0</v>
      </c>
      <c r="U78" s="333">
        <f>IFERROR(INDEX('16A'!$G$192:$G$227,MATCH($C78,'16A'!$B$192:$B$227,0)),0)</f>
        <v>0</v>
      </c>
      <c r="V78" s="333">
        <f>IFERROR(INDEX('17A'!$G$192:$G$227,MATCH($C78,'17A'!$B$192:$B$227,0)),0)</f>
        <v>0</v>
      </c>
      <c r="W78" s="333">
        <f>IFERROR(INDEX('18A'!$G$192:$G$227,MATCH($C78,'18A'!$B$192:$B$227,0)),0)</f>
        <v>0</v>
      </c>
      <c r="X78" s="333">
        <f>IFERROR(INDEX('19A'!$G$192:$G$227,MATCH($C78,'19A'!$B$192:$B$227,0)),0)</f>
        <v>0</v>
      </c>
      <c r="Y78" s="333">
        <f>IFERROR(INDEX('20A'!$G$192:$G$227,MATCH($C78,'20A'!$B$192:$B$227,0)),0)</f>
        <v>0</v>
      </c>
      <c r="Z78" s="333">
        <f>IFERROR(INDEX('21A'!$G$192:$G$227,MATCH($C78,'21A'!$B$192:$B$227,0)),0)</f>
        <v>0</v>
      </c>
      <c r="AA78" s="333">
        <f>IFERROR(INDEX('22A'!$G$192:$G$227,MATCH($C78,'22A'!$B$192:$B$227,0)),0)</f>
        <v>0</v>
      </c>
      <c r="AB78" s="333">
        <f>IFERROR(INDEX('23A'!$G$192:$G$227,MATCH($C78,'23A'!$B$192:$B$227,0)),0)</f>
        <v>0</v>
      </c>
      <c r="AC78" s="333">
        <f>IFERROR(INDEX('24A'!$G$192:$G$227,MATCH($C78,'24A'!$B$192:$B$227,0)),0)</f>
        <v>0</v>
      </c>
      <c r="AD78" s="333">
        <f>IFERROR(INDEX('25A'!$G$192:$G$227,MATCH($C78,'25A'!$B$192:$B$227,0)),0)</f>
        <v>0</v>
      </c>
      <c r="AE78" s="333">
        <f>IFERROR(INDEX('26A'!$G$192:$G$227,MATCH($C78,'26A'!$B$192:$B$227,0)),0)</f>
        <v>0</v>
      </c>
      <c r="AF78" s="333">
        <f>IFERROR(INDEX('27A'!$G$192:$G$227,MATCH($C78,'27A'!$B$192:$B$227,0)),0)</f>
        <v>0</v>
      </c>
      <c r="AG78" s="333">
        <f>IFERROR(INDEX('28A'!$G$192:$G$227,MATCH($C78,'28A'!$B$192:$B$227,0)),0)</f>
        <v>0</v>
      </c>
      <c r="AH78" s="333">
        <f>IFERROR(INDEX('29A'!$G$192:$G$227,MATCH($C78,'29A'!$B$192:$B$227,0)),0)</f>
        <v>0</v>
      </c>
      <c r="AI78" s="333">
        <f>IFERROR(INDEX('30A'!$G$192:$G$227,MATCH($C78,'30A'!$B$192:$B$227,0)),0)</f>
        <v>0</v>
      </c>
    </row>
    <row r="79" spans="1:35" ht="17.399999999999999" hidden="1">
      <c r="A79" s="298"/>
      <c r="B79" s="298"/>
      <c r="C79" s="286" t="s">
        <v>193</v>
      </c>
      <c r="D79" s="293" t="s">
        <v>209</v>
      </c>
      <c r="E79" s="287">
        <f t="shared" si="1"/>
        <v>0</v>
      </c>
      <c r="F79" s="333">
        <f>IFERROR(INDEX('1A'!$G$192:$G$227,MATCH(C79,'1A'!$B$192:$B$227,0)),0)</f>
        <v>0</v>
      </c>
      <c r="G79" s="333">
        <f>IFERROR(INDEX(#REF!,MATCH(C79,#REF!,0)),0)</f>
        <v>0</v>
      </c>
      <c r="H79" s="333">
        <f>IFERROR(INDEX('3A'!$G$192:$G$227,MATCH(C79,'3A'!$B$192:$B$227,0)),0)</f>
        <v>0</v>
      </c>
      <c r="I79" s="333">
        <f>IFERROR(INDEX('4A'!$G$192:$G$227,MATCH(C79,'4A'!$B$192:$B$227,0)),0)</f>
        <v>0</v>
      </c>
      <c r="J79" s="333">
        <f>IFERROR(INDEX('5A'!$G$192:$G$227,MATCH(C79,'5A'!$B$192:$B$227,0)),0)</f>
        <v>0</v>
      </c>
      <c r="K79" s="333">
        <f>IFERROR(INDEX('6A'!$G$192:$G$227,MATCH(C79,'6A'!$B$192:$B$227,0)),0)</f>
        <v>0</v>
      </c>
      <c r="L79" s="333">
        <f>IFERROR(INDEX('7A'!$G$192:$G$227,MATCH(C79,'7A'!$B$192:$B$227,0)),0)</f>
        <v>0</v>
      </c>
      <c r="M79" s="333">
        <f>IFERROR(INDEX('8A'!$G$192:$G$227,MATCH(C79,'8A'!$B$192:$B$227,0)),0)</f>
        <v>0</v>
      </c>
      <c r="N79" s="333">
        <f>IFERROR(INDEX('9A'!$G$192:$G$227,MATCH(C79,'9A'!$B$192:$B$227,0)),0)</f>
        <v>0</v>
      </c>
      <c r="O79" s="333">
        <f>IFERROR(INDEX('10A'!$G$192:$G$227,MATCH(C79,'10A'!$B$192:$B$227,0)),0)</f>
        <v>0</v>
      </c>
      <c r="P79" s="333">
        <f>IFERROR(INDEX('11A'!$G$192:$G$227,MATCH(C79,'11A'!$B$192:$B$227,0)),0)</f>
        <v>0</v>
      </c>
      <c r="Q79" s="333">
        <f>IFERROR(INDEX('12A'!$G$192:$G$227,MATCH(C79,'12A'!$B$192:$B$227,0)),0)</f>
        <v>0</v>
      </c>
      <c r="R79" s="333">
        <f>IFERROR(INDEX('13A'!$G$192:$G$227,MATCH(C79,'13A'!$B$192:$B$227,0)),0)</f>
        <v>0</v>
      </c>
      <c r="S79" s="333">
        <f>IFERROR(INDEX('14A'!$G$192:$G$227,MATCH(C79,'14A'!$B$192:$B$227,0)),0)</f>
        <v>0</v>
      </c>
      <c r="T79" s="333">
        <f>IFERROR(INDEX('15A'!$G$192:$G$227,MATCH(C79,'15A'!$B$192:$B$227,0)),0)</f>
        <v>0</v>
      </c>
      <c r="U79" s="333">
        <f>IFERROR(INDEX('16A'!$G$192:$G$227,MATCH($C79,'16A'!$B$192:$B$227,0)),0)</f>
        <v>0</v>
      </c>
      <c r="V79" s="333">
        <f>IFERROR(INDEX('17A'!$G$192:$G$227,MATCH($C79,'17A'!$B$192:$B$227,0)),0)</f>
        <v>0</v>
      </c>
      <c r="W79" s="333">
        <f>IFERROR(INDEX('18A'!$G$192:$G$227,MATCH($C79,'18A'!$B$192:$B$227,0)),0)</f>
        <v>0</v>
      </c>
      <c r="X79" s="333">
        <f>IFERROR(INDEX('19A'!$G$192:$G$227,MATCH($C79,'19A'!$B$192:$B$227,0)),0)</f>
        <v>0</v>
      </c>
      <c r="Y79" s="333">
        <f>IFERROR(INDEX('20A'!$G$192:$G$227,MATCH($C79,'20A'!$B$192:$B$227,0)),0)</f>
        <v>0</v>
      </c>
      <c r="Z79" s="333">
        <f>IFERROR(INDEX('21A'!$G$192:$G$227,MATCH($C79,'21A'!$B$192:$B$227,0)),0)</f>
        <v>0</v>
      </c>
      <c r="AA79" s="333">
        <f>IFERROR(INDEX('22A'!$G$192:$G$227,MATCH($C79,'22A'!$B$192:$B$227,0)),0)</f>
        <v>0</v>
      </c>
      <c r="AB79" s="333">
        <f>IFERROR(INDEX('23A'!$G$192:$G$227,MATCH($C79,'23A'!$B$192:$B$227,0)),0)</f>
        <v>0</v>
      </c>
      <c r="AC79" s="333">
        <f>IFERROR(INDEX('24A'!$G$192:$G$227,MATCH($C79,'24A'!$B$192:$B$227,0)),0)</f>
        <v>0</v>
      </c>
      <c r="AD79" s="333">
        <f>IFERROR(INDEX('25A'!$G$192:$G$227,MATCH($C79,'25A'!$B$192:$B$227,0)),0)</f>
        <v>0</v>
      </c>
      <c r="AE79" s="333">
        <f>IFERROR(INDEX('26A'!$G$192:$G$227,MATCH($C79,'26A'!$B$192:$B$227,0)),0)</f>
        <v>0</v>
      </c>
      <c r="AF79" s="333">
        <f>IFERROR(INDEX('27A'!$G$192:$G$227,MATCH($C79,'27A'!$B$192:$B$227,0)),0)</f>
        <v>0</v>
      </c>
      <c r="AG79" s="333">
        <f>IFERROR(INDEX('28A'!$G$192:$G$227,MATCH($C79,'28A'!$B$192:$B$227,0)),0)</f>
        <v>0</v>
      </c>
      <c r="AH79" s="333">
        <f>IFERROR(INDEX('29A'!$G$192:$G$227,MATCH($C79,'29A'!$B$192:$B$227,0)),0)</f>
        <v>0</v>
      </c>
      <c r="AI79" s="333">
        <f>IFERROR(INDEX('30A'!$G$192:$G$227,MATCH($C79,'30A'!$B$192:$B$227,0)),0)</f>
        <v>0</v>
      </c>
    </row>
    <row r="80" spans="1:35" ht="17.399999999999999" hidden="1">
      <c r="A80" s="298"/>
      <c r="B80" s="298"/>
      <c r="C80" s="286" t="s">
        <v>194</v>
      </c>
      <c r="D80" s="293" t="s">
        <v>209</v>
      </c>
      <c r="E80" s="287">
        <f t="shared" si="1"/>
        <v>0</v>
      </c>
      <c r="F80" s="333">
        <f>IFERROR(INDEX('1A'!$G$192:$G$227,MATCH(C80,'1A'!$B$192:$B$227,0)),0)</f>
        <v>0</v>
      </c>
      <c r="G80" s="333">
        <f>IFERROR(INDEX(#REF!,MATCH(C80,#REF!,0)),0)</f>
        <v>0</v>
      </c>
      <c r="H80" s="333">
        <f>IFERROR(INDEX('3A'!$G$192:$G$227,MATCH(C80,'3A'!$B$192:$B$227,0)),0)</f>
        <v>0</v>
      </c>
      <c r="I80" s="333">
        <f>IFERROR(INDEX('4A'!$G$192:$G$227,MATCH(C80,'4A'!$B$192:$B$227,0)),0)</f>
        <v>0</v>
      </c>
      <c r="J80" s="333">
        <f>IFERROR(INDEX('5A'!$G$192:$G$227,MATCH(C80,'5A'!$B$192:$B$227,0)),0)</f>
        <v>0</v>
      </c>
      <c r="K80" s="333">
        <f>IFERROR(INDEX('6A'!$G$192:$G$227,MATCH(C80,'6A'!$B$192:$B$227,0)),0)</f>
        <v>0</v>
      </c>
      <c r="L80" s="333">
        <f>IFERROR(INDEX('7A'!$G$192:$G$227,MATCH(C80,'7A'!$B$192:$B$227,0)),0)</f>
        <v>0</v>
      </c>
      <c r="M80" s="333">
        <f>IFERROR(INDEX('8A'!$G$192:$G$227,MATCH(C80,'8A'!$B$192:$B$227,0)),0)</f>
        <v>0</v>
      </c>
      <c r="N80" s="333">
        <f>IFERROR(INDEX('9A'!$G$192:$G$227,MATCH(C80,'9A'!$B$192:$B$227,0)),0)</f>
        <v>0</v>
      </c>
      <c r="O80" s="333">
        <f>IFERROR(INDEX('10A'!$G$192:$G$227,MATCH(C80,'10A'!$B$192:$B$227,0)),0)</f>
        <v>0</v>
      </c>
      <c r="P80" s="333">
        <f>IFERROR(INDEX('11A'!$G$192:$G$227,MATCH(C80,'11A'!$B$192:$B$227,0)),0)</f>
        <v>0</v>
      </c>
      <c r="Q80" s="333">
        <f>IFERROR(INDEX('12A'!$G$192:$G$227,MATCH(C80,'12A'!$B$192:$B$227,0)),0)</f>
        <v>0</v>
      </c>
      <c r="R80" s="333">
        <f>IFERROR(INDEX('13A'!$G$192:$G$227,MATCH(C80,'13A'!$B$192:$B$227,0)),0)</f>
        <v>0</v>
      </c>
      <c r="S80" s="333">
        <f>IFERROR(INDEX('14A'!$G$192:$G$227,MATCH(C80,'14A'!$B$192:$B$227,0)),0)</f>
        <v>0</v>
      </c>
      <c r="T80" s="333">
        <f>IFERROR(INDEX('15A'!$G$192:$G$227,MATCH(C80,'15A'!$B$192:$B$227,0)),0)</f>
        <v>0</v>
      </c>
      <c r="U80" s="333">
        <f>IFERROR(INDEX('16A'!$G$192:$G$227,MATCH($C80,'16A'!$B$192:$B$227,0)),0)</f>
        <v>0</v>
      </c>
      <c r="V80" s="333">
        <f>IFERROR(INDEX('17A'!$G$192:$G$227,MATCH($C80,'17A'!$B$192:$B$227,0)),0)</f>
        <v>0</v>
      </c>
      <c r="W80" s="333">
        <f>IFERROR(INDEX('18A'!$G$192:$G$227,MATCH($C80,'18A'!$B$192:$B$227,0)),0)</f>
        <v>0</v>
      </c>
      <c r="X80" s="333">
        <f>IFERROR(INDEX('19A'!$G$192:$G$227,MATCH($C80,'19A'!$B$192:$B$227,0)),0)</f>
        <v>0</v>
      </c>
      <c r="Y80" s="333">
        <f>IFERROR(INDEX('20A'!$G$192:$G$227,MATCH($C80,'20A'!$B$192:$B$227,0)),0)</f>
        <v>0</v>
      </c>
      <c r="Z80" s="333">
        <f>IFERROR(INDEX('21A'!$G$192:$G$227,MATCH($C80,'21A'!$B$192:$B$227,0)),0)</f>
        <v>0</v>
      </c>
      <c r="AA80" s="333">
        <f>IFERROR(INDEX('22A'!$G$192:$G$227,MATCH($C80,'22A'!$B$192:$B$227,0)),0)</f>
        <v>0</v>
      </c>
      <c r="AB80" s="333">
        <f>IFERROR(INDEX('23A'!$G$192:$G$227,MATCH($C80,'23A'!$B$192:$B$227,0)),0)</f>
        <v>0</v>
      </c>
      <c r="AC80" s="333">
        <f>IFERROR(INDEX('24A'!$G$192:$G$227,MATCH($C80,'24A'!$B$192:$B$227,0)),0)</f>
        <v>0</v>
      </c>
      <c r="AD80" s="333">
        <f>IFERROR(INDEX('25A'!$G$192:$G$227,MATCH($C80,'25A'!$B$192:$B$227,0)),0)</f>
        <v>0</v>
      </c>
      <c r="AE80" s="333">
        <f>IFERROR(INDEX('26A'!$G$192:$G$227,MATCH($C80,'26A'!$B$192:$B$227,0)),0)</f>
        <v>0</v>
      </c>
      <c r="AF80" s="333">
        <f>IFERROR(INDEX('27A'!$G$192:$G$227,MATCH($C80,'27A'!$B$192:$B$227,0)),0)</f>
        <v>0</v>
      </c>
      <c r="AG80" s="333">
        <f>IFERROR(INDEX('28A'!$G$192:$G$227,MATCH($C80,'28A'!$B$192:$B$227,0)),0)</f>
        <v>0</v>
      </c>
      <c r="AH80" s="333">
        <f>IFERROR(INDEX('29A'!$G$192:$G$227,MATCH($C80,'29A'!$B$192:$B$227,0)),0)</f>
        <v>0</v>
      </c>
      <c r="AI80" s="333">
        <f>IFERROR(INDEX('30A'!$G$192:$G$227,MATCH($C80,'30A'!$B$192:$B$227,0)),0)</f>
        <v>0</v>
      </c>
    </row>
    <row r="81" spans="1:35" ht="17.399999999999999" hidden="1">
      <c r="A81" s="298"/>
      <c r="B81" s="298"/>
      <c r="C81" s="286" t="s">
        <v>195</v>
      </c>
      <c r="D81" s="293" t="s">
        <v>209</v>
      </c>
      <c r="E81" s="287">
        <f t="shared" si="1"/>
        <v>400</v>
      </c>
      <c r="F81" s="333">
        <f>IFERROR(INDEX('1A'!$G$192:$G$227,MATCH(C81,'1A'!$B$192:$B$227,0)),0)</f>
        <v>400</v>
      </c>
      <c r="G81" s="333">
        <f>IFERROR(INDEX(#REF!,MATCH(C81,#REF!,0)),0)</f>
        <v>0</v>
      </c>
      <c r="H81" s="333">
        <f>IFERROR(INDEX('3A'!$G$192:$G$227,MATCH(C81,'3A'!$B$192:$B$227,0)),0)</f>
        <v>0</v>
      </c>
      <c r="I81" s="333">
        <f>IFERROR(INDEX('4A'!$G$192:$G$227,MATCH(C81,'4A'!$B$192:$B$227,0)),0)</f>
        <v>0</v>
      </c>
      <c r="J81" s="333">
        <f>IFERROR(INDEX('5A'!$G$192:$G$227,MATCH(C81,'5A'!$B$192:$B$227,0)),0)</f>
        <v>0</v>
      </c>
      <c r="K81" s="333">
        <f>IFERROR(INDEX('6A'!$G$192:$G$227,MATCH(C81,'6A'!$B$192:$B$227,0)),0)</f>
        <v>0</v>
      </c>
      <c r="L81" s="333">
        <f>IFERROR(INDEX('7A'!$G$192:$G$227,MATCH(C81,'7A'!$B$192:$B$227,0)),0)</f>
        <v>0</v>
      </c>
      <c r="M81" s="333">
        <f>IFERROR(INDEX('8A'!$G$192:$G$227,MATCH(C81,'8A'!$B$192:$B$227,0)),0)</f>
        <v>0</v>
      </c>
      <c r="N81" s="333">
        <f>IFERROR(INDEX('9A'!$G$192:$G$227,MATCH(C81,'9A'!$B$192:$B$227,0)),0)</f>
        <v>0</v>
      </c>
      <c r="O81" s="333">
        <f>IFERROR(INDEX('10A'!$G$192:$G$227,MATCH(C81,'10A'!$B$192:$B$227,0)),0)</f>
        <v>0</v>
      </c>
      <c r="P81" s="333">
        <f>IFERROR(INDEX('11A'!$G$192:$G$227,MATCH(C81,'11A'!$B$192:$B$227,0)),0)</f>
        <v>0</v>
      </c>
      <c r="Q81" s="333">
        <f>IFERROR(INDEX('12A'!$G$192:$G$227,MATCH(C81,'12A'!$B$192:$B$227,0)),0)</f>
        <v>0</v>
      </c>
      <c r="R81" s="333">
        <f>IFERROR(INDEX('13A'!$G$192:$G$227,MATCH(C81,'13A'!$B$192:$B$227,0)),0)</f>
        <v>0</v>
      </c>
      <c r="S81" s="333">
        <f>IFERROR(INDEX('14A'!$G$192:$G$227,MATCH(C81,'14A'!$B$192:$B$227,0)),0)</f>
        <v>0</v>
      </c>
      <c r="T81" s="333">
        <f>IFERROR(INDEX('15A'!$G$192:$G$227,MATCH(C81,'15A'!$B$192:$B$227,0)),0)</f>
        <v>0</v>
      </c>
      <c r="U81" s="333">
        <f>IFERROR(INDEX('16A'!$G$192:$G$227,MATCH($C81,'16A'!$B$192:$B$227,0)),0)</f>
        <v>0</v>
      </c>
      <c r="V81" s="333">
        <f>IFERROR(INDEX('17A'!$G$192:$G$227,MATCH($C81,'17A'!$B$192:$B$227,0)),0)</f>
        <v>0</v>
      </c>
      <c r="W81" s="333">
        <f>IFERROR(INDEX('18A'!$G$192:$G$227,MATCH($C81,'18A'!$B$192:$B$227,0)),0)</f>
        <v>0</v>
      </c>
      <c r="X81" s="333">
        <f>IFERROR(INDEX('19A'!$G$192:$G$227,MATCH($C81,'19A'!$B$192:$B$227,0)),0)</f>
        <v>0</v>
      </c>
      <c r="Y81" s="333">
        <f>IFERROR(INDEX('20A'!$G$192:$G$227,MATCH($C81,'20A'!$B$192:$B$227,0)),0)</f>
        <v>0</v>
      </c>
      <c r="Z81" s="333">
        <f>IFERROR(INDEX('21A'!$G$192:$G$227,MATCH($C81,'21A'!$B$192:$B$227,0)),0)</f>
        <v>0</v>
      </c>
      <c r="AA81" s="333">
        <f>IFERROR(INDEX('22A'!$G$192:$G$227,MATCH($C81,'22A'!$B$192:$B$227,0)),0)</f>
        <v>0</v>
      </c>
      <c r="AB81" s="333">
        <f>IFERROR(INDEX('23A'!$G$192:$G$227,MATCH($C81,'23A'!$B$192:$B$227,0)),0)</f>
        <v>0</v>
      </c>
      <c r="AC81" s="333">
        <f>IFERROR(INDEX('24A'!$G$192:$G$227,MATCH($C81,'24A'!$B$192:$B$227,0)),0)</f>
        <v>0</v>
      </c>
      <c r="AD81" s="333">
        <f>IFERROR(INDEX('25A'!$G$192:$G$227,MATCH($C81,'25A'!$B$192:$B$227,0)),0)</f>
        <v>0</v>
      </c>
      <c r="AE81" s="333">
        <f>IFERROR(INDEX('26A'!$G$192:$G$227,MATCH($C81,'26A'!$B$192:$B$227,0)),0)</f>
        <v>0</v>
      </c>
      <c r="AF81" s="333">
        <f>IFERROR(INDEX('27A'!$G$192:$G$227,MATCH($C81,'27A'!$B$192:$B$227,0)),0)</f>
        <v>0</v>
      </c>
      <c r="AG81" s="333">
        <f>IFERROR(INDEX('28A'!$G$192:$G$227,MATCH($C81,'28A'!$B$192:$B$227,0)),0)</f>
        <v>0</v>
      </c>
      <c r="AH81" s="333">
        <f>IFERROR(INDEX('29A'!$G$192:$G$227,MATCH($C81,'29A'!$B$192:$B$227,0)),0)</f>
        <v>0</v>
      </c>
      <c r="AI81" s="333">
        <f>IFERROR(INDEX('30A'!$G$192:$G$227,MATCH($C81,'30A'!$B$192:$B$227,0)),0)</f>
        <v>0</v>
      </c>
    </row>
    <row r="82" spans="1:35" ht="17.399999999999999" hidden="1">
      <c r="A82" s="298"/>
      <c r="B82" s="298"/>
      <c r="C82" s="286" t="s">
        <v>196</v>
      </c>
      <c r="D82" s="293" t="s">
        <v>209</v>
      </c>
      <c r="E82" s="287">
        <f t="shared" si="1"/>
        <v>0</v>
      </c>
      <c r="F82" s="333">
        <f>IFERROR(INDEX('1A'!$G$192:$G$227,MATCH(C82,'1A'!$B$192:$B$227,0)),0)</f>
        <v>0</v>
      </c>
      <c r="G82" s="333">
        <f>IFERROR(INDEX(#REF!,MATCH(C82,#REF!,0)),0)</f>
        <v>0</v>
      </c>
      <c r="H82" s="333">
        <f>IFERROR(INDEX('3A'!$G$192:$G$227,MATCH(C82,'3A'!$B$192:$B$227,0)),0)</f>
        <v>0</v>
      </c>
      <c r="I82" s="333">
        <f>IFERROR(INDEX('4A'!$G$192:$G$227,MATCH(C82,'4A'!$B$192:$B$227,0)),0)</f>
        <v>0</v>
      </c>
      <c r="J82" s="333">
        <f>IFERROR(INDEX('5A'!$G$192:$G$227,MATCH(C82,'5A'!$B$192:$B$227,0)),0)</f>
        <v>0</v>
      </c>
      <c r="K82" s="333">
        <f>IFERROR(INDEX('6A'!$G$192:$G$227,MATCH(C82,'6A'!$B$192:$B$227,0)),0)</f>
        <v>0</v>
      </c>
      <c r="L82" s="333">
        <f>IFERROR(INDEX('7A'!$G$192:$G$227,MATCH(C82,'7A'!$B$192:$B$227,0)),0)</f>
        <v>0</v>
      </c>
      <c r="M82" s="333">
        <f>IFERROR(INDEX('8A'!$G$192:$G$227,MATCH(C82,'8A'!$B$192:$B$227,0)),0)</f>
        <v>0</v>
      </c>
      <c r="N82" s="333">
        <f>IFERROR(INDEX('9A'!$G$192:$G$227,MATCH(C82,'9A'!$B$192:$B$227,0)),0)</f>
        <v>0</v>
      </c>
      <c r="O82" s="333">
        <f>IFERROR(INDEX('10A'!$G$192:$G$227,MATCH(C82,'10A'!$B$192:$B$227,0)),0)</f>
        <v>0</v>
      </c>
      <c r="P82" s="333">
        <f>IFERROR(INDEX('11A'!$G$192:$G$227,MATCH(C82,'11A'!$B$192:$B$227,0)),0)</f>
        <v>0</v>
      </c>
      <c r="Q82" s="333">
        <f>IFERROR(INDEX('12A'!$G$192:$G$227,MATCH(C82,'12A'!$B$192:$B$227,0)),0)</f>
        <v>0</v>
      </c>
      <c r="R82" s="333">
        <f>IFERROR(INDEX('13A'!$G$192:$G$227,MATCH(C82,'13A'!$B$192:$B$227,0)),0)</f>
        <v>0</v>
      </c>
      <c r="S82" s="333">
        <f>IFERROR(INDEX('14A'!$G$192:$G$227,MATCH(C82,'14A'!$B$192:$B$227,0)),0)</f>
        <v>0</v>
      </c>
      <c r="T82" s="333">
        <f>IFERROR(INDEX('15A'!$G$192:$G$227,MATCH(C82,'15A'!$B$192:$B$227,0)),0)</f>
        <v>0</v>
      </c>
      <c r="U82" s="333">
        <f>IFERROR(INDEX('16A'!$G$192:$G$227,MATCH($C82,'16A'!$B$192:$B$227,0)),0)</f>
        <v>0</v>
      </c>
      <c r="V82" s="333">
        <f>IFERROR(INDEX('17A'!$G$192:$G$227,MATCH($C82,'17A'!$B$192:$B$227,0)),0)</f>
        <v>0</v>
      </c>
      <c r="W82" s="333">
        <f>IFERROR(INDEX('18A'!$G$192:$G$227,MATCH($C82,'18A'!$B$192:$B$227,0)),0)</f>
        <v>0</v>
      </c>
      <c r="X82" s="333">
        <f>IFERROR(INDEX('19A'!$G$192:$G$227,MATCH($C82,'19A'!$B$192:$B$227,0)),0)</f>
        <v>0</v>
      </c>
      <c r="Y82" s="333">
        <f>IFERROR(INDEX('20A'!$G$192:$G$227,MATCH($C82,'20A'!$B$192:$B$227,0)),0)</f>
        <v>0</v>
      </c>
      <c r="Z82" s="333">
        <f>IFERROR(INDEX('21A'!$G$192:$G$227,MATCH($C82,'21A'!$B$192:$B$227,0)),0)</f>
        <v>0</v>
      </c>
      <c r="AA82" s="333">
        <f>IFERROR(INDEX('22A'!$G$192:$G$227,MATCH($C82,'22A'!$B$192:$B$227,0)),0)</f>
        <v>0</v>
      </c>
      <c r="AB82" s="333">
        <f>IFERROR(INDEX('23A'!$G$192:$G$227,MATCH($C82,'23A'!$B$192:$B$227,0)),0)</f>
        <v>0</v>
      </c>
      <c r="AC82" s="333">
        <f>IFERROR(INDEX('24A'!$G$192:$G$227,MATCH($C82,'24A'!$B$192:$B$227,0)),0)</f>
        <v>0</v>
      </c>
      <c r="AD82" s="333">
        <f>IFERROR(INDEX('25A'!$G$192:$G$227,MATCH($C82,'25A'!$B$192:$B$227,0)),0)</f>
        <v>0</v>
      </c>
      <c r="AE82" s="333">
        <f>IFERROR(INDEX('26A'!$G$192:$G$227,MATCH($C82,'26A'!$B$192:$B$227,0)),0)</f>
        <v>0</v>
      </c>
      <c r="AF82" s="333">
        <f>IFERROR(INDEX('27A'!$G$192:$G$227,MATCH($C82,'27A'!$B$192:$B$227,0)),0)</f>
        <v>0</v>
      </c>
      <c r="AG82" s="333">
        <f>IFERROR(INDEX('28A'!$G$192:$G$227,MATCH($C82,'28A'!$B$192:$B$227,0)),0)</f>
        <v>0</v>
      </c>
      <c r="AH82" s="333">
        <f>IFERROR(INDEX('29A'!$G$192:$G$227,MATCH($C82,'29A'!$B$192:$B$227,0)),0)</f>
        <v>0</v>
      </c>
      <c r="AI82" s="333">
        <f>IFERROR(INDEX('30A'!$G$192:$G$227,MATCH($C82,'30A'!$B$192:$B$227,0)),0)</f>
        <v>0</v>
      </c>
    </row>
    <row r="83" spans="1:35" ht="17.399999999999999" hidden="1">
      <c r="A83" s="298"/>
      <c r="B83" s="298"/>
      <c r="C83" s="286" t="s">
        <v>24</v>
      </c>
      <c r="D83" s="293" t="s">
        <v>209</v>
      </c>
      <c r="E83" s="287">
        <f t="shared" si="1"/>
        <v>0</v>
      </c>
      <c r="F83" s="333">
        <f>IFERROR(INDEX('1A'!$G$192:$G$227,MATCH(C83,'1A'!$B$192:$B$227,0)),0)</f>
        <v>0</v>
      </c>
      <c r="G83" s="333">
        <f>IFERROR(INDEX(#REF!,MATCH(C83,#REF!,0)),0)</f>
        <v>0</v>
      </c>
      <c r="H83" s="333">
        <f>IFERROR(INDEX('3A'!$G$192:$G$227,MATCH(C83,'3A'!$B$192:$B$227,0)),0)</f>
        <v>0</v>
      </c>
      <c r="I83" s="333">
        <f>IFERROR(INDEX('4A'!$G$192:$G$227,MATCH(C83,'4A'!$B$192:$B$227,0)),0)</f>
        <v>0</v>
      </c>
      <c r="J83" s="333">
        <f>IFERROR(INDEX('5A'!$G$192:$G$227,MATCH(C83,'5A'!$B$192:$B$227,0)),0)</f>
        <v>0</v>
      </c>
      <c r="K83" s="333">
        <f>IFERROR(INDEX('6A'!$G$192:$G$227,MATCH(C83,'6A'!$B$192:$B$227,0)),0)</f>
        <v>0</v>
      </c>
      <c r="L83" s="333">
        <f>IFERROR(INDEX('7A'!$G$192:$G$227,MATCH(C83,'7A'!$B$192:$B$227,0)),0)</f>
        <v>0</v>
      </c>
      <c r="M83" s="333">
        <f>IFERROR(INDEX('8A'!$G$192:$G$227,MATCH(C83,'8A'!$B$192:$B$227,0)),0)</f>
        <v>0</v>
      </c>
      <c r="N83" s="333">
        <f>IFERROR(INDEX('9A'!$G$192:$G$227,MATCH(C83,'9A'!$B$192:$B$227,0)),0)</f>
        <v>0</v>
      </c>
      <c r="O83" s="333">
        <f>IFERROR(INDEX('10A'!$G$192:$G$227,MATCH(C83,'10A'!$B$192:$B$227,0)),0)</f>
        <v>0</v>
      </c>
      <c r="P83" s="333">
        <f>IFERROR(INDEX('11A'!$G$192:$G$227,MATCH(C83,'11A'!$B$192:$B$227,0)),0)</f>
        <v>0</v>
      </c>
      <c r="Q83" s="333">
        <f>IFERROR(INDEX('12A'!$G$192:$G$227,MATCH(C83,'12A'!$B$192:$B$227,0)),0)</f>
        <v>0</v>
      </c>
      <c r="R83" s="333">
        <f>IFERROR(INDEX('13A'!$G$192:$G$227,MATCH(C83,'13A'!$B$192:$B$227,0)),0)</f>
        <v>0</v>
      </c>
      <c r="S83" s="333">
        <f>IFERROR(INDEX('14A'!$G$192:$G$227,MATCH(C83,'14A'!$B$192:$B$227,0)),0)</f>
        <v>0</v>
      </c>
      <c r="T83" s="333">
        <f>IFERROR(INDEX('15A'!$G$192:$G$227,MATCH(C83,'15A'!$B$192:$B$227,0)),0)</f>
        <v>0</v>
      </c>
      <c r="U83" s="333">
        <f>IFERROR(INDEX('16A'!$G$192:$G$227,MATCH($C83,'16A'!$B$192:$B$227,0)),0)</f>
        <v>0</v>
      </c>
      <c r="V83" s="333">
        <f>IFERROR(INDEX('17A'!$G$192:$G$227,MATCH($C83,'17A'!$B$192:$B$227,0)),0)</f>
        <v>0</v>
      </c>
      <c r="W83" s="333">
        <f>IFERROR(INDEX('18A'!$G$192:$G$227,MATCH($C83,'18A'!$B$192:$B$227,0)),0)</f>
        <v>0</v>
      </c>
      <c r="X83" s="333">
        <f>IFERROR(INDEX('19A'!$G$192:$G$227,MATCH($C83,'19A'!$B$192:$B$227,0)),0)</f>
        <v>0</v>
      </c>
      <c r="Y83" s="333">
        <f>IFERROR(INDEX('20A'!$G$192:$G$227,MATCH($C83,'20A'!$B$192:$B$227,0)),0)</f>
        <v>0</v>
      </c>
      <c r="Z83" s="333">
        <f>IFERROR(INDEX('21A'!$G$192:$G$227,MATCH($C83,'21A'!$B$192:$B$227,0)),0)</f>
        <v>0</v>
      </c>
      <c r="AA83" s="333">
        <f>IFERROR(INDEX('22A'!$G$192:$G$227,MATCH($C83,'22A'!$B$192:$B$227,0)),0)</f>
        <v>0</v>
      </c>
      <c r="AB83" s="333">
        <f>IFERROR(INDEX('23A'!$G$192:$G$227,MATCH($C83,'23A'!$B$192:$B$227,0)),0)</f>
        <v>0</v>
      </c>
      <c r="AC83" s="333">
        <f>IFERROR(INDEX('24A'!$G$192:$G$227,MATCH($C83,'24A'!$B$192:$B$227,0)),0)</f>
        <v>0</v>
      </c>
      <c r="AD83" s="333">
        <f>IFERROR(INDEX('25A'!$G$192:$G$227,MATCH($C83,'25A'!$B$192:$B$227,0)),0)</f>
        <v>0</v>
      </c>
      <c r="AE83" s="333">
        <f>IFERROR(INDEX('26A'!$G$192:$G$227,MATCH($C83,'26A'!$B$192:$B$227,0)),0)</f>
        <v>0</v>
      </c>
      <c r="AF83" s="333">
        <f>IFERROR(INDEX('27A'!$G$192:$G$227,MATCH($C83,'27A'!$B$192:$B$227,0)),0)</f>
        <v>0</v>
      </c>
      <c r="AG83" s="333">
        <f>IFERROR(INDEX('28A'!$G$192:$G$227,MATCH($C83,'28A'!$B$192:$B$227,0)),0)</f>
        <v>0</v>
      </c>
      <c r="AH83" s="333">
        <f>IFERROR(INDEX('29A'!$G$192:$G$227,MATCH($C83,'29A'!$B$192:$B$227,0)),0)</f>
        <v>0</v>
      </c>
      <c r="AI83" s="333">
        <f>IFERROR(INDEX('30A'!$G$192:$G$227,MATCH($C83,'30A'!$B$192:$B$227,0)),0)</f>
        <v>0</v>
      </c>
    </row>
    <row r="84" spans="1:35" ht="17.399999999999999" hidden="1">
      <c r="A84" s="298"/>
      <c r="B84" s="298"/>
      <c r="C84" s="286" t="s">
        <v>25</v>
      </c>
      <c r="D84" s="293" t="s">
        <v>209</v>
      </c>
      <c r="E84" s="287">
        <f t="shared" si="1"/>
        <v>0</v>
      </c>
      <c r="F84" s="333">
        <f>IFERROR(INDEX('1A'!$G$192:$G$227,MATCH(C84,'1A'!$B$192:$B$227,0)),0)</f>
        <v>0</v>
      </c>
      <c r="G84" s="333">
        <f>IFERROR(INDEX(#REF!,MATCH(C84,#REF!,0)),0)</f>
        <v>0</v>
      </c>
      <c r="H84" s="333">
        <f>IFERROR(INDEX('3A'!$G$192:$G$227,MATCH(C84,'3A'!$B$192:$B$227,0)),0)</f>
        <v>0</v>
      </c>
      <c r="I84" s="333">
        <f>IFERROR(INDEX('4A'!$G$192:$G$227,MATCH(C84,'4A'!$B$192:$B$227,0)),0)</f>
        <v>0</v>
      </c>
      <c r="J84" s="333">
        <f>IFERROR(INDEX('5A'!$G$192:$G$227,MATCH(C84,'5A'!$B$192:$B$227,0)),0)</f>
        <v>0</v>
      </c>
      <c r="K84" s="333">
        <f>IFERROR(INDEX('6A'!$G$192:$G$227,MATCH(C84,'6A'!$B$192:$B$227,0)),0)</f>
        <v>0</v>
      </c>
      <c r="L84" s="333">
        <f>IFERROR(INDEX('7A'!$G$192:$G$227,MATCH(C84,'7A'!$B$192:$B$227,0)),0)</f>
        <v>0</v>
      </c>
      <c r="M84" s="333">
        <f>IFERROR(INDEX('8A'!$G$192:$G$227,MATCH(C84,'8A'!$B$192:$B$227,0)),0)</f>
        <v>0</v>
      </c>
      <c r="N84" s="333">
        <f>IFERROR(INDEX('9A'!$G$192:$G$227,MATCH(C84,'9A'!$B$192:$B$227,0)),0)</f>
        <v>0</v>
      </c>
      <c r="O84" s="333">
        <f>IFERROR(INDEX('10A'!$G$192:$G$227,MATCH(C84,'10A'!$B$192:$B$227,0)),0)</f>
        <v>0</v>
      </c>
      <c r="P84" s="333">
        <f>IFERROR(INDEX('11A'!$G$192:$G$227,MATCH(C84,'11A'!$B$192:$B$227,0)),0)</f>
        <v>0</v>
      </c>
      <c r="Q84" s="333">
        <f>IFERROR(INDEX('12A'!$G$192:$G$227,MATCH(C84,'12A'!$B$192:$B$227,0)),0)</f>
        <v>0</v>
      </c>
      <c r="R84" s="333">
        <f>IFERROR(INDEX('13A'!$G$192:$G$227,MATCH(C84,'13A'!$B$192:$B$227,0)),0)</f>
        <v>0</v>
      </c>
      <c r="S84" s="333">
        <f>IFERROR(INDEX('14A'!$G$192:$G$227,MATCH(C84,'14A'!$B$192:$B$227,0)),0)</f>
        <v>0</v>
      </c>
      <c r="T84" s="333">
        <f>IFERROR(INDEX('15A'!$G$192:$G$227,MATCH(C84,'15A'!$B$192:$B$227,0)),0)</f>
        <v>0</v>
      </c>
      <c r="U84" s="333">
        <f>IFERROR(INDEX('16A'!$G$192:$G$227,MATCH($C84,'16A'!$B$192:$B$227,0)),0)</f>
        <v>0</v>
      </c>
      <c r="V84" s="333">
        <f>IFERROR(INDEX('17A'!$G$192:$G$227,MATCH($C84,'17A'!$B$192:$B$227,0)),0)</f>
        <v>0</v>
      </c>
      <c r="W84" s="333">
        <f>IFERROR(INDEX('18A'!$G$192:$G$227,MATCH($C84,'18A'!$B$192:$B$227,0)),0)</f>
        <v>0</v>
      </c>
      <c r="X84" s="333">
        <f>IFERROR(INDEX('19A'!$G$192:$G$227,MATCH($C84,'19A'!$B$192:$B$227,0)),0)</f>
        <v>0</v>
      </c>
      <c r="Y84" s="333">
        <f>IFERROR(INDEX('20A'!$G$192:$G$227,MATCH($C84,'20A'!$B$192:$B$227,0)),0)</f>
        <v>0</v>
      </c>
      <c r="Z84" s="333">
        <f>IFERROR(INDEX('21A'!$G$192:$G$227,MATCH($C84,'21A'!$B$192:$B$227,0)),0)</f>
        <v>0</v>
      </c>
      <c r="AA84" s="333">
        <f>IFERROR(INDEX('22A'!$G$192:$G$227,MATCH($C84,'22A'!$B$192:$B$227,0)),0)</f>
        <v>0</v>
      </c>
      <c r="AB84" s="333">
        <f>IFERROR(INDEX('23A'!$G$192:$G$227,MATCH($C84,'23A'!$B$192:$B$227,0)),0)</f>
        <v>0</v>
      </c>
      <c r="AC84" s="333">
        <f>IFERROR(INDEX('24A'!$G$192:$G$227,MATCH($C84,'24A'!$B$192:$B$227,0)),0)</f>
        <v>0</v>
      </c>
      <c r="AD84" s="333">
        <f>IFERROR(INDEX('25A'!$G$192:$G$227,MATCH($C84,'25A'!$B$192:$B$227,0)),0)</f>
        <v>0</v>
      </c>
      <c r="AE84" s="333">
        <f>IFERROR(INDEX('26A'!$G$192:$G$227,MATCH($C84,'26A'!$B$192:$B$227,0)),0)</f>
        <v>0</v>
      </c>
      <c r="AF84" s="333">
        <f>IFERROR(INDEX('27A'!$G$192:$G$227,MATCH($C84,'27A'!$B$192:$B$227,0)),0)</f>
        <v>0</v>
      </c>
      <c r="AG84" s="333">
        <f>IFERROR(INDEX('28A'!$G$192:$G$227,MATCH($C84,'28A'!$B$192:$B$227,0)),0)</f>
        <v>0</v>
      </c>
      <c r="AH84" s="333">
        <f>IFERROR(INDEX('29A'!$G$192:$G$227,MATCH($C84,'29A'!$B$192:$B$227,0)),0)</f>
        <v>0</v>
      </c>
      <c r="AI84" s="333">
        <f>IFERROR(INDEX('30A'!$G$192:$G$227,MATCH($C84,'30A'!$B$192:$B$227,0)),0)</f>
        <v>0</v>
      </c>
    </row>
    <row r="85" spans="1:35" ht="17.399999999999999" hidden="1">
      <c r="A85" s="298"/>
      <c r="B85" s="298"/>
      <c r="C85" s="286" t="s">
        <v>26</v>
      </c>
      <c r="D85" s="293" t="s">
        <v>209</v>
      </c>
      <c r="E85" s="287">
        <f t="shared" si="1"/>
        <v>0</v>
      </c>
      <c r="F85" s="333">
        <f>IFERROR(INDEX('1A'!$G$192:$G$227,MATCH(C85,'1A'!$B$192:$B$227,0)),0)</f>
        <v>0</v>
      </c>
      <c r="G85" s="333">
        <f>IFERROR(INDEX(#REF!,MATCH(C85,#REF!,0)),0)</f>
        <v>0</v>
      </c>
      <c r="H85" s="333">
        <f>IFERROR(INDEX('3A'!$G$192:$G$227,MATCH(C85,'3A'!$B$192:$B$227,0)),0)</f>
        <v>0</v>
      </c>
      <c r="I85" s="333">
        <f>IFERROR(INDEX('4A'!$G$192:$G$227,MATCH(C85,'4A'!$B$192:$B$227,0)),0)</f>
        <v>0</v>
      </c>
      <c r="J85" s="333">
        <f>IFERROR(INDEX('5A'!$G$192:$G$227,MATCH(C85,'5A'!$B$192:$B$227,0)),0)</f>
        <v>0</v>
      </c>
      <c r="K85" s="333">
        <f>IFERROR(INDEX('6A'!$G$192:$G$227,MATCH(C85,'6A'!$B$192:$B$227,0)),0)</f>
        <v>0</v>
      </c>
      <c r="L85" s="333">
        <f>IFERROR(INDEX('7A'!$G$192:$G$227,MATCH(C85,'7A'!$B$192:$B$227,0)),0)</f>
        <v>0</v>
      </c>
      <c r="M85" s="333">
        <f>IFERROR(INDEX('8A'!$G$192:$G$227,MATCH(C85,'8A'!$B$192:$B$227,0)),0)</f>
        <v>0</v>
      </c>
      <c r="N85" s="333">
        <f>IFERROR(INDEX('9A'!$G$192:$G$227,MATCH(C85,'9A'!$B$192:$B$227,0)),0)</f>
        <v>0</v>
      </c>
      <c r="O85" s="333">
        <f>IFERROR(INDEX('10A'!$G$192:$G$227,MATCH(C85,'10A'!$B$192:$B$227,0)),0)</f>
        <v>0</v>
      </c>
      <c r="P85" s="333">
        <f>IFERROR(INDEX('11A'!$G$192:$G$227,MATCH(C85,'11A'!$B$192:$B$227,0)),0)</f>
        <v>0</v>
      </c>
      <c r="Q85" s="333">
        <f>IFERROR(INDEX('12A'!$G$192:$G$227,MATCH(C85,'12A'!$B$192:$B$227,0)),0)</f>
        <v>0</v>
      </c>
      <c r="R85" s="333">
        <f>IFERROR(INDEX('13A'!$G$192:$G$227,MATCH(C85,'13A'!$B$192:$B$227,0)),0)</f>
        <v>0</v>
      </c>
      <c r="S85" s="333">
        <f>IFERROR(INDEX('14A'!$G$192:$G$227,MATCH(C85,'14A'!$B$192:$B$227,0)),0)</f>
        <v>0</v>
      </c>
      <c r="T85" s="333">
        <f>IFERROR(INDEX('15A'!$G$192:$G$227,MATCH(C85,'15A'!$B$192:$B$227,0)),0)</f>
        <v>0</v>
      </c>
      <c r="U85" s="333">
        <f>IFERROR(INDEX('16A'!$G$192:$G$227,MATCH($C85,'16A'!$B$192:$B$227,0)),0)</f>
        <v>0</v>
      </c>
      <c r="V85" s="333">
        <f>IFERROR(INDEX('17A'!$G$192:$G$227,MATCH($C85,'17A'!$B$192:$B$227,0)),0)</f>
        <v>0</v>
      </c>
      <c r="W85" s="333">
        <f>IFERROR(INDEX('18A'!$G$192:$G$227,MATCH($C85,'18A'!$B$192:$B$227,0)),0)</f>
        <v>0</v>
      </c>
      <c r="X85" s="333">
        <f>IFERROR(INDEX('19A'!$G$192:$G$227,MATCH($C85,'19A'!$B$192:$B$227,0)),0)</f>
        <v>0</v>
      </c>
      <c r="Y85" s="333">
        <f>IFERROR(INDEX('20A'!$G$192:$G$227,MATCH($C85,'20A'!$B$192:$B$227,0)),0)</f>
        <v>0</v>
      </c>
      <c r="Z85" s="333">
        <f>IFERROR(INDEX('21A'!$G$192:$G$227,MATCH($C85,'21A'!$B$192:$B$227,0)),0)</f>
        <v>0</v>
      </c>
      <c r="AA85" s="333">
        <f>IFERROR(INDEX('22A'!$G$192:$G$227,MATCH($C85,'22A'!$B$192:$B$227,0)),0)</f>
        <v>0</v>
      </c>
      <c r="AB85" s="333">
        <f>IFERROR(INDEX('23A'!$G$192:$G$227,MATCH($C85,'23A'!$B$192:$B$227,0)),0)</f>
        <v>0</v>
      </c>
      <c r="AC85" s="333">
        <f>IFERROR(INDEX('24A'!$G$192:$G$227,MATCH($C85,'24A'!$B$192:$B$227,0)),0)</f>
        <v>0</v>
      </c>
      <c r="AD85" s="333">
        <f>IFERROR(INDEX('25A'!$G$192:$G$227,MATCH($C85,'25A'!$B$192:$B$227,0)),0)</f>
        <v>0</v>
      </c>
      <c r="AE85" s="333">
        <f>IFERROR(INDEX('26A'!$G$192:$G$227,MATCH($C85,'26A'!$B$192:$B$227,0)),0)</f>
        <v>0</v>
      </c>
      <c r="AF85" s="333">
        <f>IFERROR(INDEX('27A'!$G$192:$G$227,MATCH($C85,'27A'!$B$192:$B$227,0)),0)</f>
        <v>0</v>
      </c>
      <c r="AG85" s="333">
        <f>IFERROR(INDEX('28A'!$G$192:$G$227,MATCH($C85,'28A'!$B$192:$B$227,0)),0)</f>
        <v>0</v>
      </c>
      <c r="AH85" s="333">
        <f>IFERROR(INDEX('29A'!$G$192:$G$227,MATCH($C85,'29A'!$B$192:$B$227,0)),0)</f>
        <v>0</v>
      </c>
      <c r="AI85" s="333">
        <f>IFERROR(INDEX('30A'!$G$192:$G$227,MATCH($C85,'30A'!$B$192:$B$227,0)),0)</f>
        <v>0</v>
      </c>
    </row>
    <row r="86" spans="1:35" ht="17.399999999999999" hidden="1">
      <c r="A86" s="298"/>
      <c r="B86" s="298"/>
      <c r="C86" s="286" t="s">
        <v>27</v>
      </c>
      <c r="D86" s="293" t="s">
        <v>209</v>
      </c>
      <c r="E86" s="287">
        <f t="shared" si="1"/>
        <v>0</v>
      </c>
      <c r="F86" s="333">
        <f>IFERROR(INDEX('1A'!$G$192:$G$227,MATCH(C86,'1A'!$B$192:$B$227,0)),0)</f>
        <v>0</v>
      </c>
      <c r="G86" s="333">
        <f>IFERROR(INDEX(#REF!,MATCH(C86,#REF!,0)),0)</f>
        <v>0</v>
      </c>
      <c r="H86" s="333">
        <f>IFERROR(INDEX('3A'!$G$192:$G$227,MATCH(C86,'3A'!$B$192:$B$227,0)),0)</f>
        <v>0</v>
      </c>
      <c r="I86" s="333">
        <f>IFERROR(INDEX('4A'!$G$192:$G$227,MATCH(C86,'4A'!$B$192:$B$227,0)),0)</f>
        <v>0</v>
      </c>
      <c r="J86" s="333">
        <f>IFERROR(INDEX('5A'!$G$192:$G$227,MATCH(C86,'5A'!$B$192:$B$227,0)),0)</f>
        <v>0</v>
      </c>
      <c r="K86" s="333">
        <f>IFERROR(INDEX('6A'!$G$192:$G$227,MATCH(C86,'6A'!$B$192:$B$227,0)),0)</f>
        <v>0</v>
      </c>
      <c r="L86" s="333">
        <f>IFERROR(INDEX('7A'!$G$192:$G$227,MATCH(C86,'7A'!$B$192:$B$227,0)),0)</f>
        <v>0</v>
      </c>
      <c r="M86" s="333">
        <f>IFERROR(INDEX('8A'!$G$192:$G$227,MATCH(C86,'8A'!$B$192:$B$227,0)),0)</f>
        <v>0</v>
      </c>
      <c r="N86" s="333">
        <f>IFERROR(INDEX('9A'!$G$192:$G$227,MATCH(C86,'9A'!$B$192:$B$227,0)),0)</f>
        <v>0</v>
      </c>
      <c r="O86" s="333">
        <f>IFERROR(INDEX('10A'!$G$192:$G$227,MATCH(C86,'10A'!$B$192:$B$227,0)),0)</f>
        <v>0</v>
      </c>
      <c r="P86" s="333">
        <f>IFERROR(INDEX('11A'!$G$192:$G$227,MATCH(C86,'11A'!$B$192:$B$227,0)),0)</f>
        <v>0</v>
      </c>
      <c r="Q86" s="333">
        <f>IFERROR(INDEX('12A'!$G$192:$G$227,MATCH(C86,'12A'!$B$192:$B$227,0)),0)</f>
        <v>0</v>
      </c>
      <c r="R86" s="333">
        <f>IFERROR(INDEX('13A'!$G$192:$G$227,MATCH(C86,'13A'!$B$192:$B$227,0)),0)</f>
        <v>0</v>
      </c>
      <c r="S86" s="333">
        <f>IFERROR(INDEX('14A'!$G$192:$G$227,MATCH(C86,'14A'!$B$192:$B$227,0)),0)</f>
        <v>0</v>
      </c>
      <c r="T86" s="333">
        <f>IFERROR(INDEX('15A'!$G$192:$G$227,MATCH(C86,'15A'!$B$192:$B$227,0)),0)</f>
        <v>0</v>
      </c>
      <c r="U86" s="333">
        <f>IFERROR(INDEX('16A'!$G$192:$G$227,MATCH($C86,'16A'!$B$192:$B$227,0)),0)</f>
        <v>0</v>
      </c>
      <c r="V86" s="333">
        <f>IFERROR(INDEX('17A'!$G$192:$G$227,MATCH($C86,'17A'!$B$192:$B$227,0)),0)</f>
        <v>0</v>
      </c>
      <c r="W86" s="333">
        <f>IFERROR(INDEX('18A'!$G$192:$G$227,MATCH($C86,'18A'!$B$192:$B$227,0)),0)</f>
        <v>0</v>
      </c>
      <c r="X86" s="333">
        <f>IFERROR(INDEX('19A'!$G$192:$G$227,MATCH($C86,'19A'!$B$192:$B$227,0)),0)</f>
        <v>0</v>
      </c>
      <c r="Y86" s="333">
        <f>IFERROR(INDEX('20A'!$G$192:$G$227,MATCH($C86,'20A'!$B$192:$B$227,0)),0)</f>
        <v>0</v>
      </c>
      <c r="Z86" s="333">
        <f>IFERROR(INDEX('21A'!$G$192:$G$227,MATCH($C86,'21A'!$B$192:$B$227,0)),0)</f>
        <v>0</v>
      </c>
      <c r="AA86" s="333">
        <f>IFERROR(INDEX('22A'!$G$192:$G$227,MATCH($C86,'22A'!$B$192:$B$227,0)),0)</f>
        <v>0</v>
      </c>
      <c r="AB86" s="333">
        <f>IFERROR(INDEX('23A'!$G$192:$G$227,MATCH($C86,'23A'!$B$192:$B$227,0)),0)</f>
        <v>0</v>
      </c>
      <c r="AC86" s="333">
        <f>IFERROR(INDEX('24A'!$G$192:$G$227,MATCH($C86,'24A'!$B$192:$B$227,0)),0)</f>
        <v>0</v>
      </c>
      <c r="AD86" s="333">
        <f>IFERROR(INDEX('25A'!$G$192:$G$227,MATCH($C86,'25A'!$B$192:$B$227,0)),0)</f>
        <v>0</v>
      </c>
      <c r="AE86" s="333">
        <f>IFERROR(INDEX('26A'!$G$192:$G$227,MATCH($C86,'26A'!$B$192:$B$227,0)),0)</f>
        <v>0</v>
      </c>
      <c r="AF86" s="333">
        <f>IFERROR(INDEX('27A'!$G$192:$G$227,MATCH($C86,'27A'!$B$192:$B$227,0)),0)</f>
        <v>0</v>
      </c>
      <c r="AG86" s="333">
        <f>IFERROR(INDEX('28A'!$G$192:$G$227,MATCH($C86,'28A'!$B$192:$B$227,0)),0)</f>
        <v>0</v>
      </c>
      <c r="AH86" s="333">
        <f>IFERROR(INDEX('29A'!$G$192:$G$227,MATCH($C86,'29A'!$B$192:$B$227,0)),0)</f>
        <v>0</v>
      </c>
      <c r="AI86" s="333">
        <f>IFERROR(INDEX('30A'!$G$192:$G$227,MATCH($C86,'30A'!$B$192:$B$227,0)),0)</f>
        <v>0</v>
      </c>
    </row>
    <row r="87" spans="1:35" ht="17.399999999999999" hidden="1">
      <c r="A87" s="298"/>
      <c r="B87" s="298"/>
      <c r="C87" s="286" t="s">
        <v>28</v>
      </c>
      <c r="D87" s="293" t="s">
        <v>209</v>
      </c>
      <c r="E87" s="287">
        <f t="shared" si="1"/>
        <v>0</v>
      </c>
      <c r="F87" s="333">
        <f>IFERROR(INDEX('1A'!$G$192:$G$227,MATCH(C87,'1A'!$B$192:$B$227,0)),0)</f>
        <v>0</v>
      </c>
      <c r="G87" s="333">
        <f>IFERROR(INDEX(#REF!,MATCH(C87,#REF!,0)),0)</f>
        <v>0</v>
      </c>
      <c r="H87" s="333">
        <f>IFERROR(INDEX('3A'!$G$192:$G$227,MATCH(C87,'3A'!$B$192:$B$227,0)),0)</f>
        <v>0</v>
      </c>
      <c r="I87" s="333">
        <f>IFERROR(INDEX('4A'!$G$192:$G$227,MATCH(C87,'4A'!$B$192:$B$227,0)),0)</f>
        <v>0</v>
      </c>
      <c r="J87" s="333">
        <f>IFERROR(INDEX('5A'!$G$192:$G$227,MATCH(C87,'5A'!$B$192:$B$227,0)),0)</f>
        <v>0</v>
      </c>
      <c r="K87" s="333">
        <f>IFERROR(INDEX('6A'!$G$192:$G$227,MATCH(C87,'6A'!$B$192:$B$227,0)),0)</f>
        <v>0</v>
      </c>
      <c r="L87" s="333">
        <f>IFERROR(INDEX('7A'!$G$192:$G$227,MATCH(C87,'7A'!$B$192:$B$227,0)),0)</f>
        <v>0</v>
      </c>
      <c r="M87" s="333">
        <f>IFERROR(INDEX('8A'!$G$192:$G$227,MATCH(C87,'8A'!$B$192:$B$227,0)),0)</f>
        <v>0</v>
      </c>
      <c r="N87" s="333">
        <f>IFERROR(INDEX('9A'!$G$192:$G$227,MATCH(C87,'9A'!$B$192:$B$227,0)),0)</f>
        <v>0</v>
      </c>
      <c r="O87" s="333">
        <f>IFERROR(INDEX('10A'!$G$192:$G$227,MATCH(C87,'10A'!$B$192:$B$227,0)),0)</f>
        <v>0</v>
      </c>
      <c r="P87" s="333">
        <f>IFERROR(INDEX('11A'!$G$192:$G$227,MATCH(C87,'11A'!$B$192:$B$227,0)),0)</f>
        <v>0</v>
      </c>
      <c r="Q87" s="333">
        <f>IFERROR(INDEX('12A'!$G$192:$G$227,MATCH(C87,'12A'!$B$192:$B$227,0)),0)</f>
        <v>0</v>
      </c>
      <c r="R87" s="333">
        <f>IFERROR(INDEX('13A'!$G$192:$G$227,MATCH(C87,'13A'!$B$192:$B$227,0)),0)</f>
        <v>0</v>
      </c>
      <c r="S87" s="333">
        <f>IFERROR(INDEX('14A'!$G$192:$G$227,MATCH(C87,'14A'!$B$192:$B$227,0)),0)</f>
        <v>0</v>
      </c>
      <c r="T87" s="333">
        <f>IFERROR(INDEX('15A'!$G$192:$G$227,MATCH(C87,'15A'!$B$192:$B$227,0)),0)</f>
        <v>0</v>
      </c>
      <c r="U87" s="333">
        <f>IFERROR(INDEX('16A'!$G$192:$G$227,MATCH($C87,'16A'!$B$192:$B$227,0)),0)</f>
        <v>0</v>
      </c>
      <c r="V87" s="333">
        <f>IFERROR(INDEX('17A'!$G$192:$G$227,MATCH($C87,'17A'!$B$192:$B$227,0)),0)</f>
        <v>0</v>
      </c>
      <c r="W87" s="333">
        <f>IFERROR(INDEX('18A'!$G$192:$G$227,MATCH($C87,'18A'!$B$192:$B$227,0)),0)</f>
        <v>0</v>
      </c>
      <c r="X87" s="333">
        <f>IFERROR(INDEX('19A'!$G$192:$G$227,MATCH($C87,'19A'!$B$192:$B$227,0)),0)</f>
        <v>0</v>
      </c>
      <c r="Y87" s="333">
        <f>IFERROR(INDEX('20A'!$G$192:$G$227,MATCH($C87,'20A'!$B$192:$B$227,0)),0)</f>
        <v>0</v>
      </c>
      <c r="Z87" s="333">
        <f>IFERROR(INDEX('21A'!$G$192:$G$227,MATCH($C87,'21A'!$B$192:$B$227,0)),0)</f>
        <v>0</v>
      </c>
      <c r="AA87" s="333">
        <f>IFERROR(INDEX('22A'!$G$192:$G$227,MATCH($C87,'22A'!$B$192:$B$227,0)),0)</f>
        <v>0</v>
      </c>
      <c r="AB87" s="333">
        <f>IFERROR(INDEX('23A'!$G$192:$G$227,MATCH($C87,'23A'!$B$192:$B$227,0)),0)</f>
        <v>0</v>
      </c>
      <c r="AC87" s="333">
        <f>IFERROR(INDEX('24A'!$G$192:$G$227,MATCH($C87,'24A'!$B$192:$B$227,0)),0)</f>
        <v>0</v>
      </c>
      <c r="AD87" s="333">
        <f>IFERROR(INDEX('25A'!$G$192:$G$227,MATCH($C87,'25A'!$B$192:$B$227,0)),0)</f>
        <v>0</v>
      </c>
      <c r="AE87" s="333">
        <f>IFERROR(INDEX('26A'!$G$192:$G$227,MATCH($C87,'26A'!$B$192:$B$227,0)),0)</f>
        <v>0</v>
      </c>
      <c r="AF87" s="333">
        <f>IFERROR(INDEX('27A'!$G$192:$G$227,MATCH($C87,'27A'!$B$192:$B$227,0)),0)</f>
        <v>0</v>
      </c>
      <c r="AG87" s="333">
        <f>IFERROR(INDEX('28A'!$G$192:$G$227,MATCH($C87,'28A'!$B$192:$B$227,0)),0)</f>
        <v>0</v>
      </c>
      <c r="AH87" s="333">
        <f>IFERROR(INDEX('29A'!$G$192:$G$227,MATCH($C87,'29A'!$B$192:$B$227,0)),0)</f>
        <v>0</v>
      </c>
      <c r="AI87" s="333">
        <f>IFERROR(INDEX('30A'!$G$192:$G$227,MATCH($C87,'30A'!$B$192:$B$227,0)),0)</f>
        <v>0</v>
      </c>
    </row>
    <row r="88" spans="1:35" ht="17.399999999999999" hidden="1">
      <c r="A88" s="298"/>
      <c r="B88" s="298"/>
      <c r="C88" s="286" t="s">
        <v>29</v>
      </c>
      <c r="D88" s="293" t="s">
        <v>209</v>
      </c>
      <c r="E88" s="287">
        <f t="shared" si="1"/>
        <v>0</v>
      </c>
      <c r="F88" s="333">
        <f>IFERROR(INDEX('1A'!$G$192:$G$227,MATCH(C88,'1A'!$B$192:$B$227,0)),0)</f>
        <v>0</v>
      </c>
      <c r="G88" s="333">
        <f>IFERROR(INDEX(#REF!,MATCH(C88,#REF!,0)),0)</f>
        <v>0</v>
      </c>
      <c r="H88" s="333">
        <f>IFERROR(INDEX('3A'!$G$192:$G$227,MATCH(C88,'3A'!$B$192:$B$227,0)),0)</f>
        <v>0</v>
      </c>
      <c r="I88" s="333">
        <f>IFERROR(INDEX('4A'!$G$192:$G$227,MATCH(C88,'4A'!$B$192:$B$227,0)),0)</f>
        <v>0</v>
      </c>
      <c r="J88" s="333">
        <f>IFERROR(INDEX('5A'!$G$192:$G$227,MATCH(C88,'5A'!$B$192:$B$227,0)),0)</f>
        <v>0</v>
      </c>
      <c r="K88" s="333">
        <f>IFERROR(INDEX('6A'!$G$192:$G$227,MATCH(C88,'6A'!$B$192:$B$227,0)),0)</f>
        <v>0</v>
      </c>
      <c r="L88" s="333">
        <f>IFERROR(INDEX('7A'!$G$192:$G$227,MATCH(C88,'7A'!$B$192:$B$227,0)),0)</f>
        <v>0</v>
      </c>
      <c r="M88" s="333">
        <f>IFERROR(INDEX('8A'!$G$192:$G$227,MATCH(C88,'8A'!$B$192:$B$227,0)),0)</f>
        <v>0</v>
      </c>
      <c r="N88" s="333">
        <f>IFERROR(INDEX('9A'!$G$192:$G$227,MATCH(C88,'9A'!$B$192:$B$227,0)),0)</f>
        <v>0</v>
      </c>
      <c r="O88" s="333">
        <f>IFERROR(INDEX('10A'!$G$192:$G$227,MATCH(C88,'10A'!$B$192:$B$227,0)),0)</f>
        <v>0</v>
      </c>
      <c r="P88" s="333">
        <f>IFERROR(INDEX('11A'!$G$192:$G$227,MATCH(C88,'11A'!$B$192:$B$227,0)),0)</f>
        <v>0</v>
      </c>
      <c r="Q88" s="333">
        <f>IFERROR(INDEX('12A'!$G$192:$G$227,MATCH(C88,'12A'!$B$192:$B$227,0)),0)</f>
        <v>0</v>
      </c>
      <c r="R88" s="333">
        <f>IFERROR(INDEX('13A'!$G$192:$G$227,MATCH(C88,'13A'!$B$192:$B$227,0)),0)</f>
        <v>0</v>
      </c>
      <c r="S88" s="333">
        <f>IFERROR(INDEX('14A'!$G$192:$G$227,MATCH(C88,'14A'!$B$192:$B$227,0)),0)</f>
        <v>0</v>
      </c>
      <c r="T88" s="333">
        <f>IFERROR(INDEX('15A'!$G$192:$G$227,MATCH(C88,'15A'!$B$192:$B$227,0)),0)</f>
        <v>0</v>
      </c>
      <c r="U88" s="333">
        <f>IFERROR(INDEX('16A'!$G$192:$G$227,MATCH($C88,'16A'!$B$192:$B$227,0)),0)</f>
        <v>0</v>
      </c>
      <c r="V88" s="333">
        <f>IFERROR(INDEX('17A'!$G$192:$G$227,MATCH($C88,'17A'!$B$192:$B$227,0)),0)</f>
        <v>0</v>
      </c>
      <c r="W88" s="333">
        <f>IFERROR(INDEX('18A'!$G$192:$G$227,MATCH($C88,'18A'!$B$192:$B$227,0)),0)</f>
        <v>0</v>
      </c>
      <c r="X88" s="333">
        <f>IFERROR(INDEX('19A'!$G$192:$G$227,MATCH($C88,'19A'!$B$192:$B$227,0)),0)</f>
        <v>0</v>
      </c>
      <c r="Y88" s="333">
        <f>IFERROR(INDEX('20A'!$G$192:$G$227,MATCH($C88,'20A'!$B$192:$B$227,0)),0)</f>
        <v>0</v>
      </c>
      <c r="Z88" s="333">
        <f>IFERROR(INDEX('21A'!$G$192:$G$227,MATCH($C88,'21A'!$B$192:$B$227,0)),0)</f>
        <v>0</v>
      </c>
      <c r="AA88" s="333">
        <f>IFERROR(INDEX('22A'!$G$192:$G$227,MATCH($C88,'22A'!$B$192:$B$227,0)),0)</f>
        <v>0</v>
      </c>
      <c r="AB88" s="333">
        <f>IFERROR(INDEX('23A'!$G$192:$G$227,MATCH($C88,'23A'!$B$192:$B$227,0)),0)</f>
        <v>0</v>
      </c>
      <c r="AC88" s="333">
        <f>IFERROR(INDEX('24A'!$G$192:$G$227,MATCH($C88,'24A'!$B$192:$B$227,0)),0)</f>
        <v>0</v>
      </c>
      <c r="AD88" s="333">
        <f>IFERROR(INDEX('25A'!$G$192:$G$227,MATCH($C88,'25A'!$B$192:$B$227,0)),0)</f>
        <v>0</v>
      </c>
      <c r="AE88" s="333">
        <f>IFERROR(INDEX('26A'!$G$192:$G$227,MATCH($C88,'26A'!$B$192:$B$227,0)),0)</f>
        <v>0</v>
      </c>
      <c r="AF88" s="333">
        <f>IFERROR(INDEX('27A'!$G$192:$G$227,MATCH($C88,'27A'!$B$192:$B$227,0)),0)</f>
        <v>0</v>
      </c>
      <c r="AG88" s="333">
        <f>IFERROR(INDEX('28A'!$G$192:$G$227,MATCH($C88,'28A'!$B$192:$B$227,0)),0)</f>
        <v>0</v>
      </c>
      <c r="AH88" s="333">
        <f>IFERROR(INDEX('29A'!$G$192:$G$227,MATCH($C88,'29A'!$B$192:$B$227,0)),0)</f>
        <v>0</v>
      </c>
      <c r="AI88" s="333">
        <f>IFERROR(INDEX('30A'!$G$192:$G$227,MATCH($C88,'30A'!$B$192:$B$227,0)),0)</f>
        <v>0</v>
      </c>
    </row>
    <row r="89" spans="1:35" ht="17.399999999999999" hidden="1">
      <c r="A89" s="298"/>
      <c r="B89" s="298"/>
      <c r="C89" s="286" t="s">
        <v>30</v>
      </c>
      <c r="D89" s="293" t="s">
        <v>209</v>
      </c>
      <c r="E89" s="287">
        <f t="shared" si="1"/>
        <v>0</v>
      </c>
      <c r="F89" s="333">
        <f>IFERROR(INDEX('1A'!$G$192:$G$227,MATCH(C89,'1A'!$B$192:$B$227,0)),0)</f>
        <v>0</v>
      </c>
      <c r="G89" s="333">
        <f>IFERROR(INDEX(#REF!,MATCH(C89,#REF!,0)),0)</f>
        <v>0</v>
      </c>
      <c r="H89" s="333">
        <f>IFERROR(INDEX('3A'!$G$192:$G$227,MATCH(C89,'3A'!$B$192:$B$227,0)),0)</f>
        <v>0</v>
      </c>
      <c r="I89" s="333">
        <f>IFERROR(INDEX('4A'!$G$192:$G$227,MATCH(C89,'4A'!$B$192:$B$227,0)),0)</f>
        <v>0</v>
      </c>
      <c r="J89" s="333">
        <f>IFERROR(INDEX('5A'!$G$192:$G$227,MATCH(C89,'5A'!$B$192:$B$227,0)),0)</f>
        <v>0</v>
      </c>
      <c r="K89" s="333">
        <f>IFERROR(INDEX('6A'!$G$192:$G$227,MATCH(C89,'6A'!$B$192:$B$227,0)),0)</f>
        <v>0</v>
      </c>
      <c r="L89" s="333">
        <f>IFERROR(INDEX('7A'!$G$192:$G$227,MATCH(C89,'7A'!$B$192:$B$227,0)),0)</f>
        <v>0</v>
      </c>
      <c r="M89" s="333">
        <f>IFERROR(INDEX('8A'!$G$192:$G$227,MATCH(C89,'8A'!$B$192:$B$227,0)),0)</f>
        <v>0</v>
      </c>
      <c r="N89" s="333">
        <f>IFERROR(INDEX('9A'!$G$192:$G$227,MATCH(C89,'9A'!$B$192:$B$227,0)),0)</f>
        <v>0</v>
      </c>
      <c r="O89" s="333">
        <f>IFERROR(INDEX('10A'!$G$192:$G$227,MATCH(C89,'10A'!$B$192:$B$227,0)),0)</f>
        <v>0</v>
      </c>
      <c r="P89" s="333">
        <f>IFERROR(INDEX('11A'!$G$192:$G$227,MATCH(C89,'11A'!$B$192:$B$227,0)),0)</f>
        <v>0</v>
      </c>
      <c r="Q89" s="333">
        <f>IFERROR(INDEX('12A'!$G$192:$G$227,MATCH(C89,'12A'!$B$192:$B$227,0)),0)</f>
        <v>0</v>
      </c>
      <c r="R89" s="333">
        <f>IFERROR(INDEX('13A'!$G$192:$G$227,MATCH(C89,'13A'!$B$192:$B$227,0)),0)</f>
        <v>0</v>
      </c>
      <c r="S89" s="333">
        <f>IFERROR(INDEX('14A'!$G$192:$G$227,MATCH(C89,'14A'!$B$192:$B$227,0)),0)</f>
        <v>0</v>
      </c>
      <c r="T89" s="333">
        <f>IFERROR(INDEX('15A'!$G$192:$G$227,MATCH(C89,'15A'!$B$192:$B$227,0)),0)</f>
        <v>0</v>
      </c>
      <c r="U89" s="333">
        <f>IFERROR(INDEX('16A'!$G$192:$G$227,MATCH($C89,'16A'!$B$192:$B$227,0)),0)</f>
        <v>0</v>
      </c>
      <c r="V89" s="333">
        <f>IFERROR(INDEX('17A'!$G$192:$G$227,MATCH($C89,'17A'!$B$192:$B$227,0)),0)</f>
        <v>0</v>
      </c>
      <c r="W89" s="333">
        <f>IFERROR(INDEX('18A'!$G$192:$G$227,MATCH($C89,'18A'!$B$192:$B$227,0)),0)</f>
        <v>0</v>
      </c>
      <c r="X89" s="333">
        <f>IFERROR(INDEX('19A'!$G$192:$G$227,MATCH($C89,'19A'!$B$192:$B$227,0)),0)</f>
        <v>0</v>
      </c>
      <c r="Y89" s="333">
        <f>IFERROR(INDEX('20A'!$G$192:$G$227,MATCH($C89,'20A'!$B$192:$B$227,0)),0)</f>
        <v>0</v>
      </c>
      <c r="Z89" s="333">
        <f>IFERROR(INDEX('21A'!$G$192:$G$227,MATCH($C89,'21A'!$B$192:$B$227,0)),0)</f>
        <v>0</v>
      </c>
      <c r="AA89" s="333">
        <f>IFERROR(INDEX('22A'!$G$192:$G$227,MATCH($C89,'22A'!$B$192:$B$227,0)),0)</f>
        <v>0</v>
      </c>
      <c r="AB89" s="333">
        <f>IFERROR(INDEX('23A'!$G$192:$G$227,MATCH($C89,'23A'!$B$192:$B$227,0)),0)</f>
        <v>0</v>
      </c>
      <c r="AC89" s="333">
        <f>IFERROR(INDEX('24A'!$G$192:$G$227,MATCH($C89,'24A'!$B$192:$B$227,0)),0)</f>
        <v>0</v>
      </c>
      <c r="AD89" s="333">
        <f>IFERROR(INDEX('25A'!$G$192:$G$227,MATCH($C89,'25A'!$B$192:$B$227,0)),0)</f>
        <v>0</v>
      </c>
      <c r="AE89" s="333">
        <f>IFERROR(INDEX('26A'!$G$192:$G$227,MATCH($C89,'26A'!$B$192:$B$227,0)),0)</f>
        <v>0</v>
      </c>
      <c r="AF89" s="333">
        <f>IFERROR(INDEX('27A'!$G$192:$G$227,MATCH($C89,'27A'!$B$192:$B$227,0)),0)</f>
        <v>0</v>
      </c>
      <c r="AG89" s="333">
        <f>IFERROR(INDEX('28A'!$G$192:$G$227,MATCH($C89,'28A'!$B$192:$B$227,0)),0)</f>
        <v>0</v>
      </c>
      <c r="AH89" s="333">
        <f>IFERROR(INDEX('29A'!$G$192:$G$227,MATCH($C89,'29A'!$B$192:$B$227,0)),0)</f>
        <v>0</v>
      </c>
      <c r="AI89" s="333">
        <f>IFERROR(INDEX('30A'!$G$192:$G$227,MATCH($C89,'30A'!$B$192:$B$227,0)),0)</f>
        <v>0</v>
      </c>
    </row>
    <row r="90" spans="1:35" ht="17.399999999999999" hidden="1">
      <c r="A90" s="298"/>
      <c r="B90" s="298"/>
      <c r="C90" s="286" t="s">
        <v>31</v>
      </c>
      <c r="D90" s="293" t="s">
        <v>209</v>
      </c>
      <c r="E90" s="287">
        <f t="shared" si="1"/>
        <v>0</v>
      </c>
      <c r="F90" s="333">
        <f>IFERROR(INDEX('1A'!$G$192:$G$227,MATCH(C90,'1A'!$B$192:$B$227,0)),0)</f>
        <v>0</v>
      </c>
      <c r="G90" s="333">
        <f>IFERROR(INDEX(#REF!,MATCH(C90,#REF!,0)),0)</f>
        <v>0</v>
      </c>
      <c r="H90" s="333">
        <f>IFERROR(INDEX('3A'!$G$192:$G$227,MATCH(C90,'3A'!$B$192:$B$227,0)),0)</f>
        <v>0</v>
      </c>
      <c r="I90" s="333">
        <f>IFERROR(INDEX('4A'!$G$192:$G$227,MATCH(C90,'4A'!$B$192:$B$227,0)),0)</f>
        <v>0</v>
      </c>
      <c r="J90" s="333">
        <f>IFERROR(INDEX('5A'!$G$192:$G$227,MATCH(C90,'5A'!$B$192:$B$227,0)),0)</f>
        <v>0</v>
      </c>
      <c r="K90" s="333">
        <f>IFERROR(INDEX('6A'!$G$192:$G$227,MATCH(C90,'6A'!$B$192:$B$227,0)),0)</f>
        <v>0</v>
      </c>
      <c r="L90" s="333">
        <f>IFERROR(INDEX('7A'!$G$192:$G$227,MATCH(C90,'7A'!$B$192:$B$227,0)),0)</f>
        <v>0</v>
      </c>
      <c r="M90" s="333">
        <f>IFERROR(INDEX('8A'!$G$192:$G$227,MATCH(C90,'8A'!$B$192:$B$227,0)),0)</f>
        <v>0</v>
      </c>
      <c r="N90" s="333">
        <f>IFERROR(INDEX('9A'!$G$192:$G$227,MATCH(C90,'9A'!$B$192:$B$227,0)),0)</f>
        <v>0</v>
      </c>
      <c r="O90" s="333">
        <f>IFERROR(INDEX('10A'!$G$192:$G$227,MATCH(C90,'10A'!$B$192:$B$227,0)),0)</f>
        <v>0</v>
      </c>
      <c r="P90" s="333">
        <f>IFERROR(INDEX('11A'!$G$192:$G$227,MATCH(C90,'11A'!$B$192:$B$227,0)),0)</f>
        <v>0</v>
      </c>
      <c r="Q90" s="333">
        <f>IFERROR(INDEX('12A'!$G$192:$G$227,MATCH(C90,'12A'!$B$192:$B$227,0)),0)</f>
        <v>0</v>
      </c>
      <c r="R90" s="333">
        <f>IFERROR(INDEX('13A'!$G$192:$G$227,MATCH(C90,'13A'!$B$192:$B$227,0)),0)</f>
        <v>0</v>
      </c>
      <c r="S90" s="333">
        <f>IFERROR(INDEX('14A'!$G$192:$G$227,MATCH(C90,'14A'!$B$192:$B$227,0)),0)</f>
        <v>0</v>
      </c>
      <c r="T90" s="333">
        <f>IFERROR(INDEX('15A'!$G$192:$G$227,MATCH(C90,'15A'!$B$192:$B$227,0)),0)</f>
        <v>0</v>
      </c>
      <c r="U90" s="333">
        <f>IFERROR(INDEX('16A'!$G$192:$G$227,MATCH($C90,'16A'!$B$192:$B$227,0)),0)</f>
        <v>0</v>
      </c>
      <c r="V90" s="333">
        <f>IFERROR(INDEX('17A'!$G$192:$G$227,MATCH($C90,'17A'!$B$192:$B$227,0)),0)</f>
        <v>0</v>
      </c>
      <c r="W90" s="333">
        <f>IFERROR(INDEX('18A'!$G$192:$G$227,MATCH($C90,'18A'!$B$192:$B$227,0)),0)</f>
        <v>0</v>
      </c>
      <c r="X90" s="333">
        <f>IFERROR(INDEX('19A'!$G$192:$G$227,MATCH($C90,'19A'!$B$192:$B$227,0)),0)</f>
        <v>0</v>
      </c>
      <c r="Y90" s="333">
        <f>IFERROR(INDEX('20A'!$G$192:$G$227,MATCH($C90,'20A'!$B$192:$B$227,0)),0)</f>
        <v>0</v>
      </c>
      <c r="Z90" s="333">
        <f>IFERROR(INDEX('21A'!$G$192:$G$227,MATCH($C90,'21A'!$B$192:$B$227,0)),0)</f>
        <v>0</v>
      </c>
      <c r="AA90" s="333">
        <f>IFERROR(INDEX('22A'!$G$192:$G$227,MATCH($C90,'22A'!$B$192:$B$227,0)),0)</f>
        <v>0</v>
      </c>
      <c r="AB90" s="333">
        <f>IFERROR(INDEX('23A'!$G$192:$G$227,MATCH($C90,'23A'!$B$192:$B$227,0)),0)</f>
        <v>0</v>
      </c>
      <c r="AC90" s="333">
        <f>IFERROR(INDEX('24A'!$G$192:$G$227,MATCH($C90,'24A'!$B$192:$B$227,0)),0)</f>
        <v>0</v>
      </c>
      <c r="AD90" s="333">
        <f>IFERROR(INDEX('25A'!$G$192:$G$227,MATCH($C90,'25A'!$B$192:$B$227,0)),0)</f>
        <v>0</v>
      </c>
      <c r="AE90" s="333">
        <f>IFERROR(INDEX('26A'!$G$192:$G$227,MATCH($C90,'26A'!$B$192:$B$227,0)),0)</f>
        <v>0</v>
      </c>
      <c r="AF90" s="333">
        <f>IFERROR(INDEX('27A'!$G$192:$G$227,MATCH($C90,'27A'!$B$192:$B$227,0)),0)</f>
        <v>0</v>
      </c>
      <c r="AG90" s="333">
        <f>IFERROR(INDEX('28A'!$G$192:$G$227,MATCH($C90,'28A'!$B$192:$B$227,0)),0)</f>
        <v>0</v>
      </c>
      <c r="AH90" s="333">
        <f>IFERROR(INDEX('29A'!$G$192:$G$227,MATCH($C90,'29A'!$B$192:$B$227,0)),0)</f>
        <v>0</v>
      </c>
      <c r="AI90" s="333">
        <f>IFERROR(INDEX('30A'!$G$192:$G$227,MATCH($C90,'30A'!$B$192:$B$227,0)),0)</f>
        <v>0</v>
      </c>
    </row>
    <row r="91" spans="1:35" ht="17.399999999999999" hidden="1">
      <c r="A91" s="298"/>
      <c r="B91" s="298"/>
      <c r="C91" s="286" t="s">
        <v>32</v>
      </c>
      <c r="D91" s="293" t="s">
        <v>209</v>
      </c>
      <c r="E91" s="287">
        <f t="shared" si="1"/>
        <v>0</v>
      </c>
      <c r="F91" s="333">
        <f>IFERROR(INDEX('1A'!$G$192:$G$227,MATCH(C91,'1A'!$B$192:$B$227,0)),0)</f>
        <v>0</v>
      </c>
      <c r="G91" s="333">
        <f>IFERROR(INDEX(#REF!,MATCH(C91,#REF!,0)),0)</f>
        <v>0</v>
      </c>
      <c r="H91" s="333">
        <f>IFERROR(INDEX('3A'!$G$192:$G$227,MATCH(C91,'3A'!$B$192:$B$227,0)),0)</f>
        <v>0</v>
      </c>
      <c r="I91" s="333">
        <f>IFERROR(INDEX('4A'!$G$192:$G$227,MATCH(C91,'4A'!$B$192:$B$227,0)),0)</f>
        <v>0</v>
      </c>
      <c r="J91" s="333">
        <f>IFERROR(INDEX('5A'!$G$192:$G$227,MATCH(C91,'5A'!$B$192:$B$227,0)),0)</f>
        <v>0</v>
      </c>
      <c r="K91" s="333">
        <f>IFERROR(INDEX('6A'!$G$192:$G$227,MATCH(C91,'6A'!$B$192:$B$227,0)),0)</f>
        <v>0</v>
      </c>
      <c r="L91" s="333">
        <f>IFERROR(INDEX('7A'!$G$192:$G$227,MATCH(C91,'7A'!$B$192:$B$227,0)),0)</f>
        <v>0</v>
      </c>
      <c r="M91" s="333">
        <f>IFERROR(INDEX('8A'!$G$192:$G$227,MATCH(C91,'8A'!$B$192:$B$227,0)),0)</f>
        <v>0</v>
      </c>
      <c r="N91" s="333">
        <f>IFERROR(INDEX('9A'!$G$192:$G$227,MATCH(C91,'9A'!$B$192:$B$227,0)),0)</f>
        <v>0</v>
      </c>
      <c r="O91" s="333">
        <f>IFERROR(INDEX('10A'!$G$192:$G$227,MATCH(C91,'10A'!$B$192:$B$227,0)),0)</f>
        <v>0</v>
      </c>
      <c r="P91" s="333">
        <f>IFERROR(INDEX('11A'!$G$192:$G$227,MATCH(C91,'11A'!$B$192:$B$227,0)),0)</f>
        <v>0</v>
      </c>
      <c r="Q91" s="333">
        <f>IFERROR(INDEX('12A'!$G$192:$G$227,MATCH(C91,'12A'!$B$192:$B$227,0)),0)</f>
        <v>0</v>
      </c>
      <c r="R91" s="333">
        <f>IFERROR(INDEX('13A'!$G$192:$G$227,MATCH(C91,'13A'!$B$192:$B$227,0)),0)</f>
        <v>0</v>
      </c>
      <c r="S91" s="333">
        <f>IFERROR(INDEX('14A'!$G$192:$G$227,MATCH(C91,'14A'!$B$192:$B$227,0)),0)</f>
        <v>0</v>
      </c>
      <c r="T91" s="333">
        <f>IFERROR(INDEX('15A'!$G$192:$G$227,MATCH(C91,'15A'!$B$192:$B$227,0)),0)</f>
        <v>0</v>
      </c>
      <c r="U91" s="333">
        <f>IFERROR(INDEX('16A'!$G$192:$G$227,MATCH($C91,'16A'!$B$192:$B$227,0)),0)</f>
        <v>0</v>
      </c>
      <c r="V91" s="333">
        <f>IFERROR(INDEX('17A'!$G$192:$G$227,MATCH($C91,'17A'!$B$192:$B$227,0)),0)</f>
        <v>0</v>
      </c>
      <c r="W91" s="333">
        <f>IFERROR(INDEX('18A'!$G$192:$G$227,MATCH($C91,'18A'!$B$192:$B$227,0)),0)</f>
        <v>0</v>
      </c>
      <c r="X91" s="333">
        <f>IFERROR(INDEX('19A'!$G$192:$G$227,MATCH($C91,'19A'!$B$192:$B$227,0)),0)</f>
        <v>0</v>
      </c>
      <c r="Y91" s="333">
        <f>IFERROR(INDEX('20A'!$G$192:$G$227,MATCH($C91,'20A'!$B$192:$B$227,0)),0)</f>
        <v>0</v>
      </c>
      <c r="Z91" s="333">
        <f>IFERROR(INDEX('21A'!$G$192:$G$227,MATCH($C91,'21A'!$B$192:$B$227,0)),0)</f>
        <v>0</v>
      </c>
      <c r="AA91" s="333">
        <f>IFERROR(INDEX('22A'!$G$192:$G$227,MATCH($C91,'22A'!$B$192:$B$227,0)),0)</f>
        <v>0</v>
      </c>
      <c r="AB91" s="333">
        <f>IFERROR(INDEX('23A'!$G$192:$G$227,MATCH($C91,'23A'!$B$192:$B$227,0)),0)</f>
        <v>0</v>
      </c>
      <c r="AC91" s="333">
        <f>IFERROR(INDEX('24A'!$G$192:$G$227,MATCH($C91,'24A'!$B$192:$B$227,0)),0)</f>
        <v>0</v>
      </c>
      <c r="AD91" s="333">
        <f>IFERROR(INDEX('25A'!$G$192:$G$227,MATCH($C91,'25A'!$B$192:$B$227,0)),0)</f>
        <v>0</v>
      </c>
      <c r="AE91" s="333">
        <f>IFERROR(INDEX('26A'!$G$192:$G$227,MATCH($C91,'26A'!$B$192:$B$227,0)),0)</f>
        <v>0</v>
      </c>
      <c r="AF91" s="333">
        <f>IFERROR(INDEX('27A'!$G$192:$G$227,MATCH($C91,'27A'!$B$192:$B$227,0)),0)</f>
        <v>0</v>
      </c>
      <c r="AG91" s="333">
        <f>IFERROR(INDEX('28A'!$G$192:$G$227,MATCH($C91,'28A'!$B$192:$B$227,0)),0)</f>
        <v>0</v>
      </c>
      <c r="AH91" s="333">
        <f>IFERROR(INDEX('29A'!$G$192:$G$227,MATCH($C91,'29A'!$B$192:$B$227,0)),0)</f>
        <v>0</v>
      </c>
      <c r="AI91" s="333">
        <f>IFERROR(INDEX('30A'!$G$192:$G$227,MATCH($C91,'30A'!$B$192:$B$227,0)),0)</f>
        <v>0</v>
      </c>
    </row>
    <row r="92" spans="1:35" ht="17.399999999999999" hidden="1">
      <c r="A92" s="298"/>
      <c r="B92" s="298"/>
      <c r="C92" s="286" t="s">
        <v>33</v>
      </c>
      <c r="D92" s="293" t="s">
        <v>209</v>
      </c>
      <c r="E92" s="287">
        <f t="shared" si="1"/>
        <v>0</v>
      </c>
      <c r="F92" s="333">
        <f>IFERROR(INDEX('1A'!$G$192:$G$227,MATCH(C92,'1A'!$B$192:$B$227,0)),0)</f>
        <v>0</v>
      </c>
      <c r="G92" s="333">
        <f>IFERROR(INDEX(#REF!,MATCH(C92,#REF!,0)),0)</f>
        <v>0</v>
      </c>
      <c r="H92" s="333">
        <f>IFERROR(INDEX('3A'!$G$192:$G$227,MATCH(C92,'3A'!$B$192:$B$227,0)),0)</f>
        <v>0</v>
      </c>
      <c r="I92" s="333">
        <f>IFERROR(INDEX('4A'!$G$192:$G$227,MATCH(C92,'4A'!$B$192:$B$227,0)),0)</f>
        <v>0</v>
      </c>
      <c r="J92" s="333">
        <f>IFERROR(INDEX('5A'!$G$192:$G$227,MATCH(C92,'5A'!$B$192:$B$227,0)),0)</f>
        <v>0</v>
      </c>
      <c r="K92" s="333">
        <f>IFERROR(INDEX('6A'!$G$192:$G$227,MATCH(C92,'6A'!$B$192:$B$227,0)),0)</f>
        <v>0</v>
      </c>
      <c r="L92" s="333">
        <f>IFERROR(INDEX('7A'!$G$192:$G$227,MATCH(C92,'7A'!$B$192:$B$227,0)),0)</f>
        <v>0</v>
      </c>
      <c r="M92" s="333">
        <f>IFERROR(INDEX('8A'!$G$192:$G$227,MATCH(C92,'8A'!$B$192:$B$227,0)),0)</f>
        <v>0</v>
      </c>
      <c r="N92" s="333">
        <f>IFERROR(INDEX('9A'!$G$192:$G$227,MATCH(C92,'9A'!$B$192:$B$227,0)),0)</f>
        <v>0</v>
      </c>
      <c r="O92" s="333">
        <f>IFERROR(INDEX('10A'!$G$192:$G$227,MATCH(C92,'10A'!$B$192:$B$227,0)),0)</f>
        <v>0</v>
      </c>
      <c r="P92" s="333">
        <f>IFERROR(INDEX('11A'!$G$192:$G$227,MATCH(C92,'11A'!$B$192:$B$227,0)),0)</f>
        <v>0</v>
      </c>
      <c r="Q92" s="333">
        <f>IFERROR(INDEX('12A'!$G$192:$G$227,MATCH(C92,'12A'!$B$192:$B$227,0)),0)</f>
        <v>0</v>
      </c>
      <c r="R92" s="333">
        <f>IFERROR(INDEX('13A'!$G$192:$G$227,MATCH(C92,'13A'!$B$192:$B$227,0)),0)</f>
        <v>0</v>
      </c>
      <c r="S92" s="333">
        <f>IFERROR(INDEX('14A'!$G$192:$G$227,MATCH(C92,'14A'!$B$192:$B$227,0)),0)</f>
        <v>0</v>
      </c>
      <c r="T92" s="333">
        <f>IFERROR(INDEX('15A'!$G$192:$G$227,MATCH(C92,'15A'!$B$192:$B$227,0)),0)</f>
        <v>0</v>
      </c>
      <c r="U92" s="333">
        <f>IFERROR(INDEX('16A'!$G$192:$G$227,MATCH($C92,'16A'!$B$192:$B$227,0)),0)</f>
        <v>0</v>
      </c>
      <c r="V92" s="333">
        <f>IFERROR(INDEX('17A'!$G$192:$G$227,MATCH($C92,'17A'!$B$192:$B$227,0)),0)</f>
        <v>0</v>
      </c>
      <c r="W92" s="333">
        <f>IFERROR(INDEX('18A'!$G$192:$G$227,MATCH($C92,'18A'!$B$192:$B$227,0)),0)</f>
        <v>0</v>
      </c>
      <c r="X92" s="333">
        <f>IFERROR(INDEX('19A'!$G$192:$G$227,MATCH($C92,'19A'!$B$192:$B$227,0)),0)</f>
        <v>0</v>
      </c>
      <c r="Y92" s="333">
        <f>IFERROR(INDEX('20A'!$G$192:$G$227,MATCH($C92,'20A'!$B$192:$B$227,0)),0)</f>
        <v>0</v>
      </c>
      <c r="Z92" s="333">
        <f>IFERROR(INDEX('21A'!$G$192:$G$227,MATCH($C92,'21A'!$B$192:$B$227,0)),0)</f>
        <v>0</v>
      </c>
      <c r="AA92" s="333">
        <f>IFERROR(INDEX('22A'!$G$192:$G$227,MATCH($C92,'22A'!$B$192:$B$227,0)),0)</f>
        <v>0</v>
      </c>
      <c r="AB92" s="333">
        <f>IFERROR(INDEX('23A'!$G$192:$G$227,MATCH($C92,'23A'!$B$192:$B$227,0)),0)</f>
        <v>0</v>
      </c>
      <c r="AC92" s="333">
        <f>IFERROR(INDEX('24A'!$G$192:$G$227,MATCH($C92,'24A'!$B$192:$B$227,0)),0)</f>
        <v>0</v>
      </c>
      <c r="AD92" s="333">
        <f>IFERROR(INDEX('25A'!$G$192:$G$227,MATCH($C92,'25A'!$B$192:$B$227,0)),0)</f>
        <v>0</v>
      </c>
      <c r="AE92" s="333">
        <f>IFERROR(INDEX('26A'!$G$192:$G$227,MATCH($C92,'26A'!$B$192:$B$227,0)),0)</f>
        <v>0</v>
      </c>
      <c r="AF92" s="333">
        <f>IFERROR(INDEX('27A'!$G$192:$G$227,MATCH($C92,'27A'!$B$192:$B$227,0)),0)</f>
        <v>0</v>
      </c>
      <c r="AG92" s="333">
        <f>IFERROR(INDEX('28A'!$G$192:$G$227,MATCH($C92,'28A'!$B$192:$B$227,0)),0)</f>
        <v>0</v>
      </c>
      <c r="AH92" s="333">
        <f>IFERROR(INDEX('29A'!$G$192:$G$227,MATCH($C92,'29A'!$B$192:$B$227,0)),0)</f>
        <v>0</v>
      </c>
      <c r="AI92" s="333">
        <f>IFERROR(INDEX('30A'!$G$192:$G$227,MATCH($C92,'30A'!$B$192:$B$227,0)),0)</f>
        <v>0</v>
      </c>
    </row>
    <row r="93" spans="1:35" ht="17.399999999999999" hidden="1">
      <c r="A93" s="298"/>
      <c r="B93" s="298"/>
      <c r="C93" s="286" t="s">
        <v>34</v>
      </c>
      <c r="D93" s="293" t="s">
        <v>209</v>
      </c>
      <c r="E93" s="287">
        <f t="shared" si="1"/>
        <v>0</v>
      </c>
      <c r="F93" s="333">
        <f>IFERROR(INDEX('1A'!$G$192:$G$227,MATCH(C93,'1A'!$B$192:$B$227,0)),0)</f>
        <v>0</v>
      </c>
      <c r="G93" s="333">
        <f>IFERROR(INDEX(#REF!,MATCH(C93,#REF!,0)),0)</f>
        <v>0</v>
      </c>
      <c r="H93" s="333">
        <f>IFERROR(INDEX('3A'!$G$192:$G$227,MATCH(C93,'3A'!$B$192:$B$227,0)),0)</f>
        <v>0</v>
      </c>
      <c r="I93" s="333">
        <f>IFERROR(INDEX('4A'!$G$192:$G$227,MATCH(C93,'4A'!$B$192:$B$227,0)),0)</f>
        <v>0</v>
      </c>
      <c r="J93" s="333">
        <f>IFERROR(INDEX('5A'!$G$192:$G$227,MATCH(C93,'5A'!$B$192:$B$227,0)),0)</f>
        <v>0</v>
      </c>
      <c r="K93" s="333">
        <f>IFERROR(INDEX('6A'!$G$192:$G$227,MATCH(C93,'6A'!$B$192:$B$227,0)),0)</f>
        <v>0</v>
      </c>
      <c r="L93" s="333">
        <f>IFERROR(INDEX('7A'!$G$192:$G$227,MATCH(C93,'7A'!$B$192:$B$227,0)),0)</f>
        <v>0</v>
      </c>
      <c r="M93" s="333">
        <f>IFERROR(INDEX('8A'!$G$192:$G$227,MATCH(C93,'8A'!$B$192:$B$227,0)),0)</f>
        <v>0</v>
      </c>
      <c r="N93" s="333">
        <f>IFERROR(INDEX('9A'!$G$192:$G$227,MATCH(C93,'9A'!$B$192:$B$227,0)),0)</f>
        <v>0</v>
      </c>
      <c r="O93" s="333">
        <f>IFERROR(INDEX('10A'!$G$192:$G$227,MATCH(C93,'10A'!$B$192:$B$227,0)),0)</f>
        <v>0</v>
      </c>
      <c r="P93" s="333">
        <f>IFERROR(INDEX('11A'!$G$192:$G$227,MATCH(C93,'11A'!$B$192:$B$227,0)),0)</f>
        <v>0</v>
      </c>
      <c r="Q93" s="333">
        <f>IFERROR(INDEX('12A'!$G$192:$G$227,MATCH(C93,'12A'!$B$192:$B$227,0)),0)</f>
        <v>0</v>
      </c>
      <c r="R93" s="333">
        <f>IFERROR(INDEX('13A'!$G$192:$G$227,MATCH(C93,'13A'!$B$192:$B$227,0)),0)</f>
        <v>0</v>
      </c>
      <c r="S93" s="333">
        <f>IFERROR(INDEX('14A'!$G$192:$G$227,MATCH(C93,'14A'!$B$192:$B$227,0)),0)</f>
        <v>0</v>
      </c>
      <c r="T93" s="333">
        <f>IFERROR(INDEX('15A'!$G$192:$G$227,MATCH(C93,'15A'!$B$192:$B$227,0)),0)</f>
        <v>0</v>
      </c>
      <c r="U93" s="333">
        <f>IFERROR(INDEX('16A'!$G$192:$G$227,MATCH($C93,'16A'!$B$192:$B$227,0)),0)</f>
        <v>0</v>
      </c>
      <c r="V93" s="333">
        <f>IFERROR(INDEX('17A'!$G$192:$G$227,MATCH($C93,'17A'!$B$192:$B$227,0)),0)</f>
        <v>0</v>
      </c>
      <c r="W93" s="333">
        <f>IFERROR(INDEX('18A'!$G$192:$G$227,MATCH($C93,'18A'!$B$192:$B$227,0)),0)</f>
        <v>0</v>
      </c>
      <c r="X93" s="333">
        <f>IFERROR(INDEX('19A'!$G$192:$G$227,MATCH($C93,'19A'!$B$192:$B$227,0)),0)</f>
        <v>0</v>
      </c>
      <c r="Y93" s="333">
        <f>IFERROR(INDEX('20A'!$G$192:$G$227,MATCH($C93,'20A'!$B$192:$B$227,0)),0)</f>
        <v>0</v>
      </c>
      <c r="Z93" s="333">
        <f>IFERROR(INDEX('21A'!$G$192:$G$227,MATCH($C93,'21A'!$B$192:$B$227,0)),0)</f>
        <v>0</v>
      </c>
      <c r="AA93" s="333">
        <f>IFERROR(INDEX('22A'!$G$192:$G$227,MATCH($C93,'22A'!$B$192:$B$227,0)),0)</f>
        <v>0</v>
      </c>
      <c r="AB93" s="333">
        <f>IFERROR(INDEX('23A'!$G$192:$G$227,MATCH($C93,'23A'!$B$192:$B$227,0)),0)</f>
        <v>0</v>
      </c>
      <c r="AC93" s="333">
        <f>IFERROR(INDEX('24A'!$G$192:$G$227,MATCH($C93,'24A'!$B$192:$B$227,0)),0)</f>
        <v>0</v>
      </c>
      <c r="AD93" s="333">
        <f>IFERROR(INDEX('25A'!$G$192:$G$227,MATCH($C93,'25A'!$B$192:$B$227,0)),0)</f>
        <v>0</v>
      </c>
      <c r="AE93" s="333">
        <f>IFERROR(INDEX('26A'!$G$192:$G$227,MATCH($C93,'26A'!$B$192:$B$227,0)),0)</f>
        <v>0</v>
      </c>
      <c r="AF93" s="333">
        <f>IFERROR(INDEX('27A'!$G$192:$G$227,MATCH($C93,'27A'!$B$192:$B$227,0)),0)</f>
        <v>0</v>
      </c>
      <c r="AG93" s="333">
        <f>IFERROR(INDEX('28A'!$G$192:$G$227,MATCH($C93,'28A'!$B$192:$B$227,0)),0)</f>
        <v>0</v>
      </c>
      <c r="AH93" s="333">
        <f>IFERROR(INDEX('29A'!$G$192:$G$227,MATCH($C93,'29A'!$B$192:$B$227,0)),0)</f>
        <v>0</v>
      </c>
      <c r="AI93" s="333">
        <f>IFERROR(INDEX('30A'!$G$192:$G$227,MATCH($C93,'30A'!$B$192:$B$227,0)),0)</f>
        <v>0</v>
      </c>
    </row>
    <row r="94" spans="1:35" ht="17.399999999999999" hidden="1">
      <c r="A94" s="298"/>
      <c r="B94" s="298"/>
      <c r="C94" s="286" t="s">
        <v>197</v>
      </c>
      <c r="D94" s="293" t="s">
        <v>209</v>
      </c>
      <c r="E94" s="287">
        <f t="shared" si="1"/>
        <v>0</v>
      </c>
      <c r="F94" s="333">
        <f>IFERROR(INDEX('1A'!$G$192:$G$227,MATCH(C94,'1A'!$B$192:$B$227,0)),0)</f>
        <v>0</v>
      </c>
      <c r="G94" s="333">
        <f>IFERROR(INDEX(#REF!,MATCH(C94,#REF!,0)),0)</f>
        <v>0</v>
      </c>
      <c r="H94" s="333">
        <f>IFERROR(INDEX('3A'!$G$192:$G$227,MATCH(C94,'3A'!$B$192:$B$227,0)),0)</f>
        <v>0</v>
      </c>
      <c r="I94" s="333">
        <f>IFERROR(INDEX('4A'!$G$192:$G$227,MATCH(C94,'4A'!$B$192:$B$227,0)),0)</f>
        <v>0</v>
      </c>
      <c r="J94" s="333">
        <f>IFERROR(INDEX('5A'!$G$192:$G$227,MATCH(C94,'5A'!$B$192:$B$227,0)),0)</f>
        <v>0</v>
      </c>
      <c r="K94" s="333">
        <f>IFERROR(INDEX('6A'!$G$192:$G$227,MATCH(C94,'6A'!$B$192:$B$227,0)),0)</f>
        <v>0</v>
      </c>
      <c r="L94" s="333">
        <f>IFERROR(INDEX('7A'!$G$192:$G$227,MATCH(C94,'7A'!$B$192:$B$227,0)),0)</f>
        <v>0</v>
      </c>
      <c r="M94" s="333">
        <f>IFERROR(INDEX('8A'!$G$192:$G$227,MATCH(C94,'8A'!$B$192:$B$227,0)),0)</f>
        <v>0</v>
      </c>
      <c r="N94" s="333">
        <f>IFERROR(INDEX('9A'!$G$192:$G$227,MATCH(C94,'9A'!$B$192:$B$227,0)),0)</f>
        <v>0</v>
      </c>
      <c r="O94" s="333">
        <f>IFERROR(INDEX('10A'!$G$192:$G$227,MATCH(C94,'10A'!$B$192:$B$227,0)),0)</f>
        <v>0</v>
      </c>
      <c r="P94" s="333">
        <f>IFERROR(INDEX('11A'!$G$192:$G$227,MATCH(C94,'11A'!$B$192:$B$227,0)),0)</f>
        <v>0</v>
      </c>
      <c r="Q94" s="333">
        <f>IFERROR(INDEX('12A'!$G$192:$G$227,MATCH(C94,'12A'!$B$192:$B$227,0)),0)</f>
        <v>0</v>
      </c>
      <c r="R94" s="333">
        <f>IFERROR(INDEX('13A'!$G$192:$G$227,MATCH(C94,'13A'!$B$192:$B$227,0)),0)</f>
        <v>0</v>
      </c>
      <c r="S94" s="333">
        <f>IFERROR(INDEX('14A'!$G$192:$G$227,MATCH(C94,'14A'!$B$192:$B$227,0)),0)</f>
        <v>0</v>
      </c>
      <c r="T94" s="333">
        <f>IFERROR(INDEX('15A'!$G$192:$G$227,MATCH(C94,'15A'!$B$192:$B$227,0)),0)</f>
        <v>0</v>
      </c>
      <c r="U94" s="333">
        <f>IFERROR(INDEX('16A'!$G$192:$G$227,MATCH($C94,'16A'!$B$192:$B$227,0)),0)</f>
        <v>0</v>
      </c>
      <c r="V94" s="333">
        <f>IFERROR(INDEX('17A'!$G$192:$G$227,MATCH($C94,'17A'!$B$192:$B$227,0)),0)</f>
        <v>0</v>
      </c>
      <c r="W94" s="333">
        <f>IFERROR(INDEX('18A'!$G$192:$G$227,MATCH($C94,'18A'!$B$192:$B$227,0)),0)</f>
        <v>0</v>
      </c>
      <c r="X94" s="333">
        <f>IFERROR(INDEX('19A'!$G$192:$G$227,MATCH($C94,'19A'!$B$192:$B$227,0)),0)</f>
        <v>0</v>
      </c>
      <c r="Y94" s="333">
        <f>IFERROR(INDEX('20A'!$G$192:$G$227,MATCH($C94,'20A'!$B$192:$B$227,0)),0)</f>
        <v>0</v>
      </c>
      <c r="Z94" s="333">
        <f>IFERROR(INDEX('21A'!$G$192:$G$227,MATCH($C94,'21A'!$B$192:$B$227,0)),0)</f>
        <v>0</v>
      </c>
      <c r="AA94" s="333">
        <f>IFERROR(INDEX('22A'!$G$192:$G$227,MATCH($C94,'22A'!$B$192:$B$227,0)),0)</f>
        <v>0</v>
      </c>
      <c r="AB94" s="333">
        <f>IFERROR(INDEX('23A'!$G$192:$G$227,MATCH($C94,'23A'!$B$192:$B$227,0)),0)</f>
        <v>0</v>
      </c>
      <c r="AC94" s="333">
        <f>IFERROR(INDEX('24A'!$G$192:$G$227,MATCH($C94,'24A'!$B$192:$B$227,0)),0)</f>
        <v>0</v>
      </c>
      <c r="AD94" s="333">
        <f>IFERROR(INDEX('25A'!$G$192:$G$227,MATCH($C94,'25A'!$B$192:$B$227,0)),0)</f>
        <v>0</v>
      </c>
      <c r="AE94" s="333">
        <f>IFERROR(INDEX('26A'!$G$192:$G$227,MATCH($C94,'26A'!$B$192:$B$227,0)),0)</f>
        <v>0</v>
      </c>
      <c r="AF94" s="333">
        <f>IFERROR(INDEX('27A'!$G$192:$G$227,MATCH($C94,'27A'!$B$192:$B$227,0)),0)</f>
        <v>0</v>
      </c>
      <c r="AG94" s="333">
        <f>IFERROR(INDEX('28A'!$G$192:$G$227,MATCH($C94,'28A'!$B$192:$B$227,0)),0)</f>
        <v>0</v>
      </c>
      <c r="AH94" s="333">
        <f>IFERROR(INDEX('29A'!$G$192:$G$227,MATCH($C94,'29A'!$B$192:$B$227,0)),0)</f>
        <v>0</v>
      </c>
      <c r="AI94" s="333">
        <f>IFERROR(INDEX('30A'!$G$192:$G$227,MATCH($C94,'30A'!$B$192:$B$227,0)),0)</f>
        <v>0</v>
      </c>
    </row>
    <row r="95" spans="1:35" ht="17.399999999999999" hidden="1">
      <c r="A95" s="298"/>
      <c r="B95" s="298"/>
      <c r="C95" s="286" t="s">
        <v>198</v>
      </c>
      <c r="D95" s="293" t="s">
        <v>209</v>
      </c>
      <c r="E95" s="287">
        <f t="shared" si="1"/>
        <v>0</v>
      </c>
      <c r="F95" s="333">
        <f>IFERROR(INDEX('1A'!$G$192:$G$227,MATCH(C95,'1A'!$B$192:$B$227,0)),0)</f>
        <v>0</v>
      </c>
      <c r="G95" s="333">
        <f>IFERROR(INDEX(#REF!,MATCH(C95,#REF!,0)),0)</f>
        <v>0</v>
      </c>
      <c r="H95" s="333">
        <f>IFERROR(INDEX('3A'!$G$192:$G$227,MATCH(C95,'3A'!$B$192:$B$227,0)),0)</f>
        <v>0</v>
      </c>
      <c r="I95" s="333">
        <f>IFERROR(INDEX('4A'!$G$192:$G$227,MATCH(C95,'4A'!$B$192:$B$227,0)),0)</f>
        <v>0</v>
      </c>
      <c r="J95" s="333">
        <f>IFERROR(INDEX('5A'!$G$192:$G$227,MATCH(C95,'5A'!$B$192:$B$227,0)),0)</f>
        <v>0</v>
      </c>
      <c r="K95" s="333">
        <f>IFERROR(INDEX('6A'!$G$192:$G$227,MATCH(C95,'6A'!$B$192:$B$227,0)),0)</f>
        <v>0</v>
      </c>
      <c r="L95" s="333">
        <f>IFERROR(INDEX('7A'!$G$192:$G$227,MATCH(C95,'7A'!$B$192:$B$227,0)),0)</f>
        <v>0</v>
      </c>
      <c r="M95" s="333">
        <f>IFERROR(INDEX('8A'!$G$192:$G$227,MATCH(C95,'8A'!$B$192:$B$227,0)),0)</f>
        <v>0</v>
      </c>
      <c r="N95" s="333">
        <f>IFERROR(INDEX('9A'!$G$192:$G$227,MATCH(C95,'9A'!$B$192:$B$227,0)),0)</f>
        <v>0</v>
      </c>
      <c r="O95" s="333">
        <f>IFERROR(INDEX('10A'!$G$192:$G$227,MATCH(C95,'10A'!$B$192:$B$227,0)),0)</f>
        <v>0</v>
      </c>
      <c r="P95" s="333">
        <f>IFERROR(INDEX('11A'!$G$192:$G$227,MATCH(C95,'11A'!$B$192:$B$227,0)),0)</f>
        <v>0</v>
      </c>
      <c r="Q95" s="333">
        <f>IFERROR(INDEX('12A'!$G$192:$G$227,MATCH(C95,'12A'!$B$192:$B$227,0)),0)</f>
        <v>0</v>
      </c>
      <c r="R95" s="333">
        <f>IFERROR(INDEX('13A'!$G$192:$G$227,MATCH(C95,'13A'!$B$192:$B$227,0)),0)</f>
        <v>0</v>
      </c>
      <c r="S95" s="333">
        <f>IFERROR(INDEX('14A'!$G$192:$G$227,MATCH(C95,'14A'!$B$192:$B$227,0)),0)</f>
        <v>0</v>
      </c>
      <c r="T95" s="333">
        <f>IFERROR(INDEX('15A'!$G$192:$G$227,MATCH(C95,'15A'!$B$192:$B$227,0)),0)</f>
        <v>0</v>
      </c>
      <c r="U95" s="333">
        <f>IFERROR(INDEX('16A'!$G$192:$G$227,MATCH($C95,'16A'!$B$192:$B$227,0)),0)</f>
        <v>0</v>
      </c>
      <c r="V95" s="333">
        <f>IFERROR(INDEX('17A'!$G$192:$G$227,MATCH($C95,'17A'!$B$192:$B$227,0)),0)</f>
        <v>0</v>
      </c>
      <c r="W95" s="333">
        <f>IFERROR(INDEX('18A'!$G$192:$G$227,MATCH($C95,'18A'!$B$192:$B$227,0)),0)</f>
        <v>0</v>
      </c>
      <c r="X95" s="333">
        <f>IFERROR(INDEX('19A'!$G$192:$G$227,MATCH($C95,'19A'!$B$192:$B$227,0)),0)</f>
        <v>0</v>
      </c>
      <c r="Y95" s="333">
        <f>IFERROR(INDEX('20A'!$G$192:$G$227,MATCH($C95,'20A'!$B$192:$B$227,0)),0)</f>
        <v>0</v>
      </c>
      <c r="Z95" s="333">
        <f>IFERROR(INDEX('21A'!$G$192:$G$227,MATCH($C95,'21A'!$B$192:$B$227,0)),0)</f>
        <v>0</v>
      </c>
      <c r="AA95" s="333">
        <f>IFERROR(INDEX('22A'!$G$192:$G$227,MATCH($C95,'22A'!$B$192:$B$227,0)),0)</f>
        <v>0</v>
      </c>
      <c r="AB95" s="333">
        <f>IFERROR(INDEX('23A'!$G$192:$G$227,MATCH($C95,'23A'!$B$192:$B$227,0)),0)</f>
        <v>0</v>
      </c>
      <c r="AC95" s="333">
        <f>IFERROR(INDEX('24A'!$G$192:$G$227,MATCH($C95,'24A'!$B$192:$B$227,0)),0)</f>
        <v>0</v>
      </c>
      <c r="AD95" s="333">
        <f>IFERROR(INDEX('25A'!$G$192:$G$227,MATCH($C95,'25A'!$B$192:$B$227,0)),0)</f>
        <v>0</v>
      </c>
      <c r="AE95" s="333">
        <f>IFERROR(INDEX('26A'!$G$192:$G$227,MATCH($C95,'26A'!$B$192:$B$227,0)),0)</f>
        <v>0</v>
      </c>
      <c r="AF95" s="333">
        <f>IFERROR(INDEX('27A'!$G$192:$G$227,MATCH($C95,'27A'!$B$192:$B$227,0)),0)</f>
        <v>0</v>
      </c>
      <c r="AG95" s="333">
        <f>IFERROR(INDEX('28A'!$G$192:$G$227,MATCH($C95,'28A'!$B$192:$B$227,0)),0)</f>
        <v>0</v>
      </c>
      <c r="AH95" s="333">
        <f>IFERROR(INDEX('29A'!$G$192:$G$227,MATCH($C95,'29A'!$B$192:$B$227,0)),0)</f>
        <v>0</v>
      </c>
      <c r="AI95" s="333">
        <f>IFERROR(INDEX('30A'!$G$192:$G$227,MATCH($C95,'30A'!$B$192:$B$227,0)),0)</f>
        <v>0</v>
      </c>
    </row>
    <row r="96" spans="1:35" ht="17.399999999999999" hidden="1">
      <c r="A96" s="298"/>
      <c r="B96" s="298"/>
      <c r="C96" s="286" t="s">
        <v>202</v>
      </c>
      <c r="D96" s="293" t="s">
        <v>209</v>
      </c>
      <c r="E96" s="287">
        <f t="shared" si="1"/>
        <v>0</v>
      </c>
      <c r="F96" s="333">
        <f>IFERROR(INDEX('1A'!$G$192:$G$227,MATCH(C96,'1A'!$B$192:$B$227,0)),0)</f>
        <v>0</v>
      </c>
      <c r="G96" s="333">
        <f>IFERROR(INDEX(#REF!,MATCH(C96,#REF!,0)),0)</f>
        <v>0</v>
      </c>
      <c r="H96" s="333">
        <f>IFERROR(INDEX('3A'!$G$192:$G$227,MATCH(C96,'3A'!$B$192:$B$227,0)),0)</f>
        <v>0</v>
      </c>
      <c r="I96" s="333">
        <f>IFERROR(INDEX('4A'!$G$192:$G$227,MATCH(C96,'4A'!$B$192:$B$227,0)),0)</f>
        <v>0</v>
      </c>
      <c r="J96" s="333">
        <f>IFERROR(INDEX('5A'!$G$192:$G$227,MATCH(C96,'5A'!$B$192:$B$227,0)),0)</f>
        <v>0</v>
      </c>
      <c r="K96" s="333">
        <f>IFERROR(INDEX('6A'!$G$192:$G$227,MATCH(C96,'6A'!$B$192:$B$227,0)),0)</f>
        <v>0</v>
      </c>
      <c r="L96" s="333">
        <f>IFERROR(INDEX('7A'!$G$192:$G$227,MATCH(C96,'7A'!$B$192:$B$227,0)),0)</f>
        <v>0</v>
      </c>
      <c r="M96" s="333">
        <f>IFERROR(INDEX('8A'!$G$192:$G$227,MATCH(C96,'8A'!$B$192:$B$227,0)),0)</f>
        <v>0</v>
      </c>
      <c r="N96" s="333">
        <f>IFERROR(INDEX('9A'!$G$192:$G$227,MATCH(C96,'9A'!$B$192:$B$227,0)),0)</f>
        <v>0</v>
      </c>
      <c r="O96" s="333">
        <f>IFERROR(INDEX('10A'!$G$192:$G$227,MATCH(C96,'10A'!$B$192:$B$227,0)),0)</f>
        <v>0</v>
      </c>
      <c r="P96" s="333">
        <f>IFERROR(INDEX('11A'!$G$192:$G$227,MATCH(C96,'11A'!$B$192:$B$227,0)),0)</f>
        <v>0</v>
      </c>
      <c r="Q96" s="333">
        <f>IFERROR(INDEX('12A'!$G$192:$G$227,MATCH(C96,'12A'!$B$192:$B$227,0)),0)</f>
        <v>0</v>
      </c>
      <c r="R96" s="333">
        <f>IFERROR(INDEX('13A'!$G$192:$G$227,MATCH(C96,'13A'!$B$192:$B$227,0)),0)</f>
        <v>0</v>
      </c>
      <c r="S96" s="333">
        <f>IFERROR(INDEX('14A'!$G$192:$G$227,MATCH(C96,'14A'!$B$192:$B$227,0)),0)</f>
        <v>0</v>
      </c>
      <c r="T96" s="333">
        <f>IFERROR(INDEX('15A'!$G$192:$G$227,MATCH(C96,'15A'!$B$192:$B$227,0)),0)</f>
        <v>0</v>
      </c>
      <c r="U96" s="333">
        <f>IFERROR(INDEX('16A'!$G$192:$G$227,MATCH($C96,'16A'!$B$192:$B$227,0)),0)</f>
        <v>0</v>
      </c>
      <c r="V96" s="333">
        <f>IFERROR(INDEX('17A'!$G$192:$G$227,MATCH($C96,'17A'!$B$192:$B$227,0)),0)</f>
        <v>0</v>
      </c>
      <c r="W96" s="333">
        <f>IFERROR(INDEX('18A'!$G$192:$G$227,MATCH($C96,'18A'!$B$192:$B$227,0)),0)</f>
        <v>0</v>
      </c>
      <c r="X96" s="333">
        <f>IFERROR(INDEX('19A'!$G$192:$G$227,MATCH($C96,'19A'!$B$192:$B$227,0)),0)</f>
        <v>0</v>
      </c>
      <c r="Y96" s="333">
        <f>IFERROR(INDEX('20A'!$G$192:$G$227,MATCH($C96,'20A'!$B$192:$B$227,0)),0)</f>
        <v>0</v>
      </c>
      <c r="Z96" s="333">
        <f>IFERROR(INDEX('21A'!$G$192:$G$227,MATCH($C96,'21A'!$B$192:$B$227,0)),0)</f>
        <v>0</v>
      </c>
      <c r="AA96" s="333">
        <f>IFERROR(INDEX('22A'!$G$192:$G$227,MATCH($C96,'22A'!$B$192:$B$227,0)),0)</f>
        <v>0</v>
      </c>
      <c r="AB96" s="333">
        <f>IFERROR(INDEX('23A'!$G$192:$G$227,MATCH($C96,'23A'!$B$192:$B$227,0)),0)</f>
        <v>0</v>
      </c>
      <c r="AC96" s="333">
        <f>IFERROR(INDEX('24A'!$G$192:$G$227,MATCH($C96,'24A'!$B$192:$B$227,0)),0)</f>
        <v>0</v>
      </c>
      <c r="AD96" s="333">
        <f>IFERROR(INDEX('25A'!$G$192:$G$227,MATCH($C96,'25A'!$B$192:$B$227,0)),0)</f>
        <v>0</v>
      </c>
      <c r="AE96" s="333">
        <f>IFERROR(INDEX('26A'!$G$192:$G$227,MATCH($C96,'26A'!$B$192:$B$227,0)),0)</f>
        <v>0</v>
      </c>
      <c r="AF96" s="333">
        <f>IFERROR(INDEX('27A'!$G$192:$G$227,MATCH($C96,'27A'!$B$192:$B$227,0)),0)</f>
        <v>0</v>
      </c>
      <c r="AG96" s="333">
        <f>IFERROR(INDEX('28A'!$G$192:$G$227,MATCH($C96,'28A'!$B$192:$B$227,0)),0)</f>
        <v>0</v>
      </c>
      <c r="AH96" s="333">
        <f>IFERROR(INDEX('29A'!$G$192:$G$227,MATCH($C96,'29A'!$B$192:$B$227,0)),0)</f>
        <v>0</v>
      </c>
      <c r="AI96" s="333">
        <f>IFERROR(INDEX('30A'!$G$192:$G$227,MATCH($C96,'30A'!$B$192:$B$227,0)),0)</f>
        <v>0</v>
      </c>
    </row>
    <row r="97" spans="1:35" ht="17.399999999999999" hidden="1">
      <c r="A97" s="298"/>
      <c r="B97" s="298"/>
      <c r="C97" s="286" t="s">
        <v>199</v>
      </c>
      <c r="D97" s="293" t="s">
        <v>209</v>
      </c>
      <c r="E97" s="287">
        <f t="shared" si="1"/>
        <v>0</v>
      </c>
      <c r="F97" s="333">
        <f>IFERROR(INDEX('1A'!$G$192:$G$227,MATCH(C97,'1A'!$B$192:$B$227,0)),0)</f>
        <v>0</v>
      </c>
      <c r="G97" s="333">
        <f>IFERROR(INDEX(#REF!,MATCH(C97,#REF!,0)),0)</f>
        <v>0</v>
      </c>
      <c r="H97" s="333">
        <f>IFERROR(INDEX('3A'!$G$192:$G$227,MATCH(C97,'3A'!$B$192:$B$227,0)),0)</f>
        <v>0</v>
      </c>
      <c r="I97" s="333">
        <f>IFERROR(INDEX('4A'!$G$192:$G$227,MATCH(C97,'4A'!$B$192:$B$227,0)),0)</f>
        <v>0</v>
      </c>
      <c r="J97" s="333">
        <f>IFERROR(INDEX('5A'!$G$192:$G$227,MATCH(C97,'5A'!$B$192:$B$227,0)),0)</f>
        <v>0</v>
      </c>
      <c r="K97" s="333">
        <f>IFERROR(INDEX('6A'!$G$192:$G$227,MATCH(C97,'6A'!$B$192:$B$227,0)),0)</f>
        <v>0</v>
      </c>
      <c r="L97" s="333">
        <f>IFERROR(INDEX('7A'!$G$192:$G$227,MATCH(C97,'7A'!$B$192:$B$227,0)),0)</f>
        <v>0</v>
      </c>
      <c r="M97" s="333">
        <f>IFERROR(INDEX('8A'!$G$192:$G$227,MATCH(C97,'8A'!$B$192:$B$227,0)),0)</f>
        <v>0</v>
      </c>
      <c r="N97" s="333">
        <f>IFERROR(INDEX('9A'!$G$192:$G$227,MATCH(C97,'9A'!$B$192:$B$227,0)),0)</f>
        <v>0</v>
      </c>
      <c r="O97" s="333">
        <f>IFERROR(INDEX('10A'!$G$192:$G$227,MATCH(C97,'10A'!$B$192:$B$227,0)),0)</f>
        <v>0</v>
      </c>
      <c r="P97" s="333">
        <f>IFERROR(INDEX('11A'!$G$192:$G$227,MATCH(C97,'11A'!$B$192:$B$227,0)),0)</f>
        <v>0</v>
      </c>
      <c r="Q97" s="333">
        <f>IFERROR(INDEX('12A'!$G$192:$G$227,MATCH(C97,'12A'!$B$192:$B$227,0)),0)</f>
        <v>0</v>
      </c>
      <c r="R97" s="333">
        <f>IFERROR(INDEX('13A'!$G$192:$G$227,MATCH(C97,'13A'!$B$192:$B$227,0)),0)</f>
        <v>0</v>
      </c>
      <c r="S97" s="333">
        <f>IFERROR(INDEX('14A'!$G$192:$G$227,MATCH(C97,'14A'!$B$192:$B$227,0)),0)</f>
        <v>0</v>
      </c>
      <c r="T97" s="333">
        <f>IFERROR(INDEX('15A'!$G$192:$G$227,MATCH(C97,'15A'!$B$192:$B$227,0)),0)</f>
        <v>0</v>
      </c>
      <c r="U97" s="333">
        <f>IFERROR(INDEX('16A'!$G$192:$G$227,MATCH($C97,'16A'!$B$192:$B$227,0)),0)</f>
        <v>0</v>
      </c>
      <c r="V97" s="333">
        <f>IFERROR(INDEX('17A'!$G$192:$G$227,MATCH($C97,'17A'!$B$192:$B$227,0)),0)</f>
        <v>0</v>
      </c>
      <c r="W97" s="333">
        <f>IFERROR(INDEX('18A'!$G$192:$G$227,MATCH($C97,'18A'!$B$192:$B$227,0)),0)</f>
        <v>0</v>
      </c>
      <c r="X97" s="333">
        <f>IFERROR(INDEX('19A'!$G$192:$G$227,MATCH($C97,'19A'!$B$192:$B$227,0)),0)</f>
        <v>0</v>
      </c>
      <c r="Y97" s="333">
        <f>IFERROR(INDEX('20A'!$G$192:$G$227,MATCH($C97,'20A'!$B$192:$B$227,0)),0)</f>
        <v>0</v>
      </c>
      <c r="Z97" s="333">
        <f>IFERROR(INDEX('21A'!$G$192:$G$227,MATCH($C97,'21A'!$B$192:$B$227,0)),0)</f>
        <v>0</v>
      </c>
      <c r="AA97" s="333">
        <f>IFERROR(INDEX('22A'!$G$192:$G$227,MATCH($C97,'22A'!$B$192:$B$227,0)),0)</f>
        <v>0</v>
      </c>
      <c r="AB97" s="333">
        <f>IFERROR(INDEX('23A'!$G$192:$G$227,MATCH($C97,'23A'!$B$192:$B$227,0)),0)</f>
        <v>0</v>
      </c>
      <c r="AC97" s="333">
        <f>IFERROR(INDEX('24A'!$G$192:$G$227,MATCH($C97,'24A'!$B$192:$B$227,0)),0)</f>
        <v>0</v>
      </c>
      <c r="AD97" s="333">
        <f>IFERROR(INDEX('25A'!$G$192:$G$227,MATCH($C97,'25A'!$B$192:$B$227,0)),0)</f>
        <v>0</v>
      </c>
      <c r="AE97" s="333">
        <f>IFERROR(INDEX('26A'!$G$192:$G$227,MATCH($C97,'26A'!$B$192:$B$227,0)),0)</f>
        <v>0</v>
      </c>
      <c r="AF97" s="333">
        <f>IFERROR(INDEX('27A'!$G$192:$G$227,MATCH($C97,'27A'!$B$192:$B$227,0)),0)</f>
        <v>0</v>
      </c>
      <c r="AG97" s="333">
        <f>IFERROR(INDEX('28A'!$G$192:$G$227,MATCH($C97,'28A'!$B$192:$B$227,0)),0)</f>
        <v>0</v>
      </c>
      <c r="AH97" s="333">
        <f>IFERROR(INDEX('29A'!$G$192:$G$227,MATCH($C97,'29A'!$B$192:$B$227,0)),0)</f>
        <v>0</v>
      </c>
      <c r="AI97" s="333">
        <f>IFERROR(INDEX('30A'!$G$192:$G$227,MATCH($C97,'30A'!$B$192:$B$227,0)),0)</f>
        <v>0</v>
      </c>
    </row>
    <row r="98" spans="1:35" ht="17.399999999999999" hidden="1">
      <c r="A98" s="298"/>
      <c r="B98" s="298"/>
      <c r="C98" s="286" t="s">
        <v>203</v>
      </c>
      <c r="D98" s="293" t="s">
        <v>209</v>
      </c>
      <c r="E98" s="287">
        <f t="shared" si="1"/>
        <v>0</v>
      </c>
      <c r="F98" s="333">
        <f>IFERROR(INDEX('1A'!$G$192:$G$227,MATCH(C98,'1A'!$B$192:$B$227,0)),0)</f>
        <v>0</v>
      </c>
      <c r="G98" s="333">
        <f>IFERROR(INDEX(#REF!,MATCH(C98,#REF!,0)),0)</f>
        <v>0</v>
      </c>
      <c r="H98" s="333">
        <f>IFERROR(INDEX('3A'!$G$192:$G$227,MATCH(C98,'3A'!$B$192:$B$227,0)),0)</f>
        <v>0</v>
      </c>
      <c r="I98" s="333">
        <f>IFERROR(INDEX('4A'!$G$192:$G$227,MATCH(C98,'4A'!$B$192:$B$227,0)),0)</f>
        <v>0</v>
      </c>
      <c r="J98" s="333">
        <f>IFERROR(INDEX('5A'!$G$192:$G$227,MATCH(C98,'5A'!$B$192:$B$227,0)),0)</f>
        <v>0</v>
      </c>
      <c r="K98" s="333">
        <f>IFERROR(INDEX('6A'!$G$192:$G$227,MATCH(C98,'6A'!$B$192:$B$227,0)),0)</f>
        <v>0</v>
      </c>
      <c r="L98" s="333">
        <f>IFERROR(INDEX('7A'!$G$192:$G$227,MATCH(C98,'7A'!$B$192:$B$227,0)),0)</f>
        <v>0</v>
      </c>
      <c r="M98" s="333">
        <f>IFERROR(INDEX('8A'!$G$192:$G$227,MATCH(C98,'8A'!$B$192:$B$227,0)),0)</f>
        <v>0</v>
      </c>
      <c r="N98" s="333">
        <f>IFERROR(INDEX('9A'!$G$192:$G$227,MATCH(C98,'9A'!$B$192:$B$227,0)),0)</f>
        <v>0</v>
      </c>
      <c r="O98" s="333">
        <f>IFERROR(INDEX('10A'!$G$192:$G$227,MATCH(C98,'10A'!$B$192:$B$227,0)),0)</f>
        <v>0</v>
      </c>
      <c r="P98" s="333">
        <f>IFERROR(INDEX('11A'!$G$192:$G$227,MATCH(C98,'11A'!$B$192:$B$227,0)),0)</f>
        <v>0</v>
      </c>
      <c r="Q98" s="333">
        <f>IFERROR(INDEX('12A'!$G$192:$G$227,MATCH(C98,'12A'!$B$192:$B$227,0)),0)</f>
        <v>0</v>
      </c>
      <c r="R98" s="333">
        <f>IFERROR(INDEX('13A'!$G$192:$G$227,MATCH(C98,'13A'!$B$192:$B$227,0)),0)</f>
        <v>0</v>
      </c>
      <c r="S98" s="333">
        <f>IFERROR(INDEX('14A'!$G$192:$G$227,MATCH(C98,'14A'!$B$192:$B$227,0)),0)</f>
        <v>0</v>
      </c>
      <c r="T98" s="333">
        <f>IFERROR(INDEX('15A'!$G$192:$G$227,MATCH(C98,'15A'!$B$192:$B$227,0)),0)</f>
        <v>0</v>
      </c>
      <c r="U98" s="333">
        <f>IFERROR(INDEX('16A'!$G$192:$G$227,MATCH($C98,'16A'!$B$192:$B$227,0)),0)</f>
        <v>0</v>
      </c>
      <c r="V98" s="333">
        <f>IFERROR(INDEX('17A'!$G$192:$G$227,MATCH($C98,'17A'!$B$192:$B$227,0)),0)</f>
        <v>0</v>
      </c>
      <c r="W98" s="333">
        <f>IFERROR(INDEX('18A'!$G$192:$G$227,MATCH($C98,'18A'!$B$192:$B$227,0)),0)</f>
        <v>0</v>
      </c>
      <c r="X98" s="333">
        <f>IFERROR(INDEX('19A'!$G$192:$G$227,MATCH($C98,'19A'!$B$192:$B$227,0)),0)</f>
        <v>0</v>
      </c>
      <c r="Y98" s="333">
        <f>IFERROR(INDEX('20A'!$G$192:$G$227,MATCH($C98,'20A'!$B$192:$B$227,0)),0)</f>
        <v>0</v>
      </c>
      <c r="Z98" s="333">
        <f>IFERROR(INDEX('21A'!$G$192:$G$227,MATCH($C98,'21A'!$B$192:$B$227,0)),0)</f>
        <v>0</v>
      </c>
      <c r="AA98" s="333">
        <f>IFERROR(INDEX('22A'!$G$192:$G$227,MATCH($C98,'22A'!$B$192:$B$227,0)),0)</f>
        <v>0</v>
      </c>
      <c r="AB98" s="333">
        <f>IFERROR(INDEX('23A'!$G$192:$G$227,MATCH($C98,'23A'!$B$192:$B$227,0)),0)</f>
        <v>0</v>
      </c>
      <c r="AC98" s="333">
        <f>IFERROR(INDEX('24A'!$G$192:$G$227,MATCH($C98,'24A'!$B$192:$B$227,0)),0)</f>
        <v>0</v>
      </c>
      <c r="AD98" s="333">
        <f>IFERROR(INDEX('25A'!$G$192:$G$227,MATCH($C98,'25A'!$B$192:$B$227,0)),0)</f>
        <v>0</v>
      </c>
      <c r="AE98" s="333">
        <f>IFERROR(INDEX('26A'!$G$192:$G$227,MATCH($C98,'26A'!$B$192:$B$227,0)),0)</f>
        <v>0</v>
      </c>
      <c r="AF98" s="333">
        <f>IFERROR(INDEX('27A'!$G$192:$G$227,MATCH($C98,'27A'!$B$192:$B$227,0)),0)</f>
        <v>0</v>
      </c>
      <c r="AG98" s="333">
        <f>IFERROR(INDEX('28A'!$G$192:$G$227,MATCH($C98,'28A'!$B$192:$B$227,0)),0)</f>
        <v>0</v>
      </c>
      <c r="AH98" s="333">
        <f>IFERROR(INDEX('29A'!$G$192:$G$227,MATCH($C98,'29A'!$B$192:$B$227,0)),0)</f>
        <v>0</v>
      </c>
      <c r="AI98" s="333">
        <f>IFERROR(INDEX('30A'!$G$192:$G$227,MATCH($C98,'30A'!$B$192:$B$227,0)),0)</f>
        <v>0</v>
      </c>
    </row>
    <row r="99" spans="1:35" ht="17.399999999999999" hidden="1">
      <c r="A99" s="298"/>
      <c r="B99" s="298"/>
      <c r="C99" s="286" t="s">
        <v>200</v>
      </c>
      <c r="D99" s="293" t="s">
        <v>209</v>
      </c>
      <c r="E99" s="287">
        <f t="shared" si="1"/>
        <v>0</v>
      </c>
      <c r="F99" s="333">
        <f>IFERROR(INDEX('1A'!$G$192:$G$227,MATCH(C99,'1A'!$B$192:$B$227,0)),0)</f>
        <v>0</v>
      </c>
      <c r="G99" s="333">
        <f>IFERROR(INDEX(#REF!,MATCH(C99,#REF!,0)),0)</f>
        <v>0</v>
      </c>
      <c r="H99" s="333">
        <f>IFERROR(INDEX('3A'!$G$192:$G$227,MATCH(C99,'3A'!$B$192:$B$227,0)),0)</f>
        <v>0</v>
      </c>
      <c r="I99" s="333">
        <f>IFERROR(INDEX('4A'!$G$192:$G$227,MATCH(C99,'4A'!$B$192:$B$227,0)),0)</f>
        <v>0</v>
      </c>
      <c r="J99" s="333">
        <f>IFERROR(INDEX('5A'!$G$192:$G$227,MATCH(C99,'5A'!$B$192:$B$227,0)),0)</f>
        <v>0</v>
      </c>
      <c r="K99" s="333">
        <f>IFERROR(INDEX('6A'!$G$192:$G$227,MATCH(C99,'6A'!$B$192:$B$227,0)),0)</f>
        <v>0</v>
      </c>
      <c r="L99" s="333">
        <f>IFERROR(INDEX('7A'!$G$192:$G$227,MATCH(C99,'7A'!$B$192:$B$227,0)),0)</f>
        <v>0</v>
      </c>
      <c r="M99" s="333">
        <f>IFERROR(INDEX('8A'!$G$192:$G$227,MATCH(C99,'8A'!$B$192:$B$227,0)),0)</f>
        <v>0</v>
      </c>
      <c r="N99" s="333">
        <f>IFERROR(INDEX('9A'!$G$192:$G$227,MATCH(C99,'9A'!$B$192:$B$227,0)),0)</f>
        <v>0</v>
      </c>
      <c r="O99" s="333">
        <f>IFERROR(INDEX('10A'!$G$192:$G$227,MATCH(C99,'10A'!$B$192:$B$227,0)),0)</f>
        <v>0</v>
      </c>
      <c r="P99" s="333">
        <f>IFERROR(INDEX('11A'!$G$192:$G$227,MATCH(C99,'11A'!$B$192:$B$227,0)),0)</f>
        <v>0</v>
      </c>
      <c r="Q99" s="333">
        <f>IFERROR(INDEX('12A'!$G$192:$G$227,MATCH(C99,'12A'!$B$192:$B$227,0)),0)</f>
        <v>0</v>
      </c>
      <c r="R99" s="333">
        <f>IFERROR(INDEX('13A'!$G$192:$G$227,MATCH(C99,'13A'!$B$192:$B$227,0)),0)</f>
        <v>0</v>
      </c>
      <c r="S99" s="333">
        <f>IFERROR(INDEX('14A'!$G$192:$G$227,MATCH(C99,'14A'!$B$192:$B$227,0)),0)</f>
        <v>0</v>
      </c>
      <c r="T99" s="333">
        <f>IFERROR(INDEX('15A'!$G$192:$G$227,MATCH(C99,'15A'!$B$192:$B$227,0)),0)</f>
        <v>0</v>
      </c>
      <c r="U99" s="333">
        <f>IFERROR(INDEX('16A'!$G$192:$G$227,MATCH($C99,'16A'!$B$192:$B$227,0)),0)</f>
        <v>0</v>
      </c>
      <c r="V99" s="333">
        <f>IFERROR(INDEX('17A'!$G$192:$G$227,MATCH($C99,'17A'!$B$192:$B$227,0)),0)</f>
        <v>0</v>
      </c>
      <c r="W99" s="333">
        <f>IFERROR(INDEX('18A'!$G$192:$G$227,MATCH($C99,'18A'!$B$192:$B$227,0)),0)</f>
        <v>0</v>
      </c>
      <c r="X99" s="333">
        <f>IFERROR(INDEX('19A'!$G$192:$G$227,MATCH($C99,'19A'!$B$192:$B$227,0)),0)</f>
        <v>0</v>
      </c>
      <c r="Y99" s="333">
        <f>IFERROR(INDEX('20A'!$G$192:$G$227,MATCH($C99,'20A'!$B$192:$B$227,0)),0)</f>
        <v>0</v>
      </c>
      <c r="Z99" s="333">
        <f>IFERROR(INDEX('21A'!$G$192:$G$227,MATCH($C99,'21A'!$B$192:$B$227,0)),0)</f>
        <v>0</v>
      </c>
      <c r="AA99" s="333">
        <f>IFERROR(INDEX('22A'!$G$192:$G$227,MATCH($C99,'22A'!$B$192:$B$227,0)),0)</f>
        <v>0</v>
      </c>
      <c r="AB99" s="333">
        <f>IFERROR(INDEX('23A'!$G$192:$G$227,MATCH($C99,'23A'!$B$192:$B$227,0)),0)</f>
        <v>0</v>
      </c>
      <c r="AC99" s="333">
        <f>IFERROR(INDEX('24A'!$G$192:$G$227,MATCH($C99,'24A'!$B$192:$B$227,0)),0)</f>
        <v>0</v>
      </c>
      <c r="AD99" s="333">
        <f>IFERROR(INDEX('25A'!$G$192:$G$227,MATCH($C99,'25A'!$B$192:$B$227,0)),0)</f>
        <v>0</v>
      </c>
      <c r="AE99" s="333">
        <f>IFERROR(INDEX('26A'!$G$192:$G$227,MATCH($C99,'26A'!$B$192:$B$227,0)),0)</f>
        <v>0</v>
      </c>
      <c r="AF99" s="333">
        <f>IFERROR(INDEX('27A'!$G$192:$G$227,MATCH($C99,'27A'!$B$192:$B$227,0)),0)</f>
        <v>0</v>
      </c>
      <c r="AG99" s="333">
        <f>IFERROR(INDEX('28A'!$G$192:$G$227,MATCH($C99,'28A'!$B$192:$B$227,0)),0)</f>
        <v>0</v>
      </c>
      <c r="AH99" s="333">
        <f>IFERROR(INDEX('29A'!$G$192:$G$227,MATCH($C99,'29A'!$B$192:$B$227,0)),0)</f>
        <v>0</v>
      </c>
      <c r="AI99" s="333">
        <f>IFERROR(INDEX('30A'!$G$192:$G$227,MATCH($C99,'30A'!$B$192:$B$227,0)),0)</f>
        <v>0</v>
      </c>
    </row>
    <row r="100" spans="1:35" ht="17.399999999999999" hidden="1">
      <c r="A100" s="298"/>
      <c r="B100" s="298"/>
      <c r="C100" s="286" t="s">
        <v>201</v>
      </c>
      <c r="D100" s="293" t="s">
        <v>209</v>
      </c>
      <c r="E100" s="287">
        <f t="shared" si="1"/>
        <v>0</v>
      </c>
      <c r="F100" s="333">
        <f>IFERROR(INDEX('1A'!$G$192:$G$227,MATCH(C100,'1A'!$B$192:$B$227,0)),0)</f>
        <v>0</v>
      </c>
      <c r="G100" s="333">
        <f>IFERROR(INDEX(#REF!,MATCH(C100,#REF!,0)),0)</f>
        <v>0</v>
      </c>
      <c r="H100" s="333">
        <f>IFERROR(INDEX('3A'!$G$192:$G$227,MATCH(C100,'3A'!$B$192:$B$227,0)),0)</f>
        <v>0</v>
      </c>
      <c r="I100" s="333">
        <f>IFERROR(INDEX('4A'!$G$192:$G$227,MATCH(C100,'4A'!$B$192:$B$227,0)),0)</f>
        <v>0</v>
      </c>
      <c r="J100" s="333">
        <f>IFERROR(INDEX('5A'!$G$192:$G$227,MATCH(C100,'5A'!$B$192:$B$227,0)),0)</f>
        <v>0</v>
      </c>
      <c r="K100" s="333">
        <f>IFERROR(INDEX('6A'!$G$192:$G$227,MATCH(C100,'6A'!$B$192:$B$227,0)),0)</f>
        <v>0</v>
      </c>
      <c r="L100" s="333">
        <f>IFERROR(INDEX('7A'!$G$192:$G$227,MATCH(C100,'7A'!$B$192:$B$227,0)),0)</f>
        <v>0</v>
      </c>
      <c r="M100" s="333">
        <f>IFERROR(INDEX('8A'!$G$192:$G$227,MATCH(C100,'8A'!$B$192:$B$227,0)),0)</f>
        <v>0</v>
      </c>
      <c r="N100" s="333">
        <f>IFERROR(INDEX('9A'!$G$192:$G$227,MATCH(C100,'9A'!$B$192:$B$227,0)),0)</f>
        <v>0</v>
      </c>
      <c r="O100" s="333">
        <f>IFERROR(INDEX('10A'!$G$192:$G$227,MATCH(C100,'10A'!$B$192:$B$227,0)),0)</f>
        <v>0</v>
      </c>
      <c r="P100" s="333">
        <f>IFERROR(INDEX('11A'!$G$192:$G$227,MATCH(C100,'11A'!$B$192:$B$227,0)),0)</f>
        <v>0</v>
      </c>
      <c r="Q100" s="333">
        <f>IFERROR(INDEX('12A'!$G$192:$G$227,MATCH(C100,'12A'!$B$192:$B$227,0)),0)</f>
        <v>0</v>
      </c>
      <c r="R100" s="333">
        <f>IFERROR(INDEX('13A'!$G$192:$G$227,MATCH(C100,'13A'!$B$192:$B$227,0)),0)</f>
        <v>0</v>
      </c>
      <c r="S100" s="333">
        <f>IFERROR(INDEX('14A'!$G$192:$G$227,MATCH(C100,'14A'!$B$192:$B$227,0)),0)</f>
        <v>0</v>
      </c>
      <c r="T100" s="333">
        <f>IFERROR(INDEX('15A'!$G$192:$G$227,MATCH(C100,'15A'!$B$192:$B$227,0)),0)</f>
        <v>0</v>
      </c>
      <c r="U100" s="333">
        <f>IFERROR(INDEX('16A'!$G$192:$G$227,MATCH($C100,'16A'!$B$192:$B$227,0)),0)</f>
        <v>0</v>
      </c>
      <c r="V100" s="333">
        <f>IFERROR(INDEX('17A'!$G$192:$G$227,MATCH($C100,'17A'!$B$192:$B$227,0)),0)</f>
        <v>0</v>
      </c>
      <c r="W100" s="333">
        <f>IFERROR(INDEX('18A'!$G$192:$G$227,MATCH($C100,'18A'!$B$192:$B$227,0)),0)</f>
        <v>0</v>
      </c>
      <c r="X100" s="333">
        <f>IFERROR(INDEX('19A'!$G$192:$G$227,MATCH($C100,'19A'!$B$192:$B$227,0)),0)</f>
        <v>0</v>
      </c>
      <c r="Y100" s="333">
        <f>IFERROR(INDEX('20A'!$G$192:$G$227,MATCH($C100,'20A'!$B$192:$B$227,0)),0)</f>
        <v>0</v>
      </c>
      <c r="Z100" s="333">
        <f>IFERROR(INDEX('21A'!$G$192:$G$227,MATCH($C100,'21A'!$B$192:$B$227,0)),0)</f>
        <v>0</v>
      </c>
      <c r="AA100" s="333">
        <f>IFERROR(INDEX('22A'!$G$192:$G$227,MATCH($C100,'22A'!$B$192:$B$227,0)),0)</f>
        <v>0</v>
      </c>
      <c r="AB100" s="333">
        <f>IFERROR(INDEX('23A'!$G$192:$G$227,MATCH($C100,'23A'!$B$192:$B$227,0)),0)</f>
        <v>0</v>
      </c>
      <c r="AC100" s="333">
        <f>IFERROR(INDEX('24A'!$G$192:$G$227,MATCH($C100,'24A'!$B$192:$B$227,0)),0)</f>
        <v>0</v>
      </c>
      <c r="AD100" s="333">
        <f>IFERROR(INDEX('25A'!$G$192:$G$227,MATCH($C100,'25A'!$B$192:$B$227,0)),0)</f>
        <v>0</v>
      </c>
      <c r="AE100" s="333">
        <f>IFERROR(INDEX('26A'!$G$192:$G$227,MATCH($C100,'26A'!$B$192:$B$227,0)),0)</f>
        <v>0</v>
      </c>
      <c r="AF100" s="333">
        <f>IFERROR(INDEX('27A'!$G$192:$G$227,MATCH($C100,'27A'!$B$192:$B$227,0)),0)</f>
        <v>0</v>
      </c>
      <c r="AG100" s="333">
        <f>IFERROR(INDEX('28A'!$G$192:$G$227,MATCH($C100,'28A'!$B$192:$B$227,0)),0)</f>
        <v>0</v>
      </c>
      <c r="AH100" s="333">
        <f>IFERROR(INDEX('29A'!$G$192:$G$227,MATCH($C100,'29A'!$B$192:$B$227,0)),0)</f>
        <v>0</v>
      </c>
      <c r="AI100" s="333">
        <f>IFERROR(INDEX('30A'!$G$192:$G$227,MATCH($C100,'30A'!$B$192:$B$227,0)),0)</f>
        <v>0</v>
      </c>
    </row>
    <row r="101" spans="1:35" ht="17.399999999999999" hidden="1">
      <c r="A101" s="298"/>
      <c r="B101" s="298"/>
      <c r="C101" s="286" t="s">
        <v>313</v>
      </c>
      <c r="D101" s="293" t="s">
        <v>209</v>
      </c>
      <c r="E101" s="287">
        <f t="shared" si="1"/>
        <v>0</v>
      </c>
      <c r="F101" s="333">
        <f>IFERROR(INDEX('1A'!$G$192:$G$227,MATCH(C101,'1A'!$B$192:$B$227,0)),0)</f>
        <v>0</v>
      </c>
      <c r="G101" s="333">
        <f>IFERROR(INDEX(#REF!,MATCH(C101,#REF!,0)),0)</f>
        <v>0</v>
      </c>
      <c r="H101" s="333">
        <f>IFERROR(INDEX('3A'!$G$192:$G$227,MATCH(C101,'3A'!$B$192:$B$227,0)),0)</f>
        <v>0</v>
      </c>
      <c r="I101" s="333">
        <f>IFERROR(INDEX('4A'!$G$192:$G$227,MATCH(C101,'4A'!$B$192:$B$227,0)),0)</f>
        <v>0</v>
      </c>
      <c r="J101" s="333">
        <f>IFERROR(INDEX('5A'!$G$192:$G$227,MATCH(C101,'5A'!$B$192:$B$227,0)),0)</f>
        <v>0</v>
      </c>
      <c r="K101" s="333">
        <f>IFERROR(INDEX('6A'!$G$192:$G$227,MATCH(C101,'6A'!$B$192:$B$227,0)),0)</f>
        <v>0</v>
      </c>
      <c r="L101" s="333">
        <f>IFERROR(INDEX('7A'!$G$192:$G$227,MATCH(C101,'7A'!$B$192:$B$227,0)),0)</f>
        <v>0</v>
      </c>
      <c r="M101" s="333">
        <f>IFERROR(INDEX('8A'!$G$192:$G$227,MATCH(C101,'8A'!$B$192:$B$227,0)),0)</f>
        <v>0</v>
      </c>
      <c r="N101" s="333">
        <f>IFERROR(INDEX('9A'!$G$192:$G$227,MATCH(C101,'9A'!$B$192:$B$227,0)),0)</f>
        <v>0</v>
      </c>
      <c r="O101" s="333">
        <f>IFERROR(INDEX('10A'!$G$192:$G$227,MATCH(C101,'10A'!$B$192:$B$227,0)),0)</f>
        <v>0</v>
      </c>
      <c r="P101" s="333">
        <f>IFERROR(INDEX('11A'!$G$192:$G$227,MATCH(C101,'11A'!$B$192:$B$227,0)),0)</f>
        <v>0</v>
      </c>
      <c r="Q101" s="333">
        <f>IFERROR(INDEX('12A'!$G$192:$G$227,MATCH(C101,'12A'!$B$192:$B$227,0)),0)</f>
        <v>0</v>
      </c>
      <c r="R101" s="333">
        <f>IFERROR(INDEX('13A'!$G$192:$G$227,MATCH(C101,'13A'!$B$192:$B$227,0)),0)</f>
        <v>0</v>
      </c>
      <c r="S101" s="333">
        <f>IFERROR(INDEX('14A'!$G$192:$G$227,MATCH(C101,'14A'!$B$192:$B$227,0)),0)</f>
        <v>0</v>
      </c>
      <c r="T101" s="333">
        <f>IFERROR(INDEX('15A'!$G$192:$G$227,MATCH($C$101,'15A'!$B$192:$B$227,0)),0)</f>
        <v>0</v>
      </c>
      <c r="U101" s="333">
        <f>IFERROR(INDEX('16A'!$G$192:$G$227,MATCH($C101,'16A'!$B$192:$B$227,0)),0)</f>
        <v>0</v>
      </c>
      <c r="V101" s="333">
        <f>IFERROR(INDEX('17A'!$G$192:$G$227,MATCH($C101,'17A'!$B$192:$B$227,0)),0)</f>
        <v>0</v>
      </c>
      <c r="W101" s="333">
        <f>IFERROR(INDEX('18A'!$G$192:$G$227,MATCH($C101,'18A'!$B$192:$B$227,0)),0)</f>
        <v>0</v>
      </c>
      <c r="X101" s="333">
        <f>IFERROR(INDEX('19A'!$G$192:$G$227,MATCH($C101,'19A'!$B$192:$B$227,0)),0)</f>
        <v>0</v>
      </c>
      <c r="Y101" s="333">
        <f>IFERROR(INDEX('20A'!$G$192:$G$227,MATCH($C101,'20A'!$B$192:$B$227,0)),0)</f>
        <v>0</v>
      </c>
      <c r="Z101" s="333">
        <f>IFERROR(INDEX('21A'!$G$192:$G$227,MATCH($C101,'21A'!$B$192:$B$227,0)),0)</f>
        <v>0</v>
      </c>
      <c r="AA101" s="333">
        <f>IFERROR(INDEX('22A'!$G$192:$G$227,MATCH($C101,'22A'!$B$192:$B$227,0)),0)</f>
        <v>0</v>
      </c>
      <c r="AB101" s="333">
        <f>IFERROR(INDEX('23A'!$G$192:$G$227,MATCH($C101,'23A'!$B$192:$B$227,0)),0)</f>
        <v>0</v>
      </c>
      <c r="AC101" s="333">
        <f>IFERROR(INDEX('24A'!$G$192:$G$227,MATCH($C101,'24A'!$B$192:$B$227,0)),0)</f>
        <v>0</v>
      </c>
      <c r="AD101" s="333">
        <f>IFERROR(INDEX('25A'!$G$192:$G$227,MATCH($C101,'25A'!$B$192:$B$227,0)),0)</f>
        <v>0</v>
      </c>
      <c r="AE101" s="333">
        <f>IFERROR(INDEX('26A'!$G$192:$G$227,MATCH($C101,'26A'!$B$192:$B$227,0)),0)</f>
        <v>0</v>
      </c>
      <c r="AF101" s="333">
        <f>IFERROR(INDEX('27A'!$G$192:$G$227,MATCH($C101,'27A'!$B$192:$B$227,0)),0)</f>
        <v>0</v>
      </c>
      <c r="AG101" s="333">
        <f>IFERROR(INDEX('28A'!$G$192:$G$227,MATCH($C101,'28A'!$B$192:$B$227,0)),0)</f>
        <v>0</v>
      </c>
      <c r="AH101" s="333">
        <f>IFERROR(INDEX('29A'!$G$192:$G$227,MATCH($C101,'29A'!$B$192:$B$227,0)),0)</f>
        <v>0</v>
      </c>
      <c r="AI101" s="333">
        <f>IFERROR(INDEX('30A'!$G$192:$G$227,MATCH($C101,'30A'!$B$192:$B$227,0)),0)</f>
        <v>0</v>
      </c>
    </row>
    <row r="102" spans="1:35" ht="17.399999999999999" hidden="1">
      <c r="A102" s="298"/>
      <c r="B102" s="298"/>
      <c r="C102" s="286" t="s">
        <v>314</v>
      </c>
      <c r="D102" s="293" t="s">
        <v>209</v>
      </c>
      <c r="E102" s="287">
        <f t="shared" si="1"/>
        <v>0</v>
      </c>
      <c r="F102" s="333">
        <f>IFERROR(INDEX('1A'!$G$192:$G$227,MATCH(C102,'1A'!$B$192:$B$227,0)),0)</f>
        <v>0</v>
      </c>
      <c r="G102" s="333">
        <f>IFERROR(INDEX(#REF!,MATCH(C102,#REF!,0)),0)</f>
        <v>0</v>
      </c>
      <c r="H102" s="333">
        <f>IFERROR(INDEX('3A'!$G$192:$G$227,MATCH(C102,'3A'!$B$192:$B$227,0)),0)</f>
        <v>0</v>
      </c>
      <c r="I102" s="333">
        <f>IFERROR(INDEX('4A'!$G$192:$G$227,MATCH(C102,'4A'!$B$192:$B$227,0)),0)</f>
        <v>0</v>
      </c>
      <c r="J102" s="333">
        <f>IFERROR(INDEX('5A'!$G$192:$G$227,MATCH(C102,'5A'!$B$192:$B$227,0)),0)</f>
        <v>0</v>
      </c>
      <c r="K102" s="333">
        <f>IFERROR(INDEX('6A'!$G$192:$G$227,MATCH(C102,'6A'!$B$192:$B$227,0)),0)</f>
        <v>0</v>
      </c>
      <c r="L102" s="333">
        <f>IFERROR(INDEX('7A'!$G$192:$G$227,MATCH(C102,'7A'!$B$192:$B$227,0)),0)</f>
        <v>0</v>
      </c>
      <c r="M102" s="333">
        <f>IFERROR(INDEX('8A'!$G$192:$G$227,MATCH(C102,'8A'!$B$192:$B$227,0)),0)</f>
        <v>0</v>
      </c>
      <c r="N102" s="333">
        <f>IFERROR(INDEX('9A'!$G$192:$G$227,MATCH(C102,'9A'!$B$192:$B$227,0)),0)</f>
        <v>0</v>
      </c>
      <c r="O102" s="333">
        <f>IFERROR(INDEX('10A'!$G$192:$G$227,MATCH(C102,'10A'!$B$192:$B$227,0)),0)</f>
        <v>0</v>
      </c>
      <c r="P102" s="333">
        <f>IFERROR(INDEX('11A'!$G$192:$G$227,MATCH(C102,'11A'!$B$192:$B$227,0)),0)</f>
        <v>0</v>
      </c>
      <c r="Q102" s="333">
        <f>IFERROR(INDEX('12A'!$G$192:$G$227,MATCH(C102,'12A'!$B$192:$B$227,0)),0)</f>
        <v>0</v>
      </c>
      <c r="R102" s="333">
        <f>IFERROR(INDEX('13A'!$G$192:$G$227,MATCH(C102,'13A'!$B$192:$B$227,0)),0)</f>
        <v>0</v>
      </c>
      <c r="S102" s="333">
        <f>IFERROR(INDEX('14A'!$G$192:$G$227,MATCH(C102,'14A'!$B$192:$B$227,0)),0)</f>
        <v>0</v>
      </c>
      <c r="T102" s="333">
        <f>IFERROR(INDEX('15A'!$G$192:$G$227,MATCH($C$102,'15A'!$B$192:$B$227,0)),0)</f>
        <v>0</v>
      </c>
      <c r="U102" s="333">
        <f>IFERROR(INDEX('16A'!$G$192:$G$227,MATCH($C102,'16A'!$B$192:$B$227,0)),0)</f>
        <v>0</v>
      </c>
      <c r="V102" s="333">
        <f>IFERROR(INDEX('17A'!$G$192:$G$227,MATCH($C102,'17A'!$B$192:$B$227,0)),0)</f>
        <v>0</v>
      </c>
      <c r="W102" s="333">
        <f>IFERROR(INDEX('18A'!$G$192:$G$227,MATCH($C102,'18A'!$B$192:$B$227,0)),0)</f>
        <v>0</v>
      </c>
      <c r="X102" s="333">
        <f>IFERROR(INDEX('19A'!$G$192:$G$227,MATCH($C102,'19A'!$B$192:$B$227,0)),0)</f>
        <v>0</v>
      </c>
      <c r="Y102" s="333">
        <f>IFERROR(INDEX('20A'!$G$192:$G$227,MATCH($C102,'20A'!$B$192:$B$227,0)),0)</f>
        <v>0</v>
      </c>
      <c r="Z102" s="333">
        <f>IFERROR(INDEX('21A'!$G$192:$G$227,MATCH($C102,'21A'!$B$192:$B$227,0)),0)</f>
        <v>0</v>
      </c>
      <c r="AA102" s="333">
        <f>IFERROR(INDEX('22A'!$G$192:$G$227,MATCH($C102,'22A'!$B$192:$B$227,0)),0)</f>
        <v>0</v>
      </c>
      <c r="AB102" s="333">
        <f>IFERROR(INDEX('23A'!$G$192:$G$227,MATCH($C102,'23A'!$B$192:$B$227,0)),0)</f>
        <v>0</v>
      </c>
      <c r="AC102" s="333">
        <f>IFERROR(INDEX('24A'!$G$192:$G$227,MATCH($C102,'24A'!$B$192:$B$227,0)),0)</f>
        <v>0</v>
      </c>
      <c r="AD102" s="333">
        <f>IFERROR(INDEX('25A'!$G$192:$G$227,MATCH($C102,'25A'!$B$192:$B$227,0)),0)</f>
        <v>0</v>
      </c>
      <c r="AE102" s="333">
        <f>IFERROR(INDEX('26A'!$G$192:$G$227,MATCH($C102,'26A'!$B$192:$B$227,0)),0)</f>
        <v>0</v>
      </c>
      <c r="AF102" s="333">
        <f>IFERROR(INDEX('27A'!$G$192:$G$227,MATCH($C102,'27A'!$B$192:$B$227,0)),0)</f>
        <v>0</v>
      </c>
      <c r="AG102" s="333">
        <f>IFERROR(INDEX('28A'!$G$192:$G$227,MATCH($C102,'28A'!$B$192:$B$227,0)),0)</f>
        <v>0</v>
      </c>
      <c r="AH102" s="333">
        <f>IFERROR(INDEX('29A'!$G$192:$G$227,MATCH($C102,'29A'!$B$192:$B$227,0)),0)</f>
        <v>0</v>
      </c>
      <c r="AI102" s="333">
        <f>IFERROR(INDEX('30A'!$G$192:$G$227,MATCH($C102,'30A'!$B$192:$B$227,0)),0)</f>
        <v>0</v>
      </c>
    </row>
    <row r="103" spans="1:35" ht="17.399999999999999" hidden="1">
      <c r="A103" s="298"/>
      <c r="B103" s="298"/>
      <c r="C103" s="286" t="s">
        <v>315</v>
      </c>
      <c r="D103" s="293" t="s">
        <v>209</v>
      </c>
      <c r="E103" s="287">
        <f t="shared" si="1"/>
        <v>0</v>
      </c>
      <c r="F103" s="333">
        <f>IFERROR(INDEX('1A'!$G$192:$G$227,MATCH(C103,'1A'!$B$192:$B$227,0)),0)</f>
        <v>0</v>
      </c>
      <c r="G103" s="333">
        <f>IFERROR(INDEX(#REF!,MATCH(C103,#REF!,0)),0)</f>
        <v>0</v>
      </c>
      <c r="H103" s="333">
        <f>IFERROR(INDEX('3A'!$G$192:$G$227,MATCH(C103,'3A'!$B$192:$B$227,0)),0)</f>
        <v>0</v>
      </c>
      <c r="I103" s="333">
        <f>IFERROR(INDEX('4A'!$G$192:$G$227,MATCH(C103,'4A'!$B$192:$B$227,0)),0)</f>
        <v>0</v>
      </c>
      <c r="J103" s="333">
        <f>IFERROR(INDEX('5A'!$G$192:$G$227,MATCH(C103,'5A'!$B$192:$B$227,0)),0)</f>
        <v>0</v>
      </c>
      <c r="K103" s="333">
        <f>IFERROR(INDEX('6A'!$G$192:$G$227,MATCH(C103,'6A'!$B$192:$B$227,0)),0)</f>
        <v>0</v>
      </c>
      <c r="L103" s="333">
        <f>IFERROR(INDEX('7A'!$G$192:$G$227,MATCH(C103,'7A'!$B$192:$B$227,0)),0)</f>
        <v>0</v>
      </c>
      <c r="M103" s="333">
        <f>IFERROR(INDEX('8A'!$G$192:$G$227,MATCH(C103,'8A'!$B$192:$B$227,0)),0)</f>
        <v>0</v>
      </c>
      <c r="N103" s="333">
        <f>IFERROR(INDEX('9A'!$G$192:$G$227,MATCH(C103,'9A'!$B$192:$B$227,0)),0)</f>
        <v>0</v>
      </c>
      <c r="O103" s="333">
        <f>IFERROR(INDEX('10A'!$G$192:$G$227,MATCH(C103,'10A'!$B$192:$B$227,0)),0)</f>
        <v>0</v>
      </c>
      <c r="P103" s="333">
        <f>IFERROR(INDEX('11A'!$G$192:$G$227,MATCH(C103,'11A'!$B$192:$B$227,0)),0)</f>
        <v>0</v>
      </c>
      <c r="Q103" s="333">
        <f>IFERROR(INDEX('12A'!$G$192:$G$227,MATCH(C103,'12A'!$B$192:$B$227,0)),0)</f>
        <v>0</v>
      </c>
      <c r="R103" s="333">
        <f>IFERROR(INDEX('13A'!$G$192:$G$227,MATCH(C103,'13A'!$B$192:$B$227,0)),0)</f>
        <v>0</v>
      </c>
      <c r="S103" s="333">
        <f>IFERROR(INDEX('14A'!$G$192:$G$227,MATCH(C103,'14A'!$B$192:$B$227,0)),0)</f>
        <v>0</v>
      </c>
      <c r="T103" s="333">
        <f>IFERROR(INDEX('15A'!$G$192:$G$227,MATCH($C$103,'15A'!$B$192:$B$227,0)),0)</f>
        <v>0</v>
      </c>
      <c r="U103" s="333">
        <f>IFERROR(INDEX('16A'!$G$192:$G$227,MATCH($C103,'16A'!$B$192:$B$227,0)),0)</f>
        <v>0</v>
      </c>
      <c r="V103" s="333">
        <f>IFERROR(INDEX('17A'!$G$192:$G$227,MATCH($C103,'17A'!$B$192:$B$227,0)),0)</f>
        <v>0</v>
      </c>
      <c r="W103" s="333">
        <f>IFERROR(INDEX('18A'!$G$192:$G$227,MATCH($C103,'18A'!$B$192:$B$227,0)),0)</f>
        <v>0</v>
      </c>
      <c r="X103" s="333">
        <f>IFERROR(INDEX('19A'!$G$192:$G$227,MATCH($C103,'19A'!$B$192:$B$227,0)),0)</f>
        <v>0</v>
      </c>
      <c r="Y103" s="333">
        <f>IFERROR(INDEX('20A'!$G$192:$G$227,MATCH($C103,'20A'!$B$192:$B$227,0)),0)</f>
        <v>0</v>
      </c>
      <c r="Z103" s="333">
        <f>IFERROR(INDEX('21A'!$G$192:$G$227,MATCH($C103,'21A'!$B$192:$B$227,0)),0)</f>
        <v>0</v>
      </c>
      <c r="AA103" s="333">
        <f>IFERROR(INDEX('22A'!$G$192:$G$227,MATCH($C103,'22A'!$B$192:$B$227,0)),0)</f>
        <v>0</v>
      </c>
      <c r="AB103" s="333">
        <f>IFERROR(INDEX('23A'!$G$192:$G$227,MATCH($C103,'23A'!$B$192:$B$227,0)),0)</f>
        <v>0</v>
      </c>
      <c r="AC103" s="333">
        <f>IFERROR(INDEX('24A'!$G$192:$G$227,MATCH($C103,'24A'!$B$192:$B$227,0)),0)</f>
        <v>0</v>
      </c>
      <c r="AD103" s="333">
        <f>IFERROR(INDEX('25A'!$G$192:$G$227,MATCH($C103,'25A'!$B$192:$B$227,0)),0)</f>
        <v>0</v>
      </c>
      <c r="AE103" s="333">
        <f>IFERROR(INDEX('26A'!$G$192:$G$227,MATCH($C103,'26A'!$B$192:$B$227,0)),0)</f>
        <v>0</v>
      </c>
      <c r="AF103" s="333">
        <f>IFERROR(INDEX('27A'!$G$192:$G$227,MATCH($C103,'27A'!$B$192:$B$227,0)),0)</f>
        <v>0</v>
      </c>
      <c r="AG103" s="333">
        <f>IFERROR(INDEX('28A'!$G$192:$G$227,MATCH($C103,'28A'!$B$192:$B$227,0)),0)</f>
        <v>0</v>
      </c>
      <c r="AH103" s="333">
        <f>IFERROR(INDEX('29A'!$G$192:$G$227,MATCH($C103,'29A'!$B$192:$B$227,0)),0)</f>
        <v>0</v>
      </c>
      <c r="AI103" s="333">
        <f>IFERROR(INDEX('30A'!$G$192:$G$227,MATCH($C103,'30A'!$B$192:$B$227,0)),0)</f>
        <v>0</v>
      </c>
    </row>
    <row r="104" spans="1:35" ht="17.399999999999999" hidden="1">
      <c r="A104" s="298"/>
      <c r="B104" s="298"/>
      <c r="C104" s="286" t="s">
        <v>316</v>
      </c>
      <c r="D104" s="293" t="s">
        <v>209</v>
      </c>
      <c r="E104" s="287">
        <f t="shared" si="1"/>
        <v>0</v>
      </c>
      <c r="F104" s="333">
        <f>IFERROR(INDEX('1A'!$G$192:$G$227,MATCH(C104,'1A'!$B$192:$B$227,0)),0)</f>
        <v>0</v>
      </c>
      <c r="G104" s="333">
        <f>IFERROR(INDEX(#REF!,MATCH(C104,#REF!,0)),0)</f>
        <v>0</v>
      </c>
      <c r="H104" s="333">
        <f>IFERROR(INDEX('3A'!$G$192:$G$227,MATCH(C104,'3A'!$B$192:$B$227,0)),0)</f>
        <v>0</v>
      </c>
      <c r="I104" s="333">
        <f>IFERROR(INDEX('4A'!$G$192:$G$227,MATCH(C104,'4A'!$B$192:$B$227,0)),0)</f>
        <v>0</v>
      </c>
      <c r="J104" s="333">
        <f>IFERROR(INDEX('5A'!$G$192:$G$227,MATCH(C104,'5A'!$B$192:$B$227,0)),0)</f>
        <v>0</v>
      </c>
      <c r="K104" s="333">
        <f>IFERROR(INDEX('6A'!$G$192:$G$227,MATCH(C104,'6A'!$B$192:$B$227,0)),0)</f>
        <v>0</v>
      </c>
      <c r="L104" s="333">
        <f>IFERROR(INDEX('7A'!$G$192:$G$227,MATCH(C104,'7A'!$B$192:$B$227,0)),0)</f>
        <v>0</v>
      </c>
      <c r="M104" s="333">
        <f>IFERROR(INDEX('8A'!$G$192:$G$227,MATCH(C104,'8A'!$B$192:$B$227,0)),0)</f>
        <v>0</v>
      </c>
      <c r="N104" s="333">
        <f>IFERROR(INDEX('9A'!$G$192:$G$227,MATCH(C104,'9A'!$B$192:$B$227,0)),0)</f>
        <v>0</v>
      </c>
      <c r="O104" s="333">
        <f>IFERROR(INDEX('10A'!$G$192:$G$227,MATCH(C104,'10A'!$B$192:$B$227,0)),0)</f>
        <v>0</v>
      </c>
      <c r="P104" s="333">
        <f>IFERROR(INDEX('11A'!$G$192:$G$227,MATCH(C104,'11A'!$B$192:$B$227,0)),0)</f>
        <v>0</v>
      </c>
      <c r="Q104" s="333">
        <f>IFERROR(INDEX('12A'!$G$192:$G$227,MATCH(C104,'12A'!$B$192:$B$227,0)),0)</f>
        <v>0</v>
      </c>
      <c r="R104" s="333">
        <f>IFERROR(INDEX('13A'!$G$192:$G$227,MATCH(C104,'13A'!$B$192:$B$227,0)),0)</f>
        <v>0</v>
      </c>
      <c r="S104" s="333">
        <f>IFERROR(INDEX('14A'!$G$192:$G$227,MATCH(C104,'14A'!$B$192:$B$227,0)),0)</f>
        <v>0</v>
      </c>
      <c r="T104" s="333">
        <f>IFERROR(INDEX('15A'!$G$192:$G$227,MATCH($C$104,'15A'!$B$192:$B$227,0)),0)</f>
        <v>0</v>
      </c>
      <c r="U104" s="333">
        <f>IFERROR(INDEX('16A'!$G$192:$G$227,MATCH($C104,'16A'!$B$192:$B$227,0)),0)</f>
        <v>0</v>
      </c>
      <c r="V104" s="333">
        <f>IFERROR(INDEX('17A'!$G$192:$G$227,MATCH($C104,'17A'!$B$192:$B$227,0)),0)</f>
        <v>0</v>
      </c>
      <c r="W104" s="333">
        <f>IFERROR(INDEX('18A'!$G$192:$G$227,MATCH($C104,'18A'!$B$192:$B$227,0)),0)</f>
        <v>0</v>
      </c>
      <c r="X104" s="333">
        <f>IFERROR(INDEX('19A'!$G$192:$G$227,MATCH($C104,'19A'!$B$192:$B$227,0)),0)</f>
        <v>0</v>
      </c>
      <c r="Y104" s="333">
        <f>IFERROR(INDEX('20A'!$G$192:$G$227,MATCH($C104,'20A'!$B$192:$B$227,0)),0)</f>
        <v>0</v>
      </c>
      <c r="Z104" s="333">
        <f>IFERROR(INDEX('21A'!$G$192:$G$227,MATCH($C104,'21A'!$B$192:$B$227,0)),0)</f>
        <v>0</v>
      </c>
      <c r="AA104" s="333">
        <f>IFERROR(INDEX('22A'!$G$192:$G$227,MATCH($C104,'22A'!$B$192:$B$227,0)),0)</f>
        <v>0</v>
      </c>
      <c r="AB104" s="333">
        <f>IFERROR(INDEX('23A'!$G$192:$G$227,MATCH($C104,'23A'!$B$192:$B$227,0)),0)</f>
        <v>0</v>
      </c>
      <c r="AC104" s="333">
        <f>IFERROR(INDEX('24A'!$G$192:$G$227,MATCH($C104,'24A'!$B$192:$B$227,0)),0)</f>
        <v>0</v>
      </c>
      <c r="AD104" s="333">
        <f>IFERROR(INDEX('25A'!$G$192:$G$227,MATCH($C104,'25A'!$B$192:$B$227,0)),0)</f>
        <v>0</v>
      </c>
      <c r="AE104" s="333">
        <f>IFERROR(INDEX('26A'!$G$192:$G$227,MATCH($C104,'26A'!$B$192:$B$227,0)),0)</f>
        <v>0</v>
      </c>
      <c r="AF104" s="333">
        <f>IFERROR(INDEX('27A'!$G$192:$G$227,MATCH($C104,'27A'!$B$192:$B$227,0)),0)</f>
        <v>0</v>
      </c>
      <c r="AG104" s="333">
        <f>IFERROR(INDEX('28A'!$G$192:$G$227,MATCH($C104,'28A'!$B$192:$B$227,0)),0)</f>
        <v>0</v>
      </c>
      <c r="AH104" s="333">
        <f>IFERROR(INDEX('29A'!$G$192:$G$227,MATCH($C104,'29A'!$B$192:$B$227,0)),0)</f>
        <v>0</v>
      </c>
      <c r="AI104" s="333">
        <f>IFERROR(INDEX('30A'!$G$192:$G$227,MATCH($C104,'30A'!$B$192:$B$227,0)),0)</f>
        <v>0</v>
      </c>
    </row>
    <row r="105" spans="1:35" ht="17.399999999999999" hidden="1">
      <c r="A105" s="298"/>
      <c r="B105" s="298"/>
      <c r="C105" s="286" t="s">
        <v>317</v>
      </c>
      <c r="D105" s="293" t="s">
        <v>209</v>
      </c>
      <c r="E105" s="287">
        <f t="shared" si="1"/>
        <v>0</v>
      </c>
      <c r="F105" s="333">
        <f>IFERROR(INDEX('1A'!$G$192:$G$227,MATCH(C105,'1A'!$B$192:$B$227,0)),0)</f>
        <v>0</v>
      </c>
      <c r="G105" s="333">
        <f>IFERROR(INDEX(#REF!,MATCH(C105,#REF!,0)),0)</f>
        <v>0</v>
      </c>
      <c r="H105" s="333">
        <f>IFERROR(INDEX('3A'!$G$192:$G$227,MATCH(C105,'3A'!$B$192:$B$227,0)),0)</f>
        <v>0</v>
      </c>
      <c r="I105" s="333">
        <f>IFERROR(INDEX('4A'!$G$192:$G$227,MATCH(C105,'4A'!$B$192:$B$227,0)),0)</f>
        <v>0</v>
      </c>
      <c r="J105" s="333">
        <f>IFERROR(INDEX('5A'!$G$192:$G$227,MATCH(C105,'5A'!$B$192:$B$227,0)),0)</f>
        <v>0</v>
      </c>
      <c r="K105" s="333">
        <f>IFERROR(INDEX('6A'!$G$192:$G$227,MATCH(C105,'6A'!$B$192:$B$227,0)),0)</f>
        <v>0</v>
      </c>
      <c r="L105" s="333">
        <f>IFERROR(INDEX('7A'!$G$192:$G$227,MATCH(C105,'7A'!$B$192:$B$227,0)),0)</f>
        <v>0</v>
      </c>
      <c r="M105" s="333">
        <f>IFERROR(INDEX('8A'!$G$192:$G$227,MATCH(C105,'8A'!$B$192:$B$227,0)),0)</f>
        <v>0</v>
      </c>
      <c r="N105" s="333">
        <f>IFERROR(INDEX('9A'!$G$192:$G$227,MATCH(C105,'9A'!$B$192:$B$227,0)),0)</f>
        <v>0</v>
      </c>
      <c r="O105" s="333">
        <f>IFERROR(INDEX('10A'!$G$192:$G$227,MATCH(C105,'10A'!$B$192:$B$227,0)),0)</f>
        <v>0</v>
      </c>
      <c r="P105" s="333">
        <f>IFERROR(INDEX('11A'!$G$192:$G$227,MATCH(C105,'11A'!$B$192:$B$227,0)),0)</f>
        <v>0</v>
      </c>
      <c r="Q105" s="333">
        <f>IFERROR(INDEX('12A'!$G$192:$G$227,MATCH(C105,'12A'!$B$192:$B$227,0)),0)</f>
        <v>0</v>
      </c>
      <c r="R105" s="333">
        <f>IFERROR(INDEX('13A'!$G$192:$G$227,MATCH(C105,'13A'!$B$192:$B$227,0)),0)</f>
        <v>0</v>
      </c>
      <c r="S105" s="333">
        <f>IFERROR(INDEX('14A'!$G$192:$G$227,MATCH(C105,'14A'!$B$192:$B$227,0)),0)</f>
        <v>0</v>
      </c>
      <c r="T105" s="333">
        <f>IFERROR(INDEX('15A'!$G$192:$G$227,MATCH($C$105,'15A'!$B$192:$B$227,0)),0)</f>
        <v>0</v>
      </c>
      <c r="U105" s="333">
        <f>IFERROR(INDEX('16A'!$G$192:$G$227,MATCH($C105,'16A'!$B$192:$B$227,0)),0)</f>
        <v>0</v>
      </c>
      <c r="V105" s="333">
        <f>IFERROR(INDEX('17A'!$G$192:$G$227,MATCH($C105,'17A'!$B$192:$B$227,0)),0)</f>
        <v>0</v>
      </c>
      <c r="W105" s="333">
        <f>IFERROR(INDEX('18A'!$G$192:$G$227,MATCH($C105,'18A'!$B$192:$B$227,0)),0)</f>
        <v>0</v>
      </c>
      <c r="X105" s="333">
        <f>IFERROR(INDEX('19A'!$G$192:$G$227,MATCH($C105,'19A'!$B$192:$B$227,0)),0)</f>
        <v>0</v>
      </c>
      <c r="Y105" s="333">
        <f>IFERROR(INDEX('20A'!$G$192:$G$227,MATCH($C105,'20A'!$B$192:$B$227,0)),0)</f>
        <v>0</v>
      </c>
      <c r="Z105" s="333">
        <f>IFERROR(INDEX('21A'!$G$192:$G$227,MATCH($C105,'21A'!$B$192:$B$227,0)),0)</f>
        <v>0</v>
      </c>
      <c r="AA105" s="333">
        <f>IFERROR(INDEX('22A'!$G$192:$G$227,MATCH($C105,'22A'!$B$192:$B$227,0)),0)</f>
        <v>0</v>
      </c>
      <c r="AB105" s="333">
        <f>IFERROR(INDEX('23A'!$G$192:$G$227,MATCH($C105,'23A'!$B$192:$B$227,0)),0)</f>
        <v>0</v>
      </c>
      <c r="AC105" s="333">
        <f>IFERROR(INDEX('24A'!$G$192:$G$227,MATCH($C105,'24A'!$B$192:$B$227,0)),0)</f>
        <v>0</v>
      </c>
      <c r="AD105" s="333">
        <f>IFERROR(INDEX('25A'!$G$192:$G$227,MATCH($C105,'25A'!$B$192:$B$227,0)),0)</f>
        <v>0</v>
      </c>
      <c r="AE105" s="333">
        <f>IFERROR(INDEX('26A'!$G$192:$G$227,MATCH($C105,'26A'!$B$192:$B$227,0)),0)</f>
        <v>0</v>
      </c>
      <c r="AF105" s="333">
        <f>IFERROR(INDEX('27A'!$G$192:$G$227,MATCH($C105,'27A'!$B$192:$B$227,0)),0)</f>
        <v>0</v>
      </c>
      <c r="AG105" s="333">
        <f>IFERROR(INDEX('28A'!$G$192:$G$227,MATCH($C105,'28A'!$B$192:$B$227,0)),0)</f>
        <v>0</v>
      </c>
      <c r="AH105" s="333">
        <f>IFERROR(INDEX('29A'!$G$192:$G$227,MATCH($C105,'29A'!$B$192:$B$227,0)),0)</f>
        <v>0</v>
      </c>
      <c r="AI105" s="333">
        <f>IFERROR(INDEX('30A'!$G$192:$G$227,MATCH($C105,'30A'!$B$192:$B$227,0)),0)</f>
        <v>0</v>
      </c>
    </row>
    <row r="106" spans="1:35" ht="17.399999999999999" hidden="1">
      <c r="A106" s="298"/>
      <c r="B106" s="298"/>
      <c r="C106" s="286" t="s">
        <v>318</v>
      </c>
      <c r="D106" s="293" t="s">
        <v>209</v>
      </c>
      <c r="E106" s="287">
        <f t="shared" si="1"/>
        <v>0</v>
      </c>
      <c r="F106" s="333">
        <f>IFERROR(INDEX('1A'!$G$192:$G$227,MATCH(C106,'1A'!$B$192:$B$227,0)),0)</f>
        <v>0</v>
      </c>
      <c r="G106" s="333">
        <f>IFERROR(INDEX(#REF!,MATCH(C106,#REF!,0)),0)</f>
        <v>0</v>
      </c>
      <c r="H106" s="333">
        <f>IFERROR(INDEX('3A'!$G$192:$G$227,MATCH(C106,'3A'!$B$192:$B$227,0)),0)</f>
        <v>0</v>
      </c>
      <c r="I106" s="333">
        <f>IFERROR(INDEX('4A'!$G$192:$G$227,MATCH(C106,'4A'!$B$192:$B$227,0)),0)</f>
        <v>0</v>
      </c>
      <c r="J106" s="333">
        <f>IFERROR(INDEX('5A'!$G$192:$G$227,MATCH(C106,'5A'!$B$192:$B$227,0)),0)</f>
        <v>0</v>
      </c>
      <c r="K106" s="333">
        <f>IFERROR(INDEX('6A'!$G$192:$G$227,MATCH(C106,'6A'!$B$192:$B$227,0)),0)</f>
        <v>0</v>
      </c>
      <c r="L106" s="333">
        <f>IFERROR(INDEX('7A'!$G$192:$G$227,MATCH(C106,'7A'!$B$192:$B$227,0)),0)</f>
        <v>0</v>
      </c>
      <c r="M106" s="333">
        <f>IFERROR(INDEX('8A'!$G$192:$G$227,MATCH(C106,'8A'!$B$192:$B$227,0)),0)</f>
        <v>0</v>
      </c>
      <c r="N106" s="333">
        <f>IFERROR(INDEX('9A'!$G$192:$G$227,MATCH(C106,'9A'!$B$192:$B$227,0)),0)</f>
        <v>0</v>
      </c>
      <c r="O106" s="333">
        <f>IFERROR(INDEX('10A'!$G$192:$G$227,MATCH(C106,'10A'!$B$192:$B$227,0)),0)</f>
        <v>0</v>
      </c>
      <c r="P106" s="333">
        <f>IFERROR(INDEX('11A'!$G$192:$G$227,MATCH(C106,'11A'!$B$192:$B$227,0)),0)</f>
        <v>0</v>
      </c>
      <c r="Q106" s="333">
        <f>IFERROR(INDEX('12A'!$G$192:$G$227,MATCH(C106,'12A'!$B$192:$B$227,0)),0)</f>
        <v>0</v>
      </c>
      <c r="R106" s="333">
        <f>IFERROR(INDEX('13A'!$G$192:$G$227,MATCH(C106,'13A'!$B$192:$B$227,0)),0)</f>
        <v>0</v>
      </c>
      <c r="S106" s="333">
        <f>IFERROR(INDEX('14A'!$G$192:$G$227,MATCH(C106,'14A'!$B$192:$B$227,0)),0)</f>
        <v>0</v>
      </c>
      <c r="T106" s="333">
        <f>IFERROR(INDEX('15A'!$G$192:$G$227,MATCH($C$106,'15A'!$B$192:$B$227,0)),0)</f>
        <v>0</v>
      </c>
      <c r="U106" s="333">
        <f>IFERROR(INDEX('16A'!$G$192:$G$227,MATCH($C106,'16A'!$B$192:$B$227,0)),0)</f>
        <v>0</v>
      </c>
      <c r="V106" s="333">
        <f>IFERROR(INDEX('17A'!$G$192:$G$227,MATCH($C106,'17A'!$B$192:$B$227,0)),0)</f>
        <v>0</v>
      </c>
      <c r="W106" s="333">
        <f>IFERROR(INDEX('18A'!$G$192:$G$227,MATCH($C106,'18A'!$B$192:$B$227,0)),0)</f>
        <v>0</v>
      </c>
      <c r="X106" s="333">
        <f>IFERROR(INDEX('19A'!$G$192:$G$227,MATCH($C106,'19A'!$B$192:$B$227,0)),0)</f>
        <v>0</v>
      </c>
      <c r="Y106" s="333">
        <f>IFERROR(INDEX('20A'!$G$192:$G$227,MATCH($C106,'20A'!$B$192:$B$227,0)),0)</f>
        <v>0</v>
      </c>
      <c r="Z106" s="333">
        <f>IFERROR(INDEX('21A'!$G$192:$G$227,MATCH($C106,'21A'!$B$192:$B$227,0)),0)</f>
        <v>0</v>
      </c>
      <c r="AA106" s="333">
        <f>IFERROR(INDEX('22A'!$G$192:$G$227,MATCH($C106,'22A'!$B$192:$B$227,0)),0)</f>
        <v>0</v>
      </c>
      <c r="AB106" s="333">
        <f>IFERROR(INDEX('23A'!$G$192:$G$227,MATCH($C106,'23A'!$B$192:$B$227,0)),0)</f>
        <v>0</v>
      </c>
      <c r="AC106" s="333">
        <f>IFERROR(INDEX('24A'!$G$192:$G$227,MATCH($C106,'24A'!$B$192:$B$227,0)),0)</f>
        <v>0</v>
      </c>
      <c r="AD106" s="333">
        <f>IFERROR(INDEX('25A'!$G$192:$G$227,MATCH($C106,'25A'!$B$192:$B$227,0)),0)</f>
        <v>0</v>
      </c>
      <c r="AE106" s="333">
        <f>IFERROR(INDEX('26A'!$G$192:$G$227,MATCH($C106,'26A'!$B$192:$B$227,0)),0)</f>
        <v>0</v>
      </c>
      <c r="AF106" s="333">
        <f>IFERROR(INDEX('27A'!$G$192:$G$227,MATCH($C106,'27A'!$B$192:$B$227,0)),0)</f>
        <v>0</v>
      </c>
      <c r="AG106" s="333">
        <f>IFERROR(INDEX('28A'!$G$192:$G$227,MATCH($C106,'28A'!$B$192:$B$227,0)),0)</f>
        <v>0</v>
      </c>
      <c r="AH106" s="333">
        <f>IFERROR(INDEX('29A'!$G$192:$G$227,MATCH($C106,'29A'!$B$192:$B$227,0)),0)</f>
        <v>0</v>
      </c>
      <c r="AI106" s="333">
        <f>IFERROR(INDEX('30A'!$G$192:$G$227,MATCH($C106,'30A'!$B$192:$B$227,0)),0)</f>
        <v>0</v>
      </c>
    </row>
    <row r="107" spans="1:35" ht="17.399999999999999" hidden="1">
      <c r="A107" s="298"/>
      <c r="B107" s="298"/>
      <c r="C107" s="286" t="s">
        <v>319</v>
      </c>
      <c r="D107" s="293" t="s">
        <v>209</v>
      </c>
      <c r="E107" s="287">
        <f t="shared" si="1"/>
        <v>0</v>
      </c>
      <c r="F107" s="333">
        <f>IFERROR(INDEX('1A'!$G$192:$G$227,MATCH(C107,'1A'!$B$192:$B$227,0)),0)</f>
        <v>0</v>
      </c>
      <c r="G107" s="333">
        <f>IFERROR(INDEX(#REF!,MATCH(C107,#REF!,0)),0)</f>
        <v>0</v>
      </c>
      <c r="H107" s="333">
        <f>IFERROR(INDEX('3A'!$G$192:$G$227,MATCH(C107,'3A'!$B$192:$B$227,0)),0)</f>
        <v>0</v>
      </c>
      <c r="I107" s="333">
        <f>IFERROR(INDEX('4A'!$G$192:$G$227,MATCH(C107,'4A'!$B$192:$B$227,0)),0)</f>
        <v>0</v>
      </c>
      <c r="J107" s="333">
        <f>IFERROR(INDEX('5A'!$G$192:$G$227,MATCH(C107,'5A'!$B$192:$B$227,0)),0)</f>
        <v>0</v>
      </c>
      <c r="K107" s="333">
        <f>IFERROR(INDEX('6A'!$G$192:$G$227,MATCH(C107,'6A'!$B$192:$B$227,0)),0)</f>
        <v>0</v>
      </c>
      <c r="L107" s="333">
        <f>IFERROR(INDEX('7A'!$G$192:$G$227,MATCH(C107,'7A'!$B$192:$B$227,0)),0)</f>
        <v>0</v>
      </c>
      <c r="M107" s="333">
        <f>IFERROR(INDEX('8A'!$G$192:$G$227,MATCH(C107,'8A'!$B$192:$B$227,0)),0)</f>
        <v>0</v>
      </c>
      <c r="N107" s="333">
        <f>IFERROR(INDEX('9A'!$G$192:$G$227,MATCH(C107,'9A'!$B$192:$B$227,0)),0)</f>
        <v>0</v>
      </c>
      <c r="O107" s="333">
        <f>IFERROR(INDEX('10A'!$G$192:$G$227,MATCH(C107,'10A'!$B$192:$B$227,0)),0)</f>
        <v>0</v>
      </c>
      <c r="P107" s="333">
        <f>IFERROR(INDEX('11A'!$G$192:$G$227,MATCH(C107,'11A'!$B$192:$B$227,0)),0)</f>
        <v>0</v>
      </c>
      <c r="Q107" s="333">
        <f>IFERROR(INDEX('12A'!$G$192:$G$227,MATCH(C107,'12A'!$B$192:$B$227,0)),0)</f>
        <v>0</v>
      </c>
      <c r="R107" s="333">
        <f>IFERROR(INDEX('13A'!$G$192:$G$227,MATCH(C107,'13A'!$B$192:$B$227,0)),0)</f>
        <v>0</v>
      </c>
      <c r="S107" s="333">
        <f>IFERROR(INDEX('14A'!$G$192:$G$227,MATCH(C107,'14A'!$B$192:$B$227,0)),0)</f>
        <v>0</v>
      </c>
      <c r="T107" s="333">
        <f>IFERROR(INDEX('15A'!$G$192:$G$227,MATCH($C$107,'15A'!$B$192:$B$227,0)),0)</f>
        <v>0</v>
      </c>
      <c r="U107" s="333">
        <f>IFERROR(INDEX('16A'!$G$192:$G$227,MATCH($C107,'16A'!$B$192:$B$227,0)),0)</f>
        <v>0</v>
      </c>
      <c r="V107" s="333">
        <f>IFERROR(INDEX('17A'!$G$192:$G$227,MATCH($C107,'17A'!$B$192:$B$227,0)),0)</f>
        <v>0</v>
      </c>
      <c r="W107" s="333">
        <f>IFERROR(INDEX('18A'!$G$192:$G$227,MATCH($C107,'18A'!$B$192:$B$227,0)),0)</f>
        <v>0</v>
      </c>
      <c r="X107" s="333">
        <f>IFERROR(INDEX('19A'!$G$192:$G$227,MATCH($C107,'19A'!$B$192:$B$227,0)),0)</f>
        <v>0</v>
      </c>
      <c r="Y107" s="333">
        <f>IFERROR(INDEX('20A'!$G$192:$G$227,MATCH($C107,'20A'!$B$192:$B$227,0)),0)</f>
        <v>0</v>
      </c>
      <c r="Z107" s="333">
        <f>IFERROR(INDEX('21A'!$G$192:$G$227,MATCH($C107,'21A'!$B$192:$B$227,0)),0)</f>
        <v>0</v>
      </c>
      <c r="AA107" s="333">
        <f>IFERROR(INDEX('22A'!$G$192:$G$227,MATCH($C107,'22A'!$B$192:$B$227,0)),0)</f>
        <v>0</v>
      </c>
      <c r="AB107" s="333">
        <f>IFERROR(INDEX('23A'!$G$192:$G$227,MATCH($C107,'23A'!$B$192:$B$227,0)),0)</f>
        <v>0</v>
      </c>
      <c r="AC107" s="333">
        <f>IFERROR(INDEX('24A'!$G$192:$G$227,MATCH($C107,'24A'!$B$192:$B$227,0)),0)</f>
        <v>0</v>
      </c>
      <c r="AD107" s="333">
        <f>IFERROR(INDEX('25A'!$G$192:$G$227,MATCH($C107,'25A'!$B$192:$B$227,0)),0)</f>
        <v>0</v>
      </c>
      <c r="AE107" s="333">
        <f>IFERROR(INDEX('26A'!$G$192:$G$227,MATCH($C107,'26A'!$B$192:$B$227,0)),0)</f>
        <v>0</v>
      </c>
      <c r="AF107" s="333">
        <f>IFERROR(INDEX('27A'!$G$192:$G$227,MATCH($C107,'27A'!$B$192:$B$227,0)),0)</f>
        <v>0</v>
      </c>
      <c r="AG107" s="333">
        <f>IFERROR(INDEX('28A'!$G$192:$G$227,MATCH($C107,'28A'!$B$192:$B$227,0)),0)</f>
        <v>0</v>
      </c>
      <c r="AH107" s="333">
        <f>IFERROR(INDEX('29A'!$G$192:$G$227,MATCH($C107,'29A'!$B$192:$B$227,0)),0)</f>
        <v>0</v>
      </c>
      <c r="AI107" s="333">
        <f>IFERROR(INDEX('30A'!$G$192:$G$227,MATCH($C107,'30A'!$B$192:$B$227,0)),0)</f>
        <v>0</v>
      </c>
    </row>
    <row r="108" spans="1:35" ht="17.399999999999999" hidden="1">
      <c r="A108" s="298"/>
      <c r="B108" s="298"/>
      <c r="C108" s="286" t="s">
        <v>320</v>
      </c>
      <c r="D108" s="293" t="s">
        <v>209</v>
      </c>
      <c r="E108" s="287">
        <f t="shared" si="1"/>
        <v>0</v>
      </c>
      <c r="F108" s="333">
        <f>IFERROR(INDEX('1A'!$G$192:$G$227,MATCH(C108,'1A'!$B$192:$B$227,0)),0)</f>
        <v>0</v>
      </c>
      <c r="G108" s="333">
        <f>IFERROR(INDEX(#REF!,MATCH(C108,#REF!,0)),0)</f>
        <v>0</v>
      </c>
      <c r="H108" s="333">
        <f>IFERROR(INDEX('3A'!$G$192:$G$227,MATCH(C108,'3A'!$B$192:$B$227,0)),0)</f>
        <v>0</v>
      </c>
      <c r="I108" s="333">
        <f>IFERROR(INDEX('4A'!$G$192:$G$227,MATCH(C108,'4A'!$B$192:$B$227,0)),0)</f>
        <v>0</v>
      </c>
      <c r="J108" s="333">
        <f>IFERROR(INDEX('5A'!$G$192:$G$227,MATCH(C108,'5A'!$B$192:$B$227,0)),0)</f>
        <v>0</v>
      </c>
      <c r="K108" s="333">
        <f>IFERROR(INDEX('6A'!$G$192:$G$227,MATCH(C108,'6A'!$B$192:$B$227,0)),0)</f>
        <v>0</v>
      </c>
      <c r="L108" s="333">
        <f>IFERROR(INDEX('7A'!$G$192:$G$227,MATCH(C108,'7A'!$B$192:$B$227,0)),0)</f>
        <v>0</v>
      </c>
      <c r="M108" s="333">
        <f>IFERROR(INDEX('8A'!$G$192:$G$227,MATCH(C108,'8A'!$B$192:$B$227,0)),0)</f>
        <v>0</v>
      </c>
      <c r="N108" s="333">
        <f>IFERROR(INDEX('9A'!$G$192:$G$227,MATCH(C108,'9A'!$B$192:$B$227,0)),0)</f>
        <v>0</v>
      </c>
      <c r="O108" s="333">
        <f>IFERROR(INDEX('10A'!$G$192:$G$227,MATCH(C108,'10A'!$B$192:$B$227,0)),0)</f>
        <v>0</v>
      </c>
      <c r="P108" s="333">
        <f>IFERROR(INDEX('11A'!$G$192:$G$227,MATCH(C108,'11A'!$B$192:$B$227,0)),0)</f>
        <v>0</v>
      </c>
      <c r="Q108" s="333">
        <f>IFERROR(INDEX('12A'!$G$192:$G$227,MATCH(C108,'12A'!$B$192:$B$227,0)),0)</f>
        <v>0</v>
      </c>
      <c r="R108" s="333">
        <f>IFERROR(INDEX('13A'!$G$192:$G$227,MATCH(C108,'13A'!$B$192:$B$227,0)),0)</f>
        <v>0</v>
      </c>
      <c r="S108" s="333">
        <f>IFERROR(INDEX('14A'!$G$192:$G$227,MATCH(C108,'14A'!$B$192:$B$227,0)),0)</f>
        <v>0</v>
      </c>
      <c r="T108" s="333">
        <f>IFERROR(INDEX('15A'!$G$192:$G$227,MATCH($C$108,'15A'!$B$192:$B$227,0)),0)</f>
        <v>0</v>
      </c>
      <c r="U108" s="333">
        <f>IFERROR(INDEX('16A'!$G$192:$G$227,MATCH($C108,'16A'!$B$192:$B$227,0)),0)</f>
        <v>0</v>
      </c>
      <c r="V108" s="333">
        <f>IFERROR(INDEX('17A'!$G$192:$G$227,MATCH($C108,'17A'!$B$192:$B$227,0)),0)</f>
        <v>0</v>
      </c>
      <c r="W108" s="333">
        <f>IFERROR(INDEX('18A'!$G$192:$G$227,MATCH($C108,'18A'!$B$192:$B$227,0)),0)</f>
        <v>0</v>
      </c>
      <c r="X108" s="333">
        <f>IFERROR(INDEX('19A'!$G$192:$G$227,MATCH($C108,'19A'!$B$192:$B$227,0)),0)</f>
        <v>0</v>
      </c>
      <c r="Y108" s="333">
        <f>IFERROR(INDEX('20A'!$G$192:$G$227,MATCH($C108,'20A'!$B$192:$B$227,0)),0)</f>
        <v>0</v>
      </c>
      <c r="Z108" s="333">
        <f>IFERROR(INDEX('21A'!$G$192:$G$227,MATCH($C108,'21A'!$B$192:$B$227,0)),0)</f>
        <v>0</v>
      </c>
      <c r="AA108" s="333">
        <f>IFERROR(INDEX('22A'!$G$192:$G$227,MATCH($C108,'22A'!$B$192:$B$227,0)),0)</f>
        <v>0</v>
      </c>
      <c r="AB108" s="333">
        <f>IFERROR(INDEX('23A'!$G$192:$G$227,MATCH($C108,'23A'!$B$192:$B$227,0)),0)</f>
        <v>0</v>
      </c>
      <c r="AC108" s="333">
        <f>IFERROR(INDEX('24A'!$G$192:$G$227,MATCH($C108,'24A'!$B$192:$B$227,0)),0)</f>
        <v>0</v>
      </c>
      <c r="AD108" s="333">
        <f>IFERROR(INDEX('25A'!$G$192:$G$227,MATCH($C108,'25A'!$B$192:$B$227,0)),0)</f>
        <v>0</v>
      </c>
      <c r="AE108" s="333">
        <f>IFERROR(INDEX('26A'!$G$192:$G$227,MATCH($C108,'26A'!$B$192:$B$227,0)),0)</f>
        <v>0</v>
      </c>
      <c r="AF108" s="333">
        <f>IFERROR(INDEX('27A'!$G$192:$G$227,MATCH($C108,'27A'!$B$192:$B$227,0)),0)</f>
        <v>0</v>
      </c>
      <c r="AG108" s="333">
        <f>IFERROR(INDEX('28A'!$G$192:$G$227,MATCH($C108,'28A'!$B$192:$B$227,0)),0)</f>
        <v>0</v>
      </c>
      <c r="AH108" s="333">
        <f>IFERROR(INDEX('29A'!$G$192:$G$227,MATCH($C108,'29A'!$B$192:$B$227,0)),0)</f>
        <v>0</v>
      </c>
      <c r="AI108" s="333">
        <f>IFERROR(INDEX('30A'!$G$192:$G$227,MATCH($C108,'30A'!$B$192:$B$227,0)),0)</f>
        <v>0</v>
      </c>
    </row>
    <row r="109" spans="1:35" ht="17.399999999999999" hidden="1">
      <c r="A109" s="298"/>
      <c r="B109" s="298"/>
      <c r="C109" s="286" t="s">
        <v>321</v>
      </c>
      <c r="D109" s="293" t="s">
        <v>209</v>
      </c>
      <c r="E109" s="287">
        <f t="shared" si="1"/>
        <v>0</v>
      </c>
      <c r="F109" s="333">
        <f>IFERROR(INDEX('1A'!$G$192:$G$227,MATCH(C109,'1A'!$B$192:$B$227,0)),0)</f>
        <v>0</v>
      </c>
      <c r="G109" s="333">
        <f>IFERROR(INDEX(#REF!,MATCH(C109,#REF!,0)),0)</f>
        <v>0</v>
      </c>
      <c r="H109" s="333">
        <f>IFERROR(INDEX('3A'!$G$192:$G$227,MATCH(C109,'3A'!$B$192:$B$227,0)),0)</f>
        <v>0</v>
      </c>
      <c r="I109" s="333">
        <f>IFERROR(INDEX('4A'!$G$192:$G$227,MATCH(C109,'4A'!$B$192:$B$227,0)),0)</f>
        <v>0</v>
      </c>
      <c r="J109" s="333">
        <f>IFERROR(INDEX('5A'!$G$192:$G$227,MATCH(C109,'5A'!$B$192:$B$227,0)),0)</f>
        <v>0</v>
      </c>
      <c r="K109" s="333">
        <f>IFERROR(INDEX('6A'!$G$192:$G$227,MATCH(C109,'6A'!$B$192:$B$227,0)),0)</f>
        <v>0</v>
      </c>
      <c r="L109" s="333">
        <f>IFERROR(INDEX('7A'!$G$192:$G$227,MATCH(C109,'7A'!$B$192:$B$227,0)),0)</f>
        <v>0</v>
      </c>
      <c r="M109" s="333">
        <f>IFERROR(INDEX('8A'!$G$192:$G$227,MATCH(C109,'8A'!$B$192:$B$227,0)),0)</f>
        <v>0</v>
      </c>
      <c r="N109" s="333">
        <f>IFERROR(INDEX('9A'!$G$192:$G$227,MATCH(C109,'9A'!$B$192:$B$227,0)),0)</f>
        <v>0</v>
      </c>
      <c r="O109" s="333">
        <f>IFERROR(INDEX('10A'!$G$192:$G$227,MATCH(C109,'10A'!$B$192:$B$227,0)),0)</f>
        <v>0</v>
      </c>
      <c r="P109" s="333">
        <f>IFERROR(INDEX('11A'!$G$192:$G$227,MATCH(C109,'11A'!$B$192:$B$227,0)),0)</f>
        <v>0</v>
      </c>
      <c r="Q109" s="333">
        <f>IFERROR(INDEX('12A'!$G$192:$G$227,MATCH(C109,'12A'!$B$192:$B$227,0)),0)</f>
        <v>0</v>
      </c>
      <c r="R109" s="333">
        <f>IFERROR(INDEX('13A'!$G$192:$G$227,MATCH(C109,'13A'!$B$192:$B$227,0)),0)</f>
        <v>0</v>
      </c>
      <c r="S109" s="333">
        <f>IFERROR(INDEX('14A'!$G$192:$G$227,MATCH(C109,'14A'!$B$192:$B$227,0)),0)</f>
        <v>0</v>
      </c>
      <c r="T109" s="333">
        <f>IFERROR(INDEX('15A'!$G$192:$G$227,MATCH($C$109,'15A'!$B$192:$B$227,0)),0)</f>
        <v>0</v>
      </c>
      <c r="U109" s="333">
        <f>IFERROR(INDEX('16A'!$G$192:$G$227,MATCH($C109,'16A'!$B$192:$B$227,0)),0)</f>
        <v>0</v>
      </c>
      <c r="V109" s="333">
        <f>IFERROR(INDEX('17A'!$G$192:$G$227,MATCH($C109,'17A'!$B$192:$B$227,0)),0)</f>
        <v>0</v>
      </c>
      <c r="W109" s="333">
        <f>IFERROR(INDEX('18A'!$G$192:$G$227,MATCH($C109,'18A'!$B$192:$B$227,0)),0)</f>
        <v>0</v>
      </c>
      <c r="X109" s="333">
        <f>IFERROR(INDEX('19A'!$G$192:$G$227,MATCH($C109,'19A'!$B$192:$B$227,0)),0)</f>
        <v>0</v>
      </c>
      <c r="Y109" s="333">
        <f>IFERROR(INDEX('20A'!$G$192:$G$227,MATCH($C109,'20A'!$B$192:$B$227,0)),0)</f>
        <v>0</v>
      </c>
      <c r="Z109" s="333">
        <f>IFERROR(INDEX('21A'!$G$192:$G$227,MATCH($C109,'21A'!$B$192:$B$227,0)),0)</f>
        <v>0</v>
      </c>
      <c r="AA109" s="333">
        <f>IFERROR(INDEX('22A'!$G$192:$G$227,MATCH($C109,'22A'!$B$192:$B$227,0)),0)</f>
        <v>0</v>
      </c>
      <c r="AB109" s="333">
        <f>IFERROR(INDEX('23A'!$G$192:$G$227,MATCH($C109,'23A'!$B$192:$B$227,0)),0)</f>
        <v>0</v>
      </c>
      <c r="AC109" s="333">
        <f>IFERROR(INDEX('24A'!$G$192:$G$227,MATCH($C109,'24A'!$B$192:$B$227,0)),0)</f>
        <v>0</v>
      </c>
      <c r="AD109" s="333">
        <f>IFERROR(INDEX('25A'!$G$192:$G$227,MATCH($C109,'25A'!$B$192:$B$227,0)),0)</f>
        <v>0</v>
      </c>
      <c r="AE109" s="333">
        <f>IFERROR(INDEX('26A'!$G$192:$G$227,MATCH($C109,'26A'!$B$192:$B$227,0)),0)</f>
        <v>0</v>
      </c>
      <c r="AF109" s="333">
        <f>IFERROR(INDEX('27A'!$G$192:$G$227,MATCH($C109,'27A'!$B$192:$B$227,0)),0)</f>
        <v>0</v>
      </c>
      <c r="AG109" s="333">
        <f>IFERROR(INDEX('28A'!$G$192:$G$227,MATCH($C109,'28A'!$B$192:$B$227,0)),0)</f>
        <v>0</v>
      </c>
      <c r="AH109" s="333">
        <f>IFERROR(INDEX('29A'!$G$192:$G$227,MATCH($C109,'29A'!$B$192:$B$227,0)),0)</f>
        <v>0</v>
      </c>
      <c r="AI109" s="333">
        <f>IFERROR(INDEX('30A'!$G$192:$G$227,MATCH($C109,'30A'!$B$192:$B$227,0)),0)</f>
        <v>0</v>
      </c>
    </row>
    <row r="110" spans="1:35" ht="17.399999999999999" hidden="1">
      <c r="A110" s="298"/>
      <c r="B110" s="298"/>
      <c r="C110" s="286" t="s">
        <v>322</v>
      </c>
      <c r="D110" s="293" t="s">
        <v>209</v>
      </c>
      <c r="E110" s="287">
        <f t="shared" si="1"/>
        <v>0</v>
      </c>
      <c r="F110" s="333">
        <f>IFERROR(INDEX('1A'!$G$192:$G$227,MATCH(C110,'1A'!$B$192:$B$227,0)),0)</f>
        <v>0</v>
      </c>
      <c r="G110" s="333">
        <f>IFERROR(INDEX(#REF!,MATCH(C110,#REF!,0)),0)</f>
        <v>0</v>
      </c>
      <c r="H110" s="333">
        <f>IFERROR(INDEX('3A'!$G$192:$G$227,MATCH(C110,'3A'!$B$192:$B$227,0)),0)</f>
        <v>0</v>
      </c>
      <c r="I110" s="333">
        <f>IFERROR(INDEX('4A'!$G$192:$G$227,MATCH(C110,'4A'!$B$192:$B$227,0)),0)</f>
        <v>0</v>
      </c>
      <c r="J110" s="333">
        <f>IFERROR(INDEX('5A'!$G$192:$G$227,MATCH(C110,'5A'!$B$192:$B$227,0)),0)</f>
        <v>0</v>
      </c>
      <c r="K110" s="333">
        <f>IFERROR(INDEX('6A'!$G$192:$G$227,MATCH(C110,'6A'!$B$192:$B$227,0)),0)</f>
        <v>0</v>
      </c>
      <c r="L110" s="333">
        <f>IFERROR(INDEX('7A'!$G$192:$G$227,MATCH(C110,'7A'!$B$192:$B$227,0)),0)</f>
        <v>0</v>
      </c>
      <c r="M110" s="333">
        <f>IFERROR(INDEX('8A'!$G$192:$G$227,MATCH(C110,'8A'!$B$192:$B$227,0)),0)</f>
        <v>0</v>
      </c>
      <c r="N110" s="333">
        <f>IFERROR(INDEX('9A'!$G$192:$G$227,MATCH(C110,'9A'!$B$192:$B$227,0)),0)</f>
        <v>0</v>
      </c>
      <c r="O110" s="333">
        <f>IFERROR(INDEX('10A'!$G$192:$G$227,MATCH(C110,'10A'!$B$192:$B$227,0)),0)</f>
        <v>0</v>
      </c>
      <c r="P110" s="333">
        <f>IFERROR(INDEX('11A'!$G$192:$G$227,MATCH(C110,'11A'!$B$192:$B$227,0)),0)</f>
        <v>0</v>
      </c>
      <c r="Q110" s="333">
        <f>IFERROR(INDEX('12A'!$G$192:$G$227,MATCH(C110,'12A'!$B$192:$B$227,0)),0)</f>
        <v>0</v>
      </c>
      <c r="R110" s="333">
        <f>IFERROR(INDEX('13A'!$G$192:$G$227,MATCH(C110,'13A'!$B$192:$B$227,0)),0)</f>
        <v>0</v>
      </c>
      <c r="S110" s="333">
        <f>IFERROR(INDEX('14A'!$G$192:$G$227,MATCH(C110,'14A'!$B$192:$B$227,0)),0)</f>
        <v>0</v>
      </c>
      <c r="T110" s="333">
        <f>IFERROR(INDEX('15A'!$G$192:$G$227,MATCH($C$110,'15A'!$B$192:$B$227,0)),0)</f>
        <v>0</v>
      </c>
      <c r="U110" s="333">
        <f>IFERROR(INDEX('16A'!$G$192:$G$227,MATCH($C110,'16A'!$B$192:$B$227,0)),0)</f>
        <v>0</v>
      </c>
      <c r="V110" s="333">
        <f>IFERROR(INDEX('17A'!$G$192:$G$227,MATCH($C110,'17A'!$B$192:$B$227,0)),0)</f>
        <v>0</v>
      </c>
      <c r="W110" s="333">
        <f>IFERROR(INDEX('18A'!$G$192:$G$227,MATCH($C110,'18A'!$B$192:$B$227,0)),0)</f>
        <v>0</v>
      </c>
      <c r="X110" s="333">
        <f>IFERROR(INDEX('19A'!$G$192:$G$227,MATCH($C110,'19A'!$B$192:$B$227,0)),0)</f>
        <v>0</v>
      </c>
      <c r="Y110" s="333">
        <f>IFERROR(INDEX('20A'!$G$192:$G$227,MATCH($C110,'20A'!$B$192:$B$227,0)),0)</f>
        <v>0</v>
      </c>
      <c r="Z110" s="333">
        <f>IFERROR(INDEX('21A'!$G$192:$G$227,MATCH($C110,'21A'!$B$192:$B$227,0)),0)</f>
        <v>0</v>
      </c>
      <c r="AA110" s="333">
        <f>IFERROR(INDEX('22A'!$G$192:$G$227,MATCH($C110,'22A'!$B$192:$B$227,0)),0)</f>
        <v>0</v>
      </c>
      <c r="AB110" s="333">
        <f>IFERROR(INDEX('23A'!$G$192:$G$227,MATCH($C110,'23A'!$B$192:$B$227,0)),0)</f>
        <v>0</v>
      </c>
      <c r="AC110" s="333">
        <f>IFERROR(INDEX('24A'!$G$192:$G$227,MATCH($C110,'24A'!$B$192:$B$227,0)),0)</f>
        <v>0</v>
      </c>
      <c r="AD110" s="333">
        <f>IFERROR(INDEX('25A'!$G$192:$G$227,MATCH($C110,'25A'!$B$192:$B$227,0)),0)</f>
        <v>0</v>
      </c>
      <c r="AE110" s="333">
        <f>IFERROR(INDEX('26A'!$G$192:$G$227,MATCH($C110,'26A'!$B$192:$B$227,0)),0)</f>
        <v>0</v>
      </c>
      <c r="AF110" s="333">
        <f>IFERROR(INDEX('27A'!$G$192:$G$227,MATCH($C110,'27A'!$B$192:$B$227,0)),0)</f>
        <v>0</v>
      </c>
      <c r="AG110" s="333">
        <f>IFERROR(INDEX('28A'!$G$192:$G$227,MATCH($C110,'28A'!$B$192:$B$227,0)),0)</f>
        <v>0</v>
      </c>
      <c r="AH110" s="333">
        <f>IFERROR(INDEX('29A'!$G$192:$G$227,MATCH($C110,'29A'!$B$192:$B$227,0)),0)</f>
        <v>0</v>
      </c>
      <c r="AI110" s="333">
        <f>IFERROR(INDEX('30A'!$G$192:$G$227,MATCH($C110,'30A'!$B$192:$B$227,0)),0)</f>
        <v>0</v>
      </c>
    </row>
    <row r="111" spans="1:35" ht="17.399999999999999" hidden="1">
      <c r="A111" s="298"/>
      <c r="B111" s="298"/>
      <c r="C111" s="286" t="s">
        <v>323</v>
      </c>
      <c r="D111" s="293" t="s">
        <v>209</v>
      </c>
      <c r="E111" s="287">
        <f t="shared" si="1"/>
        <v>0</v>
      </c>
      <c r="F111" s="333">
        <f>IFERROR(INDEX('1A'!$G$192:$G$227,MATCH(C111,'1A'!$B$192:$B$227,0)),0)</f>
        <v>0</v>
      </c>
      <c r="G111" s="333">
        <f>IFERROR(INDEX(#REF!,MATCH(C111,#REF!,0)),0)</f>
        <v>0</v>
      </c>
      <c r="H111" s="333">
        <f>IFERROR(INDEX('3A'!$G$192:$G$227,MATCH(C111,'3A'!$B$192:$B$227,0)),0)</f>
        <v>0</v>
      </c>
      <c r="I111" s="333">
        <f>IFERROR(INDEX('4A'!$G$192:$G$227,MATCH(C111,'4A'!$B$192:$B$227,0)),0)</f>
        <v>0</v>
      </c>
      <c r="J111" s="333">
        <f>IFERROR(INDEX('5A'!$G$192:$G$227,MATCH(C111,'5A'!$B$192:$B$227,0)),0)</f>
        <v>0</v>
      </c>
      <c r="K111" s="333">
        <f>IFERROR(INDEX('6A'!$G$192:$G$227,MATCH(C111,'6A'!$B$192:$B$227,0)),0)</f>
        <v>0</v>
      </c>
      <c r="L111" s="333">
        <f>IFERROR(INDEX('7A'!$G$192:$G$227,MATCH(C111,'7A'!$B$192:$B$227,0)),0)</f>
        <v>0</v>
      </c>
      <c r="M111" s="333">
        <f>IFERROR(INDEX('8A'!$G$192:$G$227,MATCH(C111,'8A'!$B$192:$B$227,0)),0)</f>
        <v>0</v>
      </c>
      <c r="N111" s="333">
        <f>IFERROR(INDEX('9A'!$G$192:$G$227,MATCH(C111,'9A'!$B$192:$B$227,0)),0)</f>
        <v>0</v>
      </c>
      <c r="O111" s="333">
        <f>IFERROR(INDEX('10A'!$G$192:$G$227,MATCH(C111,'10A'!$B$192:$B$227,0)),0)</f>
        <v>0</v>
      </c>
      <c r="P111" s="333">
        <f>IFERROR(INDEX('11A'!$G$192:$G$227,MATCH(C111,'11A'!$B$192:$B$227,0)),0)</f>
        <v>0</v>
      </c>
      <c r="Q111" s="333">
        <f>IFERROR(INDEX('12A'!$G$192:$G$227,MATCH(C111,'12A'!$B$192:$B$227,0)),0)</f>
        <v>0</v>
      </c>
      <c r="R111" s="333">
        <f>IFERROR(INDEX('13A'!$G$192:$G$227,MATCH(C111,'13A'!$B$192:$B$227,0)),0)</f>
        <v>0</v>
      </c>
      <c r="S111" s="333">
        <f>IFERROR(INDEX('14A'!$G$192:$G$227,MATCH(C111,'14A'!$B$192:$B$227,0)),0)</f>
        <v>0</v>
      </c>
      <c r="T111" s="333">
        <f>IFERROR(INDEX('15A'!$G$192:$G$227,MATCH(C111,'15A'!$B$192:$B$227,0)),0)</f>
        <v>0</v>
      </c>
      <c r="U111" s="333">
        <f>IFERROR(INDEX('16A'!$G$192:$G$227,MATCH($C111,'16A'!$B$192:$B$227,0)),0)</f>
        <v>0</v>
      </c>
      <c r="V111" s="333">
        <f>IFERROR(INDEX('17A'!$G$192:$G$227,MATCH($C111,'17A'!$B$192:$B$227,0)),0)</f>
        <v>0</v>
      </c>
      <c r="W111" s="333">
        <f>IFERROR(INDEX('18A'!$G$192:$G$227,MATCH($C111,'18A'!$B$192:$B$227,0)),0)</f>
        <v>0</v>
      </c>
      <c r="X111" s="333">
        <f>IFERROR(INDEX('19A'!$G$192:$G$227,MATCH($C111,'19A'!$B$192:$B$227,0)),0)</f>
        <v>0</v>
      </c>
      <c r="Y111" s="333">
        <f>IFERROR(INDEX('20A'!$G$192:$G$227,MATCH($C111,'20A'!$B$192:$B$227,0)),0)</f>
        <v>0</v>
      </c>
      <c r="Z111" s="333">
        <f>IFERROR(INDEX('21A'!$G$192:$G$227,MATCH($C111,'21A'!$B$192:$B$227,0)),0)</f>
        <v>0</v>
      </c>
      <c r="AA111" s="333">
        <f>IFERROR(INDEX('22A'!$G$192:$G$227,MATCH($C111,'22A'!$B$192:$B$227,0)),0)</f>
        <v>0</v>
      </c>
      <c r="AB111" s="333">
        <f>IFERROR(INDEX('23A'!$G$192:$G$227,MATCH($C111,'23A'!$B$192:$B$227,0)),0)</f>
        <v>0</v>
      </c>
      <c r="AC111" s="333">
        <f>IFERROR(INDEX('24A'!$G$192:$G$227,MATCH($C111,'24A'!$B$192:$B$227,0)),0)</f>
        <v>0</v>
      </c>
      <c r="AD111" s="333">
        <f>IFERROR(INDEX('25A'!$G$192:$G$227,MATCH($C111,'25A'!$B$192:$B$227,0)),0)</f>
        <v>0</v>
      </c>
      <c r="AE111" s="333">
        <f>IFERROR(INDEX('26A'!$G$192:$G$227,MATCH($C111,'26A'!$B$192:$B$227,0)),0)</f>
        <v>0</v>
      </c>
      <c r="AF111" s="333">
        <f>IFERROR(INDEX('27A'!$G$192:$G$227,MATCH($C111,'27A'!$B$192:$B$227,0)),0)</f>
        <v>0</v>
      </c>
      <c r="AG111" s="333">
        <f>IFERROR(INDEX('28A'!$G$192:$G$227,MATCH($C111,'28A'!$B$192:$B$227,0)),0)</f>
        <v>0</v>
      </c>
      <c r="AH111" s="333">
        <f>IFERROR(INDEX('29A'!$G$192:$G$227,MATCH($C111,'29A'!$B$192:$B$227,0)),0)</f>
        <v>0</v>
      </c>
      <c r="AI111" s="333">
        <f>IFERROR(INDEX('30A'!$G$192:$G$227,MATCH($C111,'30A'!$B$192:$B$227,0)),0)</f>
        <v>0</v>
      </c>
    </row>
    <row r="112" spans="1:35" ht="17.399999999999999" hidden="1">
      <c r="A112" s="298"/>
      <c r="B112" s="298"/>
      <c r="C112" s="286" t="s">
        <v>324</v>
      </c>
      <c r="D112" s="293" t="s">
        <v>209</v>
      </c>
      <c r="E112" s="287">
        <f t="shared" si="1"/>
        <v>0</v>
      </c>
      <c r="F112" s="333">
        <f>IFERROR(INDEX('1A'!$G$192:$G$227,MATCH(C112,'1A'!$B$192:$B$227,0)),0)</f>
        <v>0</v>
      </c>
      <c r="G112" s="333">
        <f>IFERROR(INDEX(#REF!,MATCH(C112,#REF!,0)),0)</f>
        <v>0</v>
      </c>
      <c r="H112" s="333">
        <f>IFERROR(INDEX('3A'!$G$192:$G$227,MATCH(C112,'3A'!$B$192:$B$227,0)),0)</f>
        <v>0</v>
      </c>
      <c r="I112" s="333">
        <f>IFERROR(INDEX('4A'!$G$192:$G$227,MATCH(C112,'4A'!$B$192:$B$227,0)),0)</f>
        <v>0</v>
      </c>
      <c r="J112" s="333">
        <f>IFERROR(INDEX('5A'!$G$192:$G$227,MATCH(C112,'5A'!$B$192:$B$227,0)),0)</f>
        <v>0</v>
      </c>
      <c r="K112" s="333">
        <f>IFERROR(INDEX('6A'!$G$192:$G$227,MATCH(C112,'6A'!$B$192:$B$227,0)),0)</f>
        <v>0</v>
      </c>
      <c r="L112" s="333">
        <f>IFERROR(INDEX('7A'!$G$192:$G$227,MATCH(C112,'7A'!$B$192:$B$227,0)),0)</f>
        <v>0</v>
      </c>
      <c r="M112" s="333">
        <f>IFERROR(INDEX('8A'!$G$192:$G$227,MATCH(C112,'8A'!$B$192:$B$227,0)),0)</f>
        <v>0</v>
      </c>
      <c r="N112" s="333">
        <f>IFERROR(INDEX('9A'!$G$192:$G$227,MATCH(C112,'9A'!$B$192:$B$227,0)),0)</f>
        <v>0</v>
      </c>
      <c r="O112" s="333">
        <f>IFERROR(INDEX('10A'!$G$192:$G$227,MATCH(C112,'10A'!$B$192:$B$227,0)),0)</f>
        <v>0</v>
      </c>
      <c r="P112" s="333">
        <f>IFERROR(INDEX('11A'!$G$192:$G$227,MATCH(C112,'11A'!$B$192:$B$227,0)),0)</f>
        <v>0</v>
      </c>
      <c r="Q112" s="333">
        <f>IFERROR(INDEX('12A'!$G$192:$G$227,MATCH(C112,'12A'!$B$192:$B$227,0)),0)</f>
        <v>0</v>
      </c>
      <c r="R112" s="333">
        <f>IFERROR(INDEX('13A'!$G$192:$G$227,MATCH(C112,'13A'!$B$192:$B$227,0)),0)</f>
        <v>0</v>
      </c>
      <c r="S112" s="333">
        <f>IFERROR(INDEX('14A'!$G$192:$G$227,MATCH(C112,'14A'!$B$192:$B$227,0)),0)</f>
        <v>0</v>
      </c>
      <c r="T112" s="333">
        <f>IFERROR(INDEX('15A'!$G$192:$G$227,MATCH(C112,'15A'!$B$192:$B$227,0)),0)</f>
        <v>0</v>
      </c>
      <c r="U112" s="333">
        <f>IFERROR(INDEX('16A'!$G$192:$G$227,MATCH($C112,'16A'!$B$192:$B$227,0)),0)</f>
        <v>0</v>
      </c>
      <c r="V112" s="333">
        <f>IFERROR(INDEX('17A'!$G$192:$G$227,MATCH($C112,'17A'!$B$192:$B$227,0)),0)</f>
        <v>0</v>
      </c>
      <c r="W112" s="333">
        <f>IFERROR(INDEX('18A'!$G$192:$G$227,MATCH($C112,'18A'!$B$192:$B$227,0)),0)</f>
        <v>0</v>
      </c>
      <c r="X112" s="333">
        <f>IFERROR(INDEX('19A'!$G$192:$G$227,MATCH($C112,'19A'!$B$192:$B$227,0)),0)</f>
        <v>0</v>
      </c>
      <c r="Y112" s="333">
        <f>IFERROR(INDEX('20A'!$G$192:$G$227,MATCH($C112,'20A'!$B$192:$B$227,0)),0)</f>
        <v>0</v>
      </c>
      <c r="Z112" s="333">
        <f>IFERROR(INDEX('21A'!$G$192:$G$227,MATCH($C112,'21A'!$B$192:$B$227,0)),0)</f>
        <v>0</v>
      </c>
      <c r="AA112" s="333">
        <f>IFERROR(INDEX('22A'!$G$192:$G$227,MATCH($C112,'22A'!$B$192:$B$227,0)),0)</f>
        <v>0</v>
      </c>
      <c r="AB112" s="333">
        <f>IFERROR(INDEX('23A'!$G$192:$G$227,MATCH($C112,'23A'!$B$192:$B$227,0)),0)</f>
        <v>0</v>
      </c>
      <c r="AC112" s="333">
        <f>IFERROR(INDEX('24A'!$G$192:$G$227,MATCH($C112,'24A'!$B$192:$B$227,0)),0)</f>
        <v>0</v>
      </c>
      <c r="AD112" s="333">
        <f>IFERROR(INDEX('25A'!$G$192:$G$227,MATCH($C112,'25A'!$B$192:$B$227,0)),0)</f>
        <v>0</v>
      </c>
      <c r="AE112" s="333">
        <f>IFERROR(INDEX('26A'!$G$192:$G$227,MATCH($C112,'26A'!$B$192:$B$227,0)),0)</f>
        <v>0</v>
      </c>
      <c r="AF112" s="333">
        <f>IFERROR(INDEX('27A'!$G$192:$G$227,MATCH($C112,'27A'!$B$192:$B$227,0)),0)</f>
        <v>0</v>
      </c>
      <c r="AG112" s="333">
        <f>IFERROR(INDEX('28A'!$G$192:$G$227,MATCH($C112,'28A'!$B$192:$B$227,0)),0)</f>
        <v>0</v>
      </c>
      <c r="AH112" s="333">
        <f>IFERROR(INDEX('29A'!$G$192:$G$227,MATCH($C112,'29A'!$B$192:$B$227,0)),0)</f>
        <v>0</v>
      </c>
      <c r="AI112" s="333">
        <f>IFERROR(INDEX('30A'!$G$192:$G$227,MATCH($C112,'30A'!$B$192:$B$227,0)),0)</f>
        <v>0</v>
      </c>
    </row>
    <row r="113" spans="1:35" ht="17.399999999999999" hidden="1">
      <c r="A113" s="298"/>
      <c r="B113" s="298"/>
      <c r="C113" s="286" t="s">
        <v>325</v>
      </c>
      <c r="D113" s="293" t="s">
        <v>209</v>
      </c>
      <c r="E113" s="287">
        <f t="shared" si="1"/>
        <v>0</v>
      </c>
      <c r="F113" s="333">
        <f>IFERROR(INDEX('1A'!$G$192:$G$227,MATCH(C113,'1A'!$B$192:$B$227,0)),0)</f>
        <v>0</v>
      </c>
      <c r="G113" s="333">
        <f>IFERROR(INDEX(#REF!,MATCH(C113,#REF!,0)),0)</f>
        <v>0</v>
      </c>
      <c r="H113" s="333">
        <f>IFERROR(INDEX('3A'!$G$192:$G$227,MATCH(C113,'3A'!$B$192:$B$227,0)),0)</f>
        <v>0</v>
      </c>
      <c r="I113" s="333">
        <f>IFERROR(INDEX('4A'!$G$192:$G$227,MATCH(C113,'4A'!$B$192:$B$227,0)),0)</f>
        <v>0</v>
      </c>
      <c r="J113" s="333">
        <f>IFERROR(INDEX('5A'!$G$192:$G$227,MATCH(C113,'5A'!$B$192:$B$227,0)),0)</f>
        <v>0</v>
      </c>
      <c r="K113" s="333">
        <f>IFERROR(INDEX('6A'!$G$192:$G$227,MATCH(C113,'6A'!$B$192:$B$227,0)),0)</f>
        <v>0</v>
      </c>
      <c r="L113" s="333">
        <f>IFERROR(INDEX('7A'!$G$192:$G$227,MATCH(C113,'7A'!$B$192:$B$227,0)),0)</f>
        <v>0</v>
      </c>
      <c r="M113" s="333">
        <f>IFERROR(INDEX('8A'!$G$192:$G$227,MATCH(C113,'8A'!$B$192:$B$227,0)),0)</f>
        <v>0</v>
      </c>
      <c r="N113" s="333">
        <f>IFERROR(INDEX('9A'!$G$192:$G$227,MATCH(C113,'9A'!$B$192:$B$227,0)),0)</f>
        <v>0</v>
      </c>
      <c r="O113" s="333">
        <f>IFERROR(INDEX('10A'!$G$192:$G$227,MATCH(C113,'10A'!$B$192:$B$227,0)),0)</f>
        <v>0</v>
      </c>
      <c r="P113" s="333">
        <f>IFERROR(INDEX('11A'!$G$192:$G$227,MATCH(C113,'11A'!$B$192:$B$227,0)),0)</f>
        <v>0</v>
      </c>
      <c r="Q113" s="333">
        <f>IFERROR(INDEX('12A'!$G$192:$G$227,MATCH(C113,'12A'!$B$192:$B$227,0)),0)</f>
        <v>0</v>
      </c>
      <c r="R113" s="333">
        <f>IFERROR(INDEX('13A'!$G$192:$G$227,MATCH(C113,'13A'!$B$192:$B$227,0)),0)</f>
        <v>0</v>
      </c>
      <c r="S113" s="333">
        <f>IFERROR(INDEX('14A'!$G$192:$G$227,MATCH(C113,'14A'!$B$192:$B$227,0)),0)</f>
        <v>0</v>
      </c>
      <c r="T113" s="333">
        <f>IFERROR(INDEX('15A'!$G$192:$G$227,MATCH(C113,'15A'!$B$192:$B$227,0)),0)</f>
        <v>0</v>
      </c>
      <c r="U113" s="333">
        <f>IFERROR(INDEX('16A'!$G$192:$G$227,MATCH($C113,'16A'!$B$192:$B$227,0)),0)</f>
        <v>0</v>
      </c>
      <c r="V113" s="333">
        <f>IFERROR(INDEX('17A'!$G$192:$G$227,MATCH($C113,'17A'!$B$192:$B$227,0)),0)</f>
        <v>0</v>
      </c>
      <c r="W113" s="333">
        <f>IFERROR(INDEX('18A'!$G$192:$G$227,MATCH($C113,'18A'!$B$192:$B$227,0)),0)</f>
        <v>0</v>
      </c>
      <c r="X113" s="333">
        <f>IFERROR(INDEX('19A'!$G$192:$G$227,MATCH($C113,'19A'!$B$192:$B$227,0)),0)</f>
        <v>0</v>
      </c>
      <c r="Y113" s="333">
        <f>IFERROR(INDEX('20A'!$G$192:$G$227,MATCH($C113,'20A'!$B$192:$B$227,0)),0)</f>
        <v>0</v>
      </c>
      <c r="Z113" s="333">
        <f>IFERROR(INDEX('21A'!$G$192:$G$227,MATCH($C113,'21A'!$B$192:$B$227,0)),0)</f>
        <v>0</v>
      </c>
      <c r="AA113" s="333">
        <f>IFERROR(INDEX('22A'!$G$192:$G$227,MATCH($C113,'22A'!$B$192:$B$227,0)),0)</f>
        <v>0</v>
      </c>
      <c r="AB113" s="333">
        <f>IFERROR(INDEX('23A'!$G$192:$G$227,MATCH($C113,'23A'!$B$192:$B$227,0)),0)</f>
        <v>0</v>
      </c>
      <c r="AC113" s="333">
        <f>IFERROR(INDEX('24A'!$G$192:$G$227,MATCH($C113,'24A'!$B$192:$B$227,0)),0)</f>
        <v>0</v>
      </c>
      <c r="AD113" s="333">
        <f>IFERROR(INDEX('25A'!$G$192:$G$227,MATCH($C113,'25A'!$B$192:$B$227,0)),0)</f>
        <v>0</v>
      </c>
      <c r="AE113" s="333">
        <f>IFERROR(INDEX('26A'!$G$192:$G$227,MATCH($C113,'26A'!$B$192:$B$227,0)),0)</f>
        <v>0</v>
      </c>
      <c r="AF113" s="333">
        <f>IFERROR(INDEX('27A'!$G$192:$G$227,MATCH($C113,'27A'!$B$192:$B$227,0)),0)</f>
        <v>0</v>
      </c>
      <c r="AG113" s="333">
        <f>IFERROR(INDEX('28A'!$G$192:$G$227,MATCH($C113,'28A'!$B$192:$B$227,0)),0)</f>
        <v>0</v>
      </c>
      <c r="AH113" s="333">
        <f>IFERROR(INDEX('29A'!$G$192:$G$227,MATCH($C113,'29A'!$B$192:$B$227,0)),0)</f>
        <v>0</v>
      </c>
      <c r="AI113" s="333">
        <f>IFERROR(INDEX('30A'!$G$192:$G$227,MATCH($C113,'30A'!$B$192:$B$227,0)),0)</f>
        <v>0</v>
      </c>
    </row>
    <row r="114" spans="1:35" ht="17.399999999999999" hidden="1">
      <c r="A114" s="298"/>
      <c r="B114" s="298"/>
      <c r="C114" s="286" t="s">
        <v>722</v>
      </c>
      <c r="D114" s="293" t="s">
        <v>209</v>
      </c>
      <c r="E114" s="287">
        <f t="shared" si="1"/>
        <v>0</v>
      </c>
      <c r="F114" s="333">
        <f>IFERROR(INDEX('1A'!$G$192:$G$227,MATCH(C114,'1A'!$B$192:$B$227,0)),0)</f>
        <v>0</v>
      </c>
      <c r="G114" s="333">
        <f>IFERROR(INDEX(#REF!,MATCH(C114,#REF!,0)),0)</f>
        <v>0</v>
      </c>
      <c r="H114" s="333">
        <f>IFERROR(INDEX('3A'!$G$192:$G$227,MATCH(C114,'3A'!$B$192:$B$227,0)),0)</f>
        <v>0</v>
      </c>
      <c r="I114" s="333">
        <f>IFERROR(INDEX('4A'!$G$192:$G$227,MATCH(C114,'4A'!$B$192:$B$227,0)),0)</f>
        <v>0</v>
      </c>
      <c r="J114" s="333">
        <f>IFERROR(INDEX('5A'!$G$192:$G$227,MATCH(C114,'5A'!$B$192:$B$227,0)),0)</f>
        <v>0</v>
      </c>
      <c r="K114" s="333">
        <f>IFERROR(INDEX('6A'!$G$192:$G$227,MATCH(C114,'6A'!$B$192:$B$227,0)),0)</f>
        <v>0</v>
      </c>
      <c r="L114" s="333">
        <f>IFERROR(INDEX('7A'!$G$192:$G$227,MATCH(C114,'7A'!$B$192:$B$227,0)),0)</f>
        <v>0</v>
      </c>
      <c r="M114" s="333">
        <f>IFERROR(INDEX('8A'!$G$192:$G$227,MATCH(C114,'8A'!$B$192:$B$227,0)),0)</f>
        <v>0</v>
      </c>
      <c r="N114" s="333">
        <f>IFERROR(INDEX('9A'!$G$192:$G$227,MATCH(C114,'9A'!$B$192:$B$227,0)),0)</f>
        <v>0</v>
      </c>
      <c r="O114" s="333">
        <f>IFERROR(INDEX('10A'!$G$192:$G$227,MATCH(C114,'10A'!$B$192:$B$227,0)),0)</f>
        <v>0</v>
      </c>
      <c r="P114" s="333">
        <f>IFERROR(INDEX('11A'!$G$192:$G$227,MATCH(C114,'11A'!$B$192:$B$227,0)),0)</f>
        <v>0</v>
      </c>
      <c r="Q114" s="333">
        <f>IFERROR(INDEX('12A'!$G$192:$G$227,MATCH(C114,'12A'!$B$192:$B$227,0)),0)</f>
        <v>0</v>
      </c>
      <c r="R114" s="333">
        <f>IFERROR(INDEX('13A'!$G$192:$G$227,MATCH(C114,'13A'!$B$192:$B$227,0)),0)</f>
        <v>0</v>
      </c>
      <c r="S114" s="333">
        <f>IFERROR(INDEX('14A'!$G$192:$G$227,MATCH(C114,'14A'!$B$192:$B$227,0)),0)</f>
        <v>0</v>
      </c>
      <c r="T114" s="333">
        <f>IFERROR(INDEX('15A'!$G$192:$G$227,MATCH(C114,'15A'!$B$192:$B$227,0)),0)</f>
        <v>0</v>
      </c>
      <c r="U114" s="333">
        <f>IFERROR(INDEX('16A'!$G$192:$G$227,MATCH($C114,'16A'!$B$192:$B$227,0)),0)</f>
        <v>0</v>
      </c>
      <c r="V114" s="333">
        <f>IFERROR(INDEX('17A'!$G$192:$G$227,MATCH($C114,'17A'!$B$192:$B$227,0)),0)</f>
        <v>0</v>
      </c>
      <c r="W114" s="333">
        <f>IFERROR(INDEX('18A'!$G$192:$G$227,MATCH($C114,'18A'!$B$192:$B$227,0)),0)</f>
        <v>0</v>
      </c>
      <c r="X114" s="333">
        <f>IFERROR(INDEX('19A'!$G$192:$G$227,MATCH($C114,'19A'!$B$192:$B$227,0)),0)</f>
        <v>0</v>
      </c>
      <c r="Y114" s="333">
        <f>IFERROR(INDEX('20A'!$G$192:$G$227,MATCH($C114,'20A'!$B$192:$B$227,0)),0)</f>
        <v>0</v>
      </c>
      <c r="Z114" s="333">
        <f>IFERROR(INDEX('21A'!$G$192:$G$227,MATCH($C114,'21A'!$B$192:$B$227,0)),0)</f>
        <v>0</v>
      </c>
      <c r="AA114" s="333">
        <f>IFERROR(INDEX('22A'!$G$192:$G$227,MATCH($C114,'22A'!$B$192:$B$227,0)),0)</f>
        <v>0</v>
      </c>
      <c r="AB114" s="333">
        <f>IFERROR(INDEX('23A'!$G$192:$G$227,MATCH($C114,'23A'!$B$192:$B$227,0)),0)</f>
        <v>0</v>
      </c>
      <c r="AC114" s="333">
        <f>IFERROR(INDEX('24A'!$G$192:$G$227,MATCH($C114,'24A'!$B$192:$B$227,0)),0)</f>
        <v>0</v>
      </c>
      <c r="AD114" s="333">
        <f>IFERROR(INDEX('25A'!$G$192:$G$227,MATCH($C114,'25A'!$B$192:$B$227,0)),0)</f>
        <v>0</v>
      </c>
      <c r="AE114" s="333">
        <f>IFERROR(INDEX('26A'!$G$192:$G$227,MATCH($C114,'26A'!$B$192:$B$227,0)),0)</f>
        <v>0</v>
      </c>
      <c r="AF114" s="333">
        <f>IFERROR(INDEX('27A'!$G$192:$G$227,MATCH($C114,'27A'!$B$192:$B$227,0)),0)</f>
        <v>0</v>
      </c>
      <c r="AG114" s="333">
        <f>IFERROR(INDEX('28A'!$G$192:$G$227,MATCH($C114,'28A'!$B$192:$B$227,0)),0)</f>
        <v>0</v>
      </c>
      <c r="AH114" s="333">
        <f>IFERROR(INDEX('29A'!$G$192:$G$227,MATCH($C114,'29A'!$B$192:$B$227,0)),0)</f>
        <v>0</v>
      </c>
      <c r="AI114" s="333">
        <f>IFERROR(INDEX('30A'!$G$192:$G$227,MATCH($C114,'30A'!$B$192:$B$227,0)),0)</f>
        <v>0</v>
      </c>
    </row>
    <row r="115" spans="1:35" ht="17.399999999999999" hidden="1">
      <c r="A115" s="298"/>
      <c r="B115" s="298"/>
      <c r="C115" s="286" t="s">
        <v>159</v>
      </c>
      <c r="D115" s="293" t="s">
        <v>209</v>
      </c>
      <c r="E115" s="287">
        <f t="shared" si="1"/>
        <v>0</v>
      </c>
      <c r="F115" s="333">
        <f>IFERROR(INDEX('1A'!$G$192:$G$227,MATCH(C115,'1A'!$B$192:$B$227,0)),0)</f>
        <v>0</v>
      </c>
      <c r="G115" s="333">
        <f>IFERROR(INDEX(#REF!,MATCH(C115,#REF!,0)),0)</f>
        <v>0</v>
      </c>
      <c r="H115" s="333">
        <f>IFERROR(INDEX('3A'!$G$192:$G$227,MATCH(C115,'3A'!$B$192:$B$227,0)),0)</f>
        <v>0</v>
      </c>
      <c r="I115" s="333">
        <f>IFERROR(INDEX('4A'!$G$192:$G$227,MATCH(C115,'4A'!$B$192:$B$227,0)),0)</f>
        <v>0</v>
      </c>
      <c r="J115" s="333">
        <f>IFERROR(INDEX('5A'!$G$192:$G$227,MATCH(C115,'5A'!$B$192:$B$227,0)),0)</f>
        <v>0</v>
      </c>
      <c r="K115" s="333">
        <f>IFERROR(INDEX('6A'!$G$192:$G$227,MATCH(C115,'6A'!$B$192:$B$227,0)),0)</f>
        <v>0</v>
      </c>
      <c r="L115" s="333">
        <f>IFERROR(INDEX('7A'!$G$192:$G$227,MATCH(C115,'7A'!$B$192:$B$227,0)),0)</f>
        <v>0</v>
      </c>
      <c r="M115" s="333">
        <f>IFERROR(INDEX('8A'!$G$192:$G$227,MATCH(C115,'8A'!$B$192:$B$227,0)),0)</f>
        <v>0</v>
      </c>
      <c r="N115" s="333">
        <f>IFERROR(INDEX('9A'!$G$192:$G$227,MATCH(C115,'9A'!$B$192:$B$227,0)),0)</f>
        <v>0</v>
      </c>
      <c r="O115" s="333">
        <f>IFERROR(INDEX('10A'!$G$192:$G$227,MATCH(C115,'10A'!$B$192:$B$227,0)),0)</f>
        <v>0</v>
      </c>
      <c r="P115" s="333">
        <f>IFERROR(INDEX('11A'!$G$192:$G$227,MATCH(C115,'11A'!$B$192:$B$227,0)),0)</f>
        <v>0</v>
      </c>
      <c r="Q115" s="333">
        <f>IFERROR(INDEX('12A'!$G$192:$G$227,MATCH(C115,'12A'!$B$192:$B$227,0)),0)</f>
        <v>0</v>
      </c>
      <c r="R115" s="333">
        <f>IFERROR(INDEX('13A'!$G$192:$G$227,MATCH(C115,'13A'!$B$192:$B$227,0)),0)</f>
        <v>0</v>
      </c>
      <c r="S115" s="333">
        <f>IFERROR(INDEX('14A'!$G$192:$G$227,MATCH(C115,'14A'!$B$192:$B$227,0)),0)</f>
        <v>0</v>
      </c>
      <c r="T115" s="333">
        <f>IFERROR(INDEX('15A'!$G$192:$G$227,MATCH(C115,'15A'!$B$192:$B$227,0)),0)</f>
        <v>0</v>
      </c>
      <c r="U115" s="333">
        <f>IFERROR(INDEX('16A'!$G$192:$G$227,MATCH($C115,'16A'!$B$192:$B$227,0)),0)</f>
        <v>0</v>
      </c>
      <c r="V115" s="333">
        <f>IFERROR(INDEX('17A'!$G$192:$G$227,MATCH($C115,'17A'!$B$192:$B$227,0)),0)</f>
        <v>0</v>
      </c>
      <c r="W115" s="333">
        <f>IFERROR(INDEX('18A'!$G$192:$G$227,MATCH($C115,'18A'!$B$192:$B$227,0)),0)</f>
        <v>0</v>
      </c>
      <c r="X115" s="333">
        <f>IFERROR(INDEX('19A'!$G$192:$G$227,MATCH($C115,'19A'!$B$192:$B$227,0)),0)</f>
        <v>0</v>
      </c>
      <c r="Y115" s="333">
        <f>IFERROR(INDEX('20A'!$G$192:$G$227,MATCH($C115,'20A'!$B$192:$B$227,0)),0)</f>
        <v>0</v>
      </c>
      <c r="Z115" s="333">
        <f>IFERROR(INDEX('21A'!$G$192:$G$227,MATCH($C115,'21A'!$B$192:$B$227,0)),0)</f>
        <v>0</v>
      </c>
      <c r="AA115" s="333">
        <f>IFERROR(INDEX('22A'!$G$192:$G$227,MATCH($C115,'22A'!$B$192:$B$227,0)),0)</f>
        <v>0</v>
      </c>
      <c r="AB115" s="333">
        <f>IFERROR(INDEX('23A'!$G$192:$G$227,MATCH($C115,'23A'!$B$192:$B$227,0)),0)</f>
        <v>0</v>
      </c>
      <c r="AC115" s="333">
        <f>IFERROR(INDEX('24A'!$G$192:$G$227,MATCH($C115,'24A'!$B$192:$B$227,0)),0)</f>
        <v>0</v>
      </c>
      <c r="AD115" s="333">
        <f>IFERROR(INDEX('25A'!$G$192:$G$227,MATCH($C115,'25A'!$B$192:$B$227,0)),0)</f>
        <v>0</v>
      </c>
      <c r="AE115" s="333">
        <f>IFERROR(INDEX('26A'!$G$192:$G$227,MATCH($C115,'26A'!$B$192:$B$227,0)),0)</f>
        <v>0</v>
      </c>
      <c r="AF115" s="333">
        <f>IFERROR(INDEX('27A'!$G$192:$G$227,MATCH($C115,'27A'!$B$192:$B$227,0)),0)</f>
        <v>0</v>
      </c>
      <c r="AG115" s="333">
        <f>IFERROR(INDEX('28A'!$G$192:$G$227,MATCH($C115,'28A'!$B$192:$B$227,0)),0)</f>
        <v>0</v>
      </c>
      <c r="AH115" s="333">
        <f>IFERROR(INDEX('29A'!$G$192:$G$227,MATCH($C115,'29A'!$B$192:$B$227,0)),0)</f>
        <v>0</v>
      </c>
      <c r="AI115" s="333">
        <f>IFERROR(INDEX('30A'!$G$192:$G$227,MATCH($C115,'30A'!$B$192:$B$227,0)),0)</f>
        <v>0</v>
      </c>
    </row>
    <row r="116" spans="1:35" ht="17.399999999999999" hidden="1">
      <c r="A116" s="298"/>
      <c r="B116" s="298"/>
      <c r="C116" s="286" t="s">
        <v>326</v>
      </c>
      <c r="D116" s="293" t="s">
        <v>209</v>
      </c>
      <c r="E116" s="287">
        <f t="shared" si="1"/>
        <v>0</v>
      </c>
      <c r="F116" s="333">
        <f>IFERROR(INDEX('1A'!$G$192:$G$227,MATCH(C116,'1A'!$B$192:$B$227,0)),0)</f>
        <v>0</v>
      </c>
      <c r="G116" s="333">
        <f>IFERROR(INDEX(#REF!,MATCH(C116,#REF!,0)),0)</f>
        <v>0</v>
      </c>
      <c r="H116" s="333">
        <f>IFERROR(INDEX('3A'!$G$192:$G$227,MATCH(C116,'3A'!$B$192:$B$227,0)),0)</f>
        <v>0</v>
      </c>
      <c r="I116" s="333">
        <f>IFERROR(INDEX('4A'!$G$192:$G$227,MATCH(C116,'4A'!$B$192:$B$227,0)),0)</f>
        <v>0</v>
      </c>
      <c r="J116" s="333">
        <f>IFERROR(INDEX('5A'!$G$192:$G$227,MATCH(C116,'5A'!$B$192:$B$227,0)),0)</f>
        <v>0</v>
      </c>
      <c r="K116" s="333">
        <f>IFERROR(INDEX('6A'!$G$192:$G$227,MATCH(C116,'6A'!$B$192:$B$227,0)),0)</f>
        <v>0</v>
      </c>
      <c r="L116" s="333">
        <f>IFERROR(INDEX('7A'!$G$192:$G$227,MATCH(C116,'7A'!$B$192:$B$227,0)),0)</f>
        <v>0</v>
      </c>
      <c r="M116" s="333">
        <f>IFERROR(INDEX('8A'!$G$192:$G$227,MATCH(C116,'8A'!$B$192:$B$227,0)),0)</f>
        <v>0</v>
      </c>
      <c r="N116" s="333">
        <f>IFERROR(INDEX('9A'!$G$192:$G$227,MATCH(C116,'9A'!$B$192:$B$227,0)),0)</f>
        <v>0</v>
      </c>
      <c r="O116" s="333">
        <f>IFERROR(INDEX('10A'!$G$192:$G$227,MATCH(C116,'10A'!$B$192:$B$227,0)),0)</f>
        <v>0</v>
      </c>
      <c r="P116" s="333">
        <f>IFERROR(INDEX('11A'!$G$192:$G$227,MATCH(C116,'11A'!$B$192:$B$227,0)),0)</f>
        <v>0</v>
      </c>
      <c r="Q116" s="333">
        <f>IFERROR(INDEX('12A'!$G$192:$G$227,MATCH(C116,'12A'!$B$192:$B$227,0)),0)</f>
        <v>0</v>
      </c>
      <c r="R116" s="333">
        <f>IFERROR(INDEX('13A'!$G$192:$G$227,MATCH(C116,'13A'!$B$192:$B$227,0)),0)</f>
        <v>0</v>
      </c>
      <c r="S116" s="333">
        <f>IFERROR(INDEX('14A'!$G$192:$G$227,MATCH(C116,'14A'!$B$192:$B$227,0)),0)</f>
        <v>0</v>
      </c>
      <c r="T116" s="333">
        <f>IFERROR(INDEX('15A'!$G$192:$G$227,MATCH(C116,'15A'!$B$192:$B$227,0)),0)</f>
        <v>0</v>
      </c>
      <c r="U116" s="333">
        <f>IFERROR(INDEX('16A'!$G$192:$G$227,MATCH($C116,'16A'!$B$192:$B$227,0)),0)</f>
        <v>0</v>
      </c>
      <c r="V116" s="333">
        <f>IFERROR(INDEX('17A'!$G$192:$G$227,MATCH($C116,'17A'!$B$192:$B$227,0)),0)</f>
        <v>0</v>
      </c>
      <c r="W116" s="333">
        <f>IFERROR(INDEX('18A'!$G$192:$G$227,MATCH($C116,'18A'!$B$192:$B$227,0)),0)</f>
        <v>0</v>
      </c>
      <c r="X116" s="333">
        <f>IFERROR(INDEX('19A'!$G$192:$G$227,MATCH($C116,'19A'!$B$192:$B$227,0)),0)</f>
        <v>0</v>
      </c>
      <c r="Y116" s="333">
        <f>IFERROR(INDEX('20A'!$G$192:$G$227,MATCH($C116,'20A'!$B$192:$B$227,0)),0)</f>
        <v>0</v>
      </c>
      <c r="Z116" s="333">
        <f>IFERROR(INDEX('21A'!$G$192:$G$227,MATCH($C116,'21A'!$B$192:$B$227,0)),0)</f>
        <v>0</v>
      </c>
      <c r="AA116" s="333">
        <f>IFERROR(INDEX('22A'!$G$192:$G$227,MATCH($C116,'22A'!$B$192:$B$227,0)),0)</f>
        <v>0</v>
      </c>
      <c r="AB116" s="333">
        <f>IFERROR(INDEX('23A'!$G$192:$G$227,MATCH($C116,'23A'!$B$192:$B$227,0)),0)</f>
        <v>0</v>
      </c>
      <c r="AC116" s="333">
        <f>IFERROR(INDEX('24A'!$G$192:$G$227,MATCH($C116,'24A'!$B$192:$B$227,0)),0)</f>
        <v>0</v>
      </c>
      <c r="AD116" s="333">
        <f>IFERROR(INDEX('25A'!$G$192:$G$227,MATCH($C116,'25A'!$B$192:$B$227,0)),0)</f>
        <v>0</v>
      </c>
      <c r="AE116" s="333">
        <f>IFERROR(INDEX('26A'!$G$192:$G$227,MATCH($C116,'26A'!$B$192:$B$227,0)),0)</f>
        <v>0</v>
      </c>
      <c r="AF116" s="333">
        <f>IFERROR(INDEX('27A'!$G$192:$G$227,MATCH($C116,'27A'!$B$192:$B$227,0)),0)</f>
        <v>0</v>
      </c>
      <c r="AG116" s="333">
        <f>IFERROR(INDEX('28A'!$G$192:$G$227,MATCH($C116,'28A'!$B$192:$B$227,0)),0)</f>
        <v>0</v>
      </c>
      <c r="AH116" s="333">
        <f>IFERROR(INDEX('29A'!$G$192:$G$227,MATCH($C116,'29A'!$B$192:$B$227,0)),0)</f>
        <v>0</v>
      </c>
      <c r="AI116" s="333">
        <f>IFERROR(INDEX('30A'!$G$192:$G$227,MATCH($C116,'30A'!$B$192:$B$227,0)),0)</f>
        <v>0</v>
      </c>
    </row>
    <row r="117" spans="1:35" ht="17.399999999999999" hidden="1">
      <c r="A117" s="298"/>
      <c r="B117" s="298"/>
      <c r="C117" s="286" t="s">
        <v>327</v>
      </c>
      <c r="D117" s="293" t="s">
        <v>209</v>
      </c>
      <c r="E117" s="287">
        <f t="shared" si="1"/>
        <v>0</v>
      </c>
      <c r="F117" s="333">
        <f>IFERROR(INDEX('1A'!$G$192:$G$227,MATCH(C117,'1A'!$B$192:$B$227,0)),0)</f>
        <v>0</v>
      </c>
      <c r="G117" s="333">
        <f>IFERROR(INDEX(#REF!,MATCH(C117,#REF!,0)),0)</f>
        <v>0</v>
      </c>
      <c r="H117" s="333">
        <f>IFERROR(INDEX('3A'!$G$192:$G$227,MATCH(C117,'3A'!$B$192:$B$227,0)),0)</f>
        <v>0</v>
      </c>
      <c r="I117" s="333">
        <f>IFERROR(INDEX('4A'!$G$192:$G$227,MATCH(C117,'4A'!$B$192:$B$227,0)),0)</f>
        <v>0</v>
      </c>
      <c r="J117" s="333">
        <f>IFERROR(INDEX('5A'!$G$192:$G$227,MATCH(C117,'5A'!$B$192:$B$227,0)),0)</f>
        <v>0</v>
      </c>
      <c r="K117" s="333">
        <f>IFERROR(INDEX('6A'!$G$192:$G$227,MATCH(C117,'6A'!$B$192:$B$227,0)),0)</f>
        <v>0</v>
      </c>
      <c r="L117" s="333">
        <f>IFERROR(INDEX('7A'!$G$192:$G$227,MATCH(C117,'7A'!$B$192:$B$227,0)),0)</f>
        <v>0</v>
      </c>
      <c r="M117" s="333">
        <f>IFERROR(INDEX('8A'!$G$192:$G$227,MATCH(C117,'8A'!$B$192:$B$227,0)),0)</f>
        <v>0</v>
      </c>
      <c r="N117" s="333">
        <f>IFERROR(INDEX('9A'!$G$192:$G$227,MATCH(C117,'9A'!$B$192:$B$227,0)),0)</f>
        <v>0</v>
      </c>
      <c r="O117" s="333">
        <f>IFERROR(INDEX('10A'!$G$192:$G$227,MATCH(C117,'10A'!$B$192:$B$227,0)),0)</f>
        <v>0</v>
      </c>
      <c r="P117" s="333">
        <f>IFERROR(INDEX('11A'!$G$192:$G$227,MATCH(C117,'11A'!$B$192:$B$227,0)),0)</f>
        <v>0</v>
      </c>
      <c r="Q117" s="333">
        <f>IFERROR(INDEX('12A'!$G$192:$G$227,MATCH(C117,'12A'!$B$192:$B$227,0)),0)</f>
        <v>0</v>
      </c>
      <c r="R117" s="333">
        <f>IFERROR(INDEX('13A'!$G$192:$G$227,MATCH(C117,'13A'!$B$192:$B$227,0)),0)</f>
        <v>0</v>
      </c>
      <c r="S117" s="333">
        <f>IFERROR(INDEX('14A'!$G$192:$G$227,MATCH(C117,'14A'!$B$192:$B$227,0)),0)</f>
        <v>0</v>
      </c>
      <c r="T117" s="333">
        <f>IFERROR(INDEX('15A'!$G$192:$G$227,MATCH(C117,'15A'!$B$192:$B$227,0)),0)</f>
        <v>0</v>
      </c>
      <c r="U117" s="333">
        <f>IFERROR(INDEX('16A'!$G$192:$G$227,MATCH($C117,'16A'!$B$192:$B$227,0)),0)</f>
        <v>0</v>
      </c>
      <c r="V117" s="333">
        <f>IFERROR(INDEX('17A'!$G$192:$G$227,MATCH($C117,'17A'!$B$192:$B$227,0)),0)</f>
        <v>0</v>
      </c>
      <c r="W117" s="333">
        <f>IFERROR(INDEX('18A'!$G$192:$G$227,MATCH($C117,'18A'!$B$192:$B$227,0)),0)</f>
        <v>0</v>
      </c>
      <c r="X117" s="333">
        <f>IFERROR(INDEX('19A'!$G$192:$G$227,MATCH($C117,'19A'!$B$192:$B$227,0)),0)</f>
        <v>0</v>
      </c>
      <c r="Y117" s="333">
        <f>IFERROR(INDEX('20A'!$G$192:$G$227,MATCH($C117,'20A'!$B$192:$B$227,0)),0)</f>
        <v>0</v>
      </c>
      <c r="Z117" s="333">
        <f>IFERROR(INDEX('21A'!$G$192:$G$227,MATCH($C117,'21A'!$B$192:$B$227,0)),0)</f>
        <v>0</v>
      </c>
      <c r="AA117" s="333">
        <f>IFERROR(INDEX('22A'!$G$192:$G$227,MATCH($C117,'22A'!$B$192:$B$227,0)),0)</f>
        <v>0</v>
      </c>
      <c r="AB117" s="333">
        <f>IFERROR(INDEX('23A'!$G$192:$G$227,MATCH($C117,'23A'!$B$192:$B$227,0)),0)</f>
        <v>0</v>
      </c>
      <c r="AC117" s="333">
        <f>IFERROR(INDEX('24A'!$G$192:$G$227,MATCH($C117,'24A'!$B$192:$B$227,0)),0)</f>
        <v>0</v>
      </c>
      <c r="AD117" s="333">
        <f>IFERROR(INDEX('25A'!$G$192:$G$227,MATCH($C117,'25A'!$B$192:$B$227,0)),0)</f>
        <v>0</v>
      </c>
      <c r="AE117" s="333">
        <f>IFERROR(INDEX('26A'!$G$192:$G$227,MATCH($C117,'26A'!$B$192:$B$227,0)),0)</f>
        <v>0</v>
      </c>
      <c r="AF117" s="333">
        <f>IFERROR(INDEX('27A'!$G$192:$G$227,MATCH($C117,'27A'!$B$192:$B$227,0)),0)</f>
        <v>0</v>
      </c>
      <c r="AG117" s="333">
        <f>IFERROR(INDEX('28A'!$G$192:$G$227,MATCH($C117,'28A'!$B$192:$B$227,0)),0)</f>
        <v>0</v>
      </c>
      <c r="AH117" s="333">
        <f>IFERROR(INDEX('29A'!$G$192:$G$227,MATCH($C117,'29A'!$B$192:$B$227,0)),0)</f>
        <v>0</v>
      </c>
      <c r="AI117" s="333">
        <f>IFERROR(INDEX('30A'!$G$192:$G$227,MATCH($C117,'30A'!$B$192:$B$227,0)),0)</f>
        <v>0</v>
      </c>
    </row>
    <row r="118" spans="1:35" ht="17.399999999999999" hidden="1">
      <c r="A118" s="298"/>
      <c r="B118" s="298"/>
      <c r="C118" s="286" t="s">
        <v>328</v>
      </c>
      <c r="D118" s="293" t="s">
        <v>209</v>
      </c>
      <c r="E118" s="287">
        <f t="shared" si="1"/>
        <v>0</v>
      </c>
      <c r="F118" s="333">
        <f>IFERROR(INDEX('1A'!$G$192:$G$227,MATCH(C118,'1A'!$B$192:$B$227,0)),0)</f>
        <v>0</v>
      </c>
      <c r="G118" s="333">
        <f>IFERROR(INDEX(#REF!,MATCH(C118,#REF!,0)),0)</f>
        <v>0</v>
      </c>
      <c r="H118" s="333">
        <f>IFERROR(INDEX('3A'!$G$192:$G$227,MATCH(C118,'3A'!$B$192:$B$227,0)),0)</f>
        <v>0</v>
      </c>
      <c r="I118" s="333">
        <f>IFERROR(INDEX('4A'!$G$192:$G$227,MATCH(C118,'4A'!$B$192:$B$227,0)),0)</f>
        <v>0</v>
      </c>
      <c r="J118" s="333">
        <f>IFERROR(INDEX('5A'!$G$192:$G$227,MATCH(C118,'5A'!$B$192:$B$227,0)),0)</f>
        <v>0</v>
      </c>
      <c r="K118" s="333">
        <f>IFERROR(INDEX('6A'!$G$192:$G$227,MATCH(C118,'6A'!$B$192:$B$227,0)),0)</f>
        <v>0</v>
      </c>
      <c r="L118" s="333">
        <f>IFERROR(INDEX('7A'!$G$192:$G$227,MATCH(C118,'7A'!$B$192:$B$227,0)),0)</f>
        <v>0</v>
      </c>
      <c r="M118" s="333">
        <f>IFERROR(INDEX('8A'!$G$192:$G$227,MATCH(C118,'8A'!$B$192:$B$227,0)),0)</f>
        <v>0</v>
      </c>
      <c r="N118" s="333">
        <f>IFERROR(INDEX('9A'!$G$192:$G$227,MATCH(C118,'9A'!$B$192:$B$227,0)),0)</f>
        <v>0</v>
      </c>
      <c r="O118" s="333">
        <f>IFERROR(INDEX('10A'!$G$192:$G$227,MATCH(C118,'10A'!$B$192:$B$227,0)),0)</f>
        <v>0</v>
      </c>
      <c r="P118" s="333">
        <f>IFERROR(INDEX('11A'!$G$192:$G$227,MATCH(C118,'11A'!$B$192:$B$227,0)),0)</f>
        <v>0</v>
      </c>
      <c r="Q118" s="333">
        <f>IFERROR(INDEX('12A'!$G$192:$G$227,MATCH(C118,'12A'!$B$192:$B$227,0)),0)</f>
        <v>0</v>
      </c>
      <c r="R118" s="333">
        <f>IFERROR(INDEX('13A'!$G$192:$G$227,MATCH(C118,'13A'!$B$192:$B$227,0)),0)</f>
        <v>0</v>
      </c>
      <c r="S118" s="333">
        <f>IFERROR(INDEX('14A'!$G$192:$G$227,MATCH(C118,'14A'!$B$192:$B$227,0)),0)</f>
        <v>0</v>
      </c>
      <c r="T118" s="333">
        <f>IFERROR(INDEX('15A'!$G$192:$G$227,MATCH(C118,'15A'!$B$192:$B$227,0)),0)</f>
        <v>0</v>
      </c>
      <c r="U118" s="333">
        <f>IFERROR(INDEX('16A'!$G$192:$G$227,MATCH($C118,'16A'!$B$192:$B$227,0)),0)</f>
        <v>0</v>
      </c>
      <c r="V118" s="333">
        <f>IFERROR(INDEX('17A'!$G$192:$G$227,MATCH($C118,'17A'!$B$192:$B$227,0)),0)</f>
        <v>0</v>
      </c>
      <c r="W118" s="333">
        <f>IFERROR(INDEX('18A'!$G$192:$G$227,MATCH($C118,'18A'!$B$192:$B$227,0)),0)</f>
        <v>0</v>
      </c>
      <c r="X118" s="333">
        <f>IFERROR(INDEX('19A'!$G$192:$G$227,MATCH($C118,'19A'!$B$192:$B$227,0)),0)</f>
        <v>0</v>
      </c>
      <c r="Y118" s="333">
        <f>IFERROR(INDEX('20A'!$G$192:$G$227,MATCH($C118,'20A'!$B$192:$B$227,0)),0)</f>
        <v>0</v>
      </c>
      <c r="Z118" s="333">
        <f>IFERROR(INDEX('21A'!$G$192:$G$227,MATCH($C118,'21A'!$B$192:$B$227,0)),0)</f>
        <v>0</v>
      </c>
      <c r="AA118" s="333">
        <f>IFERROR(INDEX('22A'!$G$192:$G$227,MATCH($C118,'22A'!$B$192:$B$227,0)),0)</f>
        <v>0</v>
      </c>
      <c r="AB118" s="333">
        <f>IFERROR(INDEX('23A'!$G$192:$G$227,MATCH($C118,'23A'!$B$192:$B$227,0)),0)</f>
        <v>0</v>
      </c>
      <c r="AC118" s="333">
        <f>IFERROR(INDEX('24A'!$G$192:$G$227,MATCH($C118,'24A'!$B$192:$B$227,0)),0)</f>
        <v>0</v>
      </c>
      <c r="AD118" s="333">
        <f>IFERROR(INDEX('25A'!$G$192:$G$227,MATCH($C118,'25A'!$B$192:$B$227,0)),0)</f>
        <v>0</v>
      </c>
      <c r="AE118" s="333">
        <f>IFERROR(INDEX('26A'!$G$192:$G$227,MATCH($C118,'26A'!$B$192:$B$227,0)),0)</f>
        <v>0</v>
      </c>
      <c r="AF118" s="333">
        <f>IFERROR(INDEX('27A'!$G$192:$G$227,MATCH($C118,'27A'!$B$192:$B$227,0)),0)</f>
        <v>0</v>
      </c>
      <c r="AG118" s="333">
        <f>IFERROR(INDEX('28A'!$G$192:$G$227,MATCH($C118,'28A'!$B$192:$B$227,0)),0)</f>
        <v>0</v>
      </c>
      <c r="AH118" s="333">
        <f>IFERROR(INDEX('29A'!$G$192:$G$227,MATCH($C118,'29A'!$B$192:$B$227,0)),0)</f>
        <v>0</v>
      </c>
      <c r="AI118" s="333">
        <f>IFERROR(INDEX('30A'!$G$192:$G$227,MATCH($C118,'30A'!$B$192:$B$227,0)),0)</f>
        <v>0</v>
      </c>
    </row>
    <row r="119" spans="1:35" ht="17.399999999999999" hidden="1">
      <c r="A119" s="298"/>
      <c r="B119" s="298"/>
      <c r="C119" s="286" t="s">
        <v>329</v>
      </c>
      <c r="D119" s="293" t="s">
        <v>209</v>
      </c>
      <c r="E119" s="287">
        <f t="shared" si="1"/>
        <v>0</v>
      </c>
      <c r="F119" s="333">
        <f>IFERROR(INDEX('1A'!$G$192:$G$227,MATCH(C119,'1A'!$B$192:$B$227,0)),0)</f>
        <v>0</v>
      </c>
      <c r="G119" s="333">
        <f>IFERROR(INDEX(#REF!,MATCH(C119,#REF!,0)),0)</f>
        <v>0</v>
      </c>
      <c r="H119" s="333">
        <f>IFERROR(INDEX('3A'!$G$192:$G$227,MATCH(C119,'3A'!$B$192:$B$227,0)),0)</f>
        <v>0</v>
      </c>
      <c r="I119" s="333">
        <f>IFERROR(INDEX('4A'!$G$192:$G$227,MATCH(C119,'4A'!$B$192:$B$227,0)),0)</f>
        <v>0</v>
      </c>
      <c r="J119" s="333">
        <f>IFERROR(INDEX('5A'!$G$192:$G$227,MATCH(C119,'5A'!$B$192:$B$227,0)),0)</f>
        <v>0</v>
      </c>
      <c r="K119" s="333">
        <f>IFERROR(INDEX('6A'!$G$192:$G$227,MATCH(C119,'6A'!$B$192:$B$227,0)),0)</f>
        <v>0</v>
      </c>
      <c r="L119" s="333">
        <f>IFERROR(INDEX('7A'!$G$192:$G$227,MATCH(C119,'7A'!$B$192:$B$227,0)),0)</f>
        <v>0</v>
      </c>
      <c r="M119" s="333">
        <f>IFERROR(INDEX('8A'!$G$192:$G$227,MATCH(C119,'8A'!$B$192:$B$227,0)),0)</f>
        <v>0</v>
      </c>
      <c r="N119" s="333">
        <f>IFERROR(INDEX('9A'!$G$192:$G$227,MATCH(C119,'9A'!$B$192:$B$227,0)),0)</f>
        <v>0</v>
      </c>
      <c r="O119" s="333">
        <f>IFERROR(INDEX('10A'!$G$192:$G$227,MATCH(C119,'10A'!$B$192:$B$227,0)),0)</f>
        <v>0</v>
      </c>
      <c r="P119" s="333">
        <f>IFERROR(INDEX('11A'!$G$192:$G$227,MATCH(C119,'11A'!$B$192:$B$227,0)),0)</f>
        <v>0</v>
      </c>
      <c r="Q119" s="333">
        <f>IFERROR(INDEX('12A'!$G$192:$G$227,MATCH(C119,'12A'!$B$192:$B$227,0)),0)</f>
        <v>0</v>
      </c>
      <c r="R119" s="333">
        <f>IFERROR(INDEX('13A'!$G$192:$G$227,MATCH(C119,'13A'!$B$192:$B$227,0)),0)</f>
        <v>0</v>
      </c>
      <c r="S119" s="333">
        <f>IFERROR(INDEX('14A'!$G$192:$G$227,MATCH(C119,'14A'!$B$192:$B$227,0)),0)</f>
        <v>0</v>
      </c>
      <c r="T119" s="333">
        <f>IFERROR(INDEX('15A'!$G$192:$G$227,MATCH(C119,'15A'!$B$192:$B$227,0)),0)</f>
        <v>0</v>
      </c>
      <c r="U119" s="333">
        <f>IFERROR(INDEX('16A'!$G$192:$G$227,MATCH($C119,'16A'!$B$192:$B$227,0)),0)</f>
        <v>0</v>
      </c>
      <c r="V119" s="333">
        <f>IFERROR(INDEX('17A'!$G$192:$G$227,MATCH($C119,'17A'!$B$192:$B$227,0)),0)</f>
        <v>0</v>
      </c>
      <c r="W119" s="333">
        <f>IFERROR(INDEX('18A'!$G$192:$G$227,MATCH($C119,'18A'!$B$192:$B$227,0)),0)</f>
        <v>0</v>
      </c>
      <c r="X119" s="333">
        <f>IFERROR(INDEX('19A'!$G$192:$G$227,MATCH($C119,'19A'!$B$192:$B$227,0)),0)</f>
        <v>0</v>
      </c>
      <c r="Y119" s="333">
        <f>IFERROR(INDEX('20A'!$G$192:$G$227,MATCH($C119,'20A'!$B$192:$B$227,0)),0)</f>
        <v>0</v>
      </c>
      <c r="Z119" s="333">
        <f>IFERROR(INDEX('21A'!$G$192:$G$227,MATCH($C119,'21A'!$B$192:$B$227,0)),0)</f>
        <v>0</v>
      </c>
      <c r="AA119" s="333">
        <f>IFERROR(INDEX('22A'!$G$192:$G$227,MATCH($C119,'22A'!$B$192:$B$227,0)),0)</f>
        <v>0</v>
      </c>
      <c r="AB119" s="333">
        <f>IFERROR(INDEX('23A'!$G$192:$G$227,MATCH($C119,'23A'!$B$192:$B$227,0)),0)</f>
        <v>0</v>
      </c>
      <c r="AC119" s="333">
        <f>IFERROR(INDEX('24A'!$G$192:$G$227,MATCH($C119,'24A'!$B$192:$B$227,0)),0)</f>
        <v>0</v>
      </c>
      <c r="AD119" s="333">
        <f>IFERROR(INDEX('25A'!$G$192:$G$227,MATCH($C119,'25A'!$B$192:$B$227,0)),0)</f>
        <v>0</v>
      </c>
      <c r="AE119" s="333">
        <f>IFERROR(INDEX('26A'!$G$192:$G$227,MATCH($C119,'26A'!$B$192:$B$227,0)),0)</f>
        <v>0</v>
      </c>
      <c r="AF119" s="333">
        <f>IFERROR(INDEX('27A'!$G$192:$G$227,MATCH($C119,'27A'!$B$192:$B$227,0)),0)</f>
        <v>0</v>
      </c>
      <c r="AG119" s="333">
        <f>IFERROR(INDEX('28A'!$G$192:$G$227,MATCH($C119,'28A'!$B$192:$B$227,0)),0)</f>
        <v>0</v>
      </c>
      <c r="AH119" s="333">
        <f>IFERROR(INDEX('29A'!$G$192:$G$227,MATCH($C119,'29A'!$B$192:$B$227,0)),0)</f>
        <v>0</v>
      </c>
      <c r="AI119" s="333">
        <f>IFERROR(INDEX('30A'!$G$192:$G$227,MATCH($C119,'30A'!$B$192:$B$227,0)),0)</f>
        <v>0</v>
      </c>
    </row>
    <row r="120" spans="1:35" ht="17.399999999999999" hidden="1">
      <c r="A120" s="298"/>
      <c r="B120" s="298"/>
      <c r="C120" s="286" t="s">
        <v>330</v>
      </c>
      <c r="D120" s="293" t="s">
        <v>209</v>
      </c>
      <c r="E120" s="287">
        <f t="shared" si="1"/>
        <v>0</v>
      </c>
      <c r="F120" s="333">
        <f>IFERROR(INDEX('1A'!$G$192:$G$227,MATCH(C120,'1A'!$B$192:$B$227,0)),0)</f>
        <v>0</v>
      </c>
      <c r="G120" s="333">
        <f>IFERROR(INDEX(#REF!,MATCH(C120,#REF!,0)),0)</f>
        <v>0</v>
      </c>
      <c r="H120" s="333">
        <f>IFERROR(INDEX('3A'!$G$192:$G$227,MATCH(C120,'3A'!$B$192:$B$227,0)),0)</f>
        <v>0</v>
      </c>
      <c r="I120" s="333">
        <f>IFERROR(INDEX('4A'!$G$192:$G$227,MATCH(C120,'4A'!$B$192:$B$227,0)),0)</f>
        <v>0</v>
      </c>
      <c r="J120" s="333">
        <f>IFERROR(INDEX('5A'!$G$192:$G$227,MATCH(C120,'5A'!$B$192:$B$227,0)),0)</f>
        <v>0</v>
      </c>
      <c r="K120" s="333">
        <f>IFERROR(INDEX('6A'!$G$192:$G$227,MATCH(C120,'6A'!$B$192:$B$227,0)),0)</f>
        <v>0</v>
      </c>
      <c r="L120" s="333">
        <f>IFERROR(INDEX('7A'!$G$192:$G$227,MATCH(C120,'7A'!$B$192:$B$227,0)),0)</f>
        <v>0</v>
      </c>
      <c r="M120" s="333">
        <f>IFERROR(INDEX('8A'!$G$192:$G$227,MATCH(C120,'8A'!$B$192:$B$227,0)),0)</f>
        <v>0</v>
      </c>
      <c r="N120" s="333">
        <f>IFERROR(INDEX('9A'!$G$192:$G$227,MATCH(C120,'9A'!$B$192:$B$227,0)),0)</f>
        <v>0</v>
      </c>
      <c r="O120" s="333">
        <f>IFERROR(INDEX('10A'!$G$192:$G$227,MATCH(C120,'10A'!$B$192:$B$227,0)),0)</f>
        <v>0</v>
      </c>
      <c r="P120" s="333">
        <f>IFERROR(INDEX('11A'!$G$192:$G$227,MATCH(C120,'11A'!$B$192:$B$227,0)),0)</f>
        <v>0</v>
      </c>
      <c r="Q120" s="333">
        <f>IFERROR(INDEX('12A'!$G$192:$G$227,MATCH(C120,'12A'!$B$192:$B$227,0)),0)</f>
        <v>0</v>
      </c>
      <c r="R120" s="333">
        <f>IFERROR(INDEX('13A'!$G$192:$G$227,MATCH(C120,'13A'!$B$192:$B$227,0)),0)</f>
        <v>0</v>
      </c>
      <c r="S120" s="333">
        <f>IFERROR(INDEX('14A'!$G$192:$G$227,MATCH(C120,'14A'!$B$192:$B$227,0)),0)</f>
        <v>0</v>
      </c>
      <c r="T120" s="333">
        <f>IFERROR(INDEX('15A'!$G$192:$G$227,MATCH(C120,'15A'!$B$192:$B$227,0)),0)</f>
        <v>0</v>
      </c>
      <c r="U120" s="333">
        <f>IFERROR(INDEX('16A'!$G$192:$G$227,MATCH($C120,'16A'!$B$192:$B$227,0)),0)</f>
        <v>0</v>
      </c>
      <c r="V120" s="333">
        <f>IFERROR(INDEX('17A'!$G$192:$G$227,MATCH($C120,'17A'!$B$192:$B$227,0)),0)</f>
        <v>0</v>
      </c>
      <c r="W120" s="333">
        <f>IFERROR(INDEX('18A'!$G$192:$G$227,MATCH($C120,'18A'!$B$192:$B$227,0)),0)</f>
        <v>0</v>
      </c>
      <c r="X120" s="333">
        <f>IFERROR(INDEX('19A'!$G$192:$G$227,MATCH($C120,'19A'!$B$192:$B$227,0)),0)</f>
        <v>0</v>
      </c>
      <c r="Y120" s="333">
        <f>IFERROR(INDEX('20A'!$G$192:$G$227,MATCH($C120,'20A'!$B$192:$B$227,0)),0)</f>
        <v>0</v>
      </c>
      <c r="Z120" s="333">
        <f>IFERROR(INDEX('21A'!$G$192:$G$227,MATCH($C120,'21A'!$B$192:$B$227,0)),0)</f>
        <v>0</v>
      </c>
      <c r="AA120" s="333">
        <f>IFERROR(INDEX('22A'!$G$192:$G$227,MATCH($C120,'22A'!$B$192:$B$227,0)),0)</f>
        <v>0</v>
      </c>
      <c r="AB120" s="333">
        <f>IFERROR(INDEX('23A'!$G$192:$G$227,MATCH($C120,'23A'!$B$192:$B$227,0)),0)</f>
        <v>0</v>
      </c>
      <c r="AC120" s="333">
        <f>IFERROR(INDEX('24A'!$G$192:$G$227,MATCH($C120,'24A'!$B$192:$B$227,0)),0)</f>
        <v>0</v>
      </c>
      <c r="AD120" s="333">
        <f>IFERROR(INDEX('25A'!$G$192:$G$227,MATCH($C120,'25A'!$B$192:$B$227,0)),0)</f>
        <v>0</v>
      </c>
      <c r="AE120" s="333">
        <f>IFERROR(INDEX('26A'!$G$192:$G$227,MATCH($C120,'26A'!$B$192:$B$227,0)),0)</f>
        <v>0</v>
      </c>
      <c r="AF120" s="333">
        <f>IFERROR(INDEX('27A'!$G$192:$G$227,MATCH($C120,'27A'!$B$192:$B$227,0)),0)</f>
        <v>0</v>
      </c>
      <c r="AG120" s="333">
        <f>IFERROR(INDEX('28A'!$G$192:$G$227,MATCH($C120,'28A'!$B$192:$B$227,0)),0)</f>
        <v>0</v>
      </c>
      <c r="AH120" s="333">
        <f>IFERROR(INDEX('29A'!$G$192:$G$227,MATCH($C120,'29A'!$B$192:$B$227,0)),0)</f>
        <v>0</v>
      </c>
      <c r="AI120" s="333">
        <f>IFERROR(INDEX('30A'!$G$192:$G$227,MATCH($C120,'30A'!$B$192:$B$227,0)),0)</f>
        <v>0</v>
      </c>
    </row>
    <row r="121" spans="1:35" ht="17.399999999999999" hidden="1">
      <c r="A121" s="298"/>
      <c r="B121" s="298"/>
      <c r="C121" s="286" t="s">
        <v>331</v>
      </c>
      <c r="D121" s="293" t="s">
        <v>209</v>
      </c>
      <c r="E121" s="287">
        <f t="shared" si="1"/>
        <v>0</v>
      </c>
      <c r="F121" s="333">
        <f>IFERROR(INDEX('1A'!$G$192:$G$227,MATCH(C121,'1A'!$B$192:$B$227,0)),0)</f>
        <v>0</v>
      </c>
      <c r="G121" s="333">
        <f>IFERROR(INDEX(#REF!,MATCH(C121,#REF!,0)),0)</f>
        <v>0</v>
      </c>
      <c r="H121" s="333">
        <f>IFERROR(INDEX('3A'!$G$192:$G$227,MATCH(C121,'3A'!$B$192:$B$227,0)),0)</f>
        <v>0</v>
      </c>
      <c r="I121" s="333">
        <f>IFERROR(INDEX('4A'!$G$192:$G$227,MATCH(C121,'4A'!$B$192:$B$227,0)),0)</f>
        <v>0</v>
      </c>
      <c r="J121" s="333">
        <f>IFERROR(INDEX('5A'!$G$192:$G$227,MATCH(C121,'5A'!$B$192:$B$227,0)),0)</f>
        <v>0</v>
      </c>
      <c r="K121" s="333">
        <f>IFERROR(INDEX('6A'!$G$192:$G$227,MATCH(C121,'6A'!$B$192:$B$227,0)),0)</f>
        <v>0</v>
      </c>
      <c r="L121" s="333">
        <f>IFERROR(INDEX('7A'!$G$192:$G$227,MATCH(C121,'7A'!$B$192:$B$227,0)),0)</f>
        <v>0</v>
      </c>
      <c r="M121" s="333">
        <f>IFERROR(INDEX('8A'!$G$192:$G$227,MATCH(C121,'8A'!$B$192:$B$227,0)),0)</f>
        <v>0</v>
      </c>
      <c r="N121" s="333">
        <f>IFERROR(INDEX('9A'!$G$192:$G$227,MATCH(C121,'9A'!$B$192:$B$227,0)),0)</f>
        <v>0</v>
      </c>
      <c r="O121" s="333">
        <f>IFERROR(INDEX('10A'!$G$192:$G$227,MATCH(C121,'10A'!$B$192:$B$227,0)),0)</f>
        <v>0</v>
      </c>
      <c r="P121" s="333">
        <f>IFERROR(INDEX('11A'!$G$192:$G$227,MATCH(C121,'11A'!$B$192:$B$227,0)),0)</f>
        <v>0</v>
      </c>
      <c r="Q121" s="333">
        <f>IFERROR(INDEX('12A'!$G$192:$G$227,MATCH(C121,'12A'!$B$192:$B$227,0)),0)</f>
        <v>0</v>
      </c>
      <c r="R121" s="333">
        <f>IFERROR(INDEX('13A'!$G$192:$G$227,MATCH(C121,'13A'!$B$192:$B$227,0)),0)</f>
        <v>0</v>
      </c>
      <c r="S121" s="333">
        <f>IFERROR(INDEX('14A'!$G$192:$G$227,MATCH(C121,'14A'!$B$192:$B$227,0)),0)</f>
        <v>0</v>
      </c>
      <c r="T121" s="333">
        <f>IFERROR(INDEX('15A'!$G$192:$G$227,MATCH(C121,'15A'!$B$192:$B$227,0)),0)</f>
        <v>0</v>
      </c>
      <c r="U121" s="333">
        <f>IFERROR(INDEX('16A'!$G$192:$G$227,MATCH($C121,'16A'!$B$192:$B$227,0)),0)</f>
        <v>0</v>
      </c>
      <c r="V121" s="333">
        <f>IFERROR(INDEX('17A'!$G$192:$G$227,MATCH($C121,'17A'!$B$192:$B$227,0)),0)</f>
        <v>0</v>
      </c>
      <c r="W121" s="333">
        <f>IFERROR(INDEX('18A'!$G$192:$G$227,MATCH($C121,'18A'!$B$192:$B$227,0)),0)</f>
        <v>0</v>
      </c>
      <c r="X121" s="333">
        <f>IFERROR(INDEX('19A'!$G$192:$G$227,MATCH($C121,'19A'!$B$192:$B$227,0)),0)</f>
        <v>0</v>
      </c>
      <c r="Y121" s="333">
        <f>IFERROR(INDEX('20A'!$G$192:$G$227,MATCH($C121,'20A'!$B$192:$B$227,0)),0)</f>
        <v>0</v>
      </c>
      <c r="Z121" s="333">
        <f>IFERROR(INDEX('21A'!$G$192:$G$227,MATCH($C121,'21A'!$B$192:$B$227,0)),0)</f>
        <v>0</v>
      </c>
      <c r="AA121" s="333">
        <f>IFERROR(INDEX('22A'!$G$192:$G$227,MATCH($C121,'22A'!$B$192:$B$227,0)),0)</f>
        <v>0</v>
      </c>
      <c r="AB121" s="333">
        <f>IFERROR(INDEX('23A'!$G$192:$G$227,MATCH($C121,'23A'!$B$192:$B$227,0)),0)</f>
        <v>0</v>
      </c>
      <c r="AC121" s="333">
        <f>IFERROR(INDEX('24A'!$G$192:$G$227,MATCH($C121,'24A'!$B$192:$B$227,0)),0)</f>
        <v>0</v>
      </c>
      <c r="AD121" s="333">
        <f>IFERROR(INDEX('25A'!$G$192:$G$227,MATCH($C121,'25A'!$B$192:$B$227,0)),0)</f>
        <v>0</v>
      </c>
      <c r="AE121" s="333">
        <f>IFERROR(INDEX('26A'!$G$192:$G$227,MATCH($C121,'26A'!$B$192:$B$227,0)),0)</f>
        <v>0</v>
      </c>
      <c r="AF121" s="333">
        <f>IFERROR(INDEX('27A'!$G$192:$G$227,MATCH($C121,'27A'!$B$192:$B$227,0)),0)</f>
        <v>0</v>
      </c>
      <c r="AG121" s="333">
        <f>IFERROR(INDEX('28A'!$G$192:$G$227,MATCH($C121,'28A'!$B$192:$B$227,0)),0)</f>
        <v>0</v>
      </c>
      <c r="AH121" s="333">
        <f>IFERROR(INDEX('29A'!$G$192:$G$227,MATCH($C121,'29A'!$B$192:$B$227,0)),0)</f>
        <v>0</v>
      </c>
      <c r="AI121" s="333">
        <f>IFERROR(INDEX('30A'!$G$192:$G$227,MATCH($C121,'30A'!$B$192:$B$227,0)),0)</f>
        <v>0</v>
      </c>
    </row>
    <row r="122" spans="1:35" ht="17.399999999999999" hidden="1">
      <c r="A122" s="298"/>
      <c r="B122" s="298"/>
      <c r="C122" s="286" t="s">
        <v>332</v>
      </c>
      <c r="D122" s="293" t="s">
        <v>209</v>
      </c>
      <c r="E122" s="287">
        <f t="shared" si="1"/>
        <v>0</v>
      </c>
      <c r="F122" s="333">
        <f>IFERROR(INDEX('1A'!$G$192:$G$227,MATCH(C122,'1A'!$B$192:$B$227,0)),0)</f>
        <v>0</v>
      </c>
      <c r="G122" s="333">
        <f>IFERROR(INDEX(#REF!,MATCH(C122,#REF!,0)),0)</f>
        <v>0</v>
      </c>
      <c r="H122" s="333">
        <f>IFERROR(INDEX('3A'!$G$192:$G$227,MATCH(C122,'3A'!$B$192:$B$227,0)),0)</f>
        <v>0</v>
      </c>
      <c r="I122" s="333">
        <f>IFERROR(INDEX('4A'!$G$192:$G$227,MATCH(C122,'4A'!$B$192:$B$227,0)),0)</f>
        <v>0</v>
      </c>
      <c r="J122" s="333">
        <f>IFERROR(INDEX('5A'!$G$192:$G$227,MATCH(C122,'5A'!$B$192:$B$227,0)),0)</f>
        <v>0</v>
      </c>
      <c r="K122" s="333">
        <f>IFERROR(INDEX('6A'!$G$192:$G$227,MATCH(C122,'6A'!$B$192:$B$227,0)),0)</f>
        <v>0</v>
      </c>
      <c r="L122" s="333">
        <f>IFERROR(INDEX('7A'!$G$192:$G$227,MATCH(C122,'7A'!$B$192:$B$227,0)),0)</f>
        <v>0</v>
      </c>
      <c r="M122" s="333">
        <f>IFERROR(INDEX('8A'!$G$192:$G$227,MATCH(C122,'8A'!$B$192:$B$227,0)),0)</f>
        <v>0</v>
      </c>
      <c r="N122" s="333">
        <f>IFERROR(INDEX('9A'!$G$192:$G$227,MATCH(C122,'9A'!$B$192:$B$227,0)),0)</f>
        <v>0</v>
      </c>
      <c r="O122" s="333">
        <f>IFERROR(INDEX('10A'!$G$192:$G$227,MATCH(C122,'10A'!$B$192:$B$227,0)),0)</f>
        <v>0</v>
      </c>
      <c r="P122" s="333">
        <f>IFERROR(INDEX('11A'!$G$192:$G$227,MATCH(C122,'11A'!$B$192:$B$227,0)),0)</f>
        <v>0</v>
      </c>
      <c r="Q122" s="333">
        <f>IFERROR(INDEX('12A'!$G$192:$G$227,MATCH(C122,'12A'!$B$192:$B$227,0)),0)</f>
        <v>0</v>
      </c>
      <c r="R122" s="333">
        <f>IFERROR(INDEX('13A'!$G$192:$G$227,MATCH(C122,'13A'!$B$192:$B$227,0)),0)</f>
        <v>0</v>
      </c>
      <c r="S122" s="333">
        <f>IFERROR(INDEX('14A'!$G$192:$G$227,MATCH(C122,'14A'!$B$192:$B$227,0)),0)</f>
        <v>0</v>
      </c>
      <c r="T122" s="333">
        <f>IFERROR(INDEX('15A'!$G$192:$G$227,MATCH(C122,'15A'!$B$192:$B$227,0)),0)</f>
        <v>0</v>
      </c>
      <c r="U122" s="333">
        <f>IFERROR(INDEX('16A'!$G$192:$G$227,MATCH($C122,'16A'!$B$192:$B$227,0)),0)</f>
        <v>0</v>
      </c>
      <c r="V122" s="333">
        <f>IFERROR(INDEX('17A'!$G$192:$G$227,MATCH($C122,'17A'!$B$192:$B$227,0)),0)</f>
        <v>0</v>
      </c>
      <c r="W122" s="333">
        <f>IFERROR(INDEX('18A'!$G$192:$G$227,MATCH($C122,'18A'!$B$192:$B$227,0)),0)</f>
        <v>0</v>
      </c>
      <c r="X122" s="333">
        <f>IFERROR(INDEX('19A'!$G$192:$G$227,MATCH($C122,'19A'!$B$192:$B$227,0)),0)</f>
        <v>0</v>
      </c>
      <c r="Y122" s="333">
        <f>IFERROR(INDEX('20A'!$G$192:$G$227,MATCH($C122,'20A'!$B$192:$B$227,0)),0)</f>
        <v>0</v>
      </c>
      <c r="Z122" s="333">
        <f>IFERROR(INDEX('21A'!$G$192:$G$227,MATCH($C122,'21A'!$B$192:$B$227,0)),0)</f>
        <v>0</v>
      </c>
      <c r="AA122" s="333">
        <f>IFERROR(INDEX('22A'!$G$192:$G$227,MATCH($C122,'22A'!$B$192:$B$227,0)),0)</f>
        <v>0</v>
      </c>
      <c r="AB122" s="333">
        <f>IFERROR(INDEX('23A'!$G$192:$G$227,MATCH($C122,'23A'!$B$192:$B$227,0)),0)</f>
        <v>0</v>
      </c>
      <c r="AC122" s="333">
        <f>IFERROR(INDEX('24A'!$G$192:$G$227,MATCH($C122,'24A'!$B$192:$B$227,0)),0)</f>
        <v>0</v>
      </c>
      <c r="AD122" s="333">
        <f>IFERROR(INDEX('25A'!$G$192:$G$227,MATCH($C122,'25A'!$B$192:$B$227,0)),0)</f>
        <v>0</v>
      </c>
      <c r="AE122" s="333">
        <f>IFERROR(INDEX('26A'!$G$192:$G$227,MATCH($C122,'26A'!$B$192:$B$227,0)),0)</f>
        <v>0</v>
      </c>
      <c r="AF122" s="333">
        <f>IFERROR(INDEX('27A'!$G$192:$G$227,MATCH($C122,'27A'!$B$192:$B$227,0)),0)</f>
        <v>0</v>
      </c>
      <c r="AG122" s="333">
        <f>IFERROR(INDEX('28A'!$G$192:$G$227,MATCH($C122,'28A'!$B$192:$B$227,0)),0)</f>
        <v>0</v>
      </c>
      <c r="AH122" s="333">
        <f>IFERROR(INDEX('29A'!$G$192:$G$227,MATCH($C122,'29A'!$B$192:$B$227,0)),0)</f>
        <v>0</v>
      </c>
      <c r="AI122" s="333">
        <f>IFERROR(INDEX('30A'!$G$192:$G$227,MATCH($C122,'30A'!$B$192:$B$227,0)),0)</f>
        <v>0</v>
      </c>
    </row>
    <row r="123" spans="1:35" ht="17.399999999999999" hidden="1">
      <c r="A123" s="298"/>
      <c r="B123" s="298"/>
      <c r="C123" s="286" t="s">
        <v>333</v>
      </c>
      <c r="D123" s="293" t="s">
        <v>209</v>
      </c>
      <c r="E123" s="287">
        <f t="shared" si="1"/>
        <v>0</v>
      </c>
      <c r="F123" s="333">
        <f>IFERROR(INDEX('1A'!$G$192:$G$227,MATCH(C123,'1A'!$B$192:$B$227,0)),0)</f>
        <v>0</v>
      </c>
      <c r="G123" s="333">
        <f>IFERROR(INDEX(#REF!,MATCH(C123,#REF!,0)),0)</f>
        <v>0</v>
      </c>
      <c r="H123" s="333">
        <f>IFERROR(INDEX('3A'!$G$192:$G$227,MATCH(C123,'3A'!$B$192:$B$227,0)),0)</f>
        <v>0</v>
      </c>
      <c r="I123" s="333">
        <f>IFERROR(INDEX('4A'!$G$192:$G$227,MATCH(C123,'4A'!$B$192:$B$227,0)),0)</f>
        <v>0</v>
      </c>
      <c r="J123" s="333">
        <f>IFERROR(INDEX('5A'!$G$192:$G$227,MATCH(C123,'5A'!$B$192:$B$227,0)),0)</f>
        <v>0</v>
      </c>
      <c r="K123" s="333">
        <f>IFERROR(INDEX('6A'!$G$192:$G$227,MATCH(C123,'6A'!$B$192:$B$227,0)),0)</f>
        <v>0</v>
      </c>
      <c r="L123" s="333">
        <f>IFERROR(INDEX('7A'!$G$192:$G$227,MATCH(C123,'7A'!$B$192:$B$227,0)),0)</f>
        <v>0</v>
      </c>
      <c r="M123" s="333">
        <f>IFERROR(INDEX('8A'!$G$192:$G$227,MATCH(C123,'8A'!$B$192:$B$227,0)),0)</f>
        <v>0</v>
      </c>
      <c r="N123" s="333">
        <f>IFERROR(INDEX('9A'!$G$192:$G$227,MATCH(C123,'9A'!$B$192:$B$227,0)),0)</f>
        <v>0</v>
      </c>
      <c r="O123" s="333">
        <f>IFERROR(INDEX('10A'!$G$192:$G$227,MATCH(C123,'10A'!$B$192:$B$227,0)),0)</f>
        <v>0</v>
      </c>
      <c r="P123" s="333">
        <f>IFERROR(INDEX('11A'!$G$192:$G$227,MATCH(C123,'11A'!$B$192:$B$227,0)),0)</f>
        <v>0</v>
      </c>
      <c r="Q123" s="333">
        <f>IFERROR(INDEX('12A'!$G$192:$G$227,MATCH(C123,'12A'!$B$192:$B$227,0)),0)</f>
        <v>0</v>
      </c>
      <c r="R123" s="333">
        <f>IFERROR(INDEX('13A'!$G$192:$G$227,MATCH(C123,'13A'!$B$192:$B$227,0)),0)</f>
        <v>0</v>
      </c>
      <c r="S123" s="333">
        <f>IFERROR(INDEX('14A'!$G$192:$G$227,MATCH(C123,'14A'!$B$192:$B$227,0)),0)</f>
        <v>0</v>
      </c>
      <c r="T123" s="333">
        <f>IFERROR(INDEX('15A'!$G$192:$G$227,MATCH(C123,'15A'!$B$192:$B$227,0)),0)</f>
        <v>0</v>
      </c>
      <c r="U123" s="333">
        <f>IFERROR(INDEX('16A'!$G$192:$G$227,MATCH($C123,'16A'!$B$192:$B$227,0)),0)</f>
        <v>0</v>
      </c>
      <c r="V123" s="333">
        <f>IFERROR(INDEX('17A'!$G$192:$G$227,MATCH($C123,'17A'!$B$192:$B$227,0)),0)</f>
        <v>0</v>
      </c>
      <c r="W123" s="333">
        <f>IFERROR(INDEX('18A'!$G$192:$G$227,MATCH($C123,'18A'!$B$192:$B$227,0)),0)</f>
        <v>0</v>
      </c>
      <c r="X123" s="333">
        <f>IFERROR(INDEX('19A'!$G$192:$G$227,MATCH($C123,'19A'!$B$192:$B$227,0)),0)</f>
        <v>0</v>
      </c>
      <c r="Y123" s="333">
        <f>IFERROR(INDEX('20A'!$G$192:$G$227,MATCH($C123,'20A'!$B$192:$B$227,0)),0)</f>
        <v>0</v>
      </c>
      <c r="Z123" s="333">
        <f>IFERROR(INDEX('21A'!$G$192:$G$227,MATCH($C123,'21A'!$B$192:$B$227,0)),0)</f>
        <v>0</v>
      </c>
      <c r="AA123" s="333">
        <f>IFERROR(INDEX('22A'!$G$192:$G$227,MATCH($C123,'22A'!$B$192:$B$227,0)),0)</f>
        <v>0</v>
      </c>
      <c r="AB123" s="333">
        <f>IFERROR(INDEX('23A'!$G$192:$G$227,MATCH($C123,'23A'!$B$192:$B$227,0)),0)</f>
        <v>0</v>
      </c>
      <c r="AC123" s="333">
        <f>IFERROR(INDEX('24A'!$G$192:$G$227,MATCH($C123,'24A'!$B$192:$B$227,0)),0)</f>
        <v>0</v>
      </c>
      <c r="AD123" s="333">
        <f>IFERROR(INDEX('25A'!$G$192:$G$227,MATCH($C123,'25A'!$B$192:$B$227,0)),0)</f>
        <v>0</v>
      </c>
      <c r="AE123" s="333">
        <f>IFERROR(INDEX('26A'!$G$192:$G$227,MATCH($C123,'26A'!$B$192:$B$227,0)),0)</f>
        <v>0</v>
      </c>
      <c r="AF123" s="333">
        <f>IFERROR(INDEX('27A'!$G$192:$G$227,MATCH($C123,'27A'!$B$192:$B$227,0)),0)</f>
        <v>0</v>
      </c>
      <c r="AG123" s="333">
        <f>IFERROR(INDEX('28A'!$G$192:$G$227,MATCH($C123,'28A'!$B$192:$B$227,0)),0)</f>
        <v>0</v>
      </c>
      <c r="AH123" s="333">
        <f>IFERROR(INDEX('29A'!$G$192:$G$227,MATCH($C123,'29A'!$B$192:$B$227,0)),0)</f>
        <v>0</v>
      </c>
      <c r="AI123" s="333">
        <f>IFERROR(INDEX('30A'!$G$192:$G$227,MATCH($C123,'30A'!$B$192:$B$227,0)),0)</f>
        <v>0</v>
      </c>
    </row>
    <row r="124" spans="1:35" ht="17.399999999999999" hidden="1">
      <c r="A124" s="298"/>
      <c r="B124" s="298"/>
      <c r="C124" s="286" t="s">
        <v>334</v>
      </c>
      <c r="D124" s="293" t="s">
        <v>209</v>
      </c>
      <c r="E124" s="287">
        <f t="shared" si="1"/>
        <v>0</v>
      </c>
      <c r="F124" s="333">
        <f>IFERROR(INDEX('1A'!$G$192:$G$227,MATCH(C124,'1A'!$B$192:$B$227,0)),0)</f>
        <v>0</v>
      </c>
      <c r="G124" s="333">
        <f>IFERROR(INDEX(#REF!,MATCH(C124,#REF!,0)),0)</f>
        <v>0</v>
      </c>
      <c r="H124" s="333">
        <f>IFERROR(INDEX('3A'!$G$192:$G$227,MATCH(C124,'3A'!$B$192:$B$227,0)),0)</f>
        <v>0</v>
      </c>
      <c r="I124" s="333">
        <f>IFERROR(INDEX('4A'!$G$192:$G$227,MATCH(C124,'4A'!$B$192:$B$227,0)),0)</f>
        <v>0</v>
      </c>
      <c r="J124" s="333">
        <f>IFERROR(INDEX('5A'!$G$192:$G$227,MATCH(C124,'5A'!$B$192:$B$227,0)),0)</f>
        <v>0</v>
      </c>
      <c r="K124" s="333">
        <f>IFERROR(INDEX('6A'!$G$192:$G$227,MATCH(C124,'6A'!$B$192:$B$227,0)),0)</f>
        <v>0</v>
      </c>
      <c r="L124" s="333">
        <f>IFERROR(INDEX('7A'!$G$192:$G$227,MATCH(C124,'7A'!$B$192:$B$227,0)),0)</f>
        <v>0</v>
      </c>
      <c r="M124" s="333">
        <f>IFERROR(INDEX('8A'!$G$192:$G$227,MATCH(C124,'8A'!$B$192:$B$227,0)),0)</f>
        <v>0</v>
      </c>
      <c r="N124" s="333">
        <f>IFERROR(INDEX('9A'!$G$192:$G$227,MATCH(C124,'9A'!$B$192:$B$227,0)),0)</f>
        <v>0</v>
      </c>
      <c r="O124" s="333">
        <f>IFERROR(INDEX('10A'!$G$192:$G$227,MATCH(C124,'10A'!$B$192:$B$227,0)),0)</f>
        <v>0</v>
      </c>
      <c r="P124" s="333">
        <f>IFERROR(INDEX('11A'!$G$192:$G$227,MATCH(C124,'11A'!$B$192:$B$227,0)),0)</f>
        <v>0</v>
      </c>
      <c r="Q124" s="333">
        <f>IFERROR(INDEX('12A'!$G$192:$G$227,MATCH(C124,'12A'!$B$192:$B$227,0)),0)</f>
        <v>0</v>
      </c>
      <c r="R124" s="333">
        <f>IFERROR(INDEX('13A'!$G$192:$G$227,MATCH(C124,'13A'!$B$192:$B$227,0)),0)</f>
        <v>0</v>
      </c>
      <c r="S124" s="333">
        <f>IFERROR(INDEX('14A'!$G$192:$G$227,MATCH(C124,'14A'!$B$192:$B$227,0)),0)</f>
        <v>0</v>
      </c>
      <c r="T124" s="333">
        <f>IFERROR(INDEX('15A'!$G$192:$G$227,MATCH(C124,'15A'!$B$192:$B$227,0)),0)</f>
        <v>0</v>
      </c>
      <c r="U124" s="333">
        <f>IFERROR(INDEX('16A'!$G$192:$G$227,MATCH($C124,'16A'!$B$192:$B$227,0)),0)</f>
        <v>0</v>
      </c>
      <c r="V124" s="333">
        <f>IFERROR(INDEX('17A'!$G$192:$G$227,MATCH($C124,'17A'!$B$192:$B$227,0)),0)</f>
        <v>0</v>
      </c>
      <c r="W124" s="333">
        <f>IFERROR(INDEX('18A'!$G$192:$G$227,MATCH($C124,'18A'!$B$192:$B$227,0)),0)</f>
        <v>0</v>
      </c>
      <c r="X124" s="333">
        <f>IFERROR(INDEX('19A'!$G$192:$G$227,MATCH($C124,'19A'!$B$192:$B$227,0)),0)</f>
        <v>0</v>
      </c>
      <c r="Y124" s="333">
        <f>IFERROR(INDEX('20A'!$G$192:$G$227,MATCH($C124,'20A'!$B$192:$B$227,0)),0)</f>
        <v>0</v>
      </c>
      <c r="Z124" s="333">
        <f>IFERROR(INDEX('21A'!$G$192:$G$227,MATCH($C124,'21A'!$B$192:$B$227,0)),0)</f>
        <v>0</v>
      </c>
      <c r="AA124" s="333">
        <f>IFERROR(INDEX('22A'!$G$192:$G$227,MATCH($C124,'22A'!$B$192:$B$227,0)),0)</f>
        <v>0</v>
      </c>
      <c r="AB124" s="333">
        <f>IFERROR(INDEX('23A'!$G$192:$G$227,MATCH($C124,'23A'!$B$192:$B$227,0)),0)</f>
        <v>0</v>
      </c>
      <c r="AC124" s="333">
        <f>IFERROR(INDEX('24A'!$G$192:$G$227,MATCH($C124,'24A'!$B$192:$B$227,0)),0)</f>
        <v>0</v>
      </c>
      <c r="AD124" s="333">
        <f>IFERROR(INDEX('25A'!$G$192:$G$227,MATCH($C124,'25A'!$B$192:$B$227,0)),0)</f>
        <v>0</v>
      </c>
      <c r="AE124" s="333">
        <f>IFERROR(INDEX('26A'!$G$192:$G$227,MATCH($C124,'26A'!$B$192:$B$227,0)),0)</f>
        <v>0</v>
      </c>
      <c r="AF124" s="333">
        <f>IFERROR(INDEX('27A'!$G$192:$G$227,MATCH($C124,'27A'!$B$192:$B$227,0)),0)</f>
        <v>0</v>
      </c>
      <c r="AG124" s="333">
        <f>IFERROR(INDEX('28A'!$G$192:$G$227,MATCH($C124,'28A'!$B$192:$B$227,0)),0)</f>
        <v>0</v>
      </c>
      <c r="AH124" s="333">
        <f>IFERROR(INDEX('29A'!$G$192:$G$227,MATCH($C124,'29A'!$B$192:$B$227,0)),0)</f>
        <v>0</v>
      </c>
      <c r="AI124" s="333">
        <f>IFERROR(INDEX('30A'!$G$192:$G$227,MATCH($C124,'30A'!$B$192:$B$227,0)),0)</f>
        <v>0</v>
      </c>
    </row>
    <row r="125" spans="1:35" ht="17.399999999999999" hidden="1">
      <c r="A125" s="298"/>
      <c r="B125" s="298"/>
      <c r="C125" s="286" t="s">
        <v>335</v>
      </c>
      <c r="D125" s="293" t="s">
        <v>209</v>
      </c>
      <c r="E125" s="287">
        <f t="shared" si="1"/>
        <v>0</v>
      </c>
      <c r="F125" s="333">
        <f>IFERROR(INDEX('1A'!$G$192:$G$227,MATCH(C125,'1A'!$B$192:$B$227,0)),0)</f>
        <v>0</v>
      </c>
      <c r="G125" s="333">
        <f>IFERROR(INDEX(#REF!,MATCH(C125,#REF!,0)),0)</f>
        <v>0</v>
      </c>
      <c r="H125" s="333">
        <f>IFERROR(INDEX('3A'!$G$192:$G$227,MATCH(C125,'3A'!$B$192:$B$227,0)),0)</f>
        <v>0</v>
      </c>
      <c r="I125" s="333">
        <f>IFERROR(INDEX('4A'!$G$192:$G$227,MATCH(C125,'4A'!$B$192:$B$227,0)),0)</f>
        <v>0</v>
      </c>
      <c r="J125" s="333">
        <f>IFERROR(INDEX('5A'!$G$192:$G$227,MATCH(C125,'5A'!$B$192:$B$227,0)),0)</f>
        <v>0</v>
      </c>
      <c r="K125" s="333">
        <f>IFERROR(INDEX('6A'!$G$192:$G$227,MATCH(C125,'6A'!$B$192:$B$227,0)),0)</f>
        <v>0</v>
      </c>
      <c r="L125" s="333">
        <f>IFERROR(INDEX('7A'!$G$192:$G$227,MATCH(C125,'7A'!$B$192:$B$227,0)),0)</f>
        <v>0</v>
      </c>
      <c r="M125" s="333">
        <f>IFERROR(INDEX('8A'!$G$192:$G$227,MATCH(C125,'8A'!$B$192:$B$227,0)),0)</f>
        <v>0</v>
      </c>
      <c r="N125" s="333">
        <f>IFERROR(INDEX('9A'!$G$192:$G$227,MATCH(C125,'9A'!$B$192:$B$227,0)),0)</f>
        <v>0</v>
      </c>
      <c r="O125" s="333">
        <f>IFERROR(INDEX('10A'!$G$192:$G$227,MATCH(C125,'10A'!$B$192:$B$227,0)),0)</f>
        <v>0</v>
      </c>
      <c r="P125" s="333">
        <f>IFERROR(INDEX('11A'!$G$192:$G$227,MATCH(C125,'11A'!$B$192:$B$227,0)),0)</f>
        <v>0</v>
      </c>
      <c r="Q125" s="333">
        <f>IFERROR(INDEX('12A'!$G$192:$G$227,MATCH(C125,'12A'!$B$192:$B$227,0)),0)</f>
        <v>0</v>
      </c>
      <c r="R125" s="333">
        <f>IFERROR(INDEX('13A'!$G$192:$G$227,MATCH(C125,'13A'!$B$192:$B$227,0)),0)</f>
        <v>0</v>
      </c>
      <c r="S125" s="333">
        <f>IFERROR(INDEX('14A'!$G$192:$G$227,MATCH(C125,'14A'!$B$192:$B$227,0)),0)</f>
        <v>0</v>
      </c>
      <c r="T125" s="333">
        <f>IFERROR(INDEX('15A'!$G$192:$G$227,MATCH(C125,'15A'!$B$192:$B$227,0)),0)</f>
        <v>0</v>
      </c>
      <c r="U125" s="333">
        <f>IFERROR(INDEX('16A'!$G$192:$G$227,MATCH($C125,'16A'!$B$192:$B$227,0)),0)</f>
        <v>0</v>
      </c>
      <c r="V125" s="333">
        <f>IFERROR(INDEX('17A'!$G$192:$G$227,MATCH($C125,'17A'!$B$192:$B$227,0)),0)</f>
        <v>0</v>
      </c>
      <c r="W125" s="333">
        <f>IFERROR(INDEX('18A'!$G$192:$G$227,MATCH($C125,'18A'!$B$192:$B$227,0)),0)</f>
        <v>0</v>
      </c>
      <c r="X125" s="333">
        <f>IFERROR(INDEX('19A'!$G$192:$G$227,MATCH($C125,'19A'!$B$192:$B$227,0)),0)</f>
        <v>0</v>
      </c>
      <c r="Y125" s="333">
        <f>IFERROR(INDEX('20A'!$G$192:$G$227,MATCH($C125,'20A'!$B$192:$B$227,0)),0)</f>
        <v>0</v>
      </c>
      <c r="Z125" s="333">
        <f>IFERROR(INDEX('21A'!$G$192:$G$227,MATCH($C125,'21A'!$B$192:$B$227,0)),0)</f>
        <v>0</v>
      </c>
      <c r="AA125" s="333">
        <f>IFERROR(INDEX('22A'!$G$192:$G$227,MATCH($C125,'22A'!$B$192:$B$227,0)),0)</f>
        <v>0</v>
      </c>
      <c r="AB125" s="333">
        <f>IFERROR(INDEX('23A'!$G$192:$G$227,MATCH($C125,'23A'!$B$192:$B$227,0)),0)</f>
        <v>0</v>
      </c>
      <c r="AC125" s="333">
        <f>IFERROR(INDEX('24A'!$G$192:$G$227,MATCH($C125,'24A'!$B$192:$B$227,0)),0)</f>
        <v>0</v>
      </c>
      <c r="AD125" s="333">
        <f>IFERROR(INDEX('25A'!$G$192:$G$227,MATCH($C125,'25A'!$B$192:$B$227,0)),0)</f>
        <v>0</v>
      </c>
      <c r="AE125" s="333">
        <f>IFERROR(INDEX('26A'!$G$192:$G$227,MATCH($C125,'26A'!$B$192:$B$227,0)),0)</f>
        <v>0</v>
      </c>
      <c r="AF125" s="333">
        <f>IFERROR(INDEX('27A'!$G$192:$G$227,MATCH($C125,'27A'!$B$192:$B$227,0)),0)</f>
        <v>0</v>
      </c>
      <c r="AG125" s="333">
        <f>IFERROR(INDEX('28A'!$G$192:$G$227,MATCH($C125,'28A'!$B$192:$B$227,0)),0)</f>
        <v>0</v>
      </c>
      <c r="AH125" s="333">
        <f>IFERROR(INDEX('29A'!$G$192:$G$227,MATCH($C125,'29A'!$B$192:$B$227,0)),0)</f>
        <v>0</v>
      </c>
      <c r="AI125" s="333">
        <f>IFERROR(INDEX('30A'!$G$192:$G$227,MATCH($C125,'30A'!$B$192:$B$227,0)),0)</f>
        <v>0</v>
      </c>
    </row>
    <row r="126" spans="1:35" ht="17.399999999999999" hidden="1">
      <c r="A126" s="298"/>
      <c r="B126" s="298"/>
      <c r="C126" s="286" t="s">
        <v>336</v>
      </c>
      <c r="D126" s="293" t="s">
        <v>209</v>
      </c>
      <c r="E126" s="287">
        <f t="shared" si="1"/>
        <v>0</v>
      </c>
      <c r="F126" s="333">
        <f>IFERROR(INDEX('1A'!$G$192:$G$227,MATCH(C126,'1A'!$B$192:$B$227,0)),0)</f>
        <v>0</v>
      </c>
      <c r="G126" s="333">
        <f>IFERROR(INDEX(#REF!,MATCH(C126,#REF!,0)),0)</f>
        <v>0</v>
      </c>
      <c r="H126" s="333">
        <f>IFERROR(INDEX('3A'!$G$192:$G$227,MATCH(C126,'3A'!$B$192:$B$227,0)),0)</f>
        <v>0</v>
      </c>
      <c r="I126" s="333">
        <f>IFERROR(INDEX('4A'!$G$192:$G$227,MATCH(C126,'4A'!$B$192:$B$227,0)),0)</f>
        <v>0</v>
      </c>
      <c r="J126" s="333">
        <f>IFERROR(INDEX('5A'!$G$192:$G$227,MATCH(C126,'5A'!$B$192:$B$227,0)),0)</f>
        <v>0</v>
      </c>
      <c r="K126" s="333">
        <f>IFERROR(INDEX('6A'!$G$192:$G$227,MATCH(C126,'6A'!$B$192:$B$227,0)),0)</f>
        <v>0</v>
      </c>
      <c r="L126" s="333">
        <f>IFERROR(INDEX('7A'!$G$192:$G$227,MATCH(C126,'7A'!$B$192:$B$227,0)),0)</f>
        <v>0</v>
      </c>
      <c r="M126" s="333">
        <f>IFERROR(INDEX('8A'!$G$192:$G$227,MATCH(C126,'8A'!$B$192:$B$227,0)),0)</f>
        <v>0</v>
      </c>
      <c r="N126" s="333">
        <f>IFERROR(INDEX('9A'!$G$192:$G$227,MATCH(C126,'9A'!$B$192:$B$227,0)),0)</f>
        <v>0</v>
      </c>
      <c r="O126" s="333">
        <f>IFERROR(INDEX('10A'!$G$192:$G$227,MATCH(C126,'10A'!$B$192:$B$227,0)),0)</f>
        <v>0</v>
      </c>
      <c r="P126" s="333">
        <f>IFERROR(INDEX('11A'!$G$192:$G$227,MATCH(C126,'11A'!$B$192:$B$227,0)),0)</f>
        <v>0</v>
      </c>
      <c r="Q126" s="333">
        <f>IFERROR(INDEX('12A'!$G$192:$G$227,MATCH(C126,'12A'!$B$192:$B$227,0)),0)</f>
        <v>0</v>
      </c>
      <c r="R126" s="333">
        <f>IFERROR(INDEX('13A'!$G$192:$G$227,MATCH(C126,'13A'!$B$192:$B$227,0)),0)</f>
        <v>0</v>
      </c>
      <c r="S126" s="333">
        <f>IFERROR(INDEX('14A'!$G$192:$G$227,MATCH(C126,'14A'!$B$192:$B$227,0)),0)</f>
        <v>0</v>
      </c>
      <c r="T126" s="333">
        <f>IFERROR(INDEX('15A'!$G$192:$G$227,MATCH(C126,'15A'!$B$192:$B$227,0)),0)</f>
        <v>0</v>
      </c>
      <c r="U126" s="333">
        <f>IFERROR(INDEX('16A'!$G$192:$G$227,MATCH($C126,'16A'!$B$192:$B$227,0)),0)</f>
        <v>0</v>
      </c>
      <c r="V126" s="333">
        <f>IFERROR(INDEX('17A'!$G$192:$G$227,MATCH($C126,'17A'!$B$192:$B$227,0)),0)</f>
        <v>0</v>
      </c>
      <c r="W126" s="333">
        <f>IFERROR(INDEX('18A'!$G$192:$G$227,MATCH($C126,'18A'!$B$192:$B$227,0)),0)</f>
        <v>0</v>
      </c>
      <c r="X126" s="333">
        <f>IFERROR(INDEX('19A'!$G$192:$G$227,MATCH($C126,'19A'!$B$192:$B$227,0)),0)</f>
        <v>0</v>
      </c>
      <c r="Y126" s="333">
        <f>IFERROR(INDEX('20A'!$G$192:$G$227,MATCH($C126,'20A'!$B$192:$B$227,0)),0)</f>
        <v>0</v>
      </c>
      <c r="Z126" s="333">
        <f>IFERROR(INDEX('21A'!$G$192:$G$227,MATCH($C126,'21A'!$B$192:$B$227,0)),0)</f>
        <v>0</v>
      </c>
      <c r="AA126" s="333">
        <f>IFERROR(INDEX('22A'!$G$192:$G$227,MATCH($C126,'22A'!$B$192:$B$227,0)),0)</f>
        <v>0</v>
      </c>
      <c r="AB126" s="333">
        <f>IFERROR(INDEX('23A'!$G$192:$G$227,MATCH($C126,'23A'!$B$192:$B$227,0)),0)</f>
        <v>0</v>
      </c>
      <c r="AC126" s="333">
        <f>IFERROR(INDEX('24A'!$G$192:$G$227,MATCH($C126,'24A'!$B$192:$B$227,0)),0)</f>
        <v>0</v>
      </c>
      <c r="AD126" s="333">
        <f>IFERROR(INDEX('25A'!$G$192:$G$227,MATCH($C126,'25A'!$B$192:$B$227,0)),0)</f>
        <v>0</v>
      </c>
      <c r="AE126" s="333">
        <f>IFERROR(INDEX('26A'!$G$192:$G$227,MATCH($C126,'26A'!$B$192:$B$227,0)),0)</f>
        <v>0</v>
      </c>
      <c r="AF126" s="333">
        <f>IFERROR(INDEX('27A'!$G$192:$G$227,MATCH($C126,'27A'!$B$192:$B$227,0)),0)</f>
        <v>0</v>
      </c>
      <c r="AG126" s="333">
        <f>IFERROR(INDEX('28A'!$G$192:$G$227,MATCH($C126,'28A'!$B$192:$B$227,0)),0)</f>
        <v>0</v>
      </c>
      <c r="AH126" s="333">
        <f>IFERROR(INDEX('29A'!$G$192:$G$227,MATCH($C126,'29A'!$B$192:$B$227,0)),0)</f>
        <v>0</v>
      </c>
      <c r="AI126" s="333">
        <f>IFERROR(INDEX('30A'!$G$192:$G$227,MATCH($C126,'30A'!$B$192:$B$227,0)),0)</f>
        <v>0</v>
      </c>
    </row>
    <row r="127" spans="1:35" ht="17.399999999999999" hidden="1">
      <c r="A127" s="298"/>
      <c r="B127" s="298"/>
      <c r="C127" s="286" t="s">
        <v>337</v>
      </c>
      <c r="D127" s="293" t="s">
        <v>209</v>
      </c>
      <c r="E127" s="287">
        <f t="shared" si="1"/>
        <v>0</v>
      </c>
      <c r="F127" s="333">
        <f>IFERROR(INDEX('1A'!$G$192:$G$227,MATCH(C127,'1A'!$B$192:$B$227,0)),0)</f>
        <v>0</v>
      </c>
      <c r="G127" s="333">
        <f>IFERROR(INDEX(#REF!,MATCH(C127,#REF!,0)),0)</f>
        <v>0</v>
      </c>
      <c r="H127" s="333">
        <f>IFERROR(INDEX('3A'!$G$192:$G$227,MATCH(C127,'3A'!$B$192:$B$227,0)),0)</f>
        <v>0</v>
      </c>
      <c r="I127" s="333">
        <f>IFERROR(INDEX('4A'!$G$192:$G$227,MATCH(C127,'4A'!$B$192:$B$227,0)),0)</f>
        <v>0</v>
      </c>
      <c r="J127" s="333">
        <f>IFERROR(INDEX('5A'!$G$192:$G$227,MATCH(C127,'5A'!$B$192:$B$227,0)),0)</f>
        <v>0</v>
      </c>
      <c r="K127" s="333">
        <f>IFERROR(INDEX('6A'!$G$192:$G$227,MATCH(C127,'6A'!$B$192:$B$227,0)),0)</f>
        <v>0</v>
      </c>
      <c r="L127" s="333">
        <f>IFERROR(INDEX('7A'!$G$192:$G$227,MATCH(C127,'7A'!$B$192:$B$227,0)),0)</f>
        <v>0</v>
      </c>
      <c r="M127" s="333">
        <f>IFERROR(INDEX('8A'!$G$192:$G$227,MATCH(C127,'8A'!$B$192:$B$227,0)),0)</f>
        <v>0</v>
      </c>
      <c r="N127" s="333">
        <f>IFERROR(INDEX('9A'!$G$192:$G$227,MATCH(C127,'9A'!$B$192:$B$227,0)),0)</f>
        <v>0</v>
      </c>
      <c r="O127" s="333">
        <f>IFERROR(INDEX('10A'!$G$192:$G$227,MATCH(C127,'10A'!$B$192:$B$227,0)),0)</f>
        <v>0</v>
      </c>
      <c r="P127" s="333">
        <f>IFERROR(INDEX('11A'!$G$192:$G$227,MATCH(C127,'11A'!$B$192:$B$227,0)),0)</f>
        <v>0</v>
      </c>
      <c r="Q127" s="333">
        <f>IFERROR(INDEX('12A'!$G$192:$G$227,MATCH(C127,'12A'!$B$192:$B$227,0)),0)</f>
        <v>0</v>
      </c>
      <c r="R127" s="333">
        <f>IFERROR(INDEX('13A'!$G$192:$G$227,MATCH(C127,'13A'!$B$192:$B$227,0)),0)</f>
        <v>0</v>
      </c>
      <c r="S127" s="333">
        <f>IFERROR(INDEX('14A'!$G$192:$G$227,MATCH(C127,'14A'!$B$192:$B$227,0)),0)</f>
        <v>0</v>
      </c>
      <c r="T127" s="333">
        <f>IFERROR(INDEX('15A'!$G$192:$G$227,MATCH(C127,'15A'!$B$192:$B$227,0)),0)</f>
        <v>0</v>
      </c>
      <c r="U127" s="333">
        <f>IFERROR(INDEX('16A'!$G$192:$G$227,MATCH($C127,'16A'!$B$192:$B$227,0)),0)</f>
        <v>0</v>
      </c>
      <c r="V127" s="333">
        <f>IFERROR(INDEX('17A'!$G$192:$G$227,MATCH($C127,'17A'!$B$192:$B$227,0)),0)</f>
        <v>0</v>
      </c>
      <c r="W127" s="333">
        <f>IFERROR(INDEX('18A'!$G$192:$G$227,MATCH($C127,'18A'!$B$192:$B$227,0)),0)</f>
        <v>0</v>
      </c>
      <c r="X127" s="333">
        <f>IFERROR(INDEX('19A'!$G$192:$G$227,MATCH($C127,'19A'!$B$192:$B$227,0)),0)</f>
        <v>0</v>
      </c>
      <c r="Y127" s="333">
        <f>IFERROR(INDEX('20A'!$G$192:$G$227,MATCH($C127,'20A'!$B$192:$B$227,0)),0)</f>
        <v>0</v>
      </c>
      <c r="Z127" s="333">
        <f>IFERROR(INDEX('21A'!$G$192:$G$227,MATCH($C127,'21A'!$B$192:$B$227,0)),0)</f>
        <v>0</v>
      </c>
      <c r="AA127" s="333">
        <f>IFERROR(INDEX('22A'!$G$192:$G$227,MATCH($C127,'22A'!$B$192:$B$227,0)),0)</f>
        <v>0</v>
      </c>
      <c r="AB127" s="333">
        <f>IFERROR(INDEX('23A'!$G$192:$G$227,MATCH($C127,'23A'!$B$192:$B$227,0)),0)</f>
        <v>0</v>
      </c>
      <c r="AC127" s="333">
        <f>IFERROR(INDEX('24A'!$G$192:$G$227,MATCH($C127,'24A'!$B$192:$B$227,0)),0)</f>
        <v>0</v>
      </c>
      <c r="AD127" s="333">
        <f>IFERROR(INDEX('25A'!$G$192:$G$227,MATCH($C127,'25A'!$B$192:$B$227,0)),0)</f>
        <v>0</v>
      </c>
      <c r="AE127" s="333">
        <f>IFERROR(INDEX('26A'!$G$192:$G$227,MATCH($C127,'26A'!$B$192:$B$227,0)),0)</f>
        <v>0</v>
      </c>
      <c r="AF127" s="333">
        <f>IFERROR(INDEX('27A'!$G$192:$G$227,MATCH($C127,'27A'!$B$192:$B$227,0)),0)</f>
        <v>0</v>
      </c>
      <c r="AG127" s="333">
        <f>IFERROR(INDEX('28A'!$G$192:$G$227,MATCH($C127,'28A'!$B$192:$B$227,0)),0)</f>
        <v>0</v>
      </c>
      <c r="AH127" s="333">
        <f>IFERROR(INDEX('29A'!$G$192:$G$227,MATCH($C127,'29A'!$B$192:$B$227,0)),0)</f>
        <v>0</v>
      </c>
      <c r="AI127" s="333">
        <f>IFERROR(INDEX('30A'!$G$192:$G$227,MATCH($C127,'30A'!$B$192:$B$227,0)),0)</f>
        <v>0</v>
      </c>
    </row>
    <row r="128" spans="1:35" ht="17.399999999999999" hidden="1">
      <c r="A128" s="298"/>
      <c r="B128" s="298"/>
      <c r="C128" s="286" t="s">
        <v>338</v>
      </c>
      <c r="D128" s="293" t="s">
        <v>209</v>
      </c>
      <c r="E128" s="287">
        <f t="shared" si="1"/>
        <v>0</v>
      </c>
      <c r="F128" s="333">
        <f>IFERROR(INDEX('1A'!$G$192:$G$227,MATCH(C128,'1A'!$B$192:$B$227,0)),0)</f>
        <v>0</v>
      </c>
      <c r="G128" s="333">
        <f>IFERROR(INDEX(#REF!,MATCH(C128,#REF!,0)),0)</f>
        <v>0</v>
      </c>
      <c r="H128" s="333">
        <f>IFERROR(INDEX('3A'!$G$192:$G$227,MATCH(C128,'3A'!$B$192:$B$227,0)),0)</f>
        <v>0</v>
      </c>
      <c r="I128" s="333">
        <f>IFERROR(INDEX('4A'!$G$192:$G$227,MATCH(C128,'4A'!$B$192:$B$227,0)),0)</f>
        <v>0</v>
      </c>
      <c r="J128" s="333">
        <f>IFERROR(INDEX('5A'!$G$192:$G$227,MATCH(C128,'5A'!$B$192:$B$227,0)),0)</f>
        <v>0</v>
      </c>
      <c r="K128" s="333">
        <f>IFERROR(INDEX('6A'!$G$192:$G$227,MATCH(C128,'6A'!$B$192:$B$227,0)),0)</f>
        <v>0</v>
      </c>
      <c r="L128" s="333">
        <f>IFERROR(INDEX('7A'!$G$192:$G$227,MATCH(C128,'7A'!$B$192:$B$227,0)),0)</f>
        <v>0</v>
      </c>
      <c r="M128" s="333">
        <f>IFERROR(INDEX('8A'!$G$192:$G$227,MATCH(C128,'8A'!$B$192:$B$227,0)),0)</f>
        <v>0</v>
      </c>
      <c r="N128" s="333">
        <f>IFERROR(INDEX('9A'!$G$192:$G$227,MATCH(C128,'9A'!$B$192:$B$227,0)),0)</f>
        <v>0</v>
      </c>
      <c r="O128" s="333">
        <f>IFERROR(INDEX('10A'!$G$192:$G$227,MATCH(C128,'10A'!$B$192:$B$227,0)),0)</f>
        <v>0</v>
      </c>
      <c r="P128" s="333">
        <f>IFERROR(INDEX('11A'!$G$192:$G$227,MATCH(C128,'11A'!$B$192:$B$227,0)),0)</f>
        <v>0</v>
      </c>
      <c r="Q128" s="333">
        <f>IFERROR(INDEX('12A'!$G$192:$G$227,MATCH(C128,'12A'!$B$192:$B$227,0)),0)</f>
        <v>0</v>
      </c>
      <c r="R128" s="333">
        <f>IFERROR(INDEX('13A'!$G$192:$G$227,MATCH(C128,'13A'!$B$192:$B$227,0)),0)</f>
        <v>0</v>
      </c>
      <c r="S128" s="333">
        <f>IFERROR(INDEX('14A'!$G$192:$G$227,MATCH(C128,'14A'!$B$192:$B$227,0)),0)</f>
        <v>0</v>
      </c>
      <c r="T128" s="333">
        <f>IFERROR(INDEX('15A'!$G$192:$G$227,MATCH(C128,'15A'!$B$192:$B$227,0)),0)</f>
        <v>0</v>
      </c>
      <c r="U128" s="333">
        <f>IFERROR(INDEX('16A'!$G$192:$G$227,MATCH($C128,'16A'!$B$192:$B$227,0)),0)</f>
        <v>0</v>
      </c>
      <c r="V128" s="333">
        <f>IFERROR(INDEX('17A'!$G$192:$G$227,MATCH($C128,'17A'!$B$192:$B$227,0)),0)</f>
        <v>0</v>
      </c>
      <c r="W128" s="333">
        <f>IFERROR(INDEX('18A'!$G$192:$G$227,MATCH($C128,'18A'!$B$192:$B$227,0)),0)</f>
        <v>0</v>
      </c>
      <c r="X128" s="333">
        <f>IFERROR(INDEX('19A'!$G$192:$G$227,MATCH($C128,'19A'!$B$192:$B$227,0)),0)</f>
        <v>0</v>
      </c>
      <c r="Y128" s="333">
        <f>IFERROR(INDEX('20A'!$G$192:$G$227,MATCH($C128,'20A'!$B$192:$B$227,0)),0)</f>
        <v>0</v>
      </c>
      <c r="Z128" s="333">
        <f>IFERROR(INDEX('21A'!$G$192:$G$227,MATCH($C128,'21A'!$B$192:$B$227,0)),0)</f>
        <v>0</v>
      </c>
      <c r="AA128" s="333">
        <f>IFERROR(INDEX('22A'!$G$192:$G$227,MATCH($C128,'22A'!$B$192:$B$227,0)),0)</f>
        <v>0</v>
      </c>
      <c r="AB128" s="333">
        <f>IFERROR(INDEX('23A'!$G$192:$G$227,MATCH($C128,'23A'!$B$192:$B$227,0)),0)</f>
        <v>0</v>
      </c>
      <c r="AC128" s="333">
        <f>IFERROR(INDEX('24A'!$G$192:$G$227,MATCH($C128,'24A'!$B$192:$B$227,0)),0)</f>
        <v>0</v>
      </c>
      <c r="AD128" s="333">
        <f>IFERROR(INDEX('25A'!$G$192:$G$227,MATCH($C128,'25A'!$B$192:$B$227,0)),0)</f>
        <v>0</v>
      </c>
      <c r="AE128" s="333">
        <f>IFERROR(INDEX('26A'!$G$192:$G$227,MATCH($C128,'26A'!$B$192:$B$227,0)),0)</f>
        <v>0</v>
      </c>
      <c r="AF128" s="333">
        <f>IFERROR(INDEX('27A'!$G$192:$G$227,MATCH($C128,'27A'!$B$192:$B$227,0)),0)</f>
        <v>0</v>
      </c>
      <c r="AG128" s="333">
        <f>IFERROR(INDEX('28A'!$G$192:$G$227,MATCH($C128,'28A'!$B$192:$B$227,0)),0)</f>
        <v>0</v>
      </c>
      <c r="AH128" s="333">
        <f>IFERROR(INDEX('29A'!$G$192:$G$227,MATCH($C128,'29A'!$B$192:$B$227,0)),0)</f>
        <v>0</v>
      </c>
      <c r="AI128" s="333">
        <f>IFERROR(INDEX('30A'!$G$192:$G$227,MATCH($C128,'30A'!$B$192:$B$227,0)),0)</f>
        <v>0</v>
      </c>
    </row>
    <row r="129" spans="1:35" ht="17.399999999999999" hidden="1">
      <c r="A129" s="298"/>
      <c r="B129" s="298"/>
      <c r="C129" s="286" t="s">
        <v>339</v>
      </c>
      <c r="D129" s="293" t="s">
        <v>209</v>
      </c>
      <c r="E129" s="287">
        <f t="shared" si="1"/>
        <v>0</v>
      </c>
      <c r="F129" s="333">
        <f>IFERROR(INDEX('1A'!$G$192:$G$227,MATCH(C129,'1A'!$B$192:$B$227,0)),0)</f>
        <v>0</v>
      </c>
      <c r="G129" s="333">
        <f>IFERROR(INDEX(#REF!,MATCH(C129,#REF!,0)),0)</f>
        <v>0</v>
      </c>
      <c r="H129" s="333">
        <f>IFERROR(INDEX('3A'!$G$192:$G$227,MATCH(C129,'3A'!$B$192:$B$227,0)),0)</f>
        <v>0</v>
      </c>
      <c r="I129" s="333">
        <f>IFERROR(INDEX('4A'!$G$192:$G$227,MATCH(C129,'4A'!$B$192:$B$227,0)),0)</f>
        <v>0</v>
      </c>
      <c r="J129" s="333">
        <f>IFERROR(INDEX('5A'!$G$192:$G$227,MATCH(C129,'5A'!$B$192:$B$227,0)),0)</f>
        <v>0</v>
      </c>
      <c r="K129" s="333">
        <f>IFERROR(INDEX('6A'!$G$192:$G$227,MATCH(C129,'6A'!$B$192:$B$227,0)),0)</f>
        <v>0</v>
      </c>
      <c r="L129" s="333">
        <f>IFERROR(INDEX('7A'!$G$192:$G$227,MATCH(C129,'7A'!$B$192:$B$227,0)),0)</f>
        <v>0</v>
      </c>
      <c r="M129" s="333">
        <f>IFERROR(INDEX('8A'!$G$192:$G$227,MATCH(C129,'8A'!$B$192:$B$227,0)),0)</f>
        <v>0</v>
      </c>
      <c r="N129" s="333">
        <f>IFERROR(INDEX('9A'!$G$192:$G$227,MATCH(C129,'9A'!$B$192:$B$227,0)),0)</f>
        <v>0</v>
      </c>
      <c r="O129" s="333">
        <f>IFERROR(INDEX('10A'!$G$192:$G$227,MATCH(C129,'10A'!$B$192:$B$227,0)),0)</f>
        <v>0</v>
      </c>
      <c r="P129" s="333">
        <f>IFERROR(INDEX('11A'!$G$192:$G$227,MATCH(C129,'11A'!$B$192:$B$227,0)),0)</f>
        <v>0</v>
      </c>
      <c r="Q129" s="333">
        <f>IFERROR(INDEX('12A'!$G$192:$G$227,MATCH(C129,'12A'!$B$192:$B$227,0)),0)</f>
        <v>0</v>
      </c>
      <c r="R129" s="333">
        <f>IFERROR(INDEX('13A'!$G$192:$G$227,MATCH(C129,'13A'!$B$192:$B$227,0)),0)</f>
        <v>0</v>
      </c>
      <c r="S129" s="333">
        <f>IFERROR(INDEX('14A'!$G$192:$G$227,MATCH(C129,'14A'!$B$192:$B$227,0)),0)</f>
        <v>0</v>
      </c>
      <c r="T129" s="333">
        <f>IFERROR(INDEX('15A'!$G$192:$G$227,MATCH(C129,'15A'!$B$192:$B$227,0)),0)</f>
        <v>0</v>
      </c>
      <c r="U129" s="333">
        <f>IFERROR(INDEX('16A'!$G$192:$G$227,MATCH($C129,'16A'!$B$192:$B$227,0)),0)</f>
        <v>0</v>
      </c>
      <c r="V129" s="333">
        <f>IFERROR(INDEX('17A'!$G$192:$G$227,MATCH($C129,'17A'!$B$192:$B$227,0)),0)</f>
        <v>0</v>
      </c>
      <c r="W129" s="333">
        <f>IFERROR(INDEX('18A'!$G$192:$G$227,MATCH($C129,'18A'!$B$192:$B$227,0)),0)</f>
        <v>0</v>
      </c>
      <c r="X129" s="333">
        <f>IFERROR(INDEX('19A'!$G$192:$G$227,MATCH($C129,'19A'!$B$192:$B$227,0)),0)</f>
        <v>0</v>
      </c>
      <c r="Y129" s="333">
        <f>IFERROR(INDEX('20A'!$G$192:$G$227,MATCH($C129,'20A'!$B$192:$B$227,0)),0)</f>
        <v>0</v>
      </c>
      <c r="Z129" s="333">
        <f>IFERROR(INDEX('21A'!$G$192:$G$227,MATCH($C129,'21A'!$B$192:$B$227,0)),0)</f>
        <v>0</v>
      </c>
      <c r="AA129" s="333">
        <f>IFERROR(INDEX('22A'!$G$192:$G$227,MATCH($C129,'22A'!$B$192:$B$227,0)),0)</f>
        <v>0</v>
      </c>
      <c r="AB129" s="333">
        <f>IFERROR(INDEX('23A'!$G$192:$G$227,MATCH($C129,'23A'!$B$192:$B$227,0)),0)</f>
        <v>0</v>
      </c>
      <c r="AC129" s="333">
        <f>IFERROR(INDEX('24A'!$G$192:$G$227,MATCH($C129,'24A'!$B$192:$B$227,0)),0)</f>
        <v>0</v>
      </c>
      <c r="AD129" s="333">
        <f>IFERROR(INDEX('25A'!$G$192:$G$227,MATCH($C129,'25A'!$B$192:$B$227,0)),0)</f>
        <v>0</v>
      </c>
      <c r="AE129" s="333">
        <f>IFERROR(INDEX('26A'!$G$192:$G$227,MATCH($C129,'26A'!$B$192:$B$227,0)),0)</f>
        <v>0</v>
      </c>
      <c r="AF129" s="333">
        <f>IFERROR(INDEX('27A'!$G$192:$G$227,MATCH($C129,'27A'!$B$192:$B$227,0)),0)</f>
        <v>0</v>
      </c>
      <c r="AG129" s="333">
        <f>IFERROR(INDEX('28A'!$G$192:$G$227,MATCH($C129,'28A'!$B$192:$B$227,0)),0)</f>
        <v>0</v>
      </c>
      <c r="AH129" s="333">
        <f>IFERROR(INDEX('29A'!$G$192:$G$227,MATCH($C129,'29A'!$B$192:$B$227,0)),0)</f>
        <v>0</v>
      </c>
      <c r="AI129" s="333">
        <f>IFERROR(INDEX('30A'!$G$192:$G$227,MATCH($C129,'30A'!$B$192:$B$227,0)),0)</f>
        <v>0</v>
      </c>
    </row>
    <row r="130" spans="1:35" ht="17.399999999999999" hidden="1">
      <c r="A130" s="298"/>
      <c r="B130" s="298"/>
      <c r="C130" s="286" t="s">
        <v>160</v>
      </c>
      <c r="D130" s="293" t="s">
        <v>209</v>
      </c>
      <c r="E130" s="287">
        <f t="shared" si="1"/>
        <v>600</v>
      </c>
      <c r="F130" s="333">
        <f>IFERROR(INDEX('1A'!$G$192:$G$227,MATCH(C130,'1A'!$B$192:$B$227,0)),0)</f>
        <v>600</v>
      </c>
      <c r="G130" s="333">
        <f>IFERROR(INDEX(#REF!,MATCH(C130,#REF!,0)),0)</f>
        <v>0</v>
      </c>
      <c r="H130" s="333">
        <f>IFERROR(INDEX('3A'!$G$192:$G$227,MATCH(C130,'3A'!$B$192:$B$227,0)),0)</f>
        <v>0</v>
      </c>
      <c r="I130" s="333">
        <f>IFERROR(INDEX('4A'!$G$192:$G$227,MATCH(C130,'4A'!$B$192:$B$227,0)),0)</f>
        <v>0</v>
      </c>
      <c r="J130" s="333">
        <f>IFERROR(INDEX('5A'!$G$192:$G$227,MATCH(C130,'5A'!$B$192:$B$227,0)),0)</f>
        <v>0</v>
      </c>
      <c r="K130" s="333">
        <f>IFERROR(INDEX('6A'!$G$192:$G$227,MATCH(C130,'6A'!$B$192:$B$227,0)),0)</f>
        <v>0</v>
      </c>
      <c r="L130" s="333">
        <f>IFERROR(INDEX('7A'!$G$192:$G$227,MATCH(C130,'7A'!$B$192:$B$227,0)),0)</f>
        <v>0</v>
      </c>
      <c r="M130" s="333">
        <f>IFERROR(INDEX('8A'!$G$192:$G$227,MATCH(C130,'8A'!$B$192:$B$227,0)),0)</f>
        <v>0</v>
      </c>
      <c r="N130" s="333">
        <f>IFERROR(INDEX('9A'!$G$192:$G$227,MATCH(C130,'9A'!$B$192:$B$227,0)),0)</f>
        <v>0</v>
      </c>
      <c r="O130" s="333">
        <f>IFERROR(INDEX('10A'!$G$192:$G$227,MATCH(C130,'10A'!$B$192:$B$227,0)),0)</f>
        <v>0</v>
      </c>
      <c r="P130" s="333">
        <f>IFERROR(INDEX('11A'!$G$192:$G$227,MATCH(C130,'11A'!$B$192:$B$227,0)),0)</f>
        <v>0</v>
      </c>
      <c r="Q130" s="333">
        <f>IFERROR(INDEX('12A'!$G$192:$G$227,MATCH(C130,'12A'!$B$192:$B$227,0)),0)</f>
        <v>0</v>
      </c>
      <c r="R130" s="333">
        <f>IFERROR(INDEX('13A'!$G$192:$G$227,MATCH(C130,'13A'!$B$192:$B$227,0)),0)</f>
        <v>0</v>
      </c>
      <c r="S130" s="333">
        <f>IFERROR(INDEX('14A'!$G$192:$G$227,MATCH(C130,'14A'!$B$192:$B$227,0)),0)</f>
        <v>0</v>
      </c>
      <c r="T130" s="333">
        <f>IFERROR(INDEX('15A'!$G$192:$G$227,MATCH(C130,'15A'!$B$192:$B$227,0)),0)</f>
        <v>0</v>
      </c>
      <c r="U130" s="333">
        <f>IFERROR(INDEX('16A'!$G$192:$G$227,MATCH($C130,'16A'!$B$192:$B$227,0)),0)</f>
        <v>0</v>
      </c>
      <c r="V130" s="333">
        <f>IFERROR(INDEX('17A'!$G$192:$G$227,MATCH($C130,'17A'!$B$192:$B$227,0)),0)</f>
        <v>0</v>
      </c>
      <c r="W130" s="333">
        <f>IFERROR(INDEX('18A'!$G$192:$G$227,MATCH($C130,'18A'!$B$192:$B$227,0)),0)</f>
        <v>0</v>
      </c>
      <c r="X130" s="333">
        <f>IFERROR(INDEX('19A'!$G$192:$G$227,MATCH($C130,'19A'!$B$192:$B$227,0)),0)</f>
        <v>0</v>
      </c>
      <c r="Y130" s="333">
        <f>IFERROR(INDEX('20A'!$G$192:$G$227,MATCH($C130,'20A'!$B$192:$B$227,0)),0)</f>
        <v>0</v>
      </c>
      <c r="Z130" s="333">
        <f>IFERROR(INDEX('21A'!$G$192:$G$227,MATCH($C130,'21A'!$B$192:$B$227,0)),0)</f>
        <v>0</v>
      </c>
      <c r="AA130" s="333">
        <f>IFERROR(INDEX('22A'!$G$192:$G$227,MATCH($C130,'22A'!$B$192:$B$227,0)),0)</f>
        <v>0</v>
      </c>
      <c r="AB130" s="333">
        <f>IFERROR(INDEX('23A'!$G$192:$G$227,MATCH($C130,'23A'!$B$192:$B$227,0)),0)</f>
        <v>0</v>
      </c>
      <c r="AC130" s="333">
        <f>IFERROR(INDEX('24A'!$G$192:$G$227,MATCH($C130,'24A'!$B$192:$B$227,0)),0)</f>
        <v>0</v>
      </c>
      <c r="AD130" s="333">
        <f>IFERROR(INDEX('25A'!$G$192:$G$227,MATCH($C130,'25A'!$B$192:$B$227,0)),0)</f>
        <v>0</v>
      </c>
      <c r="AE130" s="333">
        <f>IFERROR(INDEX('26A'!$G$192:$G$227,MATCH($C130,'26A'!$B$192:$B$227,0)),0)</f>
        <v>0</v>
      </c>
      <c r="AF130" s="333">
        <f>IFERROR(INDEX('27A'!$G$192:$G$227,MATCH($C130,'27A'!$B$192:$B$227,0)),0)</f>
        <v>0</v>
      </c>
      <c r="AG130" s="333">
        <f>IFERROR(INDEX('28A'!$G$192:$G$227,MATCH($C130,'28A'!$B$192:$B$227,0)),0)</f>
        <v>0</v>
      </c>
      <c r="AH130" s="333">
        <f>IFERROR(INDEX('29A'!$G$192:$G$227,MATCH($C130,'29A'!$B$192:$B$227,0)),0)</f>
        <v>0</v>
      </c>
      <c r="AI130" s="333">
        <f>IFERROR(INDEX('30A'!$G$192:$G$227,MATCH($C130,'30A'!$B$192:$B$227,0)),0)</f>
        <v>0</v>
      </c>
    </row>
    <row r="131" spans="1:35" ht="17.399999999999999" hidden="1">
      <c r="A131" s="298"/>
      <c r="B131" s="298"/>
      <c r="C131" s="286" t="s">
        <v>161</v>
      </c>
      <c r="D131" s="293" t="s">
        <v>209</v>
      </c>
      <c r="E131" s="287">
        <f t="shared" si="1"/>
        <v>0</v>
      </c>
      <c r="F131" s="333">
        <f>IFERROR(INDEX('1A'!$G$192:$G$227,MATCH(C131,'1A'!$B$192:$B$227,0)),0)</f>
        <v>0</v>
      </c>
      <c r="G131" s="333">
        <f>IFERROR(INDEX(#REF!,MATCH(C131,#REF!,0)),0)</f>
        <v>0</v>
      </c>
      <c r="H131" s="333">
        <f>IFERROR(INDEX('3A'!$G$192:$G$227,MATCH(C131,'3A'!$B$192:$B$227,0)),0)</f>
        <v>0</v>
      </c>
      <c r="I131" s="333">
        <f>IFERROR(INDEX('4A'!$G$192:$G$227,MATCH(C131,'4A'!$B$192:$B$227,0)),0)</f>
        <v>0</v>
      </c>
      <c r="J131" s="333">
        <f>IFERROR(INDEX('5A'!$G$192:$G$227,MATCH(C131,'5A'!$B$192:$B$227,0)),0)</f>
        <v>0</v>
      </c>
      <c r="K131" s="333">
        <f>IFERROR(INDEX('6A'!$G$192:$G$227,MATCH(C131,'6A'!$B$192:$B$227,0)),0)</f>
        <v>0</v>
      </c>
      <c r="L131" s="333">
        <f>IFERROR(INDEX('7A'!$G$192:$G$227,MATCH(C131,'7A'!$B$192:$B$227,0)),0)</f>
        <v>0</v>
      </c>
      <c r="M131" s="333">
        <f>IFERROR(INDEX('8A'!$G$192:$G$227,MATCH(C131,'8A'!$B$192:$B$227,0)),0)</f>
        <v>0</v>
      </c>
      <c r="N131" s="333">
        <f>IFERROR(INDEX('9A'!$G$192:$G$227,MATCH(C131,'9A'!$B$192:$B$227,0)),0)</f>
        <v>0</v>
      </c>
      <c r="O131" s="333">
        <f>IFERROR(INDEX('10A'!$G$192:$G$227,MATCH(C131,'10A'!$B$192:$B$227,0)),0)</f>
        <v>0</v>
      </c>
      <c r="P131" s="333">
        <f>IFERROR(INDEX('11A'!$G$192:$G$227,MATCH(C131,'11A'!$B$192:$B$227,0)),0)</f>
        <v>0</v>
      </c>
      <c r="Q131" s="333">
        <f>IFERROR(INDEX('12A'!$G$192:$G$227,MATCH(C131,'12A'!$B$192:$B$227,0)),0)</f>
        <v>0</v>
      </c>
      <c r="R131" s="333">
        <f>IFERROR(INDEX('13A'!$G$192:$G$227,MATCH(C131,'13A'!$B$192:$B$227,0)),0)</f>
        <v>0</v>
      </c>
      <c r="S131" s="333">
        <f>IFERROR(INDEX('14A'!$G$192:$G$227,MATCH(C131,'14A'!$B$192:$B$227,0)),0)</f>
        <v>0</v>
      </c>
      <c r="T131" s="333">
        <f>IFERROR(INDEX('15A'!$G$192:$G$227,MATCH(C131,'15A'!$B$192:$B$227,0)),0)</f>
        <v>0</v>
      </c>
      <c r="U131" s="333">
        <f>IFERROR(INDEX('16A'!$G$192:$G$227,MATCH($C131,'16A'!$B$192:$B$227,0)),0)</f>
        <v>0</v>
      </c>
      <c r="V131" s="333">
        <f>IFERROR(INDEX('17A'!$G$192:$G$227,MATCH($C131,'17A'!$B$192:$B$227,0)),0)</f>
        <v>0</v>
      </c>
      <c r="W131" s="333">
        <f>IFERROR(INDEX('18A'!$G$192:$G$227,MATCH($C131,'18A'!$B$192:$B$227,0)),0)</f>
        <v>0</v>
      </c>
      <c r="X131" s="333">
        <f>IFERROR(INDEX('19A'!$G$192:$G$227,MATCH($C131,'19A'!$B$192:$B$227,0)),0)</f>
        <v>0</v>
      </c>
      <c r="Y131" s="333">
        <f>IFERROR(INDEX('20A'!$G$192:$G$227,MATCH($C131,'20A'!$B$192:$B$227,0)),0)</f>
        <v>0</v>
      </c>
      <c r="Z131" s="333">
        <f>IFERROR(INDEX('21A'!$G$192:$G$227,MATCH($C131,'21A'!$B$192:$B$227,0)),0)</f>
        <v>0</v>
      </c>
      <c r="AA131" s="333">
        <f>IFERROR(INDEX('22A'!$G$192:$G$227,MATCH($C131,'22A'!$B$192:$B$227,0)),0)</f>
        <v>0</v>
      </c>
      <c r="AB131" s="333">
        <f>IFERROR(INDEX('23A'!$G$192:$G$227,MATCH($C131,'23A'!$B$192:$B$227,0)),0)</f>
        <v>0</v>
      </c>
      <c r="AC131" s="333">
        <f>IFERROR(INDEX('24A'!$G$192:$G$227,MATCH($C131,'24A'!$B$192:$B$227,0)),0)</f>
        <v>0</v>
      </c>
      <c r="AD131" s="333">
        <f>IFERROR(INDEX('25A'!$G$192:$G$227,MATCH($C131,'25A'!$B$192:$B$227,0)),0)</f>
        <v>0</v>
      </c>
      <c r="AE131" s="333">
        <f>IFERROR(INDEX('26A'!$G$192:$G$227,MATCH($C131,'26A'!$B$192:$B$227,0)),0)</f>
        <v>0</v>
      </c>
      <c r="AF131" s="333">
        <f>IFERROR(INDEX('27A'!$G$192:$G$227,MATCH($C131,'27A'!$B$192:$B$227,0)),0)</f>
        <v>0</v>
      </c>
      <c r="AG131" s="333">
        <f>IFERROR(INDEX('28A'!$G$192:$G$227,MATCH($C131,'28A'!$B$192:$B$227,0)),0)</f>
        <v>0</v>
      </c>
      <c r="AH131" s="333">
        <f>IFERROR(INDEX('29A'!$G$192:$G$227,MATCH($C131,'29A'!$B$192:$B$227,0)),0)</f>
        <v>0</v>
      </c>
      <c r="AI131" s="333">
        <f>IFERROR(INDEX('30A'!$G$192:$G$227,MATCH($C131,'30A'!$B$192:$B$227,0)),0)</f>
        <v>0</v>
      </c>
    </row>
    <row r="132" spans="1:35" ht="17.399999999999999" hidden="1">
      <c r="A132" s="298"/>
      <c r="B132" s="298"/>
      <c r="C132" s="286" t="s">
        <v>340</v>
      </c>
      <c r="D132" s="293" t="s">
        <v>209</v>
      </c>
      <c r="E132" s="287">
        <f t="shared" si="1"/>
        <v>0</v>
      </c>
      <c r="F132" s="333">
        <f>IFERROR(INDEX('1A'!$G$192:$G$227,MATCH(C132,'1A'!$B$192:$B$227,0)),0)</f>
        <v>0</v>
      </c>
      <c r="G132" s="333">
        <f>IFERROR(INDEX(#REF!,MATCH(C132,#REF!,0)),0)</f>
        <v>0</v>
      </c>
      <c r="H132" s="333">
        <f>IFERROR(INDEX('3A'!$G$192:$G$227,MATCH(C132,'3A'!$B$192:$B$227,0)),0)</f>
        <v>0</v>
      </c>
      <c r="I132" s="333">
        <f>IFERROR(INDEX('4A'!$G$192:$G$227,MATCH(C132,'4A'!$B$192:$B$227,0)),0)</f>
        <v>0</v>
      </c>
      <c r="J132" s="333">
        <f>IFERROR(INDEX('5A'!$G$192:$G$227,MATCH(C132,'5A'!$B$192:$B$227,0)),0)</f>
        <v>0</v>
      </c>
      <c r="K132" s="333">
        <f>IFERROR(INDEX('6A'!$G$192:$G$227,MATCH(C132,'6A'!$B$192:$B$227,0)),0)</f>
        <v>0</v>
      </c>
      <c r="L132" s="333">
        <f>IFERROR(INDEX('7A'!$G$192:$G$227,MATCH(C132,'7A'!$B$192:$B$227,0)),0)</f>
        <v>0</v>
      </c>
      <c r="M132" s="333">
        <f>IFERROR(INDEX('8A'!$G$192:$G$227,MATCH(C132,'8A'!$B$192:$B$227,0)),0)</f>
        <v>0</v>
      </c>
      <c r="N132" s="333">
        <f>IFERROR(INDEX('9A'!$G$192:$G$227,MATCH(C132,'9A'!$B$192:$B$227,0)),0)</f>
        <v>0</v>
      </c>
      <c r="O132" s="333">
        <f>IFERROR(INDEX('10A'!$G$192:$G$227,MATCH(C132,'10A'!$B$192:$B$227,0)),0)</f>
        <v>0</v>
      </c>
      <c r="P132" s="333">
        <f>IFERROR(INDEX('11A'!$G$192:$G$227,MATCH(C132,'11A'!$B$192:$B$227,0)),0)</f>
        <v>0</v>
      </c>
      <c r="Q132" s="333">
        <f>IFERROR(INDEX('12A'!$G$192:$G$227,MATCH(C132,'12A'!$B$192:$B$227,0)),0)</f>
        <v>0</v>
      </c>
      <c r="R132" s="333">
        <f>IFERROR(INDEX('13A'!$G$192:$G$227,MATCH(C132,'13A'!$B$192:$B$227,0)),0)</f>
        <v>0</v>
      </c>
      <c r="S132" s="333">
        <f>IFERROR(INDEX('14A'!$G$192:$G$227,MATCH(C132,'14A'!$B$192:$B$227,0)),0)</f>
        <v>0</v>
      </c>
      <c r="T132" s="333">
        <f>IFERROR(INDEX('15A'!$G$192:$G$227,MATCH(C132,'15A'!$B$192:$B$227,0)),0)</f>
        <v>0</v>
      </c>
      <c r="U132" s="333">
        <f>IFERROR(INDEX('16A'!$G$192:$G$227,MATCH($C132,'16A'!$B$192:$B$227,0)),0)</f>
        <v>0</v>
      </c>
      <c r="V132" s="333">
        <f>IFERROR(INDEX('17A'!$G$192:$G$227,MATCH($C132,'17A'!$B$192:$B$227,0)),0)</f>
        <v>0</v>
      </c>
      <c r="W132" s="333">
        <f>IFERROR(INDEX('18A'!$G$192:$G$227,MATCH($C132,'18A'!$B$192:$B$227,0)),0)</f>
        <v>0</v>
      </c>
      <c r="X132" s="333">
        <f>IFERROR(INDEX('19A'!$G$192:$G$227,MATCH($C132,'19A'!$B$192:$B$227,0)),0)</f>
        <v>0</v>
      </c>
      <c r="Y132" s="333">
        <f>IFERROR(INDEX('20A'!$G$192:$G$227,MATCH($C132,'20A'!$B$192:$B$227,0)),0)</f>
        <v>0</v>
      </c>
      <c r="Z132" s="333">
        <f>IFERROR(INDEX('21A'!$G$192:$G$227,MATCH($C132,'21A'!$B$192:$B$227,0)),0)</f>
        <v>0</v>
      </c>
      <c r="AA132" s="333">
        <f>IFERROR(INDEX('22A'!$G$192:$G$227,MATCH($C132,'22A'!$B$192:$B$227,0)),0)</f>
        <v>0</v>
      </c>
      <c r="AB132" s="333">
        <f>IFERROR(INDEX('23A'!$G$192:$G$227,MATCH($C132,'23A'!$B$192:$B$227,0)),0)</f>
        <v>0</v>
      </c>
      <c r="AC132" s="333">
        <f>IFERROR(INDEX('24A'!$G$192:$G$227,MATCH($C132,'24A'!$B$192:$B$227,0)),0)</f>
        <v>0</v>
      </c>
      <c r="AD132" s="333">
        <f>IFERROR(INDEX('25A'!$G$192:$G$227,MATCH($C132,'25A'!$B$192:$B$227,0)),0)</f>
        <v>0</v>
      </c>
      <c r="AE132" s="333">
        <f>IFERROR(INDEX('26A'!$G$192:$G$227,MATCH($C132,'26A'!$B$192:$B$227,0)),0)</f>
        <v>0</v>
      </c>
      <c r="AF132" s="333">
        <f>IFERROR(INDEX('27A'!$G$192:$G$227,MATCH($C132,'27A'!$B$192:$B$227,0)),0)</f>
        <v>0</v>
      </c>
      <c r="AG132" s="333">
        <f>IFERROR(INDEX('28A'!$G$192:$G$227,MATCH($C132,'28A'!$B$192:$B$227,0)),0)</f>
        <v>0</v>
      </c>
      <c r="AH132" s="333">
        <f>IFERROR(INDEX('29A'!$G$192:$G$227,MATCH($C132,'29A'!$B$192:$B$227,0)),0)</f>
        <v>0</v>
      </c>
      <c r="AI132" s="333">
        <f>IFERROR(INDEX('30A'!$G$192:$G$227,MATCH($C132,'30A'!$B$192:$B$227,0)),0)</f>
        <v>0</v>
      </c>
    </row>
    <row r="133" spans="1:35" ht="17.399999999999999" hidden="1">
      <c r="A133" s="298"/>
      <c r="B133" s="298"/>
      <c r="C133" s="286" t="s">
        <v>162</v>
      </c>
      <c r="D133" s="293" t="s">
        <v>209</v>
      </c>
      <c r="E133" s="287">
        <f t="shared" si="1"/>
        <v>0</v>
      </c>
      <c r="F133" s="333">
        <f>IFERROR(INDEX('1A'!$G$192:$G$227,MATCH(C133,'1A'!$B$192:$B$227,0)),0)</f>
        <v>0</v>
      </c>
      <c r="G133" s="333">
        <f>IFERROR(INDEX(#REF!,MATCH(C133,#REF!,0)),0)</f>
        <v>0</v>
      </c>
      <c r="H133" s="333">
        <f>IFERROR(INDEX('3A'!$G$192:$G$227,MATCH(C133,'3A'!$B$192:$B$227,0)),0)</f>
        <v>0</v>
      </c>
      <c r="I133" s="333">
        <f>IFERROR(INDEX('4A'!$G$192:$G$227,MATCH(C133,'4A'!$B$192:$B$227,0)),0)</f>
        <v>0</v>
      </c>
      <c r="J133" s="333">
        <f>IFERROR(INDEX('5A'!$G$192:$G$227,MATCH(C133,'5A'!$B$192:$B$227,0)),0)</f>
        <v>0</v>
      </c>
      <c r="K133" s="333">
        <f>IFERROR(INDEX('6A'!$G$192:$G$227,MATCH(C133,'6A'!$B$192:$B$227,0)),0)</f>
        <v>0</v>
      </c>
      <c r="L133" s="333">
        <f>IFERROR(INDEX('7A'!$G$192:$G$227,MATCH(C133,'7A'!$B$192:$B$227,0)),0)</f>
        <v>0</v>
      </c>
      <c r="M133" s="333">
        <f>IFERROR(INDEX('8A'!$G$192:$G$227,MATCH(C133,'8A'!$B$192:$B$227,0)),0)</f>
        <v>0</v>
      </c>
      <c r="N133" s="333">
        <f>IFERROR(INDEX('9A'!$G$192:$G$227,MATCH(C133,'9A'!$B$192:$B$227,0)),0)</f>
        <v>0</v>
      </c>
      <c r="O133" s="333">
        <f>IFERROR(INDEX('10A'!$G$192:$G$227,MATCH(C133,'10A'!$B$192:$B$227,0)),0)</f>
        <v>0</v>
      </c>
      <c r="P133" s="333">
        <f>IFERROR(INDEX('11A'!$G$192:$G$227,MATCH(C133,'11A'!$B$192:$B$227,0)),0)</f>
        <v>0</v>
      </c>
      <c r="Q133" s="333">
        <f>IFERROR(INDEX('12A'!$G$192:$G$227,MATCH(C133,'12A'!$B$192:$B$227,0)),0)</f>
        <v>0</v>
      </c>
      <c r="R133" s="333">
        <f>IFERROR(INDEX('13A'!$G$192:$G$227,MATCH(C133,'13A'!$B$192:$B$227,0)),0)</f>
        <v>0</v>
      </c>
      <c r="S133" s="333">
        <f>IFERROR(INDEX('14A'!$G$192:$G$227,MATCH(C133,'14A'!$B$192:$B$227,0)),0)</f>
        <v>0</v>
      </c>
      <c r="T133" s="333">
        <f>IFERROR(INDEX('15A'!$G$192:$G$227,MATCH(C133,'15A'!$B$192:$B$227,0)),0)</f>
        <v>0</v>
      </c>
      <c r="U133" s="333">
        <f>IFERROR(INDEX('16A'!$G$192:$G$227,MATCH($C133,'16A'!$B$192:$B$227,0)),0)</f>
        <v>0</v>
      </c>
      <c r="V133" s="333">
        <f>IFERROR(INDEX('17A'!$G$192:$G$227,MATCH($C133,'17A'!$B$192:$B$227,0)),0)</f>
        <v>0</v>
      </c>
      <c r="W133" s="333">
        <f>IFERROR(INDEX('18A'!$G$192:$G$227,MATCH($C133,'18A'!$B$192:$B$227,0)),0)</f>
        <v>0</v>
      </c>
      <c r="X133" s="333">
        <f>IFERROR(INDEX('19A'!$G$192:$G$227,MATCH($C133,'19A'!$B$192:$B$227,0)),0)</f>
        <v>0</v>
      </c>
      <c r="Y133" s="333">
        <f>IFERROR(INDEX('20A'!$G$192:$G$227,MATCH($C133,'20A'!$B$192:$B$227,0)),0)</f>
        <v>0</v>
      </c>
      <c r="Z133" s="333">
        <f>IFERROR(INDEX('21A'!$G$192:$G$227,MATCH($C133,'21A'!$B$192:$B$227,0)),0)</f>
        <v>0</v>
      </c>
      <c r="AA133" s="333">
        <f>IFERROR(INDEX('22A'!$G$192:$G$227,MATCH($C133,'22A'!$B$192:$B$227,0)),0)</f>
        <v>0</v>
      </c>
      <c r="AB133" s="333">
        <f>IFERROR(INDEX('23A'!$G$192:$G$227,MATCH($C133,'23A'!$B$192:$B$227,0)),0)</f>
        <v>0</v>
      </c>
      <c r="AC133" s="333">
        <f>IFERROR(INDEX('24A'!$G$192:$G$227,MATCH($C133,'24A'!$B$192:$B$227,0)),0)</f>
        <v>0</v>
      </c>
      <c r="AD133" s="333">
        <f>IFERROR(INDEX('25A'!$G$192:$G$227,MATCH($C133,'25A'!$B$192:$B$227,0)),0)</f>
        <v>0</v>
      </c>
      <c r="AE133" s="333">
        <f>IFERROR(INDEX('26A'!$G$192:$G$227,MATCH($C133,'26A'!$B$192:$B$227,0)),0)</f>
        <v>0</v>
      </c>
      <c r="AF133" s="333">
        <f>IFERROR(INDEX('27A'!$G$192:$G$227,MATCH($C133,'27A'!$B$192:$B$227,0)),0)</f>
        <v>0</v>
      </c>
      <c r="AG133" s="333">
        <f>IFERROR(INDEX('28A'!$G$192:$G$227,MATCH($C133,'28A'!$B$192:$B$227,0)),0)</f>
        <v>0</v>
      </c>
      <c r="AH133" s="333">
        <f>IFERROR(INDEX('29A'!$G$192:$G$227,MATCH($C133,'29A'!$B$192:$B$227,0)),0)</f>
        <v>0</v>
      </c>
      <c r="AI133" s="333">
        <f>IFERROR(INDEX('30A'!$G$192:$G$227,MATCH($C133,'30A'!$B$192:$B$227,0)),0)</f>
        <v>0</v>
      </c>
    </row>
    <row r="134" spans="1:35" ht="17.399999999999999" hidden="1">
      <c r="A134" s="298"/>
      <c r="B134" s="298"/>
      <c r="C134" s="286" t="s">
        <v>163</v>
      </c>
      <c r="D134" s="293" t="s">
        <v>209</v>
      </c>
      <c r="E134" s="287">
        <f t="shared" si="1"/>
        <v>0</v>
      </c>
      <c r="F134" s="333">
        <f>IFERROR(INDEX('1A'!$G$192:$G$227,MATCH(C134,'1A'!$B$192:$B$227,0)),0)</f>
        <v>0</v>
      </c>
      <c r="G134" s="333">
        <f>IFERROR(INDEX(#REF!,MATCH(C134,#REF!,0)),0)</f>
        <v>0</v>
      </c>
      <c r="H134" s="333">
        <f>IFERROR(INDEX('3A'!$G$192:$G$227,MATCH(C134,'3A'!$B$192:$B$227,0)),0)</f>
        <v>0</v>
      </c>
      <c r="I134" s="333">
        <f>IFERROR(INDEX('4A'!$G$192:$G$227,MATCH(C134,'4A'!$B$192:$B$227,0)),0)</f>
        <v>0</v>
      </c>
      <c r="J134" s="333">
        <f>IFERROR(INDEX('5A'!$G$192:$G$227,MATCH(C134,'5A'!$B$192:$B$227,0)),0)</f>
        <v>0</v>
      </c>
      <c r="K134" s="333">
        <f>IFERROR(INDEX('6A'!$G$192:$G$227,MATCH(C134,'6A'!$B$192:$B$227,0)),0)</f>
        <v>0</v>
      </c>
      <c r="L134" s="333">
        <f>IFERROR(INDEX('7A'!$G$192:$G$227,MATCH(C134,'7A'!$B$192:$B$227,0)),0)</f>
        <v>0</v>
      </c>
      <c r="M134" s="333">
        <f>IFERROR(INDEX('8A'!$G$192:$G$227,MATCH(C134,'8A'!$B$192:$B$227,0)),0)</f>
        <v>0</v>
      </c>
      <c r="N134" s="333">
        <f>IFERROR(INDEX('9A'!$G$192:$G$227,MATCH(C134,'9A'!$B$192:$B$227,0)),0)</f>
        <v>0</v>
      </c>
      <c r="O134" s="333">
        <f>IFERROR(INDEX('10A'!$G$192:$G$227,MATCH(C134,'10A'!$B$192:$B$227,0)),0)</f>
        <v>0</v>
      </c>
      <c r="P134" s="333">
        <f>IFERROR(INDEX('11A'!$G$192:$G$227,MATCH(C134,'11A'!$B$192:$B$227,0)),0)</f>
        <v>0</v>
      </c>
      <c r="Q134" s="333">
        <f>IFERROR(INDEX('12A'!$G$192:$G$227,MATCH(C134,'12A'!$B$192:$B$227,0)),0)</f>
        <v>0</v>
      </c>
      <c r="R134" s="333">
        <f>IFERROR(INDEX('13A'!$G$192:$G$227,MATCH(C134,'13A'!$B$192:$B$227,0)),0)</f>
        <v>0</v>
      </c>
      <c r="S134" s="333">
        <f>IFERROR(INDEX('14A'!$G$192:$G$227,MATCH(C134,'14A'!$B$192:$B$227,0)),0)</f>
        <v>0</v>
      </c>
      <c r="T134" s="333">
        <f>IFERROR(INDEX('15A'!$G$192:$G$227,MATCH(C134,'15A'!$B$192:$B$227,0)),0)</f>
        <v>0</v>
      </c>
      <c r="U134" s="333">
        <f>IFERROR(INDEX('16A'!$G$192:$G$227,MATCH($C134,'16A'!$B$192:$B$227,0)),0)</f>
        <v>0</v>
      </c>
      <c r="V134" s="333">
        <f>IFERROR(INDEX('17A'!$G$192:$G$227,MATCH($C134,'17A'!$B$192:$B$227,0)),0)</f>
        <v>0</v>
      </c>
      <c r="W134" s="333">
        <f>IFERROR(INDEX('18A'!$G$192:$G$227,MATCH($C134,'18A'!$B$192:$B$227,0)),0)</f>
        <v>0</v>
      </c>
      <c r="X134" s="333">
        <f>IFERROR(INDEX('19A'!$G$192:$G$227,MATCH($C134,'19A'!$B$192:$B$227,0)),0)</f>
        <v>0</v>
      </c>
      <c r="Y134" s="333">
        <f>IFERROR(INDEX('20A'!$G$192:$G$227,MATCH($C134,'20A'!$B$192:$B$227,0)),0)</f>
        <v>0</v>
      </c>
      <c r="Z134" s="333">
        <f>IFERROR(INDEX('21A'!$G$192:$G$227,MATCH($C134,'21A'!$B$192:$B$227,0)),0)</f>
        <v>0</v>
      </c>
      <c r="AA134" s="333">
        <f>IFERROR(INDEX('22A'!$G$192:$G$227,MATCH($C134,'22A'!$B$192:$B$227,0)),0)</f>
        <v>0</v>
      </c>
      <c r="AB134" s="333">
        <f>IFERROR(INDEX('23A'!$G$192:$G$227,MATCH($C134,'23A'!$B$192:$B$227,0)),0)</f>
        <v>0</v>
      </c>
      <c r="AC134" s="333">
        <f>IFERROR(INDEX('24A'!$G$192:$G$227,MATCH($C134,'24A'!$B$192:$B$227,0)),0)</f>
        <v>0</v>
      </c>
      <c r="AD134" s="333">
        <f>IFERROR(INDEX('25A'!$G$192:$G$227,MATCH($C134,'25A'!$B$192:$B$227,0)),0)</f>
        <v>0</v>
      </c>
      <c r="AE134" s="333">
        <f>IFERROR(INDEX('26A'!$G$192:$G$227,MATCH($C134,'26A'!$B$192:$B$227,0)),0)</f>
        <v>0</v>
      </c>
      <c r="AF134" s="333">
        <f>IFERROR(INDEX('27A'!$G$192:$G$227,MATCH($C134,'27A'!$B$192:$B$227,0)),0)</f>
        <v>0</v>
      </c>
      <c r="AG134" s="333">
        <f>IFERROR(INDEX('28A'!$G$192:$G$227,MATCH($C134,'28A'!$B$192:$B$227,0)),0)</f>
        <v>0</v>
      </c>
      <c r="AH134" s="333">
        <f>IFERROR(INDEX('29A'!$G$192:$G$227,MATCH($C134,'29A'!$B$192:$B$227,0)),0)</f>
        <v>0</v>
      </c>
      <c r="AI134" s="333">
        <f>IFERROR(INDEX('30A'!$G$192:$G$227,MATCH($C134,'30A'!$B$192:$B$227,0)),0)</f>
        <v>0</v>
      </c>
    </row>
    <row r="135" spans="1:35" ht="17.399999999999999" hidden="1">
      <c r="A135" s="298"/>
      <c r="B135" s="298"/>
      <c r="C135" s="286" t="s">
        <v>341</v>
      </c>
      <c r="D135" s="293" t="s">
        <v>209</v>
      </c>
      <c r="E135" s="287">
        <f t="shared" si="1"/>
        <v>0</v>
      </c>
      <c r="F135" s="333">
        <f>IFERROR(INDEX('1A'!$G$192:$G$227,MATCH(C135,'1A'!$B$192:$B$227,0)),0)</f>
        <v>0</v>
      </c>
      <c r="G135" s="333">
        <f>IFERROR(INDEX(#REF!,MATCH(C135,#REF!,0)),0)</f>
        <v>0</v>
      </c>
      <c r="H135" s="333">
        <f>IFERROR(INDEX('3A'!$G$192:$G$227,MATCH(C135,'3A'!$B$192:$B$227,0)),0)</f>
        <v>0</v>
      </c>
      <c r="I135" s="333">
        <f>IFERROR(INDEX('4A'!$G$192:$G$227,MATCH(C135,'4A'!$B$192:$B$227,0)),0)</f>
        <v>0</v>
      </c>
      <c r="J135" s="333">
        <f>IFERROR(INDEX('5A'!$G$192:$G$227,MATCH(C135,'5A'!$B$192:$B$227,0)),0)</f>
        <v>0</v>
      </c>
      <c r="K135" s="333">
        <f>IFERROR(INDEX('6A'!$G$192:$G$227,MATCH(C135,'6A'!$B$192:$B$227,0)),0)</f>
        <v>0</v>
      </c>
      <c r="L135" s="333">
        <f>IFERROR(INDEX('7A'!$G$192:$G$227,MATCH(C135,'7A'!$B$192:$B$227,0)),0)</f>
        <v>0</v>
      </c>
      <c r="M135" s="333">
        <f>IFERROR(INDEX('8A'!$G$192:$G$227,MATCH(C135,'8A'!$B$192:$B$227,0)),0)</f>
        <v>0</v>
      </c>
      <c r="N135" s="333">
        <f>IFERROR(INDEX('9A'!$G$192:$G$227,MATCH(C135,'9A'!$B$192:$B$227,0)),0)</f>
        <v>0</v>
      </c>
      <c r="O135" s="333">
        <f>IFERROR(INDEX('10A'!$G$192:$G$227,MATCH(C135,'10A'!$B$192:$B$227,0)),0)</f>
        <v>0</v>
      </c>
      <c r="P135" s="333">
        <f>IFERROR(INDEX('11A'!$G$192:$G$227,MATCH(C135,'11A'!$B$192:$B$227,0)),0)</f>
        <v>0</v>
      </c>
      <c r="Q135" s="333">
        <f>IFERROR(INDEX('12A'!$G$192:$G$227,MATCH(C135,'12A'!$B$192:$B$227,0)),0)</f>
        <v>0</v>
      </c>
      <c r="R135" s="333">
        <f>IFERROR(INDEX('13A'!$G$192:$G$227,MATCH(C135,'13A'!$B$192:$B$227,0)),0)</f>
        <v>0</v>
      </c>
      <c r="S135" s="333">
        <f>IFERROR(INDEX('14A'!$G$192:$G$227,MATCH(C135,'14A'!$B$192:$B$227,0)),0)</f>
        <v>0</v>
      </c>
      <c r="T135" s="333">
        <f>IFERROR(INDEX('15A'!$G$192:$G$227,MATCH(C135,'15A'!$B$192:$B$227,0)),0)</f>
        <v>0</v>
      </c>
      <c r="U135" s="333">
        <f>IFERROR(INDEX('16A'!$G$192:$G$227,MATCH($C135,'16A'!$B$192:$B$227,0)),0)</f>
        <v>0</v>
      </c>
      <c r="V135" s="333">
        <f>IFERROR(INDEX('17A'!$G$192:$G$227,MATCH($C135,'17A'!$B$192:$B$227,0)),0)</f>
        <v>0</v>
      </c>
      <c r="W135" s="333">
        <f>IFERROR(INDEX('18A'!$G$192:$G$227,MATCH($C135,'18A'!$B$192:$B$227,0)),0)</f>
        <v>0</v>
      </c>
      <c r="X135" s="333">
        <f>IFERROR(INDEX('19A'!$G$192:$G$227,MATCH($C135,'19A'!$B$192:$B$227,0)),0)</f>
        <v>0</v>
      </c>
      <c r="Y135" s="333">
        <f>IFERROR(INDEX('20A'!$G$192:$G$227,MATCH($C135,'20A'!$B$192:$B$227,0)),0)</f>
        <v>0</v>
      </c>
      <c r="Z135" s="333">
        <f>IFERROR(INDEX('21A'!$G$192:$G$227,MATCH($C135,'21A'!$B$192:$B$227,0)),0)</f>
        <v>0</v>
      </c>
      <c r="AA135" s="333">
        <f>IFERROR(INDEX('22A'!$G$192:$G$227,MATCH($C135,'22A'!$B$192:$B$227,0)),0)</f>
        <v>0</v>
      </c>
      <c r="AB135" s="333">
        <f>IFERROR(INDEX('23A'!$G$192:$G$227,MATCH($C135,'23A'!$B$192:$B$227,0)),0)</f>
        <v>0</v>
      </c>
      <c r="AC135" s="333">
        <f>IFERROR(INDEX('24A'!$G$192:$G$227,MATCH($C135,'24A'!$B$192:$B$227,0)),0)</f>
        <v>0</v>
      </c>
      <c r="AD135" s="333">
        <f>IFERROR(INDEX('25A'!$G$192:$G$227,MATCH($C135,'25A'!$B$192:$B$227,0)),0)</f>
        <v>0</v>
      </c>
      <c r="AE135" s="333">
        <f>IFERROR(INDEX('26A'!$G$192:$G$227,MATCH($C135,'26A'!$B$192:$B$227,0)),0)</f>
        <v>0</v>
      </c>
      <c r="AF135" s="333">
        <f>IFERROR(INDEX('27A'!$G$192:$G$227,MATCH($C135,'27A'!$B$192:$B$227,0)),0)</f>
        <v>0</v>
      </c>
      <c r="AG135" s="333">
        <f>IFERROR(INDEX('28A'!$G$192:$G$227,MATCH($C135,'28A'!$B$192:$B$227,0)),0)</f>
        <v>0</v>
      </c>
      <c r="AH135" s="333">
        <f>IFERROR(INDEX('29A'!$G$192:$G$227,MATCH($C135,'29A'!$B$192:$B$227,0)),0)</f>
        <v>0</v>
      </c>
      <c r="AI135" s="333">
        <f>IFERROR(INDEX('30A'!$G$192:$G$227,MATCH($C135,'30A'!$B$192:$B$227,0)),0)</f>
        <v>0</v>
      </c>
    </row>
    <row r="136" spans="1:35" ht="17.399999999999999" hidden="1">
      <c r="A136" s="298"/>
      <c r="B136" s="298"/>
      <c r="C136" s="286" t="s">
        <v>213</v>
      </c>
      <c r="D136" s="293" t="s">
        <v>209</v>
      </c>
      <c r="E136" s="287">
        <f t="shared" si="1"/>
        <v>0</v>
      </c>
      <c r="F136" s="333">
        <f>IFERROR(INDEX('1A'!$G$192:$G$227,MATCH(C136,'1A'!$B$192:$B$227,0)),0)</f>
        <v>0</v>
      </c>
      <c r="G136" s="333">
        <f>IFERROR(INDEX(#REF!,MATCH(C136,#REF!,0)),0)</f>
        <v>0</v>
      </c>
      <c r="H136" s="333">
        <f>IFERROR(INDEX('3A'!$G$192:$G$227,MATCH(C136,'3A'!$B$192:$B$227,0)),0)</f>
        <v>0</v>
      </c>
      <c r="I136" s="333">
        <f>IFERROR(INDEX('4A'!$G$192:$G$227,MATCH(C136,'4A'!$B$192:$B$227,0)),0)</f>
        <v>0</v>
      </c>
      <c r="J136" s="333">
        <f>IFERROR(INDEX('5A'!$G$192:$G$227,MATCH(C136,'5A'!$B$192:$B$227,0)),0)</f>
        <v>0</v>
      </c>
      <c r="K136" s="333">
        <f>IFERROR(INDEX('6A'!$G$192:$G$227,MATCH(C136,'6A'!$B$192:$B$227,0)),0)</f>
        <v>0</v>
      </c>
      <c r="L136" s="333">
        <f>IFERROR(INDEX('7A'!$G$192:$G$227,MATCH(C136,'7A'!$B$192:$B$227,0)),0)</f>
        <v>0</v>
      </c>
      <c r="M136" s="333">
        <f>IFERROR(INDEX('8A'!$G$192:$G$227,MATCH(C136,'8A'!$B$192:$B$227,0)),0)</f>
        <v>0</v>
      </c>
      <c r="N136" s="333">
        <f>IFERROR(INDEX('9A'!$G$192:$G$227,MATCH(C136,'9A'!$B$192:$B$227,0)),0)</f>
        <v>0</v>
      </c>
      <c r="O136" s="333">
        <f>IFERROR(INDEX('10A'!$G$192:$G$227,MATCH(C136,'10A'!$B$192:$B$227,0)),0)</f>
        <v>0</v>
      </c>
      <c r="P136" s="333">
        <f>IFERROR(INDEX('11A'!$G$192:$G$227,MATCH(C136,'11A'!$B$192:$B$227,0)),0)</f>
        <v>0</v>
      </c>
      <c r="Q136" s="333">
        <f>IFERROR(INDEX('12A'!$G$192:$G$227,MATCH(C136,'12A'!$B$192:$B$227,0)),0)</f>
        <v>0</v>
      </c>
      <c r="R136" s="333">
        <f>IFERROR(INDEX('13A'!$G$192:$G$227,MATCH(C136,'13A'!$B$192:$B$227,0)),0)</f>
        <v>0</v>
      </c>
      <c r="S136" s="333">
        <f>IFERROR(INDEX('14A'!$G$192:$G$227,MATCH(C136,'14A'!$B$192:$B$227,0)),0)</f>
        <v>0</v>
      </c>
      <c r="T136" s="333">
        <f>IFERROR(INDEX('15A'!$G$192:$G$227,MATCH(C136,'15A'!$B$192:$B$227,0)),0)</f>
        <v>0</v>
      </c>
      <c r="U136" s="333">
        <f>IFERROR(INDEX('16A'!$G$192:$G$227,MATCH($C136,'16A'!$B$192:$B$227,0)),0)</f>
        <v>0</v>
      </c>
      <c r="V136" s="333">
        <f>IFERROR(INDEX('17A'!$G$192:$G$227,MATCH($C136,'17A'!$B$192:$B$227,0)),0)</f>
        <v>0</v>
      </c>
      <c r="W136" s="333">
        <f>IFERROR(INDEX('18A'!$G$192:$G$227,MATCH($C136,'18A'!$B$192:$B$227,0)),0)</f>
        <v>0</v>
      </c>
      <c r="X136" s="333">
        <f>IFERROR(INDEX('19A'!$G$192:$G$227,MATCH($C136,'19A'!$B$192:$B$227,0)),0)</f>
        <v>0</v>
      </c>
      <c r="Y136" s="333">
        <f>IFERROR(INDEX('20A'!$G$192:$G$227,MATCH($C136,'20A'!$B$192:$B$227,0)),0)</f>
        <v>0</v>
      </c>
      <c r="Z136" s="333">
        <f>IFERROR(INDEX('21A'!$G$192:$G$227,MATCH($C136,'21A'!$B$192:$B$227,0)),0)</f>
        <v>0</v>
      </c>
      <c r="AA136" s="333">
        <f>IFERROR(INDEX('22A'!$G$192:$G$227,MATCH($C136,'22A'!$B$192:$B$227,0)),0)</f>
        <v>0</v>
      </c>
      <c r="AB136" s="333">
        <f>IFERROR(INDEX('23A'!$G$192:$G$227,MATCH($C136,'23A'!$B$192:$B$227,0)),0)</f>
        <v>0</v>
      </c>
      <c r="AC136" s="333">
        <f>IFERROR(INDEX('24A'!$G$192:$G$227,MATCH($C136,'24A'!$B$192:$B$227,0)),0)</f>
        <v>0</v>
      </c>
      <c r="AD136" s="333">
        <f>IFERROR(INDEX('25A'!$G$192:$G$227,MATCH($C136,'25A'!$B$192:$B$227,0)),0)</f>
        <v>0</v>
      </c>
      <c r="AE136" s="333">
        <f>IFERROR(INDEX('26A'!$G$192:$G$227,MATCH($C136,'26A'!$B$192:$B$227,0)),0)</f>
        <v>0</v>
      </c>
      <c r="AF136" s="333">
        <f>IFERROR(INDEX('27A'!$G$192:$G$227,MATCH($C136,'27A'!$B$192:$B$227,0)),0)</f>
        <v>0</v>
      </c>
      <c r="AG136" s="333">
        <f>IFERROR(INDEX('28A'!$G$192:$G$227,MATCH($C136,'28A'!$B$192:$B$227,0)),0)</f>
        <v>0</v>
      </c>
      <c r="AH136" s="333">
        <f>IFERROR(INDEX('29A'!$G$192:$G$227,MATCH($C136,'29A'!$B$192:$B$227,0)),0)</f>
        <v>0</v>
      </c>
      <c r="AI136" s="333">
        <f>IFERROR(INDEX('30A'!$G$192:$G$227,MATCH($C136,'30A'!$B$192:$B$227,0)),0)</f>
        <v>0</v>
      </c>
    </row>
    <row r="137" spans="1:35" ht="17.399999999999999" hidden="1">
      <c r="A137" s="298"/>
      <c r="B137" s="298"/>
      <c r="C137" s="286" t="s">
        <v>214</v>
      </c>
      <c r="D137" s="293" t="s">
        <v>209</v>
      </c>
      <c r="E137" s="287">
        <f t="shared" si="1"/>
        <v>0</v>
      </c>
      <c r="F137" s="333">
        <f>IFERROR(INDEX('1A'!$G$192:$G$227,MATCH(C137,'1A'!$B$192:$B$227,0)),0)</f>
        <v>0</v>
      </c>
      <c r="G137" s="333">
        <f>IFERROR(INDEX(#REF!,MATCH(C137,#REF!,0)),0)</f>
        <v>0</v>
      </c>
      <c r="H137" s="333">
        <f>IFERROR(INDEX('3A'!$G$192:$G$227,MATCH(C137,'3A'!$B$192:$B$227,0)),0)</f>
        <v>0</v>
      </c>
      <c r="I137" s="333">
        <f>IFERROR(INDEX('4A'!$G$192:$G$227,MATCH(C137,'4A'!$B$192:$B$227,0)),0)</f>
        <v>0</v>
      </c>
      <c r="J137" s="333">
        <f>IFERROR(INDEX('5A'!$G$192:$G$227,MATCH(C137,'5A'!$B$192:$B$227,0)),0)</f>
        <v>0</v>
      </c>
      <c r="K137" s="333">
        <f>IFERROR(INDEX('6A'!$G$192:$G$227,MATCH(C137,'6A'!$B$192:$B$227,0)),0)</f>
        <v>0</v>
      </c>
      <c r="L137" s="333">
        <f>IFERROR(INDEX('7A'!$G$192:$G$227,MATCH(C137,'7A'!$B$192:$B$227,0)),0)</f>
        <v>0</v>
      </c>
      <c r="M137" s="333">
        <f>IFERROR(INDEX('8A'!$G$192:$G$227,MATCH(C137,'8A'!$B$192:$B$227,0)),0)</f>
        <v>0</v>
      </c>
      <c r="N137" s="333">
        <f>IFERROR(INDEX('9A'!$G$192:$G$227,MATCH(C137,'9A'!$B$192:$B$227,0)),0)</f>
        <v>0</v>
      </c>
      <c r="O137" s="333">
        <f>IFERROR(INDEX('10A'!$G$192:$G$227,MATCH(C137,'10A'!$B$192:$B$227,0)),0)</f>
        <v>0</v>
      </c>
      <c r="P137" s="333">
        <f>IFERROR(INDEX('11A'!$G$192:$G$227,MATCH(C137,'11A'!$B$192:$B$227,0)),0)</f>
        <v>0</v>
      </c>
      <c r="Q137" s="333">
        <f>IFERROR(INDEX('12A'!$G$192:$G$227,MATCH(C137,'12A'!$B$192:$B$227,0)),0)</f>
        <v>0</v>
      </c>
      <c r="R137" s="333">
        <f>IFERROR(INDEX('13A'!$G$192:$G$227,MATCH(C137,'13A'!$B$192:$B$227,0)),0)</f>
        <v>0</v>
      </c>
      <c r="S137" s="333">
        <f>IFERROR(INDEX('14A'!$G$192:$G$227,MATCH(C137,'14A'!$B$192:$B$227,0)),0)</f>
        <v>0</v>
      </c>
      <c r="T137" s="333">
        <f>IFERROR(INDEX('15A'!$G$192:$G$227,MATCH(C137,'15A'!$B$192:$B$227,0)),0)</f>
        <v>0</v>
      </c>
      <c r="U137" s="333">
        <f>IFERROR(INDEX('16A'!$G$192:$G$227,MATCH($C137,'16A'!$B$192:$B$227,0)),0)</f>
        <v>0</v>
      </c>
      <c r="V137" s="333">
        <f>IFERROR(INDEX('17A'!$G$192:$G$227,MATCH($C137,'17A'!$B$192:$B$227,0)),0)</f>
        <v>0</v>
      </c>
      <c r="W137" s="333">
        <f>IFERROR(INDEX('18A'!$G$192:$G$227,MATCH($C137,'18A'!$B$192:$B$227,0)),0)</f>
        <v>0</v>
      </c>
      <c r="X137" s="333">
        <f>IFERROR(INDEX('19A'!$G$192:$G$227,MATCH($C137,'19A'!$B$192:$B$227,0)),0)</f>
        <v>0</v>
      </c>
      <c r="Y137" s="333">
        <f>IFERROR(INDEX('20A'!$G$192:$G$227,MATCH($C137,'20A'!$B$192:$B$227,0)),0)</f>
        <v>0</v>
      </c>
      <c r="Z137" s="333">
        <f>IFERROR(INDEX('21A'!$G$192:$G$227,MATCH($C137,'21A'!$B$192:$B$227,0)),0)</f>
        <v>0</v>
      </c>
      <c r="AA137" s="333">
        <f>IFERROR(INDEX('22A'!$G$192:$G$227,MATCH($C137,'22A'!$B$192:$B$227,0)),0)</f>
        <v>0</v>
      </c>
      <c r="AB137" s="333">
        <f>IFERROR(INDEX('23A'!$G$192:$G$227,MATCH($C137,'23A'!$B$192:$B$227,0)),0)</f>
        <v>0</v>
      </c>
      <c r="AC137" s="333">
        <f>IFERROR(INDEX('24A'!$G$192:$G$227,MATCH($C137,'24A'!$B$192:$B$227,0)),0)</f>
        <v>0</v>
      </c>
      <c r="AD137" s="333">
        <f>IFERROR(INDEX('25A'!$G$192:$G$227,MATCH($C137,'25A'!$B$192:$B$227,0)),0)</f>
        <v>0</v>
      </c>
      <c r="AE137" s="333">
        <f>IFERROR(INDEX('26A'!$G$192:$G$227,MATCH($C137,'26A'!$B$192:$B$227,0)),0)</f>
        <v>0</v>
      </c>
      <c r="AF137" s="333">
        <f>IFERROR(INDEX('27A'!$G$192:$G$227,MATCH($C137,'27A'!$B$192:$B$227,0)),0)</f>
        <v>0</v>
      </c>
      <c r="AG137" s="333">
        <f>IFERROR(INDEX('28A'!$G$192:$G$227,MATCH($C137,'28A'!$B$192:$B$227,0)),0)</f>
        <v>0</v>
      </c>
      <c r="AH137" s="333">
        <f>IFERROR(INDEX('29A'!$G$192:$G$227,MATCH($C137,'29A'!$B$192:$B$227,0)),0)</f>
        <v>0</v>
      </c>
      <c r="AI137" s="333">
        <f>IFERROR(INDEX('30A'!$G$192:$G$227,MATCH($C137,'30A'!$B$192:$B$227,0)),0)</f>
        <v>0</v>
      </c>
    </row>
    <row r="138" spans="1:35" ht="17.399999999999999" hidden="1">
      <c r="A138" s="298"/>
      <c r="B138" s="298"/>
      <c r="C138" s="286" t="s">
        <v>342</v>
      </c>
      <c r="D138" s="293" t="s">
        <v>209</v>
      </c>
      <c r="E138" s="287">
        <f t="shared" si="1"/>
        <v>0</v>
      </c>
      <c r="F138" s="333">
        <f>IFERROR(INDEX('1A'!$G$192:$G$227,MATCH(C138,'1A'!$B$192:$B$227,0)),0)</f>
        <v>0</v>
      </c>
      <c r="G138" s="333">
        <f>IFERROR(INDEX(#REF!,MATCH(C138,#REF!,0)),0)</f>
        <v>0</v>
      </c>
      <c r="H138" s="333">
        <f>IFERROR(INDEX('3A'!$G$192:$G$227,MATCH(C138,'3A'!$B$192:$B$227,0)),0)</f>
        <v>0</v>
      </c>
      <c r="I138" s="333">
        <f>IFERROR(INDEX('4A'!$G$192:$G$227,MATCH(C138,'4A'!$B$192:$B$227,0)),0)</f>
        <v>0</v>
      </c>
      <c r="J138" s="333">
        <f>IFERROR(INDEX('5A'!$G$192:$G$227,MATCH(C138,'5A'!$B$192:$B$227,0)),0)</f>
        <v>0</v>
      </c>
      <c r="K138" s="333">
        <f>IFERROR(INDEX('6A'!$G$192:$G$227,MATCH(C138,'6A'!$B$192:$B$227,0)),0)</f>
        <v>0</v>
      </c>
      <c r="L138" s="333">
        <f>IFERROR(INDEX('7A'!$G$192:$G$227,MATCH(C138,'7A'!$B$192:$B$227,0)),0)</f>
        <v>0</v>
      </c>
      <c r="M138" s="333">
        <f>IFERROR(INDEX('8A'!$G$192:$G$227,MATCH(C138,'8A'!$B$192:$B$227,0)),0)</f>
        <v>0</v>
      </c>
      <c r="N138" s="333">
        <f>IFERROR(INDEX('9A'!$G$192:$G$227,MATCH(C138,'9A'!$B$192:$B$227,0)),0)</f>
        <v>0</v>
      </c>
      <c r="O138" s="333">
        <f>IFERROR(INDEX('10A'!$G$192:$G$227,MATCH(C138,'10A'!$B$192:$B$227,0)),0)</f>
        <v>0</v>
      </c>
      <c r="P138" s="333">
        <f>IFERROR(INDEX('11A'!$G$192:$G$227,MATCH(C138,'11A'!$B$192:$B$227,0)),0)</f>
        <v>0</v>
      </c>
      <c r="Q138" s="333">
        <f>IFERROR(INDEX('12A'!$G$192:$G$227,MATCH(C138,'12A'!$B$192:$B$227,0)),0)</f>
        <v>0</v>
      </c>
      <c r="R138" s="333">
        <f>IFERROR(INDEX('13A'!$G$192:$G$227,MATCH(C138,'13A'!$B$192:$B$227,0)),0)</f>
        <v>0</v>
      </c>
      <c r="S138" s="333">
        <f>IFERROR(INDEX('14A'!$G$192:$G$227,MATCH(C138,'14A'!$B$192:$B$227,0)),0)</f>
        <v>0</v>
      </c>
      <c r="T138" s="333">
        <f>IFERROR(INDEX('15A'!$G$192:$G$227,MATCH(C138,'15A'!$B$192:$B$227,0)),0)</f>
        <v>0</v>
      </c>
      <c r="U138" s="333">
        <f>IFERROR(INDEX('16A'!$G$192:$G$227,MATCH($C138,'16A'!$B$192:$B$227,0)),0)</f>
        <v>0</v>
      </c>
      <c r="V138" s="333">
        <f>IFERROR(INDEX('17A'!$G$192:$G$227,MATCH($C138,'17A'!$B$192:$B$227,0)),0)</f>
        <v>0</v>
      </c>
      <c r="W138" s="333">
        <f>IFERROR(INDEX('18A'!$G$192:$G$227,MATCH($C138,'18A'!$B$192:$B$227,0)),0)</f>
        <v>0</v>
      </c>
      <c r="X138" s="333">
        <f>IFERROR(INDEX('19A'!$G$192:$G$227,MATCH($C138,'19A'!$B$192:$B$227,0)),0)</f>
        <v>0</v>
      </c>
      <c r="Y138" s="333">
        <f>IFERROR(INDEX('20A'!$G$192:$G$227,MATCH($C138,'20A'!$B$192:$B$227,0)),0)</f>
        <v>0</v>
      </c>
      <c r="Z138" s="333">
        <f>IFERROR(INDEX('21A'!$G$192:$G$227,MATCH($C138,'21A'!$B$192:$B$227,0)),0)</f>
        <v>0</v>
      </c>
      <c r="AA138" s="333">
        <f>IFERROR(INDEX('22A'!$G$192:$G$227,MATCH($C138,'22A'!$B$192:$B$227,0)),0)</f>
        <v>0</v>
      </c>
      <c r="AB138" s="333">
        <f>IFERROR(INDEX('23A'!$G$192:$G$227,MATCH($C138,'23A'!$B$192:$B$227,0)),0)</f>
        <v>0</v>
      </c>
      <c r="AC138" s="333">
        <f>IFERROR(INDEX('24A'!$G$192:$G$227,MATCH($C138,'24A'!$B$192:$B$227,0)),0)</f>
        <v>0</v>
      </c>
      <c r="AD138" s="333">
        <f>IFERROR(INDEX('25A'!$G$192:$G$227,MATCH($C138,'25A'!$B$192:$B$227,0)),0)</f>
        <v>0</v>
      </c>
      <c r="AE138" s="333">
        <f>IFERROR(INDEX('26A'!$G$192:$G$227,MATCH($C138,'26A'!$B$192:$B$227,0)),0)</f>
        <v>0</v>
      </c>
      <c r="AF138" s="333">
        <f>IFERROR(INDEX('27A'!$G$192:$G$227,MATCH($C138,'27A'!$B$192:$B$227,0)),0)</f>
        <v>0</v>
      </c>
      <c r="AG138" s="333">
        <f>IFERROR(INDEX('28A'!$G$192:$G$227,MATCH($C138,'28A'!$B$192:$B$227,0)),0)</f>
        <v>0</v>
      </c>
      <c r="AH138" s="333">
        <f>IFERROR(INDEX('29A'!$G$192:$G$227,MATCH($C138,'29A'!$B$192:$B$227,0)),0)</f>
        <v>0</v>
      </c>
      <c r="AI138" s="333">
        <f>IFERROR(INDEX('30A'!$G$192:$G$227,MATCH($C138,'30A'!$B$192:$B$227,0)),0)</f>
        <v>0</v>
      </c>
    </row>
    <row r="139" spans="1:35" ht="17.399999999999999" hidden="1">
      <c r="A139" s="298"/>
      <c r="B139" s="298"/>
      <c r="C139" s="286" t="s">
        <v>343</v>
      </c>
      <c r="D139" s="293" t="s">
        <v>209</v>
      </c>
      <c r="E139" s="287">
        <f t="shared" si="1"/>
        <v>0</v>
      </c>
      <c r="F139" s="333">
        <f>IFERROR(INDEX('1A'!$G$192:$G$227,MATCH(C139,'1A'!$B$192:$B$227,0)),0)</f>
        <v>0</v>
      </c>
      <c r="G139" s="333">
        <f>IFERROR(INDEX(#REF!,MATCH(C139,#REF!,0)),0)</f>
        <v>0</v>
      </c>
      <c r="H139" s="333">
        <f>IFERROR(INDEX('3A'!$G$192:$G$227,MATCH(C139,'3A'!$B$192:$B$227,0)),0)</f>
        <v>0</v>
      </c>
      <c r="I139" s="333">
        <f>IFERROR(INDEX('4A'!$G$192:$G$227,MATCH(C139,'4A'!$B$192:$B$227,0)),0)</f>
        <v>0</v>
      </c>
      <c r="J139" s="333">
        <f>IFERROR(INDEX('5A'!$G$192:$G$227,MATCH(C139,'5A'!$B$192:$B$227,0)),0)</f>
        <v>0</v>
      </c>
      <c r="K139" s="333">
        <f>IFERROR(INDEX('6A'!$G$192:$G$227,MATCH(C139,'6A'!$B$192:$B$227,0)),0)</f>
        <v>0</v>
      </c>
      <c r="L139" s="333">
        <f>IFERROR(INDEX('7A'!$G$192:$G$227,MATCH(C139,'7A'!$B$192:$B$227,0)),0)</f>
        <v>0</v>
      </c>
      <c r="M139" s="333">
        <f>IFERROR(INDEX('8A'!$G$192:$G$227,MATCH(C139,'8A'!$B$192:$B$227,0)),0)</f>
        <v>0</v>
      </c>
      <c r="N139" s="333">
        <f>IFERROR(INDEX('9A'!$G$192:$G$227,MATCH(C139,'9A'!$B$192:$B$227,0)),0)</f>
        <v>0</v>
      </c>
      <c r="O139" s="333">
        <f>IFERROR(INDEX('10A'!$G$192:$G$227,MATCH(C139,'10A'!$B$192:$B$227,0)),0)</f>
        <v>0</v>
      </c>
      <c r="P139" s="333">
        <f>IFERROR(INDEX('11A'!$G$192:$G$227,MATCH(C139,'11A'!$B$192:$B$227,0)),0)</f>
        <v>0</v>
      </c>
      <c r="Q139" s="333">
        <f>IFERROR(INDEX('12A'!$G$192:$G$227,MATCH(C139,'12A'!$B$192:$B$227,0)),0)</f>
        <v>0</v>
      </c>
      <c r="R139" s="333">
        <f>IFERROR(INDEX('13A'!$G$192:$G$227,MATCH(C139,'13A'!$B$192:$B$227,0)),0)</f>
        <v>0</v>
      </c>
      <c r="S139" s="333">
        <f>IFERROR(INDEX('14A'!$G$192:$G$227,MATCH(C139,'14A'!$B$192:$B$227,0)),0)</f>
        <v>0</v>
      </c>
      <c r="T139" s="333">
        <f>IFERROR(INDEX('15A'!$G$192:$G$227,MATCH(C139,'15A'!$B$192:$B$227,0)),0)</f>
        <v>0</v>
      </c>
      <c r="U139" s="333">
        <f>IFERROR(INDEX('16A'!$G$192:$G$227,MATCH($C139,'16A'!$B$192:$B$227,0)),0)</f>
        <v>0</v>
      </c>
      <c r="V139" s="333">
        <f>IFERROR(INDEX('17A'!$G$192:$G$227,MATCH($C139,'17A'!$B$192:$B$227,0)),0)</f>
        <v>0</v>
      </c>
      <c r="W139" s="333">
        <f>IFERROR(INDEX('18A'!$G$192:$G$227,MATCH($C139,'18A'!$B$192:$B$227,0)),0)</f>
        <v>0</v>
      </c>
      <c r="X139" s="333">
        <f>IFERROR(INDEX('19A'!$G$192:$G$227,MATCH($C139,'19A'!$B$192:$B$227,0)),0)</f>
        <v>0</v>
      </c>
      <c r="Y139" s="333">
        <f>IFERROR(INDEX('20A'!$G$192:$G$227,MATCH($C139,'20A'!$B$192:$B$227,0)),0)</f>
        <v>0</v>
      </c>
      <c r="Z139" s="333">
        <f>IFERROR(INDEX('21A'!$G$192:$G$227,MATCH($C139,'21A'!$B$192:$B$227,0)),0)</f>
        <v>0</v>
      </c>
      <c r="AA139" s="333">
        <f>IFERROR(INDEX('22A'!$G$192:$G$227,MATCH($C139,'22A'!$B$192:$B$227,0)),0)</f>
        <v>0</v>
      </c>
      <c r="AB139" s="333">
        <f>IFERROR(INDEX('23A'!$G$192:$G$227,MATCH($C139,'23A'!$B$192:$B$227,0)),0)</f>
        <v>0</v>
      </c>
      <c r="AC139" s="333">
        <f>IFERROR(INDEX('24A'!$G$192:$G$227,MATCH($C139,'24A'!$B$192:$B$227,0)),0)</f>
        <v>0</v>
      </c>
      <c r="AD139" s="333">
        <f>IFERROR(INDEX('25A'!$G$192:$G$227,MATCH($C139,'25A'!$B$192:$B$227,0)),0)</f>
        <v>0</v>
      </c>
      <c r="AE139" s="333">
        <f>IFERROR(INDEX('26A'!$G$192:$G$227,MATCH($C139,'26A'!$B$192:$B$227,0)),0)</f>
        <v>0</v>
      </c>
      <c r="AF139" s="333">
        <f>IFERROR(INDEX('27A'!$G$192:$G$227,MATCH($C139,'27A'!$B$192:$B$227,0)),0)</f>
        <v>0</v>
      </c>
      <c r="AG139" s="333">
        <f>IFERROR(INDEX('28A'!$G$192:$G$227,MATCH($C139,'28A'!$B$192:$B$227,0)),0)</f>
        <v>0</v>
      </c>
      <c r="AH139" s="333">
        <f>IFERROR(INDEX('29A'!$G$192:$G$227,MATCH($C139,'29A'!$B$192:$B$227,0)),0)</f>
        <v>0</v>
      </c>
      <c r="AI139" s="333">
        <f>IFERROR(INDEX('30A'!$G$192:$G$227,MATCH($C139,'30A'!$B$192:$B$227,0)),0)</f>
        <v>0</v>
      </c>
    </row>
    <row r="140" spans="1:35" ht="17.399999999999999" hidden="1">
      <c r="A140" s="298"/>
      <c r="B140" s="298"/>
      <c r="C140" s="286" t="s">
        <v>344</v>
      </c>
      <c r="D140" s="293" t="s">
        <v>209</v>
      </c>
      <c r="E140" s="287">
        <f t="shared" ref="E140:E205" si="2">SUM(F140:T140)</f>
        <v>0</v>
      </c>
      <c r="F140" s="333">
        <f>IFERROR(INDEX('1A'!$G$192:$G$227,MATCH(C140,'1A'!$B$192:$B$227,0)),0)</f>
        <v>0</v>
      </c>
      <c r="G140" s="333">
        <f>IFERROR(INDEX(#REF!,MATCH(C140,#REF!,0)),0)</f>
        <v>0</v>
      </c>
      <c r="H140" s="333">
        <f>IFERROR(INDEX('3A'!$G$192:$G$227,MATCH(C140,'3A'!$B$192:$B$227,0)),0)</f>
        <v>0</v>
      </c>
      <c r="I140" s="333">
        <f>IFERROR(INDEX('4A'!$G$192:$G$227,MATCH(C140,'4A'!$B$192:$B$227,0)),0)</f>
        <v>0</v>
      </c>
      <c r="J140" s="333">
        <f>IFERROR(INDEX('5A'!$G$192:$G$227,MATCH(C140,'5A'!$B$192:$B$227,0)),0)</f>
        <v>0</v>
      </c>
      <c r="K140" s="333">
        <f>IFERROR(INDEX('6A'!$G$192:$G$227,MATCH(C140,'6A'!$B$192:$B$227,0)),0)</f>
        <v>0</v>
      </c>
      <c r="L140" s="333">
        <f>IFERROR(INDEX('7A'!$G$192:$G$227,MATCH(C140,'7A'!$B$192:$B$227,0)),0)</f>
        <v>0</v>
      </c>
      <c r="M140" s="333">
        <f>IFERROR(INDEX('8A'!$G$192:$G$227,MATCH(C140,'8A'!$B$192:$B$227,0)),0)</f>
        <v>0</v>
      </c>
      <c r="N140" s="333">
        <f>IFERROR(INDEX('9A'!$G$192:$G$227,MATCH(C140,'9A'!$B$192:$B$227,0)),0)</f>
        <v>0</v>
      </c>
      <c r="O140" s="333">
        <f>IFERROR(INDEX('10A'!$G$192:$G$227,MATCH(C140,'10A'!$B$192:$B$227,0)),0)</f>
        <v>0</v>
      </c>
      <c r="P140" s="333">
        <f>IFERROR(INDEX('11A'!$G$192:$G$227,MATCH(C140,'11A'!$B$192:$B$227,0)),0)</f>
        <v>0</v>
      </c>
      <c r="Q140" s="333">
        <f>IFERROR(INDEX('12A'!$G$192:$G$227,MATCH(C140,'12A'!$B$192:$B$227,0)),0)</f>
        <v>0</v>
      </c>
      <c r="R140" s="333">
        <f>IFERROR(INDEX('13A'!$G$192:$G$227,MATCH(C140,'13A'!$B$192:$B$227,0)),0)</f>
        <v>0</v>
      </c>
      <c r="S140" s="333">
        <f>IFERROR(INDEX('14A'!$G$192:$G$227,MATCH(C140,'14A'!$B$192:$B$227,0)),0)</f>
        <v>0</v>
      </c>
      <c r="T140" s="333">
        <f>IFERROR(INDEX('15A'!$G$192:$G$227,MATCH(C140,'15A'!$B$192:$B$227,0)),0)</f>
        <v>0</v>
      </c>
      <c r="U140" s="333">
        <f>IFERROR(INDEX('16A'!$G$192:$G$227,MATCH($C140,'16A'!$B$192:$B$227,0)),0)</f>
        <v>0</v>
      </c>
      <c r="V140" s="333">
        <f>IFERROR(INDEX('17A'!$G$192:$G$227,MATCH($C140,'17A'!$B$192:$B$227,0)),0)</f>
        <v>0</v>
      </c>
      <c r="W140" s="333">
        <f>IFERROR(INDEX('18A'!$G$192:$G$227,MATCH($C140,'18A'!$B$192:$B$227,0)),0)</f>
        <v>0</v>
      </c>
      <c r="X140" s="333">
        <f>IFERROR(INDEX('19A'!$G$192:$G$227,MATCH($C140,'19A'!$B$192:$B$227,0)),0)</f>
        <v>0</v>
      </c>
      <c r="Y140" s="333">
        <f>IFERROR(INDEX('20A'!$G$192:$G$227,MATCH($C140,'20A'!$B$192:$B$227,0)),0)</f>
        <v>0</v>
      </c>
      <c r="Z140" s="333">
        <f>IFERROR(INDEX('21A'!$G$192:$G$227,MATCH($C140,'21A'!$B$192:$B$227,0)),0)</f>
        <v>0</v>
      </c>
      <c r="AA140" s="333">
        <f>IFERROR(INDEX('22A'!$G$192:$G$227,MATCH($C140,'22A'!$B$192:$B$227,0)),0)</f>
        <v>0</v>
      </c>
      <c r="AB140" s="333">
        <f>IFERROR(INDEX('23A'!$G$192:$G$227,MATCH($C140,'23A'!$B$192:$B$227,0)),0)</f>
        <v>0</v>
      </c>
      <c r="AC140" s="333">
        <f>IFERROR(INDEX('24A'!$G$192:$G$227,MATCH($C140,'24A'!$B$192:$B$227,0)),0)</f>
        <v>0</v>
      </c>
      <c r="AD140" s="333">
        <f>IFERROR(INDEX('25A'!$G$192:$G$227,MATCH($C140,'25A'!$B$192:$B$227,0)),0)</f>
        <v>0</v>
      </c>
      <c r="AE140" s="333">
        <f>IFERROR(INDEX('26A'!$G$192:$G$227,MATCH($C140,'26A'!$B$192:$B$227,0)),0)</f>
        <v>0</v>
      </c>
      <c r="AF140" s="333">
        <f>IFERROR(INDEX('27A'!$G$192:$G$227,MATCH($C140,'27A'!$B$192:$B$227,0)),0)</f>
        <v>0</v>
      </c>
      <c r="AG140" s="333">
        <f>IFERROR(INDEX('28A'!$G$192:$G$227,MATCH($C140,'28A'!$B$192:$B$227,0)),0)</f>
        <v>0</v>
      </c>
      <c r="AH140" s="333">
        <f>IFERROR(INDEX('29A'!$G$192:$G$227,MATCH($C140,'29A'!$B$192:$B$227,0)),0)</f>
        <v>0</v>
      </c>
      <c r="AI140" s="333">
        <f>IFERROR(INDEX('30A'!$G$192:$G$227,MATCH($C140,'30A'!$B$192:$B$227,0)),0)</f>
        <v>0</v>
      </c>
    </row>
    <row r="141" spans="1:35" ht="17.399999999999999" hidden="1">
      <c r="A141" s="298"/>
      <c r="B141" s="298"/>
      <c r="C141" s="286" t="s">
        <v>345</v>
      </c>
      <c r="D141" s="293" t="s">
        <v>209</v>
      </c>
      <c r="E141" s="287">
        <f t="shared" si="2"/>
        <v>0</v>
      </c>
      <c r="F141" s="333">
        <f>IFERROR(INDEX('1A'!$G$192:$G$227,MATCH(C141,'1A'!$B$192:$B$227,0)),0)</f>
        <v>0</v>
      </c>
      <c r="G141" s="333">
        <f>IFERROR(INDEX(#REF!,MATCH(C141,#REF!,0)),0)</f>
        <v>0</v>
      </c>
      <c r="H141" s="333">
        <f>IFERROR(INDEX('3A'!$G$192:$G$227,MATCH(C141,'3A'!$B$192:$B$227,0)),0)</f>
        <v>0</v>
      </c>
      <c r="I141" s="333">
        <f>IFERROR(INDEX('4A'!$G$192:$G$227,MATCH(C141,'4A'!$B$192:$B$227,0)),0)</f>
        <v>0</v>
      </c>
      <c r="J141" s="333">
        <f>IFERROR(INDEX('5A'!$G$192:$G$227,MATCH(C141,'5A'!$B$192:$B$227,0)),0)</f>
        <v>0</v>
      </c>
      <c r="K141" s="333">
        <f>IFERROR(INDEX('6A'!$G$192:$G$227,MATCH(C141,'6A'!$B$192:$B$227,0)),0)</f>
        <v>0</v>
      </c>
      <c r="L141" s="333">
        <f>IFERROR(INDEX('7A'!$G$192:$G$227,MATCH(C141,'7A'!$B$192:$B$227,0)),0)</f>
        <v>0</v>
      </c>
      <c r="M141" s="333">
        <f>IFERROR(INDEX('8A'!$G$192:$G$227,MATCH(C141,'8A'!$B$192:$B$227,0)),0)</f>
        <v>0</v>
      </c>
      <c r="N141" s="333">
        <f>IFERROR(INDEX('9A'!$G$192:$G$227,MATCH(C141,'9A'!$B$192:$B$227,0)),0)</f>
        <v>0</v>
      </c>
      <c r="O141" s="333">
        <f>IFERROR(INDEX('10A'!$G$192:$G$227,MATCH(C141,'10A'!$B$192:$B$227,0)),0)</f>
        <v>0</v>
      </c>
      <c r="P141" s="333">
        <f>IFERROR(INDEX('11A'!$G$192:$G$227,MATCH(C141,'11A'!$B$192:$B$227,0)),0)</f>
        <v>0</v>
      </c>
      <c r="Q141" s="333">
        <f>IFERROR(INDEX('12A'!$G$192:$G$227,MATCH(C141,'12A'!$B$192:$B$227,0)),0)</f>
        <v>0</v>
      </c>
      <c r="R141" s="333">
        <f>IFERROR(INDEX('13A'!$G$192:$G$227,MATCH(C141,'13A'!$B$192:$B$227,0)),0)</f>
        <v>0</v>
      </c>
      <c r="S141" s="333">
        <f>IFERROR(INDEX('14A'!$G$192:$G$227,MATCH(C141,'14A'!$B$192:$B$227,0)),0)</f>
        <v>0</v>
      </c>
      <c r="T141" s="333">
        <f>IFERROR(INDEX('15A'!$G$192:$G$227,MATCH(C141,'15A'!$B$192:$B$227,0)),0)</f>
        <v>0</v>
      </c>
      <c r="U141" s="333">
        <f>IFERROR(INDEX('16A'!$G$192:$G$227,MATCH($C141,'16A'!$B$192:$B$227,0)),0)</f>
        <v>0</v>
      </c>
      <c r="V141" s="333">
        <f>IFERROR(INDEX('17A'!$G$192:$G$227,MATCH($C141,'17A'!$B$192:$B$227,0)),0)</f>
        <v>0</v>
      </c>
      <c r="W141" s="333">
        <f>IFERROR(INDEX('18A'!$G$192:$G$227,MATCH($C141,'18A'!$B$192:$B$227,0)),0)</f>
        <v>0</v>
      </c>
      <c r="X141" s="333">
        <f>IFERROR(INDEX('19A'!$G$192:$G$227,MATCH($C141,'19A'!$B$192:$B$227,0)),0)</f>
        <v>0</v>
      </c>
      <c r="Y141" s="333">
        <f>IFERROR(INDEX('20A'!$G$192:$G$227,MATCH($C141,'20A'!$B$192:$B$227,0)),0)</f>
        <v>0</v>
      </c>
      <c r="Z141" s="333">
        <f>IFERROR(INDEX('21A'!$G$192:$G$227,MATCH($C141,'21A'!$B$192:$B$227,0)),0)</f>
        <v>0</v>
      </c>
      <c r="AA141" s="333">
        <f>IFERROR(INDEX('22A'!$G$192:$G$227,MATCH($C141,'22A'!$B$192:$B$227,0)),0)</f>
        <v>0</v>
      </c>
      <c r="AB141" s="333">
        <f>IFERROR(INDEX('23A'!$G$192:$G$227,MATCH($C141,'23A'!$B$192:$B$227,0)),0)</f>
        <v>0</v>
      </c>
      <c r="AC141" s="333">
        <f>IFERROR(INDEX('24A'!$G$192:$G$227,MATCH($C141,'24A'!$B$192:$B$227,0)),0)</f>
        <v>0</v>
      </c>
      <c r="AD141" s="333">
        <f>IFERROR(INDEX('25A'!$G$192:$G$227,MATCH($C141,'25A'!$B$192:$B$227,0)),0)</f>
        <v>0</v>
      </c>
      <c r="AE141" s="333">
        <f>IFERROR(INDEX('26A'!$G$192:$G$227,MATCH($C141,'26A'!$B$192:$B$227,0)),0)</f>
        <v>0</v>
      </c>
      <c r="AF141" s="333">
        <f>IFERROR(INDEX('27A'!$G$192:$G$227,MATCH($C141,'27A'!$B$192:$B$227,0)),0)</f>
        <v>0</v>
      </c>
      <c r="AG141" s="333">
        <f>IFERROR(INDEX('28A'!$G$192:$G$227,MATCH($C141,'28A'!$B$192:$B$227,0)),0)</f>
        <v>0</v>
      </c>
      <c r="AH141" s="333">
        <f>IFERROR(INDEX('29A'!$G$192:$G$227,MATCH($C141,'29A'!$B$192:$B$227,0)),0)</f>
        <v>0</v>
      </c>
      <c r="AI141" s="333">
        <f>IFERROR(INDEX('30A'!$G$192:$G$227,MATCH($C141,'30A'!$B$192:$B$227,0)),0)</f>
        <v>0</v>
      </c>
    </row>
    <row r="142" spans="1:35" ht="17.399999999999999" hidden="1">
      <c r="A142" s="298"/>
      <c r="B142" s="298"/>
      <c r="C142" s="286" t="s">
        <v>346</v>
      </c>
      <c r="D142" s="293" t="s">
        <v>209</v>
      </c>
      <c r="E142" s="287">
        <f t="shared" si="2"/>
        <v>0</v>
      </c>
      <c r="F142" s="333">
        <f>IFERROR(INDEX('1A'!$G$192:$G$227,MATCH(C142,'1A'!$B$192:$B$227,0)),0)</f>
        <v>0</v>
      </c>
      <c r="G142" s="333">
        <f>IFERROR(INDEX(#REF!,MATCH(C142,#REF!,0)),0)</f>
        <v>0</v>
      </c>
      <c r="H142" s="333">
        <f>IFERROR(INDEX('3A'!$G$192:$G$227,MATCH(C142,'3A'!$B$192:$B$227,0)),0)</f>
        <v>0</v>
      </c>
      <c r="I142" s="333">
        <f>IFERROR(INDEX('4A'!$G$192:$G$227,MATCH(C142,'4A'!$B$192:$B$227,0)),0)</f>
        <v>0</v>
      </c>
      <c r="J142" s="333">
        <f>IFERROR(INDEX('5A'!$G$192:$G$227,MATCH(C142,'5A'!$B$192:$B$227,0)),0)</f>
        <v>0</v>
      </c>
      <c r="K142" s="333">
        <f>IFERROR(INDEX('6A'!$G$192:$G$227,MATCH(C142,'6A'!$B$192:$B$227,0)),0)</f>
        <v>0</v>
      </c>
      <c r="L142" s="333">
        <f>IFERROR(INDEX('7A'!$G$192:$G$227,MATCH(C142,'7A'!$B$192:$B$227,0)),0)</f>
        <v>0</v>
      </c>
      <c r="M142" s="333">
        <f>IFERROR(INDEX('8A'!$G$192:$G$227,MATCH(C142,'8A'!$B$192:$B$227,0)),0)</f>
        <v>0</v>
      </c>
      <c r="N142" s="333">
        <f>IFERROR(INDEX('9A'!$G$192:$G$227,MATCH(C142,'9A'!$B$192:$B$227,0)),0)</f>
        <v>0</v>
      </c>
      <c r="O142" s="333">
        <f>IFERROR(INDEX('10A'!$G$192:$G$227,MATCH(C142,'10A'!$B$192:$B$227,0)),0)</f>
        <v>0</v>
      </c>
      <c r="P142" s="333">
        <f>IFERROR(INDEX('11A'!$G$192:$G$227,MATCH(C142,'11A'!$B$192:$B$227,0)),0)</f>
        <v>0</v>
      </c>
      <c r="Q142" s="333">
        <f>IFERROR(INDEX('12A'!$G$192:$G$227,MATCH(C142,'12A'!$B$192:$B$227,0)),0)</f>
        <v>0</v>
      </c>
      <c r="R142" s="333">
        <f>IFERROR(INDEX('13A'!$G$192:$G$227,MATCH(C142,'13A'!$B$192:$B$227,0)),0)</f>
        <v>0</v>
      </c>
      <c r="S142" s="333">
        <f>IFERROR(INDEX('14A'!$G$192:$G$227,MATCH(C142,'14A'!$B$192:$B$227,0)),0)</f>
        <v>0</v>
      </c>
      <c r="T142" s="333">
        <f>IFERROR(INDEX('15A'!$G$192:$G$227,MATCH(C142,'15A'!$B$192:$B$227,0)),0)</f>
        <v>0</v>
      </c>
      <c r="U142" s="333">
        <f>IFERROR(INDEX('16A'!$G$192:$G$227,MATCH($C142,'16A'!$B$192:$B$227,0)),0)</f>
        <v>0</v>
      </c>
      <c r="V142" s="333">
        <f>IFERROR(INDEX('17A'!$G$192:$G$227,MATCH($C142,'17A'!$B$192:$B$227,0)),0)</f>
        <v>0</v>
      </c>
      <c r="W142" s="333">
        <f>IFERROR(INDEX('18A'!$G$192:$G$227,MATCH($C142,'18A'!$B$192:$B$227,0)),0)</f>
        <v>0</v>
      </c>
      <c r="X142" s="333">
        <f>IFERROR(INDEX('19A'!$G$192:$G$227,MATCH($C142,'19A'!$B$192:$B$227,0)),0)</f>
        <v>0</v>
      </c>
      <c r="Y142" s="333">
        <f>IFERROR(INDEX('20A'!$G$192:$G$227,MATCH($C142,'20A'!$B$192:$B$227,0)),0)</f>
        <v>0</v>
      </c>
      <c r="Z142" s="333">
        <f>IFERROR(INDEX('21A'!$G$192:$G$227,MATCH($C142,'21A'!$B$192:$B$227,0)),0)</f>
        <v>0</v>
      </c>
      <c r="AA142" s="333">
        <f>IFERROR(INDEX('22A'!$G$192:$G$227,MATCH($C142,'22A'!$B$192:$B$227,0)),0)</f>
        <v>0</v>
      </c>
      <c r="AB142" s="333">
        <f>IFERROR(INDEX('23A'!$G$192:$G$227,MATCH($C142,'23A'!$B$192:$B$227,0)),0)</f>
        <v>0</v>
      </c>
      <c r="AC142" s="333">
        <f>IFERROR(INDEX('24A'!$G$192:$G$227,MATCH($C142,'24A'!$B$192:$B$227,0)),0)</f>
        <v>0</v>
      </c>
      <c r="AD142" s="333">
        <f>IFERROR(INDEX('25A'!$G$192:$G$227,MATCH($C142,'25A'!$B$192:$B$227,0)),0)</f>
        <v>0</v>
      </c>
      <c r="AE142" s="333">
        <f>IFERROR(INDEX('26A'!$G$192:$G$227,MATCH($C142,'26A'!$B$192:$B$227,0)),0)</f>
        <v>0</v>
      </c>
      <c r="AF142" s="333">
        <f>IFERROR(INDEX('27A'!$G$192:$G$227,MATCH($C142,'27A'!$B$192:$B$227,0)),0)</f>
        <v>0</v>
      </c>
      <c r="AG142" s="333">
        <f>IFERROR(INDEX('28A'!$G$192:$G$227,MATCH($C142,'28A'!$B$192:$B$227,0)),0)</f>
        <v>0</v>
      </c>
      <c r="AH142" s="333">
        <f>IFERROR(INDEX('29A'!$G$192:$G$227,MATCH($C142,'29A'!$B$192:$B$227,0)),0)</f>
        <v>0</v>
      </c>
      <c r="AI142" s="333">
        <f>IFERROR(INDEX('30A'!$G$192:$G$227,MATCH($C142,'30A'!$B$192:$B$227,0)),0)</f>
        <v>0</v>
      </c>
    </row>
    <row r="143" spans="1:35" ht="17.399999999999999" hidden="1">
      <c r="A143" s="298"/>
      <c r="B143" s="298"/>
      <c r="C143" s="286" t="s">
        <v>347</v>
      </c>
      <c r="D143" s="293" t="s">
        <v>209</v>
      </c>
      <c r="E143" s="287">
        <f t="shared" si="2"/>
        <v>0</v>
      </c>
      <c r="F143" s="333">
        <f>IFERROR(INDEX('1A'!$G$192:$G$227,MATCH(C143,'1A'!$B$192:$B$227,0)),0)</f>
        <v>0</v>
      </c>
      <c r="G143" s="333">
        <f>IFERROR(INDEX(#REF!,MATCH(C143,#REF!,0)),0)</f>
        <v>0</v>
      </c>
      <c r="H143" s="333">
        <f>IFERROR(INDEX('3A'!$G$192:$G$227,MATCH(C143,'3A'!$B$192:$B$227,0)),0)</f>
        <v>0</v>
      </c>
      <c r="I143" s="333">
        <f>IFERROR(INDEX('4A'!$G$192:$G$227,MATCH(C143,'4A'!$B$192:$B$227,0)),0)</f>
        <v>0</v>
      </c>
      <c r="J143" s="333">
        <f>IFERROR(INDEX('5A'!$G$192:$G$227,MATCH(C143,'5A'!$B$192:$B$227,0)),0)</f>
        <v>0</v>
      </c>
      <c r="K143" s="333">
        <f>IFERROR(INDEX('6A'!$G$192:$G$227,MATCH(C143,'6A'!$B$192:$B$227,0)),0)</f>
        <v>0</v>
      </c>
      <c r="L143" s="333">
        <f>IFERROR(INDEX('7A'!$G$192:$G$227,MATCH(C143,'7A'!$B$192:$B$227,0)),0)</f>
        <v>0</v>
      </c>
      <c r="M143" s="333">
        <f>IFERROR(INDEX('8A'!$G$192:$G$227,MATCH(C143,'8A'!$B$192:$B$227,0)),0)</f>
        <v>0</v>
      </c>
      <c r="N143" s="333">
        <f>IFERROR(INDEX('9A'!$G$192:$G$227,MATCH(C143,'9A'!$B$192:$B$227,0)),0)</f>
        <v>0</v>
      </c>
      <c r="O143" s="333">
        <f>IFERROR(INDEX('10A'!$G$192:$G$227,MATCH(C143,'10A'!$B$192:$B$227,0)),0)</f>
        <v>0</v>
      </c>
      <c r="P143" s="333">
        <f>IFERROR(INDEX('11A'!$G$192:$G$227,MATCH(C143,'11A'!$B$192:$B$227,0)),0)</f>
        <v>0</v>
      </c>
      <c r="Q143" s="333">
        <f>IFERROR(INDEX('12A'!$G$192:$G$227,MATCH(C143,'12A'!$B$192:$B$227,0)),0)</f>
        <v>0</v>
      </c>
      <c r="R143" s="333">
        <f>IFERROR(INDEX('13A'!$G$192:$G$227,MATCH(C143,'13A'!$B$192:$B$227,0)),0)</f>
        <v>0</v>
      </c>
      <c r="S143" s="333">
        <f>IFERROR(INDEX('14A'!$G$192:$G$227,MATCH(C143,'14A'!$B$192:$B$227,0)),0)</f>
        <v>0</v>
      </c>
      <c r="T143" s="333">
        <f>IFERROR(INDEX('15A'!$G$192:$G$227,MATCH(C143,'15A'!$B$192:$B$227,0)),0)</f>
        <v>0</v>
      </c>
      <c r="U143" s="333">
        <f>IFERROR(INDEX('16A'!$G$192:$G$227,MATCH($C143,'16A'!$B$192:$B$227,0)),0)</f>
        <v>0</v>
      </c>
      <c r="V143" s="333">
        <f>IFERROR(INDEX('17A'!$G$192:$G$227,MATCH($C143,'17A'!$B$192:$B$227,0)),0)</f>
        <v>0</v>
      </c>
      <c r="W143" s="333">
        <f>IFERROR(INDEX('18A'!$G$192:$G$227,MATCH($C143,'18A'!$B$192:$B$227,0)),0)</f>
        <v>0</v>
      </c>
      <c r="X143" s="333">
        <f>IFERROR(INDEX('19A'!$G$192:$G$227,MATCH($C143,'19A'!$B$192:$B$227,0)),0)</f>
        <v>0</v>
      </c>
      <c r="Y143" s="333">
        <f>IFERROR(INDEX('20A'!$G$192:$G$227,MATCH($C143,'20A'!$B$192:$B$227,0)),0)</f>
        <v>0</v>
      </c>
      <c r="Z143" s="333">
        <f>IFERROR(INDEX('21A'!$G$192:$G$227,MATCH($C143,'21A'!$B$192:$B$227,0)),0)</f>
        <v>0</v>
      </c>
      <c r="AA143" s="333">
        <f>IFERROR(INDEX('22A'!$G$192:$G$227,MATCH($C143,'22A'!$B$192:$B$227,0)),0)</f>
        <v>0</v>
      </c>
      <c r="AB143" s="333">
        <f>IFERROR(INDEX('23A'!$G$192:$G$227,MATCH($C143,'23A'!$B$192:$B$227,0)),0)</f>
        <v>0</v>
      </c>
      <c r="AC143" s="333">
        <f>IFERROR(INDEX('24A'!$G$192:$G$227,MATCH($C143,'24A'!$B$192:$B$227,0)),0)</f>
        <v>0</v>
      </c>
      <c r="AD143" s="333">
        <f>IFERROR(INDEX('25A'!$G$192:$G$227,MATCH($C143,'25A'!$B$192:$B$227,0)),0)</f>
        <v>0</v>
      </c>
      <c r="AE143" s="333">
        <f>IFERROR(INDEX('26A'!$G$192:$G$227,MATCH($C143,'26A'!$B$192:$B$227,0)),0)</f>
        <v>0</v>
      </c>
      <c r="AF143" s="333">
        <f>IFERROR(INDEX('27A'!$G$192:$G$227,MATCH($C143,'27A'!$B$192:$B$227,0)),0)</f>
        <v>0</v>
      </c>
      <c r="AG143" s="333">
        <f>IFERROR(INDEX('28A'!$G$192:$G$227,MATCH($C143,'28A'!$B$192:$B$227,0)),0)</f>
        <v>0</v>
      </c>
      <c r="AH143" s="333">
        <f>IFERROR(INDEX('29A'!$G$192:$G$227,MATCH($C143,'29A'!$B$192:$B$227,0)),0)</f>
        <v>0</v>
      </c>
      <c r="AI143" s="333">
        <f>IFERROR(INDEX('30A'!$G$192:$G$227,MATCH($C143,'30A'!$B$192:$B$227,0)),0)</f>
        <v>0</v>
      </c>
    </row>
    <row r="144" spans="1:35" ht="17.399999999999999" hidden="1">
      <c r="A144" s="298"/>
      <c r="B144" s="298"/>
      <c r="C144" s="286" t="s">
        <v>348</v>
      </c>
      <c r="D144" s="293" t="s">
        <v>209</v>
      </c>
      <c r="E144" s="287">
        <f t="shared" si="2"/>
        <v>0</v>
      </c>
      <c r="F144" s="333">
        <f>IFERROR(INDEX('1A'!$G$192:$G$227,MATCH(C144,'1A'!$B$192:$B$227,0)),0)</f>
        <v>0</v>
      </c>
      <c r="G144" s="333">
        <f>IFERROR(INDEX(#REF!,MATCH(C144,#REF!,0)),0)</f>
        <v>0</v>
      </c>
      <c r="H144" s="333">
        <f>IFERROR(INDEX('3A'!$G$192:$G$227,MATCH(C144,'3A'!$B$192:$B$227,0)),0)</f>
        <v>0</v>
      </c>
      <c r="I144" s="333">
        <f>IFERROR(INDEX('4A'!$G$192:$G$227,MATCH(C144,'4A'!$B$192:$B$227,0)),0)</f>
        <v>0</v>
      </c>
      <c r="J144" s="333">
        <f>IFERROR(INDEX('5A'!$G$192:$G$227,MATCH(C144,'5A'!$B$192:$B$227,0)),0)</f>
        <v>0</v>
      </c>
      <c r="K144" s="333">
        <f>IFERROR(INDEX('6A'!$G$192:$G$227,MATCH(C144,'6A'!$B$192:$B$227,0)),0)</f>
        <v>0</v>
      </c>
      <c r="L144" s="333">
        <f>IFERROR(INDEX('7A'!$G$192:$G$227,MATCH(C144,'7A'!$B$192:$B$227,0)),0)</f>
        <v>0</v>
      </c>
      <c r="M144" s="333">
        <f>IFERROR(INDEX('8A'!$G$192:$G$227,MATCH(C144,'8A'!$B$192:$B$227,0)),0)</f>
        <v>0</v>
      </c>
      <c r="N144" s="333">
        <f>IFERROR(INDEX('9A'!$G$192:$G$227,MATCH(C144,'9A'!$B$192:$B$227,0)),0)</f>
        <v>0</v>
      </c>
      <c r="O144" s="333">
        <f>IFERROR(INDEX('10A'!$G$192:$G$227,MATCH(C144,'10A'!$B$192:$B$227,0)),0)</f>
        <v>0</v>
      </c>
      <c r="P144" s="333">
        <f>IFERROR(INDEX('11A'!$G$192:$G$227,MATCH(C144,'11A'!$B$192:$B$227,0)),0)</f>
        <v>0</v>
      </c>
      <c r="Q144" s="333">
        <f>IFERROR(INDEX('12A'!$G$192:$G$227,MATCH(C144,'12A'!$B$192:$B$227,0)),0)</f>
        <v>0</v>
      </c>
      <c r="R144" s="333">
        <f>IFERROR(INDEX('13A'!$G$192:$G$227,MATCH(C144,'13A'!$B$192:$B$227,0)),0)</f>
        <v>0</v>
      </c>
      <c r="S144" s="333">
        <f>IFERROR(INDEX('14A'!$G$192:$G$227,MATCH(C144,'14A'!$B$192:$B$227,0)),0)</f>
        <v>0</v>
      </c>
      <c r="T144" s="333">
        <f>IFERROR(INDEX('15A'!$G$192:$G$227,MATCH(C144,'15A'!$B$192:$B$227,0)),0)</f>
        <v>0</v>
      </c>
      <c r="U144" s="333">
        <f>IFERROR(INDEX('16A'!$G$192:$G$227,MATCH($C144,'16A'!$B$192:$B$227,0)),0)</f>
        <v>0</v>
      </c>
      <c r="V144" s="333">
        <f>IFERROR(INDEX('17A'!$G$192:$G$227,MATCH($C144,'17A'!$B$192:$B$227,0)),0)</f>
        <v>0</v>
      </c>
      <c r="W144" s="333">
        <f>IFERROR(INDEX('18A'!$G$192:$G$227,MATCH($C144,'18A'!$B$192:$B$227,0)),0)</f>
        <v>0</v>
      </c>
      <c r="X144" s="333">
        <f>IFERROR(INDEX('19A'!$G$192:$G$227,MATCH($C144,'19A'!$B$192:$B$227,0)),0)</f>
        <v>0</v>
      </c>
      <c r="Y144" s="333">
        <f>IFERROR(INDEX('20A'!$G$192:$G$227,MATCH($C144,'20A'!$B$192:$B$227,0)),0)</f>
        <v>0</v>
      </c>
      <c r="Z144" s="333">
        <f>IFERROR(INDEX('21A'!$G$192:$G$227,MATCH($C144,'21A'!$B$192:$B$227,0)),0)</f>
        <v>0</v>
      </c>
      <c r="AA144" s="333">
        <f>IFERROR(INDEX('22A'!$G$192:$G$227,MATCH($C144,'22A'!$B$192:$B$227,0)),0)</f>
        <v>0</v>
      </c>
      <c r="AB144" s="333">
        <f>IFERROR(INDEX('23A'!$G$192:$G$227,MATCH($C144,'23A'!$B$192:$B$227,0)),0)</f>
        <v>0</v>
      </c>
      <c r="AC144" s="333">
        <f>IFERROR(INDEX('24A'!$G$192:$G$227,MATCH($C144,'24A'!$B$192:$B$227,0)),0)</f>
        <v>0</v>
      </c>
      <c r="AD144" s="333">
        <f>IFERROR(INDEX('25A'!$G$192:$G$227,MATCH($C144,'25A'!$B$192:$B$227,0)),0)</f>
        <v>0</v>
      </c>
      <c r="AE144" s="333">
        <f>IFERROR(INDEX('26A'!$G$192:$G$227,MATCH($C144,'26A'!$B$192:$B$227,0)),0)</f>
        <v>0</v>
      </c>
      <c r="AF144" s="333">
        <f>IFERROR(INDEX('27A'!$G$192:$G$227,MATCH($C144,'27A'!$B$192:$B$227,0)),0)</f>
        <v>0</v>
      </c>
      <c r="AG144" s="333">
        <f>IFERROR(INDEX('28A'!$G$192:$G$227,MATCH($C144,'28A'!$B$192:$B$227,0)),0)</f>
        <v>0</v>
      </c>
      <c r="AH144" s="333">
        <f>IFERROR(INDEX('29A'!$G$192:$G$227,MATCH($C144,'29A'!$B$192:$B$227,0)),0)</f>
        <v>0</v>
      </c>
      <c r="AI144" s="333">
        <f>IFERROR(INDEX('30A'!$G$192:$G$227,MATCH($C144,'30A'!$B$192:$B$227,0)),0)</f>
        <v>0</v>
      </c>
    </row>
    <row r="145" spans="1:35" ht="17.399999999999999" hidden="1">
      <c r="A145" s="298"/>
      <c r="B145" s="298"/>
      <c r="C145" s="286" t="s">
        <v>349</v>
      </c>
      <c r="D145" s="293" t="s">
        <v>209</v>
      </c>
      <c r="E145" s="287">
        <f t="shared" si="2"/>
        <v>1200</v>
      </c>
      <c r="F145" s="333">
        <f>IFERROR(INDEX('1A'!$G$192:$G$227,MATCH(C145,'1A'!$B$192:$B$227,0)),0)</f>
        <v>1200</v>
      </c>
      <c r="G145" s="333">
        <f>IFERROR(INDEX(#REF!,MATCH(C145,#REF!,0)),0)</f>
        <v>0</v>
      </c>
      <c r="H145" s="333">
        <f>IFERROR(INDEX('3A'!$G$192:$G$227,MATCH(C145,'3A'!$B$192:$B$227,0)),0)</f>
        <v>0</v>
      </c>
      <c r="I145" s="333">
        <f>IFERROR(INDEX('4A'!$G$192:$G$227,MATCH(C145,'4A'!$B$192:$B$227,0)),0)</f>
        <v>0</v>
      </c>
      <c r="J145" s="333">
        <f>IFERROR(INDEX('5A'!$G$192:$G$227,MATCH(C145,'5A'!$B$192:$B$227,0)),0)</f>
        <v>0</v>
      </c>
      <c r="K145" s="333">
        <f>IFERROR(INDEX('6A'!$G$192:$G$227,MATCH(C145,'6A'!$B$192:$B$227,0)),0)</f>
        <v>0</v>
      </c>
      <c r="L145" s="333">
        <f>IFERROR(INDEX('7A'!$G$192:$G$227,MATCH(C145,'7A'!$B$192:$B$227,0)),0)</f>
        <v>0</v>
      </c>
      <c r="M145" s="333">
        <f>IFERROR(INDEX('8A'!$G$192:$G$227,MATCH(C145,'8A'!$B$192:$B$227,0)),0)</f>
        <v>0</v>
      </c>
      <c r="N145" s="333">
        <f>IFERROR(INDEX('9A'!$G$192:$G$227,MATCH(C145,'9A'!$B$192:$B$227,0)),0)</f>
        <v>0</v>
      </c>
      <c r="O145" s="333">
        <f>IFERROR(INDEX('10A'!$G$192:$G$227,MATCH(C145,'10A'!$B$192:$B$227,0)),0)</f>
        <v>0</v>
      </c>
      <c r="P145" s="333">
        <f>IFERROR(INDEX('11A'!$G$192:$G$227,MATCH(C145,'11A'!$B$192:$B$227,0)),0)</f>
        <v>0</v>
      </c>
      <c r="Q145" s="333">
        <f>IFERROR(INDEX('12A'!$G$192:$G$227,MATCH(C145,'12A'!$B$192:$B$227,0)),0)</f>
        <v>0</v>
      </c>
      <c r="R145" s="333">
        <f>IFERROR(INDEX('13A'!$G$192:$G$227,MATCH(C145,'13A'!$B$192:$B$227,0)),0)</f>
        <v>0</v>
      </c>
      <c r="S145" s="333">
        <f>IFERROR(INDEX('14A'!$G$192:$G$227,MATCH(C145,'14A'!$B$192:$B$227,0)),0)</f>
        <v>0</v>
      </c>
      <c r="T145" s="333">
        <f>IFERROR(INDEX('15A'!$G$192:$G$227,MATCH(C145,'15A'!$B$192:$B$227,0)),0)</f>
        <v>0</v>
      </c>
      <c r="U145" s="333">
        <f>IFERROR(INDEX('16A'!$G$192:$G$227,MATCH($C145,'16A'!$B$192:$B$227,0)),0)</f>
        <v>0</v>
      </c>
      <c r="V145" s="333">
        <f>IFERROR(INDEX('17A'!$G$192:$G$227,MATCH($C145,'17A'!$B$192:$B$227,0)),0)</f>
        <v>0</v>
      </c>
      <c r="W145" s="333">
        <f>IFERROR(INDEX('18A'!$G$192:$G$227,MATCH($C145,'18A'!$B$192:$B$227,0)),0)</f>
        <v>0</v>
      </c>
      <c r="X145" s="333">
        <f>IFERROR(INDEX('19A'!$G$192:$G$227,MATCH($C145,'19A'!$B$192:$B$227,0)),0)</f>
        <v>0</v>
      </c>
      <c r="Y145" s="333">
        <f>IFERROR(INDEX('20A'!$G$192:$G$227,MATCH($C145,'20A'!$B$192:$B$227,0)),0)</f>
        <v>0</v>
      </c>
      <c r="Z145" s="333">
        <f>IFERROR(INDEX('21A'!$G$192:$G$227,MATCH($C145,'21A'!$B$192:$B$227,0)),0)</f>
        <v>0</v>
      </c>
      <c r="AA145" s="333">
        <f>IFERROR(INDEX('22A'!$G$192:$G$227,MATCH($C145,'22A'!$B$192:$B$227,0)),0)</f>
        <v>0</v>
      </c>
      <c r="AB145" s="333">
        <f>IFERROR(INDEX('23A'!$G$192:$G$227,MATCH($C145,'23A'!$B$192:$B$227,0)),0)</f>
        <v>0</v>
      </c>
      <c r="AC145" s="333">
        <f>IFERROR(INDEX('24A'!$G$192:$G$227,MATCH($C145,'24A'!$B$192:$B$227,0)),0)</f>
        <v>0</v>
      </c>
      <c r="AD145" s="333">
        <f>IFERROR(INDEX('25A'!$G$192:$G$227,MATCH($C145,'25A'!$B$192:$B$227,0)),0)</f>
        <v>0</v>
      </c>
      <c r="AE145" s="333">
        <f>IFERROR(INDEX('26A'!$G$192:$G$227,MATCH($C145,'26A'!$B$192:$B$227,0)),0)</f>
        <v>0</v>
      </c>
      <c r="AF145" s="333">
        <f>IFERROR(INDEX('27A'!$G$192:$G$227,MATCH($C145,'27A'!$B$192:$B$227,0)),0)</f>
        <v>0</v>
      </c>
      <c r="AG145" s="333">
        <f>IFERROR(INDEX('28A'!$G$192:$G$227,MATCH($C145,'28A'!$B$192:$B$227,0)),0)</f>
        <v>0</v>
      </c>
      <c r="AH145" s="333">
        <f>IFERROR(INDEX('29A'!$G$192:$G$227,MATCH($C145,'29A'!$B$192:$B$227,0)),0)</f>
        <v>0</v>
      </c>
      <c r="AI145" s="333">
        <f>IFERROR(INDEX('30A'!$G$192:$G$227,MATCH($C145,'30A'!$B$192:$B$227,0)),0)</f>
        <v>0</v>
      </c>
    </row>
    <row r="146" spans="1:35" ht="17.399999999999999" hidden="1">
      <c r="A146" s="298"/>
      <c r="B146" s="298"/>
      <c r="C146" s="286" t="s">
        <v>350</v>
      </c>
      <c r="D146" s="293" t="s">
        <v>209</v>
      </c>
      <c r="E146" s="287">
        <f t="shared" si="2"/>
        <v>0</v>
      </c>
      <c r="F146" s="333">
        <f>IFERROR(INDEX('1A'!$G$192:$G$227,MATCH(C146,'1A'!$B$192:$B$227,0)),0)</f>
        <v>0</v>
      </c>
      <c r="G146" s="333">
        <f>IFERROR(INDEX(#REF!,MATCH(C146,#REF!,0)),0)</f>
        <v>0</v>
      </c>
      <c r="H146" s="333">
        <f>IFERROR(INDEX('3A'!$G$192:$G$227,MATCH(C146,'3A'!$B$192:$B$227,0)),0)</f>
        <v>0</v>
      </c>
      <c r="I146" s="333">
        <f>IFERROR(INDEX('4A'!$G$192:$G$227,MATCH(C146,'4A'!$B$192:$B$227,0)),0)</f>
        <v>0</v>
      </c>
      <c r="J146" s="333">
        <f>IFERROR(INDEX('5A'!$G$192:$G$227,MATCH(C146,'5A'!$B$192:$B$227,0)),0)</f>
        <v>0</v>
      </c>
      <c r="K146" s="333">
        <f>IFERROR(INDEX('6A'!$G$192:$G$227,MATCH(C146,'6A'!$B$192:$B$227,0)),0)</f>
        <v>0</v>
      </c>
      <c r="L146" s="333">
        <f>IFERROR(INDEX('7A'!$G$192:$G$227,MATCH(C146,'7A'!$B$192:$B$227,0)),0)</f>
        <v>0</v>
      </c>
      <c r="M146" s="333">
        <f>IFERROR(INDEX('8A'!$G$192:$G$227,MATCH(C146,'8A'!$B$192:$B$227,0)),0)</f>
        <v>0</v>
      </c>
      <c r="N146" s="333">
        <f>IFERROR(INDEX('9A'!$G$192:$G$227,MATCH(C146,'9A'!$B$192:$B$227,0)),0)</f>
        <v>0</v>
      </c>
      <c r="O146" s="333">
        <f>IFERROR(INDEX('10A'!$G$192:$G$227,MATCH(C146,'10A'!$B$192:$B$227,0)),0)</f>
        <v>0</v>
      </c>
      <c r="P146" s="333">
        <f>IFERROR(INDEX('11A'!$G$192:$G$227,MATCH(C146,'11A'!$B$192:$B$227,0)),0)</f>
        <v>0</v>
      </c>
      <c r="Q146" s="333">
        <f>IFERROR(INDEX('12A'!$G$192:$G$227,MATCH(C146,'12A'!$B$192:$B$227,0)),0)</f>
        <v>0</v>
      </c>
      <c r="R146" s="333">
        <f>IFERROR(INDEX('13A'!$G$192:$G$227,MATCH(C146,'13A'!$B$192:$B$227,0)),0)</f>
        <v>0</v>
      </c>
      <c r="S146" s="333">
        <f>IFERROR(INDEX('14A'!$G$192:$G$227,MATCH(C146,'14A'!$B$192:$B$227,0)),0)</f>
        <v>0</v>
      </c>
      <c r="T146" s="333">
        <f>IFERROR(INDEX('15A'!$G$192:$G$227,MATCH(C146,'15A'!$B$192:$B$227,0)),0)</f>
        <v>0</v>
      </c>
      <c r="U146" s="333">
        <f>IFERROR(INDEX('16A'!$G$192:$G$227,MATCH($C146,'16A'!$B$192:$B$227,0)),0)</f>
        <v>0</v>
      </c>
      <c r="V146" s="333">
        <f>IFERROR(INDEX('17A'!$G$192:$G$227,MATCH($C146,'17A'!$B$192:$B$227,0)),0)</f>
        <v>0</v>
      </c>
      <c r="W146" s="333">
        <f>IFERROR(INDEX('18A'!$G$192:$G$227,MATCH($C146,'18A'!$B$192:$B$227,0)),0)</f>
        <v>0</v>
      </c>
      <c r="X146" s="333">
        <f>IFERROR(INDEX('19A'!$G$192:$G$227,MATCH($C146,'19A'!$B$192:$B$227,0)),0)</f>
        <v>0</v>
      </c>
      <c r="Y146" s="333">
        <f>IFERROR(INDEX('20A'!$G$192:$G$227,MATCH($C146,'20A'!$B$192:$B$227,0)),0)</f>
        <v>0</v>
      </c>
      <c r="Z146" s="333">
        <f>IFERROR(INDEX('21A'!$G$192:$G$227,MATCH($C146,'21A'!$B$192:$B$227,0)),0)</f>
        <v>0</v>
      </c>
      <c r="AA146" s="333">
        <f>IFERROR(INDEX('22A'!$G$192:$G$227,MATCH($C146,'22A'!$B$192:$B$227,0)),0)</f>
        <v>0</v>
      </c>
      <c r="AB146" s="333">
        <f>IFERROR(INDEX('23A'!$G$192:$G$227,MATCH($C146,'23A'!$B$192:$B$227,0)),0)</f>
        <v>0</v>
      </c>
      <c r="AC146" s="333">
        <f>IFERROR(INDEX('24A'!$G$192:$G$227,MATCH($C146,'24A'!$B$192:$B$227,0)),0)</f>
        <v>0</v>
      </c>
      <c r="AD146" s="333">
        <f>IFERROR(INDEX('25A'!$G$192:$G$227,MATCH($C146,'25A'!$B$192:$B$227,0)),0)</f>
        <v>0</v>
      </c>
      <c r="AE146" s="333">
        <f>IFERROR(INDEX('26A'!$G$192:$G$227,MATCH($C146,'26A'!$B$192:$B$227,0)),0)</f>
        <v>0</v>
      </c>
      <c r="AF146" s="333">
        <f>IFERROR(INDEX('27A'!$G$192:$G$227,MATCH($C146,'27A'!$B$192:$B$227,0)),0)</f>
        <v>0</v>
      </c>
      <c r="AG146" s="333">
        <f>IFERROR(INDEX('28A'!$G$192:$G$227,MATCH($C146,'28A'!$B$192:$B$227,0)),0)</f>
        <v>0</v>
      </c>
      <c r="AH146" s="333">
        <f>IFERROR(INDEX('29A'!$G$192:$G$227,MATCH($C146,'29A'!$B$192:$B$227,0)),0)</f>
        <v>0</v>
      </c>
      <c r="AI146" s="333">
        <f>IFERROR(INDEX('30A'!$G$192:$G$227,MATCH($C146,'30A'!$B$192:$B$227,0)),0)</f>
        <v>0</v>
      </c>
    </row>
    <row r="147" spans="1:35" ht="17.399999999999999" hidden="1">
      <c r="A147" s="298"/>
      <c r="B147" s="298"/>
      <c r="C147" s="286" t="s">
        <v>351</v>
      </c>
      <c r="D147" s="293" t="s">
        <v>209</v>
      </c>
      <c r="E147" s="287">
        <f t="shared" si="2"/>
        <v>0</v>
      </c>
      <c r="F147" s="333">
        <f>IFERROR(INDEX('1A'!$G$192:$G$227,MATCH(C147,'1A'!$B$192:$B$227,0)),0)</f>
        <v>0</v>
      </c>
      <c r="G147" s="333">
        <f>IFERROR(INDEX(#REF!,MATCH(C147,#REF!,0)),0)</f>
        <v>0</v>
      </c>
      <c r="H147" s="333">
        <f>IFERROR(INDEX('3A'!$G$192:$G$227,MATCH(C147,'3A'!$B$192:$B$227,0)),0)</f>
        <v>0</v>
      </c>
      <c r="I147" s="333">
        <f>IFERROR(INDEX('4A'!$G$192:$G$227,MATCH(C147,'4A'!$B$192:$B$227,0)),0)</f>
        <v>0</v>
      </c>
      <c r="J147" s="333">
        <f>IFERROR(INDEX('5A'!$G$192:$G$227,MATCH(C147,'5A'!$B$192:$B$227,0)),0)</f>
        <v>0</v>
      </c>
      <c r="K147" s="333">
        <f>IFERROR(INDEX('6A'!$G$192:$G$227,MATCH(C147,'6A'!$B$192:$B$227,0)),0)</f>
        <v>0</v>
      </c>
      <c r="L147" s="333">
        <f>IFERROR(INDEX('7A'!$G$192:$G$227,MATCH(C147,'7A'!$B$192:$B$227,0)),0)</f>
        <v>0</v>
      </c>
      <c r="M147" s="333">
        <f>IFERROR(INDEX('8A'!$G$192:$G$227,MATCH(C147,'8A'!$B$192:$B$227,0)),0)</f>
        <v>0</v>
      </c>
      <c r="N147" s="333">
        <f>IFERROR(INDEX('9A'!$G$192:$G$227,MATCH(C147,'9A'!$B$192:$B$227,0)),0)</f>
        <v>0</v>
      </c>
      <c r="O147" s="333">
        <f>IFERROR(INDEX('10A'!$G$192:$G$227,MATCH(C147,'10A'!$B$192:$B$227,0)),0)</f>
        <v>0</v>
      </c>
      <c r="P147" s="333">
        <f>IFERROR(INDEX('11A'!$G$192:$G$227,MATCH(C147,'11A'!$B$192:$B$227,0)),0)</f>
        <v>0</v>
      </c>
      <c r="Q147" s="333">
        <f>IFERROR(INDEX('12A'!$G$192:$G$227,MATCH(C147,'12A'!$B$192:$B$227,0)),0)</f>
        <v>0</v>
      </c>
      <c r="R147" s="333">
        <f>IFERROR(INDEX('13A'!$G$192:$G$227,MATCH(C147,'13A'!$B$192:$B$227,0)),0)</f>
        <v>0</v>
      </c>
      <c r="S147" s="333">
        <f>IFERROR(INDEX('14A'!$G$192:$G$227,MATCH(C147,'14A'!$B$192:$B$227,0)),0)</f>
        <v>0</v>
      </c>
      <c r="T147" s="333">
        <f>IFERROR(INDEX('15A'!$G$192:$G$227,MATCH(C147,'15A'!$B$192:$B$227,0)),0)</f>
        <v>0</v>
      </c>
      <c r="U147" s="333">
        <f>IFERROR(INDEX('16A'!$G$192:$G$227,MATCH($C147,'16A'!$B$192:$B$227,0)),0)</f>
        <v>0</v>
      </c>
      <c r="V147" s="333">
        <f>IFERROR(INDEX('17A'!$G$192:$G$227,MATCH($C147,'17A'!$B$192:$B$227,0)),0)</f>
        <v>0</v>
      </c>
      <c r="W147" s="333">
        <f>IFERROR(INDEX('18A'!$G$192:$G$227,MATCH($C147,'18A'!$B$192:$B$227,0)),0)</f>
        <v>0</v>
      </c>
      <c r="X147" s="333">
        <f>IFERROR(INDEX('19A'!$G$192:$G$227,MATCH($C147,'19A'!$B$192:$B$227,0)),0)</f>
        <v>0</v>
      </c>
      <c r="Y147" s="333">
        <f>IFERROR(INDEX('20A'!$G$192:$G$227,MATCH($C147,'20A'!$B$192:$B$227,0)),0)</f>
        <v>0</v>
      </c>
      <c r="Z147" s="333">
        <f>IFERROR(INDEX('21A'!$G$192:$G$227,MATCH($C147,'21A'!$B$192:$B$227,0)),0)</f>
        <v>0</v>
      </c>
      <c r="AA147" s="333">
        <f>IFERROR(INDEX('22A'!$G$192:$G$227,MATCH($C147,'22A'!$B$192:$B$227,0)),0)</f>
        <v>0</v>
      </c>
      <c r="AB147" s="333">
        <f>IFERROR(INDEX('23A'!$G$192:$G$227,MATCH($C147,'23A'!$B$192:$B$227,0)),0)</f>
        <v>0</v>
      </c>
      <c r="AC147" s="333">
        <f>IFERROR(INDEX('24A'!$G$192:$G$227,MATCH($C147,'24A'!$B$192:$B$227,0)),0)</f>
        <v>0</v>
      </c>
      <c r="AD147" s="333">
        <f>IFERROR(INDEX('25A'!$G$192:$G$227,MATCH($C147,'25A'!$B$192:$B$227,0)),0)</f>
        <v>0</v>
      </c>
      <c r="AE147" s="333">
        <f>IFERROR(INDEX('26A'!$G$192:$G$227,MATCH($C147,'26A'!$B$192:$B$227,0)),0)</f>
        <v>0</v>
      </c>
      <c r="AF147" s="333">
        <f>IFERROR(INDEX('27A'!$G$192:$G$227,MATCH($C147,'27A'!$B$192:$B$227,0)),0)</f>
        <v>0</v>
      </c>
      <c r="AG147" s="333">
        <f>IFERROR(INDEX('28A'!$G$192:$G$227,MATCH($C147,'28A'!$B$192:$B$227,0)),0)</f>
        <v>0</v>
      </c>
      <c r="AH147" s="333">
        <f>IFERROR(INDEX('29A'!$G$192:$G$227,MATCH($C147,'29A'!$B$192:$B$227,0)),0)</f>
        <v>0</v>
      </c>
      <c r="AI147" s="333">
        <f>IFERROR(INDEX('30A'!$G$192:$G$227,MATCH($C147,'30A'!$B$192:$B$227,0)),0)</f>
        <v>0</v>
      </c>
    </row>
    <row r="148" spans="1:35" ht="17.399999999999999" hidden="1">
      <c r="A148" s="298"/>
      <c r="B148" s="298"/>
      <c r="C148" s="286" t="s">
        <v>352</v>
      </c>
      <c r="D148" s="293" t="s">
        <v>209</v>
      </c>
      <c r="E148" s="287">
        <f t="shared" si="2"/>
        <v>0</v>
      </c>
      <c r="F148" s="333">
        <f>IFERROR(INDEX('1A'!$G$192:$G$227,MATCH(C148,'1A'!$B$192:$B$227,0)),0)</f>
        <v>0</v>
      </c>
      <c r="G148" s="333">
        <f>IFERROR(INDEX(#REF!,MATCH(C148,#REF!,0)),0)</f>
        <v>0</v>
      </c>
      <c r="H148" s="333">
        <f>IFERROR(INDEX('3A'!$G$192:$G$227,MATCH(C148,'3A'!$B$192:$B$227,0)),0)</f>
        <v>0</v>
      </c>
      <c r="I148" s="333">
        <f>IFERROR(INDEX('4A'!$G$192:$G$227,MATCH(C148,'4A'!$B$192:$B$227,0)),0)</f>
        <v>0</v>
      </c>
      <c r="J148" s="333">
        <f>IFERROR(INDEX('5A'!$G$192:$G$227,MATCH(C148,'5A'!$B$192:$B$227,0)),0)</f>
        <v>0</v>
      </c>
      <c r="K148" s="333">
        <f>IFERROR(INDEX('6A'!$G$192:$G$227,MATCH(C148,'6A'!$B$192:$B$227,0)),0)</f>
        <v>0</v>
      </c>
      <c r="L148" s="333">
        <f>IFERROR(INDEX('7A'!$G$192:$G$227,MATCH(C148,'7A'!$B$192:$B$227,0)),0)</f>
        <v>0</v>
      </c>
      <c r="M148" s="333">
        <f>IFERROR(INDEX('8A'!$G$192:$G$227,MATCH(C148,'8A'!$B$192:$B$227,0)),0)</f>
        <v>0</v>
      </c>
      <c r="N148" s="333">
        <f>IFERROR(INDEX('9A'!$G$192:$G$227,MATCH(C148,'9A'!$B$192:$B$227,0)),0)</f>
        <v>0</v>
      </c>
      <c r="O148" s="333">
        <f>IFERROR(INDEX('10A'!$G$192:$G$227,MATCH(C148,'10A'!$B$192:$B$227,0)),0)</f>
        <v>0</v>
      </c>
      <c r="P148" s="333">
        <f>IFERROR(INDEX('11A'!$G$192:$G$227,MATCH(C148,'11A'!$B$192:$B$227,0)),0)</f>
        <v>0</v>
      </c>
      <c r="Q148" s="333">
        <f>IFERROR(INDEX('12A'!$G$192:$G$227,MATCH(C148,'12A'!$B$192:$B$227,0)),0)</f>
        <v>0</v>
      </c>
      <c r="R148" s="333">
        <f>IFERROR(INDEX('13A'!$G$192:$G$227,MATCH(C148,'13A'!$B$192:$B$227,0)),0)</f>
        <v>0</v>
      </c>
      <c r="S148" s="333">
        <f>IFERROR(INDEX('14A'!$G$192:$G$227,MATCH(C148,'14A'!$B$192:$B$227,0)),0)</f>
        <v>0</v>
      </c>
      <c r="T148" s="333">
        <f>IFERROR(INDEX('15A'!$G$192:$G$227,MATCH(C148,'15A'!$B$192:$B$227,0)),0)</f>
        <v>0</v>
      </c>
      <c r="U148" s="333">
        <f>IFERROR(INDEX('16A'!$G$192:$G$227,MATCH($C148,'16A'!$B$192:$B$227,0)),0)</f>
        <v>0</v>
      </c>
      <c r="V148" s="333">
        <f>IFERROR(INDEX('17A'!$G$192:$G$227,MATCH($C148,'17A'!$B$192:$B$227,0)),0)</f>
        <v>0</v>
      </c>
      <c r="W148" s="333">
        <f>IFERROR(INDEX('18A'!$G$192:$G$227,MATCH($C148,'18A'!$B$192:$B$227,0)),0)</f>
        <v>0</v>
      </c>
      <c r="X148" s="333">
        <f>IFERROR(INDEX('19A'!$G$192:$G$227,MATCH($C148,'19A'!$B$192:$B$227,0)),0)</f>
        <v>0</v>
      </c>
      <c r="Y148" s="333">
        <f>IFERROR(INDEX('20A'!$G$192:$G$227,MATCH($C148,'20A'!$B$192:$B$227,0)),0)</f>
        <v>0</v>
      </c>
      <c r="Z148" s="333">
        <f>IFERROR(INDEX('21A'!$G$192:$G$227,MATCH($C148,'21A'!$B$192:$B$227,0)),0)</f>
        <v>0</v>
      </c>
      <c r="AA148" s="333">
        <f>IFERROR(INDEX('22A'!$G$192:$G$227,MATCH($C148,'22A'!$B$192:$B$227,0)),0)</f>
        <v>0</v>
      </c>
      <c r="AB148" s="333">
        <f>IFERROR(INDEX('23A'!$G$192:$G$227,MATCH($C148,'23A'!$B$192:$B$227,0)),0)</f>
        <v>0</v>
      </c>
      <c r="AC148" s="333">
        <f>IFERROR(INDEX('24A'!$G$192:$G$227,MATCH($C148,'24A'!$B$192:$B$227,0)),0)</f>
        <v>0</v>
      </c>
      <c r="AD148" s="333">
        <f>IFERROR(INDEX('25A'!$G$192:$G$227,MATCH($C148,'25A'!$B$192:$B$227,0)),0)</f>
        <v>0</v>
      </c>
      <c r="AE148" s="333">
        <f>IFERROR(INDEX('26A'!$G$192:$G$227,MATCH($C148,'26A'!$B$192:$B$227,0)),0)</f>
        <v>0</v>
      </c>
      <c r="AF148" s="333">
        <f>IFERROR(INDEX('27A'!$G$192:$G$227,MATCH($C148,'27A'!$B$192:$B$227,0)),0)</f>
        <v>0</v>
      </c>
      <c r="AG148" s="333">
        <f>IFERROR(INDEX('28A'!$G$192:$G$227,MATCH($C148,'28A'!$B$192:$B$227,0)),0)</f>
        <v>0</v>
      </c>
      <c r="AH148" s="333">
        <f>IFERROR(INDEX('29A'!$G$192:$G$227,MATCH($C148,'29A'!$B$192:$B$227,0)),0)</f>
        <v>0</v>
      </c>
      <c r="AI148" s="333">
        <f>IFERROR(INDEX('30A'!$G$192:$G$227,MATCH($C148,'30A'!$B$192:$B$227,0)),0)</f>
        <v>0</v>
      </c>
    </row>
    <row r="149" spans="1:35" ht="17.399999999999999" hidden="1">
      <c r="A149" s="298"/>
      <c r="B149" s="298"/>
      <c r="C149" s="286" t="s">
        <v>353</v>
      </c>
      <c r="D149" s="293" t="s">
        <v>209</v>
      </c>
      <c r="E149" s="287">
        <f t="shared" si="2"/>
        <v>400</v>
      </c>
      <c r="F149" s="333">
        <f>IFERROR(INDEX('1A'!$G$192:$G$227,MATCH(C149,'1A'!$B$192:$B$227,0)),0)</f>
        <v>400</v>
      </c>
      <c r="G149" s="333">
        <f>IFERROR(INDEX(#REF!,MATCH(C149,#REF!,0)),0)</f>
        <v>0</v>
      </c>
      <c r="H149" s="333">
        <f>IFERROR(INDEX('3A'!$G$192:$G$227,MATCH(C149,'3A'!$B$192:$B$227,0)),0)</f>
        <v>0</v>
      </c>
      <c r="I149" s="333">
        <f>IFERROR(INDEX('4A'!$G$192:$G$227,MATCH(C149,'4A'!$B$192:$B$227,0)),0)</f>
        <v>0</v>
      </c>
      <c r="J149" s="333">
        <f>IFERROR(INDEX('5A'!$G$192:$G$227,MATCH(C149,'5A'!$B$192:$B$227,0)),0)</f>
        <v>0</v>
      </c>
      <c r="K149" s="333">
        <f>IFERROR(INDEX('6A'!$G$192:$G$227,MATCH(C149,'6A'!$B$192:$B$227,0)),0)</f>
        <v>0</v>
      </c>
      <c r="L149" s="333">
        <f>IFERROR(INDEX('7A'!$G$192:$G$227,MATCH(C149,'7A'!$B$192:$B$227,0)),0)</f>
        <v>0</v>
      </c>
      <c r="M149" s="333">
        <f>IFERROR(INDEX('8A'!$G$192:$G$227,MATCH(C149,'8A'!$B$192:$B$227,0)),0)</f>
        <v>0</v>
      </c>
      <c r="N149" s="333">
        <f>IFERROR(INDEX('9A'!$G$192:$G$227,MATCH(C149,'9A'!$B$192:$B$227,0)),0)</f>
        <v>0</v>
      </c>
      <c r="O149" s="333">
        <f>IFERROR(INDEX('10A'!$G$192:$G$227,MATCH(C149,'10A'!$B$192:$B$227,0)),0)</f>
        <v>0</v>
      </c>
      <c r="P149" s="333">
        <f>IFERROR(INDEX('11A'!$G$192:$G$227,MATCH(C149,'11A'!$B$192:$B$227,0)),0)</f>
        <v>0</v>
      </c>
      <c r="Q149" s="333">
        <f>IFERROR(INDEX('12A'!$G$192:$G$227,MATCH(C149,'12A'!$B$192:$B$227,0)),0)</f>
        <v>0</v>
      </c>
      <c r="R149" s="333">
        <f>IFERROR(INDEX('13A'!$G$192:$G$227,MATCH(C149,'13A'!$B$192:$B$227,0)),0)</f>
        <v>0</v>
      </c>
      <c r="S149" s="333">
        <f>IFERROR(INDEX('14A'!$G$192:$G$227,MATCH(C149,'14A'!$B$192:$B$227,0)),0)</f>
        <v>0</v>
      </c>
      <c r="T149" s="333">
        <f>IFERROR(INDEX('15A'!$G$192:$G$227,MATCH(C149,'15A'!$B$192:$B$227,0)),0)</f>
        <v>0</v>
      </c>
      <c r="U149" s="333">
        <f>IFERROR(INDEX('16A'!$G$192:$G$227,MATCH($C149,'16A'!$B$192:$B$227,0)),0)</f>
        <v>0</v>
      </c>
      <c r="V149" s="333">
        <f>IFERROR(INDEX('17A'!$G$192:$G$227,MATCH($C149,'17A'!$B$192:$B$227,0)),0)</f>
        <v>0</v>
      </c>
      <c r="W149" s="333">
        <f>IFERROR(INDEX('18A'!$G$192:$G$227,MATCH($C149,'18A'!$B$192:$B$227,0)),0)</f>
        <v>0</v>
      </c>
      <c r="X149" s="333">
        <f>IFERROR(INDEX('19A'!$G$192:$G$227,MATCH($C149,'19A'!$B$192:$B$227,0)),0)</f>
        <v>0</v>
      </c>
      <c r="Y149" s="333">
        <f>IFERROR(INDEX('20A'!$G$192:$G$227,MATCH($C149,'20A'!$B$192:$B$227,0)),0)</f>
        <v>0</v>
      </c>
      <c r="Z149" s="333">
        <f>IFERROR(INDEX('21A'!$G$192:$G$227,MATCH($C149,'21A'!$B$192:$B$227,0)),0)</f>
        <v>0</v>
      </c>
      <c r="AA149" s="333">
        <f>IFERROR(INDEX('22A'!$G$192:$G$227,MATCH($C149,'22A'!$B$192:$B$227,0)),0)</f>
        <v>0</v>
      </c>
      <c r="AB149" s="333">
        <f>IFERROR(INDEX('23A'!$G$192:$G$227,MATCH($C149,'23A'!$B$192:$B$227,0)),0)</f>
        <v>0</v>
      </c>
      <c r="AC149" s="333">
        <f>IFERROR(INDEX('24A'!$G$192:$G$227,MATCH($C149,'24A'!$B$192:$B$227,0)),0)</f>
        <v>0</v>
      </c>
      <c r="AD149" s="333">
        <f>IFERROR(INDEX('25A'!$G$192:$G$227,MATCH($C149,'25A'!$B$192:$B$227,0)),0)</f>
        <v>0</v>
      </c>
      <c r="AE149" s="333">
        <f>IFERROR(INDEX('26A'!$G$192:$G$227,MATCH($C149,'26A'!$B$192:$B$227,0)),0)</f>
        <v>0</v>
      </c>
      <c r="AF149" s="333">
        <f>IFERROR(INDEX('27A'!$G$192:$G$227,MATCH($C149,'27A'!$B$192:$B$227,0)),0)</f>
        <v>0</v>
      </c>
      <c r="AG149" s="333">
        <f>IFERROR(INDEX('28A'!$G$192:$G$227,MATCH($C149,'28A'!$B$192:$B$227,0)),0)</f>
        <v>0</v>
      </c>
      <c r="AH149" s="333">
        <f>IFERROR(INDEX('29A'!$G$192:$G$227,MATCH($C149,'29A'!$B$192:$B$227,0)),0)</f>
        <v>0</v>
      </c>
      <c r="AI149" s="333">
        <f>IFERROR(INDEX('30A'!$G$192:$G$227,MATCH($C149,'30A'!$B$192:$B$227,0)),0)</f>
        <v>0</v>
      </c>
    </row>
    <row r="150" spans="1:35" ht="17.399999999999999" hidden="1">
      <c r="A150" s="298"/>
      <c r="B150" s="298"/>
      <c r="C150" s="286" t="s">
        <v>354</v>
      </c>
      <c r="D150" s="293" t="s">
        <v>209</v>
      </c>
      <c r="E150" s="287">
        <f t="shared" si="2"/>
        <v>0</v>
      </c>
      <c r="F150" s="333">
        <f>IFERROR(INDEX('1A'!$G$192:$G$227,MATCH(C150,'1A'!$B$192:$B$227,0)),0)</f>
        <v>0</v>
      </c>
      <c r="G150" s="333">
        <f>IFERROR(INDEX(#REF!,MATCH(C150,#REF!,0)),0)</f>
        <v>0</v>
      </c>
      <c r="H150" s="333">
        <f>IFERROR(INDEX('3A'!$G$192:$G$227,MATCH(C150,'3A'!$B$192:$B$227,0)),0)</f>
        <v>0</v>
      </c>
      <c r="I150" s="333">
        <f>IFERROR(INDEX('4A'!$G$192:$G$227,MATCH(C150,'4A'!$B$192:$B$227,0)),0)</f>
        <v>0</v>
      </c>
      <c r="J150" s="333">
        <f>IFERROR(INDEX('5A'!$G$192:$G$227,MATCH(C150,'5A'!$B$192:$B$227,0)),0)</f>
        <v>0</v>
      </c>
      <c r="K150" s="333">
        <f>IFERROR(INDEX('6A'!$G$192:$G$227,MATCH(C150,'6A'!$B$192:$B$227,0)),0)</f>
        <v>0</v>
      </c>
      <c r="L150" s="333">
        <f>IFERROR(INDEX('7A'!$G$192:$G$227,MATCH(C150,'7A'!$B$192:$B$227,0)),0)</f>
        <v>0</v>
      </c>
      <c r="M150" s="333">
        <f>IFERROR(INDEX('8A'!$G$192:$G$227,MATCH(C150,'8A'!$B$192:$B$227,0)),0)</f>
        <v>0</v>
      </c>
      <c r="N150" s="333">
        <f>IFERROR(INDEX('9A'!$G$192:$G$227,MATCH(C150,'9A'!$B$192:$B$227,0)),0)</f>
        <v>0</v>
      </c>
      <c r="O150" s="333">
        <f>IFERROR(INDEX('10A'!$G$192:$G$227,MATCH(C150,'10A'!$B$192:$B$227,0)),0)</f>
        <v>0</v>
      </c>
      <c r="P150" s="333">
        <f>IFERROR(INDEX('11A'!$G$192:$G$227,MATCH(C150,'11A'!$B$192:$B$227,0)),0)</f>
        <v>0</v>
      </c>
      <c r="Q150" s="333">
        <f>IFERROR(INDEX('12A'!$G$192:$G$227,MATCH(C150,'12A'!$B$192:$B$227,0)),0)</f>
        <v>0</v>
      </c>
      <c r="R150" s="333">
        <f>IFERROR(INDEX('13A'!$G$192:$G$227,MATCH(C150,'13A'!$B$192:$B$227,0)),0)</f>
        <v>0</v>
      </c>
      <c r="S150" s="333">
        <f>IFERROR(INDEX('14A'!$G$192:$G$227,MATCH(C150,'14A'!$B$192:$B$227,0)),0)</f>
        <v>0</v>
      </c>
      <c r="T150" s="333">
        <f>IFERROR(INDEX('15A'!$G$192:$G$227,MATCH(C150,'15A'!$B$192:$B$227,0)),0)</f>
        <v>0</v>
      </c>
      <c r="U150" s="333">
        <f>IFERROR(INDEX('16A'!$G$192:$G$227,MATCH($C150,'16A'!$B$192:$B$227,0)),0)</f>
        <v>0</v>
      </c>
      <c r="V150" s="333">
        <f>IFERROR(INDEX('17A'!$G$192:$G$227,MATCH($C150,'17A'!$B$192:$B$227,0)),0)</f>
        <v>0</v>
      </c>
      <c r="W150" s="333">
        <f>IFERROR(INDEX('18A'!$G$192:$G$227,MATCH($C150,'18A'!$B$192:$B$227,0)),0)</f>
        <v>0</v>
      </c>
      <c r="X150" s="333">
        <f>IFERROR(INDEX('19A'!$G$192:$G$227,MATCH($C150,'19A'!$B$192:$B$227,0)),0)</f>
        <v>0</v>
      </c>
      <c r="Y150" s="333">
        <f>IFERROR(INDEX('20A'!$G$192:$G$227,MATCH($C150,'20A'!$B$192:$B$227,0)),0)</f>
        <v>0</v>
      </c>
      <c r="Z150" s="333">
        <f>IFERROR(INDEX('21A'!$G$192:$G$227,MATCH($C150,'21A'!$B$192:$B$227,0)),0)</f>
        <v>0</v>
      </c>
      <c r="AA150" s="333">
        <f>IFERROR(INDEX('22A'!$G$192:$G$227,MATCH($C150,'22A'!$B$192:$B$227,0)),0)</f>
        <v>0</v>
      </c>
      <c r="AB150" s="333">
        <f>IFERROR(INDEX('23A'!$G$192:$G$227,MATCH($C150,'23A'!$B$192:$B$227,0)),0)</f>
        <v>0</v>
      </c>
      <c r="AC150" s="333">
        <f>IFERROR(INDEX('24A'!$G$192:$G$227,MATCH($C150,'24A'!$B$192:$B$227,0)),0)</f>
        <v>0</v>
      </c>
      <c r="AD150" s="333">
        <f>IFERROR(INDEX('25A'!$G$192:$G$227,MATCH($C150,'25A'!$B$192:$B$227,0)),0)</f>
        <v>0</v>
      </c>
      <c r="AE150" s="333">
        <f>IFERROR(INDEX('26A'!$G$192:$G$227,MATCH($C150,'26A'!$B$192:$B$227,0)),0)</f>
        <v>0</v>
      </c>
      <c r="AF150" s="333">
        <f>IFERROR(INDEX('27A'!$G$192:$G$227,MATCH($C150,'27A'!$B$192:$B$227,0)),0)</f>
        <v>0</v>
      </c>
      <c r="AG150" s="333">
        <f>IFERROR(INDEX('28A'!$G$192:$G$227,MATCH($C150,'28A'!$B$192:$B$227,0)),0)</f>
        <v>0</v>
      </c>
      <c r="AH150" s="333">
        <f>IFERROR(INDEX('29A'!$G$192:$G$227,MATCH($C150,'29A'!$B$192:$B$227,0)),0)</f>
        <v>0</v>
      </c>
      <c r="AI150" s="333">
        <f>IFERROR(INDEX('30A'!$G$192:$G$227,MATCH($C150,'30A'!$B$192:$B$227,0)),0)</f>
        <v>0</v>
      </c>
    </row>
    <row r="151" spans="1:35" ht="17.399999999999999" hidden="1">
      <c r="A151" s="298"/>
      <c r="B151" s="298"/>
      <c r="C151" s="286" t="s">
        <v>355</v>
      </c>
      <c r="D151" s="293" t="s">
        <v>209</v>
      </c>
      <c r="E151" s="287">
        <f t="shared" si="2"/>
        <v>0</v>
      </c>
      <c r="F151" s="333">
        <f>IFERROR(INDEX('1A'!$G$192:$G$227,MATCH(C151,'1A'!$B$192:$B$227,0)),0)</f>
        <v>0</v>
      </c>
      <c r="G151" s="333">
        <f>IFERROR(INDEX(#REF!,MATCH(C151,#REF!,0)),0)</f>
        <v>0</v>
      </c>
      <c r="H151" s="333">
        <f>IFERROR(INDEX('3A'!$G$192:$G$227,MATCH(C151,'3A'!$B$192:$B$227,0)),0)</f>
        <v>0</v>
      </c>
      <c r="I151" s="333">
        <f>IFERROR(INDEX('4A'!$G$192:$G$227,MATCH(C151,'4A'!$B$192:$B$227,0)),0)</f>
        <v>0</v>
      </c>
      <c r="J151" s="333">
        <f>IFERROR(INDEX('5A'!$G$192:$G$227,MATCH(C151,'5A'!$B$192:$B$227,0)),0)</f>
        <v>0</v>
      </c>
      <c r="K151" s="333">
        <f>IFERROR(INDEX('6A'!$G$192:$G$227,MATCH(C151,'6A'!$B$192:$B$227,0)),0)</f>
        <v>0</v>
      </c>
      <c r="L151" s="333">
        <f>IFERROR(INDEX('7A'!$G$192:$G$227,MATCH(C151,'7A'!$B$192:$B$227,0)),0)</f>
        <v>0</v>
      </c>
      <c r="M151" s="333">
        <f>IFERROR(INDEX('8A'!$G$192:$G$227,MATCH(C151,'8A'!$B$192:$B$227,0)),0)</f>
        <v>0</v>
      </c>
      <c r="N151" s="333">
        <f>IFERROR(INDEX('9A'!$G$192:$G$227,MATCH(C151,'9A'!$B$192:$B$227,0)),0)</f>
        <v>0</v>
      </c>
      <c r="O151" s="333">
        <f>IFERROR(INDEX('10A'!$G$192:$G$227,MATCH(C151,'10A'!$B$192:$B$227,0)),0)</f>
        <v>0</v>
      </c>
      <c r="P151" s="333">
        <f>IFERROR(INDEX('11A'!$G$192:$G$227,MATCH(C151,'11A'!$B$192:$B$227,0)),0)</f>
        <v>0</v>
      </c>
      <c r="Q151" s="333">
        <f>IFERROR(INDEX('12A'!$G$192:$G$227,MATCH(C151,'12A'!$B$192:$B$227,0)),0)</f>
        <v>0</v>
      </c>
      <c r="R151" s="333">
        <f>IFERROR(INDEX('13A'!$G$192:$G$227,MATCH(C151,'13A'!$B$192:$B$227,0)),0)</f>
        <v>0</v>
      </c>
      <c r="S151" s="333">
        <f>IFERROR(INDEX('14A'!$G$192:$G$227,MATCH(C151,'14A'!$B$192:$B$227,0)),0)</f>
        <v>0</v>
      </c>
      <c r="T151" s="333">
        <f>IFERROR(INDEX('15A'!$G$192:$G$227,MATCH(C151,'15A'!$B$192:$B$227,0)),0)</f>
        <v>0</v>
      </c>
      <c r="U151" s="333">
        <f>IFERROR(INDEX('16A'!$G$192:$G$227,MATCH($C151,'16A'!$B$192:$B$227,0)),0)</f>
        <v>0</v>
      </c>
      <c r="V151" s="333">
        <f>IFERROR(INDEX('17A'!$G$192:$G$227,MATCH($C151,'17A'!$B$192:$B$227,0)),0)</f>
        <v>0</v>
      </c>
      <c r="W151" s="333">
        <f>IFERROR(INDEX('18A'!$G$192:$G$227,MATCH($C151,'18A'!$B$192:$B$227,0)),0)</f>
        <v>0</v>
      </c>
      <c r="X151" s="333">
        <f>IFERROR(INDEX('19A'!$G$192:$G$227,MATCH($C151,'19A'!$B$192:$B$227,0)),0)</f>
        <v>0</v>
      </c>
      <c r="Y151" s="333">
        <f>IFERROR(INDEX('20A'!$G$192:$G$227,MATCH($C151,'20A'!$B$192:$B$227,0)),0)</f>
        <v>0</v>
      </c>
      <c r="Z151" s="333">
        <f>IFERROR(INDEX('21A'!$G$192:$G$227,MATCH($C151,'21A'!$B$192:$B$227,0)),0)</f>
        <v>0</v>
      </c>
      <c r="AA151" s="333">
        <f>IFERROR(INDEX('22A'!$G$192:$G$227,MATCH($C151,'22A'!$B$192:$B$227,0)),0)</f>
        <v>0</v>
      </c>
      <c r="AB151" s="333">
        <f>IFERROR(INDEX('23A'!$G$192:$G$227,MATCH($C151,'23A'!$B$192:$B$227,0)),0)</f>
        <v>0</v>
      </c>
      <c r="AC151" s="333">
        <f>IFERROR(INDEX('24A'!$G$192:$G$227,MATCH($C151,'24A'!$B$192:$B$227,0)),0)</f>
        <v>0</v>
      </c>
      <c r="AD151" s="333">
        <f>IFERROR(INDEX('25A'!$G$192:$G$227,MATCH($C151,'25A'!$B$192:$B$227,0)),0)</f>
        <v>0</v>
      </c>
      <c r="AE151" s="333">
        <f>IFERROR(INDEX('26A'!$G$192:$G$227,MATCH($C151,'26A'!$B$192:$B$227,0)),0)</f>
        <v>0</v>
      </c>
      <c r="AF151" s="333">
        <f>IFERROR(INDEX('27A'!$G$192:$G$227,MATCH($C151,'27A'!$B$192:$B$227,0)),0)</f>
        <v>0</v>
      </c>
      <c r="AG151" s="333">
        <f>IFERROR(INDEX('28A'!$G$192:$G$227,MATCH($C151,'28A'!$B$192:$B$227,0)),0)</f>
        <v>0</v>
      </c>
      <c r="AH151" s="333">
        <f>IFERROR(INDEX('29A'!$G$192:$G$227,MATCH($C151,'29A'!$B$192:$B$227,0)),0)</f>
        <v>0</v>
      </c>
      <c r="AI151" s="333">
        <f>IFERROR(INDEX('30A'!$G$192:$G$227,MATCH($C151,'30A'!$B$192:$B$227,0)),0)</f>
        <v>0</v>
      </c>
    </row>
    <row r="152" spans="1:35" ht="17.399999999999999" hidden="1">
      <c r="A152" s="298"/>
      <c r="B152" s="298"/>
      <c r="C152" s="286" t="s">
        <v>691</v>
      </c>
      <c r="D152" s="293" t="s">
        <v>209</v>
      </c>
      <c r="E152" s="287">
        <f t="shared" si="2"/>
        <v>0</v>
      </c>
      <c r="F152" s="333">
        <f>IFERROR(INDEX('1A'!$G$192:$G$227,MATCH(C152,'1A'!$B$192:$B$227,0)),0)</f>
        <v>0</v>
      </c>
      <c r="G152" s="333">
        <f>IFERROR(INDEX(#REF!,MATCH(C152,#REF!,0)),0)</f>
        <v>0</v>
      </c>
      <c r="H152" s="333">
        <f>IFERROR(INDEX('3A'!$G$192:$G$227,MATCH(C152,'3A'!$B$192:$B$227,0)),0)</f>
        <v>0</v>
      </c>
      <c r="I152" s="333">
        <f>IFERROR(INDEX('4A'!$G$192:$G$227,MATCH(C152,'4A'!$B$192:$B$227,0)),0)</f>
        <v>0</v>
      </c>
      <c r="J152" s="333">
        <f>IFERROR(INDEX('5A'!$G$192:$G$227,MATCH(C152,'5A'!$B$192:$B$227,0)),0)</f>
        <v>0</v>
      </c>
      <c r="K152" s="333">
        <f>IFERROR(INDEX('6A'!$G$192:$G$227,MATCH(C152,'6A'!$B$192:$B$227,0)),0)</f>
        <v>0</v>
      </c>
      <c r="L152" s="333">
        <f>IFERROR(INDEX('7A'!$G$192:$G$227,MATCH(C152,'7A'!$B$192:$B$227,0)),0)</f>
        <v>0</v>
      </c>
      <c r="M152" s="333">
        <f>IFERROR(INDEX('8A'!$G$192:$G$227,MATCH(C152,'8A'!$B$192:$B$227,0)),0)</f>
        <v>0</v>
      </c>
      <c r="N152" s="333">
        <f>IFERROR(INDEX('9A'!$G$192:$G$227,MATCH(C152,'9A'!$B$192:$B$227,0)),0)</f>
        <v>0</v>
      </c>
      <c r="O152" s="333">
        <f>IFERROR(INDEX('10A'!$G$192:$G$227,MATCH(C152,'10A'!$B$192:$B$227,0)),0)</f>
        <v>0</v>
      </c>
      <c r="P152" s="333">
        <f>IFERROR(INDEX('11A'!$G$192:$G$227,MATCH(C152,'11A'!$B$192:$B$227,0)),0)</f>
        <v>0</v>
      </c>
      <c r="Q152" s="333">
        <f>IFERROR(INDEX('12A'!$G$192:$G$227,MATCH(C152,'12A'!$B$192:$B$227,0)),0)</f>
        <v>0</v>
      </c>
      <c r="R152" s="333">
        <f>IFERROR(INDEX('13A'!$G$192:$G$227,MATCH(C152,'13A'!$B$192:$B$227,0)),0)</f>
        <v>0</v>
      </c>
      <c r="S152" s="333">
        <f>IFERROR(INDEX('14A'!$G$192:$G$227,MATCH(C152,'14A'!$B$192:$B$227,0)),0)</f>
        <v>0</v>
      </c>
      <c r="T152" s="333">
        <f>IFERROR(INDEX('15A'!$G$192:$G$227,MATCH(C152,'15A'!$B$192:$B$227,0)),0)</f>
        <v>0</v>
      </c>
      <c r="U152" s="333">
        <f>IFERROR(INDEX('16A'!$G$192:$G$227,MATCH($C152,'16A'!$B$192:$B$227,0)),0)</f>
        <v>0</v>
      </c>
      <c r="V152" s="333">
        <f>IFERROR(INDEX('17A'!$G$192:$G$227,MATCH($C152,'17A'!$B$192:$B$227,0)),0)</f>
        <v>0</v>
      </c>
      <c r="W152" s="333">
        <f>IFERROR(INDEX('18A'!$G$192:$G$227,MATCH($C152,'18A'!$B$192:$B$227,0)),0)</f>
        <v>0</v>
      </c>
      <c r="X152" s="333">
        <f>IFERROR(INDEX('19A'!$G$192:$G$227,MATCH($C152,'19A'!$B$192:$B$227,0)),0)</f>
        <v>0</v>
      </c>
      <c r="Y152" s="333">
        <f>IFERROR(INDEX('20A'!$G$192:$G$227,MATCH($C152,'20A'!$B$192:$B$227,0)),0)</f>
        <v>0</v>
      </c>
      <c r="Z152" s="333">
        <f>IFERROR(INDEX('21A'!$G$192:$G$227,MATCH($C152,'21A'!$B$192:$B$227,0)),0)</f>
        <v>0</v>
      </c>
      <c r="AA152" s="333">
        <f>IFERROR(INDEX('22A'!$G$192:$G$227,MATCH($C152,'22A'!$B$192:$B$227,0)),0)</f>
        <v>0</v>
      </c>
      <c r="AB152" s="333">
        <f>IFERROR(INDEX('23A'!$G$192:$G$227,MATCH($C152,'23A'!$B$192:$B$227,0)),0)</f>
        <v>0</v>
      </c>
      <c r="AC152" s="333">
        <f>IFERROR(INDEX('24A'!$G$192:$G$227,MATCH($C152,'24A'!$B$192:$B$227,0)),0)</f>
        <v>0</v>
      </c>
      <c r="AD152" s="333">
        <f>IFERROR(INDEX('25A'!$G$192:$G$227,MATCH($C152,'25A'!$B$192:$B$227,0)),0)</f>
        <v>0</v>
      </c>
      <c r="AE152" s="333">
        <f>IFERROR(INDEX('26A'!$G$192:$G$227,MATCH($C152,'26A'!$B$192:$B$227,0)),0)</f>
        <v>0</v>
      </c>
      <c r="AF152" s="333">
        <f>IFERROR(INDEX('27A'!$G$192:$G$227,MATCH($C152,'27A'!$B$192:$B$227,0)),0)</f>
        <v>0</v>
      </c>
      <c r="AG152" s="333">
        <f>IFERROR(INDEX('28A'!$G$192:$G$227,MATCH($C152,'28A'!$B$192:$B$227,0)),0)</f>
        <v>0</v>
      </c>
      <c r="AH152" s="333">
        <f>IFERROR(INDEX('29A'!$G$192:$G$227,MATCH($C152,'29A'!$B$192:$B$227,0)),0)</f>
        <v>0</v>
      </c>
      <c r="AI152" s="333">
        <f>IFERROR(INDEX('30A'!$G$192:$G$227,MATCH($C152,'30A'!$B$192:$B$227,0)),0)</f>
        <v>0</v>
      </c>
    </row>
    <row r="153" spans="1:35" ht="17.399999999999999" hidden="1">
      <c r="A153" s="298"/>
      <c r="B153" s="298"/>
      <c r="C153" s="286" t="s">
        <v>58</v>
      </c>
      <c r="D153" s="293" t="s">
        <v>209</v>
      </c>
      <c r="E153" s="287">
        <f t="shared" si="2"/>
        <v>0</v>
      </c>
      <c r="F153" s="333">
        <f>IFERROR(INDEX('1A'!$G$192:$G$227,MATCH(C153,'1A'!$B$192:$B$227,0)),0)</f>
        <v>0</v>
      </c>
      <c r="G153" s="333">
        <f>IFERROR(INDEX(#REF!,MATCH(C153,#REF!,0)),0)</f>
        <v>0</v>
      </c>
      <c r="H153" s="333">
        <f>IFERROR(INDEX('3A'!$G$192:$G$227,MATCH(C153,'3A'!$B$192:$B$227,0)),0)</f>
        <v>0</v>
      </c>
      <c r="I153" s="333">
        <f>IFERROR(INDEX('4A'!$G$192:$G$227,MATCH(C153,'4A'!$B$192:$B$227,0)),0)</f>
        <v>0</v>
      </c>
      <c r="J153" s="333">
        <f>IFERROR(INDEX('5A'!$G$192:$G$227,MATCH(C153,'5A'!$B$192:$B$227,0)),0)</f>
        <v>0</v>
      </c>
      <c r="K153" s="333">
        <f>IFERROR(INDEX('6A'!$G$192:$G$227,MATCH(C153,'6A'!$B$192:$B$227,0)),0)</f>
        <v>0</v>
      </c>
      <c r="L153" s="333">
        <f>IFERROR(INDEX('7A'!$G$192:$G$227,MATCH(C153,'7A'!$B$192:$B$227,0)),0)</f>
        <v>0</v>
      </c>
      <c r="M153" s="333">
        <f>IFERROR(INDEX('8A'!$G$192:$G$227,MATCH(C153,'8A'!$B$192:$B$227,0)),0)</f>
        <v>0</v>
      </c>
      <c r="N153" s="333">
        <f>IFERROR(INDEX('9A'!$G$192:$G$227,MATCH(C153,'9A'!$B$192:$B$227,0)),0)</f>
        <v>0</v>
      </c>
      <c r="O153" s="333">
        <f>IFERROR(INDEX('10A'!$G$192:$G$227,MATCH(C153,'10A'!$B$192:$B$227,0)),0)</f>
        <v>0</v>
      </c>
      <c r="P153" s="333">
        <f>IFERROR(INDEX('11A'!$G$192:$G$227,MATCH(C153,'11A'!$B$192:$B$227,0)),0)</f>
        <v>0</v>
      </c>
      <c r="Q153" s="333">
        <f>IFERROR(INDEX('12A'!$G$192:$G$227,MATCH(C153,'12A'!$B$192:$B$227,0)),0)</f>
        <v>0</v>
      </c>
      <c r="R153" s="333">
        <f>IFERROR(INDEX('13A'!$G$192:$G$227,MATCH(C153,'13A'!$B$192:$B$227,0)),0)</f>
        <v>0</v>
      </c>
      <c r="S153" s="333">
        <f>IFERROR(INDEX('14A'!$G$192:$G$227,MATCH(C153,'14A'!$B$192:$B$227,0)),0)</f>
        <v>0</v>
      </c>
      <c r="T153" s="333">
        <f>IFERROR(INDEX('15A'!$G$192:$G$227,MATCH(C153,'15A'!$B$192:$B$227,0)),0)</f>
        <v>0</v>
      </c>
      <c r="U153" s="333">
        <f>IFERROR(INDEX('16A'!$G$192:$G$227,MATCH($C153,'16A'!$B$192:$B$227,0)),0)</f>
        <v>0</v>
      </c>
      <c r="V153" s="333">
        <f>IFERROR(INDEX('17A'!$G$192:$G$227,MATCH($C153,'17A'!$B$192:$B$227,0)),0)</f>
        <v>0</v>
      </c>
      <c r="W153" s="333">
        <f>IFERROR(INDEX('18A'!$G$192:$G$227,MATCH($C153,'18A'!$B$192:$B$227,0)),0)</f>
        <v>0</v>
      </c>
      <c r="X153" s="333">
        <f>IFERROR(INDEX('19A'!$G$192:$G$227,MATCH($C153,'19A'!$B$192:$B$227,0)),0)</f>
        <v>0</v>
      </c>
      <c r="Y153" s="333">
        <f>IFERROR(INDEX('20A'!$G$192:$G$227,MATCH($C153,'20A'!$B$192:$B$227,0)),0)</f>
        <v>0</v>
      </c>
      <c r="Z153" s="333">
        <f>IFERROR(INDEX('21A'!$G$192:$G$227,MATCH($C153,'21A'!$B$192:$B$227,0)),0)</f>
        <v>0</v>
      </c>
      <c r="AA153" s="333">
        <f>IFERROR(INDEX('22A'!$G$192:$G$227,MATCH($C153,'22A'!$B$192:$B$227,0)),0)</f>
        <v>0</v>
      </c>
      <c r="AB153" s="333">
        <f>IFERROR(INDEX('23A'!$G$192:$G$227,MATCH($C153,'23A'!$B$192:$B$227,0)),0)</f>
        <v>0</v>
      </c>
      <c r="AC153" s="333">
        <f>IFERROR(INDEX('24A'!$G$192:$G$227,MATCH($C153,'24A'!$B$192:$B$227,0)),0)</f>
        <v>0</v>
      </c>
      <c r="AD153" s="333">
        <f>IFERROR(INDEX('25A'!$G$192:$G$227,MATCH($C153,'25A'!$B$192:$B$227,0)),0)</f>
        <v>0</v>
      </c>
      <c r="AE153" s="333">
        <f>IFERROR(INDEX('26A'!$G$192:$G$227,MATCH($C153,'26A'!$B$192:$B$227,0)),0)</f>
        <v>0</v>
      </c>
      <c r="AF153" s="333">
        <f>IFERROR(INDEX('27A'!$G$192:$G$227,MATCH($C153,'27A'!$B$192:$B$227,0)),0)</f>
        <v>0</v>
      </c>
      <c r="AG153" s="333">
        <f>IFERROR(INDEX('28A'!$G$192:$G$227,MATCH($C153,'28A'!$B$192:$B$227,0)),0)</f>
        <v>0</v>
      </c>
      <c r="AH153" s="333">
        <f>IFERROR(INDEX('29A'!$G$192:$G$227,MATCH($C153,'29A'!$B$192:$B$227,0)),0)</f>
        <v>0</v>
      </c>
      <c r="AI153" s="333">
        <f>IFERROR(INDEX('30A'!$G$192:$G$227,MATCH($C153,'30A'!$B$192:$B$227,0)),0)</f>
        <v>0</v>
      </c>
    </row>
    <row r="154" spans="1:35" ht="17.399999999999999" hidden="1">
      <c r="A154" s="298"/>
      <c r="B154" s="298"/>
      <c r="C154" s="286" t="s">
        <v>164</v>
      </c>
      <c r="D154" s="293" t="s">
        <v>209</v>
      </c>
      <c r="E154" s="287">
        <f t="shared" si="2"/>
        <v>0</v>
      </c>
      <c r="F154" s="333">
        <f>IFERROR(INDEX('1A'!$G$192:$G$227,MATCH(C154,'1A'!$B$192:$B$227,0)),0)</f>
        <v>0</v>
      </c>
      <c r="G154" s="333">
        <f>IFERROR(INDEX(#REF!,MATCH(C154,#REF!,0)),0)</f>
        <v>0</v>
      </c>
      <c r="H154" s="333">
        <f>IFERROR(INDEX('3A'!$G$192:$G$227,MATCH(C154,'3A'!$B$192:$B$227,0)),0)</f>
        <v>0</v>
      </c>
      <c r="I154" s="333">
        <f>IFERROR(INDEX('4A'!$G$192:$G$227,MATCH(C154,'4A'!$B$192:$B$227,0)),0)</f>
        <v>0</v>
      </c>
      <c r="J154" s="333">
        <f>IFERROR(INDEX('5A'!$G$192:$G$227,MATCH(C154,'5A'!$B$192:$B$227,0)),0)</f>
        <v>0</v>
      </c>
      <c r="K154" s="333">
        <f>IFERROR(INDEX('6A'!$G$192:$G$227,MATCH(C154,'6A'!$B$192:$B$227,0)),0)</f>
        <v>0</v>
      </c>
      <c r="L154" s="333">
        <f>IFERROR(INDEX('7A'!$G$192:$G$227,MATCH(C154,'7A'!$B$192:$B$227,0)),0)</f>
        <v>0</v>
      </c>
      <c r="M154" s="333">
        <f>IFERROR(INDEX('8A'!$G$192:$G$227,MATCH(C154,'8A'!$B$192:$B$227,0)),0)</f>
        <v>0</v>
      </c>
      <c r="N154" s="333">
        <f>IFERROR(INDEX('9A'!$G$192:$G$227,MATCH(C154,'9A'!$B$192:$B$227,0)),0)</f>
        <v>0</v>
      </c>
      <c r="O154" s="333">
        <f>IFERROR(INDEX('10A'!$G$192:$G$227,MATCH(C154,'10A'!$B$192:$B$227,0)),0)</f>
        <v>0</v>
      </c>
      <c r="P154" s="333">
        <f>IFERROR(INDEX('11A'!$G$192:$G$227,MATCH(C154,'11A'!$B$192:$B$227,0)),0)</f>
        <v>0</v>
      </c>
      <c r="Q154" s="333">
        <f>IFERROR(INDEX('12A'!$G$192:$G$227,MATCH(C154,'12A'!$B$192:$B$227,0)),0)</f>
        <v>0</v>
      </c>
      <c r="R154" s="333">
        <f>IFERROR(INDEX('13A'!$G$192:$G$227,MATCH(C154,'13A'!$B$192:$B$227,0)),0)</f>
        <v>0</v>
      </c>
      <c r="S154" s="333">
        <f>IFERROR(INDEX('14A'!$G$192:$G$227,MATCH(C154,'14A'!$B$192:$B$227,0)),0)</f>
        <v>0</v>
      </c>
      <c r="T154" s="333">
        <f>IFERROR(INDEX('15A'!$G$192:$G$227,MATCH(C154,'15A'!$B$192:$B$227,0)),0)</f>
        <v>0</v>
      </c>
      <c r="U154" s="333">
        <f>IFERROR(INDEX('16A'!$G$192:$G$227,MATCH($C154,'16A'!$B$192:$B$227,0)),0)</f>
        <v>0</v>
      </c>
      <c r="V154" s="333">
        <f>IFERROR(INDEX('17A'!$G$192:$G$227,MATCH($C154,'17A'!$B$192:$B$227,0)),0)</f>
        <v>0</v>
      </c>
      <c r="W154" s="333">
        <f>IFERROR(INDEX('18A'!$G$192:$G$227,MATCH($C154,'18A'!$B$192:$B$227,0)),0)</f>
        <v>0</v>
      </c>
      <c r="X154" s="333">
        <f>IFERROR(INDEX('19A'!$G$192:$G$227,MATCH($C154,'19A'!$B$192:$B$227,0)),0)</f>
        <v>0</v>
      </c>
      <c r="Y154" s="333">
        <f>IFERROR(INDEX('20A'!$G$192:$G$227,MATCH($C154,'20A'!$B$192:$B$227,0)),0)</f>
        <v>0</v>
      </c>
      <c r="Z154" s="333">
        <f>IFERROR(INDEX('21A'!$G$192:$G$227,MATCH($C154,'21A'!$B$192:$B$227,0)),0)</f>
        <v>0</v>
      </c>
      <c r="AA154" s="333">
        <f>IFERROR(INDEX('22A'!$G$192:$G$227,MATCH($C154,'22A'!$B$192:$B$227,0)),0)</f>
        <v>0</v>
      </c>
      <c r="AB154" s="333">
        <f>IFERROR(INDEX('23A'!$G$192:$G$227,MATCH($C154,'23A'!$B$192:$B$227,0)),0)</f>
        <v>0</v>
      </c>
      <c r="AC154" s="333">
        <f>IFERROR(INDEX('24A'!$G$192:$G$227,MATCH($C154,'24A'!$B$192:$B$227,0)),0)</f>
        <v>0</v>
      </c>
      <c r="AD154" s="333">
        <f>IFERROR(INDEX('25A'!$G$192:$G$227,MATCH($C154,'25A'!$B$192:$B$227,0)),0)</f>
        <v>0</v>
      </c>
      <c r="AE154" s="333">
        <f>IFERROR(INDEX('26A'!$G$192:$G$227,MATCH($C154,'26A'!$B$192:$B$227,0)),0)</f>
        <v>0</v>
      </c>
      <c r="AF154" s="333">
        <f>IFERROR(INDEX('27A'!$G$192:$G$227,MATCH($C154,'27A'!$B$192:$B$227,0)),0)</f>
        <v>0</v>
      </c>
      <c r="AG154" s="333">
        <f>IFERROR(INDEX('28A'!$G$192:$G$227,MATCH($C154,'28A'!$B$192:$B$227,0)),0)</f>
        <v>0</v>
      </c>
      <c r="AH154" s="333">
        <f>IFERROR(INDEX('29A'!$G$192:$G$227,MATCH($C154,'29A'!$B$192:$B$227,0)),0)</f>
        <v>0</v>
      </c>
      <c r="AI154" s="333">
        <f>IFERROR(INDEX('30A'!$G$192:$G$227,MATCH($C154,'30A'!$B$192:$B$227,0)),0)</f>
        <v>0</v>
      </c>
    </row>
    <row r="155" spans="1:35" ht="17.399999999999999" hidden="1">
      <c r="A155" s="298"/>
      <c r="B155" s="298"/>
      <c r="C155" s="286" t="s">
        <v>165</v>
      </c>
      <c r="D155" s="293" t="s">
        <v>209</v>
      </c>
      <c r="E155" s="287">
        <f t="shared" si="2"/>
        <v>0</v>
      </c>
      <c r="F155" s="333">
        <f>IFERROR(INDEX('1A'!$G$192:$G$227,MATCH(C155,'1A'!$B$192:$B$227,0)),0)</f>
        <v>0</v>
      </c>
      <c r="G155" s="333">
        <f>IFERROR(INDEX(#REF!,MATCH(C155,#REF!,0)),0)</f>
        <v>0</v>
      </c>
      <c r="H155" s="333">
        <f>IFERROR(INDEX('3A'!$G$192:$G$227,MATCH(C155,'3A'!$B$192:$B$227,0)),0)</f>
        <v>0</v>
      </c>
      <c r="I155" s="333">
        <f>IFERROR(INDEX('4A'!$G$192:$G$227,MATCH(C155,'4A'!$B$192:$B$227,0)),0)</f>
        <v>0</v>
      </c>
      <c r="J155" s="333">
        <f>IFERROR(INDEX('5A'!$G$192:$G$227,MATCH(C155,'5A'!$B$192:$B$227,0)),0)</f>
        <v>0</v>
      </c>
      <c r="K155" s="333">
        <f>IFERROR(INDEX('6A'!$G$192:$G$227,MATCH(C155,'6A'!$B$192:$B$227,0)),0)</f>
        <v>0</v>
      </c>
      <c r="L155" s="333">
        <f>IFERROR(INDEX('7A'!$G$192:$G$227,MATCH(C155,'7A'!$B$192:$B$227,0)),0)</f>
        <v>0</v>
      </c>
      <c r="M155" s="333">
        <f>IFERROR(INDEX('8A'!$G$192:$G$227,MATCH(C155,'8A'!$B$192:$B$227,0)),0)</f>
        <v>0</v>
      </c>
      <c r="N155" s="333">
        <f>IFERROR(INDEX('9A'!$G$192:$G$227,MATCH(C155,'9A'!$B$192:$B$227,0)),0)</f>
        <v>0</v>
      </c>
      <c r="O155" s="333">
        <f>IFERROR(INDEX('10A'!$G$192:$G$227,MATCH(C155,'10A'!$B$192:$B$227,0)),0)</f>
        <v>0</v>
      </c>
      <c r="P155" s="333">
        <f>IFERROR(INDEX('11A'!$G$192:$G$227,MATCH(C155,'11A'!$B$192:$B$227,0)),0)</f>
        <v>0</v>
      </c>
      <c r="Q155" s="333">
        <f>IFERROR(INDEX('12A'!$G$192:$G$227,MATCH(C155,'12A'!$B$192:$B$227,0)),0)</f>
        <v>0</v>
      </c>
      <c r="R155" s="333">
        <f>IFERROR(INDEX('13A'!$G$192:$G$227,MATCH(C155,'13A'!$B$192:$B$227,0)),0)</f>
        <v>0</v>
      </c>
      <c r="S155" s="333">
        <f>IFERROR(INDEX('14A'!$G$192:$G$227,MATCH(C155,'14A'!$B$192:$B$227,0)),0)</f>
        <v>0</v>
      </c>
      <c r="T155" s="333">
        <f>IFERROR(INDEX('15A'!$G$192:$G$227,MATCH(C155,'15A'!$B$192:$B$227,0)),0)</f>
        <v>0</v>
      </c>
      <c r="U155" s="333">
        <f>IFERROR(INDEX('16A'!$G$192:$G$227,MATCH($C155,'16A'!$B$192:$B$227,0)),0)</f>
        <v>0</v>
      </c>
      <c r="V155" s="333">
        <f>IFERROR(INDEX('17A'!$G$192:$G$227,MATCH($C155,'17A'!$B$192:$B$227,0)),0)</f>
        <v>0</v>
      </c>
      <c r="W155" s="333">
        <f>IFERROR(INDEX('18A'!$G$192:$G$227,MATCH($C155,'18A'!$B$192:$B$227,0)),0)</f>
        <v>0</v>
      </c>
      <c r="X155" s="333">
        <f>IFERROR(INDEX('19A'!$G$192:$G$227,MATCH($C155,'19A'!$B$192:$B$227,0)),0)</f>
        <v>0</v>
      </c>
      <c r="Y155" s="333">
        <f>IFERROR(INDEX('20A'!$G$192:$G$227,MATCH($C155,'20A'!$B$192:$B$227,0)),0)</f>
        <v>0</v>
      </c>
      <c r="Z155" s="333">
        <f>IFERROR(INDEX('21A'!$G$192:$G$227,MATCH($C155,'21A'!$B$192:$B$227,0)),0)</f>
        <v>0</v>
      </c>
      <c r="AA155" s="333">
        <f>IFERROR(INDEX('22A'!$G$192:$G$227,MATCH($C155,'22A'!$B$192:$B$227,0)),0)</f>
        <v>0</v>
      </c>
      <c r="AB155" s="333">
        <f>IFERROR(INDEX('23A'!$G$192:$G$227,MATCH($C155,'23A'!$B$192:$B$227,0)),0)</f>
        <v>0</v>
      </c>
      <c r="AC155" s="333">
        <f>IFERROR(INDEX('24A'!$G$192:$G$227,MATCH($C155,'24A'!$B$192:$B$227,0)),0)</f>
        <v>0</v>
      </c>
      <c r="AD155" s="333">
        <f>IFERROR(INDEX('25A'!$G$192:$G$227,MATCH($C155,'25A'!$B$192:$B$227,0)),0)</f>
        <v>0</v>
      </c>
      <c r="AE155" s="333">
        <f>IFERROR(INDEX('26A'!$G$192:$G$227,MATCH($C155,'26A'!$B$192:$B$227,0)),0)</f>
        <v>0</v>
      </c>
      <c r="AF155" s="333">
        <f>IFERROR(INDEX('27A'!$G$192:$G$227,MATCH($C155,'27A'!$B$192:$B$227,0)),0)</f>
        <v>0</v>
      </c>
      <c r="AG155" s="333">
        <f>IFERROR(INDEX('28A'!$G$192:$G$227,MATCH($C155,'28A'!$B$192:$B$227,0)),0)</f>
        <v>0</v>
      </c>
      <c r="AH155" s="333">
        <f>IFERROR(INDEX('29A'!$G$192:$G$227,MATCH($C155,'29A'!$B$192:$B$227,0)),0)</f>
        <v>0</v>
      </c>
      <c r="AI155" s="333">
        <f>IFERROR(INDEX('30A'!$G$192:$G$227,MATCH($C155,'30A'!$B$192:$B$227,0)),0)</f>
        <v>0</v>
      </c>
    </row>
    <row r="156" spans="1:35" ht="17.399999999999999" hidden="1">
      <c r="A156" s="298"/>
      <c r="B156" s="298"/>
      <c r="C156" s="286" t="s">
        <v>166</v>
      </c>
      <c r="D156" s="293" t="s">
        <v>209</v>
      </c>
      <c r="E156" s="287">
        <f t="shared" si="2"/>
        <v>0</v>
      </c>
      <c r="F156" s="333">
        <f>IFERROR(INDEX('1A'!$G$192:$G$227,MATCH(C156,'1A'!$B$192:$B$227,0)),0)</f>
        <v>0</v>
      </c>
      <c r="G156" s="333">
        <f>IFERROR(INDEX(#REF!,MATCH(C156,#REF!,0)),0)</f>
        <v>0</v>
      </c>
      <c r="H156" s="333">
        <f>IFERROR(INDEX('3A'!$G$192:$G$227,MATCH(C156,'3A'!$B$192:$B$227,0)),0)</f>
        <v>0</v>
      </c>
      <c r="I156" s="333">
        <f>IFERROR(INDEX('4A'!$G$192:$G$227,MATCH(C156,'4A'!$B$192:$B$227,0)),0)</f>
        <v>0</v>
      </c>
      <c r="J156" s="333">
        <f>IFERROR(INDEX('5A'!$G$192:$G$227,MATCH(C156,'5A'!$B$192:$B$227,0)),0)</f>
        <v>0</v>
      </c>
      <c r="K156" s="333">
        <f>IFERROR(INDEX('6A'!$G$192:$G$227,MATCH(C156,'6A'!$B$192:$B$227,0)),0)</f>
        <v>0</v>
      </c>
      <c r="L156" s="333">
        <f>IFERROR(INDEX('7A'!$G$192:$G$227,MATCH(C156,'7A'!$B$192:$B$227,0)),0)</f>
        <v>0</v>
      </c>
      <c r="M156" s="333">
        <f>IFERROR(INDEX('8A'!$G$192:$G$227,MATCH(C156,'8A'!$B$192:$B$227,0)),0)</f>
        <v>0</v>
      </c>
      <c r="N156" s="333">
        <f>IFERROR(INDEX('9A'!$G$192:$G$227,MATCH(C156,'9A'!$B$192:$B$227,0)),0)</f>
        <v>0</v>
      </c>
      <c r="O156" s="333">
        <f>IFERROR(INDEX('10A'!$G$192:$G$227,MATCH(C156,'10A'!$B$192:$B$227,0)),0)</f>
        <v>0</v>
      </c>
      <c r="P156" s="333">
        <f>IFERROR(INDEX('11A'!$G$192:$G$227,MATCH(C156,'11A'!$B$192:$B$227,0)),0)</f>
        <v>0</v>
      </c>
      <c r="Q156" s="333">
        <f>IFERROR(INDEX('12A'!$G$192:$G$227,MATCH(C156,'12A'!$B$192:$B$227,0)),0)</f>
        <v>0</v>
      </c>
      <c r="R156" s="333">
        <f>IFERROR(INDEX('13A'!$G$192:$G$227,MATCH(C156,'13A'!$B$192:$B$227,0)),0)</f>
        <v>0</v>
      </c>
      <c r="S156" s="333">
        <f>IFERROR(INDEX('14A'!$G$192:$G$227,MATCH(C156,'14A'!$B$192:$B$227,0)),0)</f>
        <v>0</v>
      </c>
      <c r="T156" s="333">
        <f>IFERROR(INDEX('15A'!$G$192:$G$227,MATCH(C156,'15A'!$B$192:$B$227,0)),0)</f>
        <v>0</v>
      </c>
      <c r="U156" s="333">
        <f>IFERROR(INDEX('16A'!$G$192:$G$227,MATCH($C156,'16A'!$B$192:$B$227,0)),0)</f>
        <v>0</v>
      </c>
      <c r="V156" s="333">
        <f>IFERROR(INDEX('17A'!$G$192:$G$227,MATCH($C156,'17A'!$B$192:$B$227,0)),0)</f>
        <v>0</v>
      </c>
      <c r="W156" s="333">
        <f>IFERROR(INDEX('18A'!$G$192:$G$227,MATCH($C156,'18A'!$B$192:$B$227,0)),0)</f>
        <v>0</v>
      </c>
      <c r="X156" s="333">
        <f>IFERROR(INDEX('19A'!$G$192:$G$227,MATCH($C156,'19A'!$B$192:$B$227,0)),0)</f>
        <v>0</v>
      </c>
      <c r="Y156" s="333">
        <f>IFERROR(INDEX('20A'!$G$192:$G$227,MATCH($C156,'20A'!$B$192:$B$227,0)),0)</f>
        <v>0</v>
      </c>
      <c r="Z156" s="333">
        <f>IFERROR(INDEX('21A'!$G$192:$G$227,MATCH($C156,'21A'!$B$192:$B$227,0)),0)</f>
        <v>0</v>
      </c>
      <c r="AA156" s="333">
        <f>IFERROR(INDEX('22A'!$G$192:$G$227,MATCH($C156,'22A'!$B$192:$B$227,0)),0)</f>
        <v>0</v>
      </c>
      <c r="AB156" s="333">
        <f>IFERROR(INDEX('23A'!$G$192:$G$227,MATCH($C156,'23A'!$B$192:$B$227,0)),0)</f>
        <v>0</v>
      </c>
      <c r="AC156" s="333">
        <f>IFERROR(INDEX('24A'!$G$192:$G$227,MATCH($C156,'24A'!$B$192:$B$227,0)),0)</f>
        <v>0</v>
      </c>
      <c r="AD156" s="333">
        <f>IFERROR(INDEX('25A'!$G$192:$G$227,MATCH($C156,'25A'!$B$192:$B$227,0)),0)</f>
        <v>0</v>
      </c>
      <c r="AE156" s="333">
        <f>IFERROR(INDEX('26A'!$G$192:$G$227,MATCH($C156,'26A'!$B$192:$B$227,0)),0)</f>
        <v>0</v>
      </c>
      <c r="AF156" s="333">
        <f>IFERROR(INDEX('27A'!$G$192:$G$227,MATCH($C156,'27A'!$B$192:$B$227,0)),0)</f>
        <v>0</v>
      </c>
      <c r="AG156" s="333">
        <f>IFERROR(INDEX('28A'!$G$192:$G$227,MATCH($C156,'28A'!$B$192:$B$227,0)),0)</f>
        <v>0</v>
      </c>
      <c r="AH156" s="333">
        <f>IFERROR(INDEX('29A'!$G$192:$G$227,MATCH($C156,'29A'!$B$192:$B$227,0)),0)</f>
        <v>0</v>
      </c>
      <c r="AI156" s="333">
        <f>IFERROR(INDEX('30A'!$G$192:$G$227,MATCH($C156,'30A'!$B$192:$B$227,0)),0)</f>
        <v>0</v>
      </c>
    </row>
    <row r="157" spans="1:35" ht="17.399999999999999" hidden="1">
      <c r="A157" s="298"/>
      <c r="B157" s="298"/>
      <c r="C157" s="286" t="s">
        <v>167</v>
      </c>
      <c r="D157" s="293" t="s">
        <v>209</v>
      </c>
      <c r="E157" s="287">
        <f t="shared" si="2"/>
        <v>0</v>
      </c>
      <c r="F157" s="333">
        <f>IFERROR(INDEX('1A'!$G$192:$G$227,MATCH(C157,'1A'!$B$192:$B$227,0)),0)</f>
        <v>0</v>
      </c>
      <c r="G157" s="333">
        <f>IFERROR(INDEX(#REF!,MATCH(C157,#REF!,0)),0)</f>
        <v>0</v>
      </c>
      <c r="H157" s="333">
        <f>IFERROR(INDEX('3A'!$G$192:$G$227,MATCH(C157,'3A'!$B$192:$B$227,0)),0)</f>
        <v>0</v>
      </c>
      <c r="I157" s="333">
        <f>IFERROR(INDEX('4A'!$G$192:$G$227,MATCH(C157,'4A'!$B$192:$B$227,0)),0)</f>
        <v>0</v>
      </c>
      <c r="J157" s="333">
        <f>IFERROR(INDEX('5A'!$G$192:$G$227,MATCH(C157,'5A'!$B$192:$B$227,0)),0)</f>
        <v>0</v>
      </c>
      <c r="K157" s="333">
        <f>IFERROR(INDEX('6A'!$G$192:$G$227,MATCH(C157,'6A'!$B$192:$B$227,0)),0)</f>
        <v>0</v>
      </c>
      <c r="L157" s="333">
        <f>IFERROR(INDEX('7A'!$G$192:$G$227,MATCH(C157,'7A'!$B$192:$B$227,0)),0)</f>
        <v>0</v>
      </c>
      <c r="M157" s="333">
        <f>IFERROR(INDEX('8A'!$G$192:$G$227,MATCH(C157,'8A'!$B$192:$B$227,0)),0)</f>
        <v>0</v>
      </c>
      <c r="N157" s="333">
        <f>IFERROR(INDEX('9A'!$G$192:$G$227,MATCH(C157,'9A'!$B$192:$B$227,0)),0)</f>
        <v>0</v>
      </c>
      <c r="O157" s="333">
        <f>IFERROR(INDEX('10A'!$G$192:$G$227,MATCH(C157,'10A'!$B$192:$B$227,0)),0)</f>
        <v>0</v>
      </c>
      <c r="P157" s="333">
        <f>IFERROR(INDEX('11A'!$G$192:$G$227,MATCH(C157,'11A'!$B$192:$B$227,0)),0)</f>
        <v>0</v>
      </c>
      <c r="Q157" s="333">
        <f>IFERROR(INDEX('12A'!$G$192:$G$227,MATCH(C157,'12A'!$B$192:$B$227,0)),0)</f>
        <v>0</v>
      </c>
      <c r="R157" s="333">
        <f>IFERROR(INDEX('13A'!$G$192:$G$227,MATCH(C157,'13A'!$B$192:$B$227,0)),0)</f>
        <v>0</v>
      </c>
      <c r="S157" s="333">
        <f>IFERROR(INDEX('14A'!$G$192:$G$227,MATCH(C157,'14A'!$B$192:$B$227,0)),0)</f>
        <v>0</v>
      </c>
      <c r="T157" s="333">
        <f>IFERROR(INDEX('15A'!$G$192:$G$227,MATCH(C157,'15A'!$B$192:$B$227,0)),0)</f>
        <v>0</v>
      </c>
      <c r="U157" s="333">
        <f>IFERROR(INDEX('16A'!$G$192:$G$227,MATCH($C157,'16A'!$B$192:$B$227,0)),0)</f>
        <v>0</v>
      </c>
      <c r="V157" s="333">
        <f>IFERROR(INDEX('17A'!$G$192:$G$227,MATCH($C157,'17A'!$B$192:$B$227,0)),0)</f>
        <v>0</v>
      </c>
      <c r="W157" s="333">
        <f>IFERROR(INDEX('18A'!$G$192:$G$227,MATCH($C157,'18A'!$B$192:$B$227,0)),0)</f>
        <v>0</v>
      </c>
      <c r="X157" s="333">
        <f>IFERROR(INDEX('19A'!$G$192:$G$227,MATCH($C157,'19A'!$B$192:$B$227,0)),0)</f>
        <v>0</v>
      </c>
      <c r="Y157" s="333">
        <f>IFERROR(INDEX('20A'!$G$192:$G$227,MATCH($C157,'20A'!$B$192:$B$227,0)),0)</f>
        <v>0</v>
      </c>
      <c r="Z157" s="333">
        <f>IFERROR(INDEX('21A'!$G$192:$G$227,MATCH($C157,'21A'!$B$192:$B$227,0)),0)</f>
        <v>0</v>
      </c>
      <c r="AA157" s="333">
        <f>IFERROR(INDEX('22A'!$G$192:$G$227,MATCH($C157,'22A'!$B$192:$B$227,0)),0)</f>
        <v>0</v>
      </c>
      <c r="AB157" s="333">
        <f>IFERROR(INDEX('23A'!$G$192:$G$227,MATCH($C157,'23A'!$B$192:$B$227,0)),0)</f>
        <v>0</v>
      </c>
      <c r="AC157" s="333">
        <f>IFERROR(INDEX('24A'!$G$192:$G$227,MATCH($C157,'24A'!$B$192:$B$227,0)),0)</f>
        <v>0</v>
      </c>
      <c r="AD157" s="333">
        <f>IFERROR(INDEX('25A'!$G$192:$G$227,MATCH($C157,'25A'!$B$192:$B$227,0)),0)</f>
        <v>0</v>
      </c>
      <c r="AE157" s="333">
        <f>IFERROR(INDEX('26A'!$G$192:$G$227,MATCH($C157,'26A'!$B$192:$B$227,0)),0)</f>
        <v>0</v>
      </c>
      <c r="AF157" s="333">
        <f>IFERROR(INDEX('27A'!$G$192:$G$227,MATCH($C157,'27A'!$B$192:$B$227,0)),0)</f>
        <v>0</v>
      </c>
      <c r="AG157" s="333">
        <f>IFERROR(INDEX('28A'!$G$192:$G$227,MATCH($C157,'28A'!$B$192:$B$227,0)),0)</f>
        <v>0</v>
      </c>
      <c r="AH157" s="333">
        <f>IFERROR(INDEX('29A'!$G$192:$G$227,MATCH($C157,'29A'!$B$192:$B$227,0)),0)</f>
        <v>0</v>
      </c>
      <c r="AI157" s="333">
        <f>IFERROR(INDEX('30A'!$G$192:$G$227,MATCH($C157,'30A'!$B$192:$B$227,0)),0)</f>
        <v>0</v>
      </c>
    </row>
    <row r="158" spans="1:35" ht="17.399999999999999" hidden="1">
      <c r="A158" s="298"/>
      <c r="B158" s="298"/>
      <c r="C158" s="286" t="s">
        <v>168</v>
      </c>
      <c r="D158" s="293" t="s">
        <v>209</v>
      </c>
      <c r="E158" s="287">
        <f t="shared" si="2"/>
        <v>0</v>
      </c>
      <c r="F158" s="333">
        <f>IFERROR(INDEX('1A'!$G$192:$G$227,MATCH(C158,'1A'!$B$192:$B$227,0)),0)</f>
        <v>0</v>
      </c>
      <c r="G158" s="333">
        <f>IFERROR(INDEX(#REF!,MATCH(C158,#REF!,0)),0)</f>
        <v>0</v>
      </c>
      <c r="H158" s="333">
        <f>IFERROR(INDEX('3A'!$G$192:$G$227,MATCH(C158,'3A'!$B$192:$B$227,0)),0)</f>
        <v>0</v>
      </c>
      <c r="I158" s="333">
        <f>IFERROR(INDEX('4A'!$G$192:$G$227,MATCH(C158,'4A'!$B$192:$B$227,0)),0)</f>
        <v>0</v>
      </c>
      <c r="J158" s="333">
        <f>IFERROR(INDEX('5A'!$G$192:$G$227,MATCH(C158,'5A'!$B$192:$B$227,0)),0)</f>
        <v>0</v>
      </c>
      <c r="K158" s="333">
        <f>IFERROR(INDEX('6A'!$G$192:$G$227,MATCH(C158,'6A'!$B$192:$B$227,0)),0)</f>
        <v>0</v>
      </c>
      <c r="L158" s="333">
        <f>IFERROR(INDEX('7A'!$G$192:$G$227,MATCH(C158,'7A'!$B$192:$B$227,0)),0)</f>
        <v>0</v>
      </c>
      <c r="M158" s="333">
        <f>IFERROR(INDEX('8A'!$G$192:$G$227,MATCH(C158,'8A'!$B$192:$B$227,0)),0)</f>
        <v>0</v>
      </c>
      <c r="N158" s="333">
        <f>IFERROR(INDEX('9A'!$G$192:$G$227,MATCH(C158,'9A'!$B$192:$B$227,0)),0)</f>
        <v>0</v>
      </c>
      <c r="O158" s="333">
        <f>IFERROR(INDEX('10A'!$G$192:$G$227,MATCH(C158,'10A'!$B$192:$B$227,0)),0)</f>
        <v>0</v>
      </c>
      <c r="P158" s="333">
        <f>IFERROR(INDEX('11A'!$G$192:$G$227,MATCH(C158,'11A'!$B$192:$B$227,0)),0)</f>
        <v>0</v>
      </c>
      <c r="Q158" s="333">
        <f>IFERROR(INDEX('12A'!$G$192:$G$227,MATCH(C158,'12A'!$B$192:$B$227,0)),0)</f>
        <v>0</v>
      </c>
      <c r="R158" s="333">
        <f>IFERROR(INDEX('13A'!$G$192:$G$227,MATCH(C158,'13A'!$B$192:$B$227,0)),0)</f>
        <v>0</v>
      </c>
      <c r="S158" s="333">
        <f>IFERROR(INDEX('14A'!$G$192:$G$227,MATCH(C158,'14A'!$B$192:$B$227,0)),0)</f>
        <v>0</v>
      </c>
      <c r="T158" s="333">
        <f>IFERROR(INDEX('15A'!$G$192:$G$227,MATCH(C158,'15A'!$B$192:$B$227,0)),0)</f>
        <v>0</v>
      </c>
      <c r="U158" s="333">
        <f>IFERROR(INDEX('16A'!$G$192:$G$227,MATCH($C158,'16A'!$B$192:$B$227,0)),0)</f>
        <v>0</v>
      </c>
      <c r="V158" s="333">
        <f>IFERROR(INDEX('17A'!$G$192:$G$227,MATCH($C158,'17A'!$B$192:$B$227,0)),0)</f>
        <v>0</v>
      </c>
      <c r="W158" s="333">
        <f>IFERROR(INDEX('18A'!$G$192:$G$227,MATCH($C158,'18A'!$B$192:$B$227,0)),0)</f>
        <v>0</v>
      </c>
      <c r="X158" s="333">
        <f>IFERROR(INDEX('19A'!$G$192:$G$227,MATCH($C158,'19A'!$B$192:$B$227,0)),0)</f>
        <v>0</v>
      </c>
      <c r="Y158" s="333">
        <f>IFERROR(INDEX('20A'!$G$192:$G$227,MATCH($C158,'20A'!$B$192:$B$227,0)),0)</f>
        <v>0</v>
      </c>
      <c r="Z158" s="333">
        <f>IFERROR(INDEX('21A'!$G$192:$G$227,MATCH($C158,'21A'!$B$192:$B$227,0)),0)</f>
        <v>0</v>
      </c>
      <c r="AA158" s="333">
        <f>IFERROR(INDEX('22A'!$G$192:$G$227,MATCH($C158,'22A'!$B$192:$B$227,0)),0)</f>
        <v>0</v>
      </c>
      <c r="AB158" s="333">
        <f>IFERROR(INDEX('23A'!$G$192:$G$227,MATCH($C158,'23A'!$B$192:$B$227,0)),0)</f>
        <v>0</v>
      </c>
      <c r="AC158" s="333">
        <f>IFERROR(INDEX('24A'!$G$192:$G$227,MATCH($C158,'24A'!$B$192:$B$227,0)),0)</f>
        <v>0</v>
      </c>
      <c r="AD158" s="333">
        <f>IFERROR(INDEX('25A'!$G$192:$G$227,MATCH($C158,'25A'!$B$192:$B$227,0)),0)</f>
        <v>0</v>
      </c>
      <c r="AE158" s="333">
        <f>IFERROR(INDEX('26A'!$G$192:$G$227,MATCH($C158,'26A'!$B$192:$B$227,0)),0)</f>
        <v>0</v>
      </c>
      <c r="AF158" s="333">
        <f>IFERROR(INDEX('27A'!$G$192:$G$227,MATCH($C158,'27A'!$B$192:$B$227,0)),0)</f>
        <v>0</v>
      </c>
      <c r="AG158" s="333">
        <f>IFERROR(INDEX('28A'!$G$192:$G$227,MATCH($C158,'28A'!$B$192:$B$227,0)),0)</f>
        <v>0</v>
      </c>
      <c r="AH158" s="333">
        <f>IFERROR(INDEX('29A'!$G$192:$G$227,MATCH($C158,'29A'!$B$192:$B$227,0)),0)</f>
        <v>0</v>
      </c>
      <c r="AI158" s="333">
        <f>IFERROR(INDEX('30A'!$G$192:$G$227,MATCH($C158,'30A'!$B$192:$B$227,0)),0)</f>
        <v>0</v>
      </c>
    </row>
    <row r="159" spans="1:35" ht="17.399999999999999" hidden="1">
      <c r="A159" s="298"/>
      <c r="B159" s="298"/>
      <c r="C159" s="286" t="s">
        <v>169</v>
      </c>
      <c r="D159" s="293" t="s">
        <v>209</v>
      </c>
      <c r="E159" s="287">
        <f t="shared" si="2"/>
        <v>0</v>
      </c>
      <c r="F159" s="333">
        <f>IFERROR(INDEX('1A'!$G$192:$G$227,MATCH(C159,'1A'!$B$192:$B$227,0)),0)</f>
        <v>0</v>
      </c>
      <c r="G159" s="333">
        <f>IFERROR(INDEX(#REF!,MATCH(C159,#REF!,0)),0)</f>
        <v>0</v>
      </c>
      <c r="H159" s="333">
        <f>IFERROR(INDEX('3A'!$G$192:$G$227,MATCH(C159,'3A'!$B$192:$B$227,0)),0)</f>
        <v>0</v>
      </c>
      <c r="I159" s="333">
        <f>IFERROR(INDEX('4A'!$G$192:$G$227,MATCH(C159,'4A'!$B$192:$B$227,0)),0)</f>
        <v>0</v>
      </c>
      <c r="J159" s="333">
        <f>IFERROR(INDEX('5A'!$G$192:$G$227,MATCH(C159,'5A'!$B$192:$B$227,0)),0)</f>
        <v>0</v>
      </c>
      <c r="K159" s="333">
        <f>IFERROR(INDEX('6A'!$G$192:$G$227,MATCH(C159,'6A'!$B$192:$B$227,0)),0)</f>
        <v>0</v>
      </c>
      <c r="L159" s="333">
        <f>IFERROR(INDEX('7A'!$G$192:$G$227,MATCH(C159,'7A'!$B$192:$B$227,0)),0)</f>
        <v>0</v>
      </c>
      <c r="M159" s="333">
        <f>IFERROR(INDEX('8A'!$G$192:$G$227,MATCH(C159,'8A'!$B$192:$B$227,0)),0)</f>
        <v>0</v>
      </c>
      <c r="N159" s="333">
        <f>IFERROR(INDEX('9A'!$G$192:$G$227,MATCH(C159,'9A'!$B$192:$B$227,0)),0)</f>
        <v>0</v>
      </c>
      <c r="O159" s="333">
        <f>IFERROR(INDEX('10A'!$G$192:$G$227,MATCH(C159,'10A'!$B$192:$B$227,0)),0)</f>
        <v>0</v>
      </c>
      <c r="P159" s="333">
        <f>IFERROR(INDEX('11A'!$G$192:$G$227,MATCH(C159,'11A'!$B$192:$B$227,0)),0)</f>
        <v>0</v>
      </c>
      <c r="Q159" s="333">
        <f>IFERROR(INDEX('12A'!$G$192:$G$227,MATCH(C159,'12A'!$B$192:$B$227,0)),0)</f>
        <v>0</v>
      </c>
      <c r="R159" s="333">
        <f>IFERROR(INDEX('13A'!$G$192:$G$227,MATCH(C159,'13A'!$B$192:$B$227,0)),0)</f>
        <v>0</v>
      </c>
      <c r="S159" s="333">
        <f>IFERROR(INDEX('14A'!$G$192:$G$227,MATCH(C159,'14A'!$B$192:$B$227,0)),0)</f>
        <v>0</v>
      </c>
      <c r="T159" s="333">
        <f>IFERROR(INDEX('15A'!$G$192:$G$227,MATCH(C159,'15A'!$B$192:$B$227,0)),0)</f>
        <v>0</v>
      </c>
      <c r="U159" s="333">
        <f>IFERROR(INDEX('16A'!$G$192:$G$227,MATCH($C159,'16A'!$B$192:$B$227,0)),0)</f>
        <v>0</v>
      </c>
      <c r="V159" s="333">
        <f>IFERROR(INDEX('17A'!$G$192:$G$227,MATCH($C159,'17A'!$B$192:$B$227,0)),0)</f>
        <v>0</v>
      </c>
      <c r="W159" s="333">
        <f>IFERROR(INDEX('18A'!$G$192:$G$227,MATCH($C159,'18A'!$B$192:$B$227,0)),0)</f>
        <v>0</v>
      </c>
      <c r="X159" s="333">
        <f>IFERROR(INDEX('19A'!$G$192:$G$227,MATCH($C159,'19A'!$B$192:$B$227,0)),0)</f>
        <v>0</v>
      </c>
      <c r="Y159" s="333">
        <f>IFERROR(INDEX('20A'!$G$192:$G$227,MATCH($C159,'20A'!$B$192:$B$227,0)),0)</f>
        <v>0</v>
      </c>
      <c r="Z159" s="333">
        <f>IFERROR(INDEX('21A'!$G$192:$G$227,MATCH($C159,'21A'!$B$192:$B$227,0)),0)</f>
        <v>0</v>
      </c>
      <c r="AA159" s="333">
        <f>IFERROR(INDEX('22A'!$G$192:$G$227,MATCH($C159,'22A'!$B$192:$B$227,0)),0)</f>
        <v>0</v>
      </c>
      <c r="AB159" s="333">
        <f>IFERROR(INDEX('23A'!$G$192:$G$227,MATCH($C159,'23A'!$B$192:$B$227,0)),0)</f>
        <v>0</v>
      </c>
      <c r="AC159" s="333">
        <f>IFERROR(INDEX('24A'!$G$192:$G$227,MATCH($C159,'24A'!$B$192:$B$227,0)),0)</f>
        <v>0</v>
      </c>
      <c r="AD159" s="333">
        <f>IFERROR(INDEX('25A'!$G$192:$G$227,MATCH($C159,'25A'!$B$192:$B$227,0)),0)</f>
        <v>0</v>
      </c>
      <c r="AE159" s="333">
        <f>IFERROR(INDEX('26A'!$G$192:$G$227,MATCH($C159,'26A'!$B$192:$B$227,0)),0)</f>
        <v>0</v>
      </c>
      <c r="AF159" s="333">
        <f>IFERROR(INDEX('27A'!$G$192:$G$227,MATCH($C159,'27A'!$B$192:$B$227,0)),0)</f>
        <v>0</v>
      </c>
      <c r="AG159" s="333">
        <f>IFERROR(INDEX('28A'!$G$192:$G$227,MATCH($C159,'28A'!$B$192:$B$227,0)),0)</f>
        <v>0</v>
      </c>
      <c r="AH159" s="333">
        <f>IFERROR(INDEX('29A'!$G$192:$G$227,MATCH($C159,'29A'!$B$192:$B$227,0)),0)</f>
        <v>0</v>
      </c>
      <c r="AI159" s="333">
        <f>IFERROR(INDEX('30A'!$G$192:$G$227,MATCH($C159,'30A'!$B$192:$B$227,0)),0)</f>
        <v>0</v>
      </c>
    </row>
    <row r="160" spans="1:35" ht="17.399999999999999" hidden="1">
      <c r="A160" s="298"/>
      <c r="B160" s="298"/>
      <c r="C160" s="286" t="s">
        <v>170</v>
      </c>
      <c r="D160" s="293" t="s">
        <v>209</v>
      </c>
      <c r="E160" s="287">
        <f>SUM(F160:T160)</f>
        <v>0</v>
      </c>
      <c r="F160" s="333">
        <f>IFERROR(INDEX('1A'!$G$192:$G$227,MATCH(C160,'1A'!$B$192:$B$227,0)),0)</f>
        <v>0</v>
      </c>
      <c r="G160" s="333">
        <f>IFERROR(INDEX(#REF!,MATCH(C160,#REF!,0)),0)</f>
        <v>0</v>
      </c>
      <c r="H160" s="333">
        <f>IFERROR(INDEX('3A'!$G$192:$G$227,MATCH(C160,'3A'!$B$192:$B$227,0)),0)</f>
        <v>0</v>
      </c>
      <c r="I160" s="333">
        <f>IFERROR(INDEX('4A'!$G$192:$G$227,MATCH(C160,'4A'!$B$192:$B$227,0)),0)</f>
        <v>0</v>
      </c>
      <c r="J160" s="333">
        <f>IFERROR(INDEX('5A'!$G$192:$G$227,MATCH(C160,'5A'!$B$192:$B$227,0)),0)</f>
        <v>0</v>
      </c>
      <c r="K160" s="333">
        <f>IFERROR(INDEX('6A'!$G$192:$G$227,MATCH(C160,'6A'!$B$192:$B$227,0)),0)</f>
        <v>0</v>
      </c>
      <c r="L160" s="333">
        <f>IFERROR(INDEX('7A'!$G$192:$G$227,MATCH(C160,'7A'!$B$192:$B$227,0)),0)</f>
        <v>0</v>
      </c>
      <c r="M160" s="333">
        <f>IFERROR(INDEX('8A'!$G$192:$G$227,MATCH(C160,'8A'!$B$192:$B$227,0)),0)</f>
        <v>0</v>
      </c>
      <c r="N160" s="333">
        <f>IFERROR(INDEX('9A'!$G$192:$G$227,MATCH(C160,'9A'!$B$192:$B$227,0)),0)</f>
        <v>0</v>
      </c>
      <c r="O160" s="333">
        <f>IFERROR(INDEX('10A'!$G$192:$G$227,MATCH(C160,'10A'!$B$192:$B$227,0)),0)</f>
        <v>0</v>
      </c>
      <c r="P160" s="333">
        <f>IFERROR(INDEX('11A'!$G$192:$G$227,MATCH(C160,'11A'!$B$192:$B$227,0)),0)</f>
        <v>0</v>
      </c>
      <c r="Q160" s="333">
        <f>IFERROR(INDEX('12A'!$G$192:$G$227,MATCH(C160,'12A'!$B$192:$B$227,0)),0)</f>
        <v>0</v>
      </c>
      <c r="R160" s="333">
        <f>IFERROR(INDEX('13A'!$G$192:$G$227,MATCH(C160,'13A'!$B$192:$B$227,0)),0)</f>
        <v>0</v>
      </c>
      <c r="S160" s="333">
        <f>IFERROR(INDEX('14A'!$G$192:$G$227,MATCH(C160,'14A'!$B$192:$B$227,0)),0)</f>
        <v>0</v>
      </c>
      <c r="T160" s="333">
        <f>IFERROR(INDEX('15A'!$G$192:$G$227,MATCH(C160,'15A'!$B$192:$B$227,0)),0)</f>
        <v>0</v>
      </c>
      <c r="U160" s="333">
        <f>IFERROR(INDEX('16A'!$G$192:$G$227,MATCH($C160,'16A'!$B$192:$B$227,0)),0)</f>
        <v>0</v>
      </c>
      <c r="V160" s="333">
        <f>IFERROR(INDEX('17A'!$G$192:$G$227,MATCH($C160,'17A'!$B$192:$B$227,0)),0)</f>
        <v>0</v>
      </c>
      <c r="W160" s="333">
        <f>IFERROR(INDEX('18A'!$G$192:$G$227,MATCH($C160,'18A'!$B$192:$B$227,0)),0)</f>
        <v>0</v>
      </c>
      <c r="X160" s="333">
        <f>IFERROR(INDEX('19A'!$G$192:$G$227,MATCH($C160,'19A'!$B$192:$B$227,0)),0)</f>
        <v>0</v>
      </c>
      <c r="Y160" s="333">
        <f>IFERROR(INDEX('20A'!$G$192:$G$227,MATCH($C160,'20A'!$B$192:$B$227,0)),0)</f>
        <v>0</v>
      </c>
      <c r="Z160" s="333">
        <f>IFERROR(INDEX('21A'!$G$192:$G$227,MATCH($C160,'21A'!$B$192:$B$227,0)),0)</f>
        <v>0</v>
      </c>
      <c r="AA160" s="333">
        <f>IFERROR(INDEX('22A'!$G$192:$G$227,MATCH($C160,'22A'!$B$192:$B$227,0)),0)</f>
        <v>0</v>
      </c>
      <c r="AB160" s="333">
        <f>IFERROR(INDEX('23A'!$G$192:$G$227,MATCH($C160,'23A'!$B$192:$B$227,0)),0)</f>
        <v>0</v>
      </c>
      <c r="AC160" s="333">
        <f>IFERROR(INDEX('24A'!$G$192:$G$227,MATCH($C160,'24A'!$B$192:$B$227,0)),0)</f>
        <v>0</v>
      </c>
      <c r="AD160" s="333">
        <f>IFERROR(INDEX('25A'!$G$192:$G$227,MATCH($C160,'25A'!$B$192:$B$227,0)),0)</f>
        <v>0</v>
      </c>
      <c r="AE160" s="333">
        <f>IFERROR(INDEX('26A'!$G$192:$G$227,MATCH($C160,'26A'!$B$192:$B$227,0)),0)</f>
        <v>0</v>
      </c>
      <c r="AF160" s="333">
        <f>IFERROR(INDEX('27A'!$G$192:$G$227,MATCH($C160,'27A'!$B$192:$B$227,0)),0)</f>
        <v>0</v>
      </c>
      <c r="AG160" s="333">
        <f>IFERROR(INDEX('28A'!$G$192:$G$227,MATCH($C160,'28A'!$B$192:$B$227,0)),0)</f>
        <v>0</v>
      </c>
      <c r="AH160" s="333">
        <f>IFERROR(INDEX('29A'!$G$192:$G$227,MATCH($C160,'29A'!$B$192:$B$227,0)),0)</f>
        <v>0</v>
      </c>
      <c r="AI160" s="333">
        <f>IFERROR(INDEX('30A'!$G$192:$G$227,MATCH($C160,'30A'!$B$192:$B$227,0)),0)</f>
        <v>0</v>
      </c>
    </row>
    <row r="161" spans="1:35" ht="17.399999999999999" hidden="1">
      <c r="A161" s="298"/>
      <c r="B161" s="298"/>
      <c r="C161" s="286" t="s">
        <v>171</v>
      </c>
      <c r="D161" s="293" t="s">
        <v>209</v>
      </c>
      <c r="E161" s="287">
        <f t="shared" si="2"/>
        <v>0</v>
      </c>
      <c r="F161" s="333">
        <f>IFERROR(INDEX('1A'!$G$192:$G$227,MATCH(C161,'1A'!$B$192:$B$227,0)),0)</f>
        <v>0</v>
      </c>
      <c r="G161" s="333">
        <f>IFERROR(INDEX(#REF!,MATCH(C161,#REF!,0)),0)</f>
        <v>0</v>
      </c>
      <c r="H161" s="333">
        <f>IFERROR(INDEX('3A'!$G$192:$G$227,MATCH(C161,'3A'!$B$192:$B$227,0)),0)</f>
        <v>0</v>
      </c>
      <c r="I161" s="333">
        <f>IFERROR(INDEX('4A'!$G$192:$G$227,MATCH(C161,'4A'!$B$192:$B$227,0)),0)</f>
        <v>0</v>
      </c>
      <c r="J161" s="333">
        <f>IFERROR(INDEX('5A'!$G$192:$G$227,MATCH(C161,'5A'!$B$192:$B$227,0)),0)</f>
        <v>0</v>
      </c>
      <c r="K161" s="333">
        <f>IFERROR(INDEX('6A'!$G$192:$G$227,MATCH(C161,'6A'!$B$192:$B$227,0)),0)</f>
        <v>0</v>
      </c>
      <c r="L161" s="333">
        <f>IFERROR(INDEX('7A'!$G$192:$G$227,MATCH(C161,'7A'!$B$192:$B$227,0)),0)</f>
        <v>0</v>
      </c>
      <c r="M161" s="333">
        <f>IFERROR(INDEX('8A'!$G$192:$G$227,MATCH(C161,'8A'!$B$192:$B$227,0)),0)</f>
        <v>0</v>
      </c>
      <c r="N161" s="333">
        <f>IFERROR(INDEX('9A'!$G$192:$G$227,MATCH(C161,'9A'!$B$192:$B$227,0)),0)</f>
        <v>0</v>
      </c>
      <c r="O161" s="333">
        <f>IFERROR(INDEX('10A'!$G$192:$G$227,MATCH(C161,'10A'!$B$192:$B$227,0)),0)</f>
        <v>0</v>
      </c>
      <c r="P161" s="333">
        <f>IFERROR(INDEX('11A'!$G$192:$G$227,MATCH(C161,'11A'!$B$192:$B$227,0)),0)</f>
        <v>0</v>
      </c>
      <c r="Q161" s="333">
        <f>IFERROR(INDEX('12A'!$G$192:$G$227,MATCH(C161,'12A'!$B$192:$B$227,0)),0)</f>
        <v>0</v>
      </c>
      <c r="R161" s="333">
        <f>IFERROR(INDEX('13A'!$G$192:$G$227,MATCH(C161,'13A'!$B$192:$B$227,0)),0)</f>
        <v>0</v>
      </c>
      <c r="S161" s="333">
        <f>IFERROR(INDEX('14A'!$G$192:$G$227,MATCH(C161,'14A'!$B$192:$B$227,0)),0)</f>
        <v>0</v>
      </c>
      <c r="T161" s="333">
        <f>IFERROR(INDEX('15A'!$G$192:$G$227,MATCH(C161,'15A'!$B$192:$B$227,0)),0)</f>
        <v>0</v>
      </c>
      <c r="U161" s="333">
        <f>IFERROR(INDEX('16A'!$G$192:$G$227,MATCH($C161,'16A'!$B$192:$B$227,0)),0)</f>
        <v>0</v>
      </c>
      <c r="V161" s="333">
        <f>IFERROR(INDEX('17A'!$G$192:$G$227,MATCH($C161,'17A'!$B$192:$B$227,0)),0)</f>
        <v>0</v>
      </c>
      <c r="W161" s="333">
        <f>IFERROR(INDEX('18A'!$G$192:$G$227,MATCH($C161,'18A'!$B$192:$B$227,0)),0)</f>
        <v>0</v>
      </c>
      <c r="X161" s="333">
        <f>IFERROR(INDEX('19A'!$G$192:$G$227,MATCH($C161,'19A'!$B$192:$B$227,0)),0)</f>
        <v>0</v>
      </c>
      <c r="Y161" s="333">
        <f>IFERROR(INDEX('20A'!$G$192:$G$227,MATCH($C161,'20A'!$B$192:$B$227,0)),0)</f>
        <v>0</v>
      </c>
      <c r="Z161" s="333">
        <f>IFERROR(INDEX('21A'!$G$192:$G$227,MATCH($C161,'21A'!$B$192:$B$227,0)),0)</f>
        <v>0</v>
      </c>
      <c r="AA161" s="333">
        <f>IFERROR(INDEX('22A'!$G$192:$G$227,MATCH($C161,'22A'!$B$192:$B$227,0)),0)</f>
        <v>0</v>
      </c>
      <c r="AB161" s="333">
        <f>IFERROR(INDEX('23A'!$G$192:$G$227,MATCH($C161,'23A'!$B$192:$B$227,0)),0)</f>
        <v>0</v>
      </c>
      <c r="AC161" s="333">
        <f>IFERROR(INDEX('24A'!$G$192:$G$227,MATCH($C161,'24A'!$B$192:$B$227,0)),0)</f>
        <v>0</v>
      </c>
      <c r="AD161" s="333">
        <f>IFERROR(INDEX('25A'!$G$192:$G$227,MATCH($C161,'25A'!$B$192:$B$227,0)),0)</f>
        <v>0</v>
      </c>
      <c r="AE161" s="333">
        <f>IFERROR(INDEX('26A'!$G$192:$G$227,MATCH($C161,'26A'!$B$192:$B$227,0)),0)</f>
        <v>0</v>
      </c>
      <c r="AF161" s="333">
        <f>IFERROR(INDEX('27A'!$G$192:$G$227,MATCH($C161,'27A'!$B$192:$B$227,0)),0)</f>
        <v>0</v>
      </c>
      <c r="AG161" s="333">
        <f>IFERROR(INDEX('28A'!$G$192:$G$227,MATCH($C161,'28A'!$B$192:$B$227,0)),0)</f>
        <v>0</v>
      </c>
      <c r="AH161" s="333">
        <f>IFERROR(INDEX('29A'!$G$192:$G$227,MATCH($C161,'29A'!$B$192:$B$227,0)),0)</f>
        <v>0</v>
      </c>
      <c r="AI161" s="333">
        <f>IFERROR(INDEX('30A'!$G$192:$G$227,MATCH($C161,'30A'!$B$192:$B$227,0)),0)</f>
        <v>0</v>
      </c>
    </row>
    <row r="162" spans="1:35" ht="17.399999999999999" hidden="1">
      <c r="A162" s="298"/>
      <c r="B162" s="298"/>
      <c r="C162" s="286" t="s">
        <v>704</v>
      </c>
      <c r="D162" s="293" t="s">
        <v>209</v>
      </c>
      <c r="E162" s="287">
        <f t="shared" si="2"/>
        <v>0</v>
      </c>
      <c r="F162" s="333">
        <f>IFERROR(INDEX('1A'!$G$192:$G$227,MATCH(C162,'1A'!$B$192:$B$227,0)),0)</f>
        <v>0</v>
      </c>
      <c r="G162" s="333">
        <f>IFERROR(INDEX(#REF!,MATCH(C162,#REF!,0)),0)</f>
        <v>0</v>
      </c>
      <c r="H162" s="333">
        <f>IFERROR(INDEX('3A'!$G$192:$G$227,MATCH(C162,'3A'!$B$192:$B$227,0)),0)</f>
        <v>0</v>
      </c>
      <c r="I162" s="333">
        <f>IFERROR(INDEX('4A'!$G$192:$G$227,MATCH(C162,'4A'!$B$192:$B$227,0)),0)</f>
        <v>0</v>
      </c>
      <c r="J162" s="333">
        <f>IFERROR(INDEX('5A'!$G$192:$G$227,MATCH(C162,'5A'!$B$192:$B$227,0)),0)</f>
        <v>0</v>
      </c>
      <c r="K162" s="333">
        <f>IFERROR(INDEX('6A'!$G$192:$G$227,MATCH(C162,'6A'!$B$192:$B$227,0)),0)</f>
        <v>0</v>
      </c>
      <c r="L162" s="333">
        <f>IFERROR(INDEX('7A'!$G$192:$G$227,MATCH(C162,'7A'!$B$192:$B$227,0)),0)</f>
        <v>0</v>
      </c>
      <c r="M162" s="333">
        <f>IFERROR(INDEX('8A'!$G$192:$G$227,MATCH(C162,'8A'!$B$192:$B$227,0)),0)</f>
        <v>0</v>
      </c>
      <c r="N162" s="333">
        <f>IFERROR(INDEX('9A'!$G$192:$G$227,MATCH(C162,'9A'!$B$192:$B$227,0)),0)</f>
        <v>0</v>
      </c>
      <c r="O162" s="333">
        <f>IFERROR(INDEX('10A'!$G$192:$G$227,MATCH(C162,'10A'!$B$192:$B$227,0)),0)</f>
        <v>0</v>
      </c>
      <c r="P162" s="333">
        <f>IFERROR(INDEX('11A'!$G$192:$G$227,MATCH(C162,'11A'!$B$192:$B$227,0)),0)</f>
        <v>0</v>
      </c>
      <c r="Q162" s="333">
        <f>IFERROR(INDEX('12A'!$G$192:$G$227,MATCH(C162,'12A'!$B$192:$B$227,0)),0)</f>
        <v>0</v>
      </c>
      <c r="R162" s="333">
        <f>IFERROR(INDEX('13A'!$G$192:$G$227,MATCH(C162,'13A'!$B$192:$B$227,0)),0)</f>
        <v>0</v>
      </c>
      <c r="S162" s="333">
        <f>IFERROR(INDEX('14A'!$G$192:$G$227,MATCH(C162,'14A'!$B$192:$B$227,0)),0)</f>
        <v>0</v>
      </c>
      <c r="T162" s="333">
        <f>IFERROR(INDEX('15A'!$G$192:$G$227,MATCH(C162,'15A'!$B$192:$B$227,0)),0)</f>
        <v>0</v>
      </c>
      <c r="U162" s="333">
        <f>IFERROR(INDEX('16A'!$G$192:$G$227,MATCH($C162,'16A'!$B$192:$B$227,0)),0)</f>
        <v>0</v>
      </c>
      <c r="V162" s="333">
        <f>IFERROR(INDEX('17A'!$G$192:$G$227,MATCH($C162,'17A'!$B$192:$B$227,0)),0)</f>
        <v>0</v>
      </c>
      <c r="W162" s="333">
        <f>IFERROR(INDEX('18A'!$G$192:$G$227,MATCH($C162,'18A'!$B$192:$B$227,0)),0)</f>
        <v>0</v>
      </c>
      <c r="X162" s="333">
        <f>IFERROR(INDEX('19A'!$G$192:$G$227,MATCH($C162,'19A'!$B$192:$B$227,0)),0)</f>
        <v>0</v>
      </c>
      <c r="Y162" s="333">
        <f>IFERROR(INDEX('20A'!$G$192:$G$227,MATCH($C162,'20A'!$B$192:$B$227,0)),0)</f>
        <v>0</v>
      </c>
      <c r="Z162" s="333">
        <f>IFERROR(INDEX('21A'!$G$192:$G$227,MATCH($C162,'21A'!$B$192:$B$227,0)),0)</f>
        <v>0</v>
      </c>
      <c r="AA162" s="333">
        <f>IFERROR(INDEX('22A'!$G$192:$G$227,MATCH($C162,'22A'!$B$192:$B$227,0)),0)</f>
        <v>0</v>
      </c>
      <c r="AB162" s="333">
        <f>IFERROR(INDEX('23A'!$G$192:$G$227,MATCH($C162,'23A'!$B$192:$B$227,0)),0)</f>
        <v>0</v>
      </c>
      <c r="AC162" s="333">
        <f>IFERROR(INDEX('24A'!$G$192:$G$227,MATCH($C162,'24A'!$B$192:$B$227,0)),0)</f>
        <v>0</v>
      </c>
      <c r="AD162" s="333">
        <f>IFERROR(INDEX('25A'!$G$192:$G$227,MATCH($C162,'25A'!$B$192:$B$227,0)),0)</f>
        <v>0</v>
      </c>
      <c r="AE162" s="333">
        <f>IFERROR(INDEX('26A'!$G$192:$G$227,MATCH($C162,'26A'!$B$192:$B$227,0)),0)</f>
        <v>0</v>
      </c>
      <c r="AF162" s="333">
        <f>IFERROR(INDEX('27A'!$G$192:$G$227,MATCH($C162,'27A'!$B$192:$B$227,0)),0)</f>
        <v>0</v>
      </c>
      <c r="AG162" s="333">
        <f>IFERROR(INDEX('28A'!$G$192:$G$227,MATCH($C162,'28A'!$B$192:$B$227,0)),0)</f>
        <v>0</v>
      </c>
      <c r="AH162" s="333">
        <f>IFERROR(INDEX('29A'!$G$192:$G$227,MATCH($C162,'29A'!$B$192:$B$227,0)),0)</f>
        <v>0</v>
      </c>
      <c r="AI162" s="333">
        <f>IFERROR(INDEX('30A'!$G$192:$G$227,MATCH($C162,'30A'!$B$192:$B$227,0)),0)</f>
        <v>0</v>
      </c>
    </row>
    <row r="163" spans="1:35" ht="17.399999999999999" hidden="1">
      <c r="A163" s="298"/>
      <c r="B163" s="298"/>
      <c r="C163" s="286" t="s">
        <v>705</v>
      </c>
      <c r="D163" s="293" t="s">
        <v>209</v>
      </c>
      <c r="E163" s="287">
        <f t="shared" si="2"/>
        <v>0</v>
      </c>
      <c r="F163" s="333">
        <f>IFERROR(INDEX('1A'!$G$192:$G$227,MATCH(C163,'1A'!$B$192:$B$227,0)),0)</f>
        <v>0</v>
      </c>
      <c r="G163" s="333">
        <f>IFERROR(INDEX(#REF!,MATCH(C163,#REF!,0)),0)</f>
        <v>0</v>
      </c>
      <c r="H163" s="333">
        <f>IFERROR(INDEX('3A'!$G$192:$G$227,MATCH(C163,'3A'!$B$192:$B$227,0)),0)</f>
        <v>0</v>
      </c>
      <c r="I163" s="333">
        <f>IFERROR(INDEX('4A'!$G$192:$G$227,MATCH(C163,'4A'!$B$192:$B$227,0)),0)</f>
        <v>0</v>
      </c>
      <c r="J163" s="333">
        <f>IFERROR(INDEX('5A'!$G$192:$G$227,MATCH(C163,'5A'!$B$192:$B$227,0)),0)</f>
        <v>0</v>
      </c>
      <c r="K163" s="333">
        <f>IFERROR(INDEX('6A'!$G$192:$G$227,MATCH(C163,'6A'!$B$192:$B$227,0)),0)</f>
        <v>0</v>
      </c>
      <c r="L163" s="333">
        <f>IFERROR(INDEX('7A'!$G$192:$G$227,MATCH(C163,'7A'!$B$192:$B$227,0)),0)</f>
        <v>0</v>
      </c>
      <c r="M163" s="333">
        <f>IFERROR(INDEX('8A'!$G$192:$G$227,MATCH(C163,'8A'!$B$192:$B$227,0)),0)</f>
        <v>0</v>
      </c>
      <c r="N163" s="333">
        <f>IFERROR(INDEX('9A'!$G$192:$G$227,MATCH(C163,'9A'!$B$192:$B$227,0)),0)</f>
        <v>0</v>
      </c>
      <c r="O163" s="333">
        <f>IFERROR(INDEX('10A'!$G$192:$G$227,MATCH(C163,'10A'!$B$192:$B$227,0)),0)</f>
        <v>0</v>
      </c>
      <c r="P163" s="333">
        <f>IFERROR(INDEX('11A'!$G$192:$G$227,MATCH(C163,'11A'!$B$192:$B$227,0)),0)</f>
        <v>0</v>
      </c>
      <c r="Q163" s="333">
        <f>IFERROR(INDEX('12A'!$G$192:$G$227,MATCH(C163,'12A'!$B$192:$B$227,0)),0)</f>
        <v>0</v>
      </c>
      <c r="R163" s="333">
        <f>IFERROR(INDEX('13A'!$G$192:$G$227,MATCH(C163,'13A'!$B$192:$B$227,0)),0)</f>
        <v>0</v>
      </c>
      <c r="S163" s="333">
        <f>IFERROR(INDEX('14A'!$G$192:$G$227,MATCH(C163,'14A'!$B$192:$B$227,0)),0)</f>
        <v>0</v>
      </c>
      <c r="T163" s="333">
        <f>IFERROR(INDEX('15A'!$G$192:$G$227,MATCH(C163,'15A'!$B$192:$B$227,0)),0)</f>
        <v>0</v>
      </c>
      <c r="U163" s="333">
        <f>IFERROR(INDEX('16A'!$G$192:$G$227,MATCH($C163,'16A'!$B$192:$B$227,0)),0)</f>
        <v>0</v>
      </c>
      <c r="V163" s="333">
        <f>IFERROR(INDEX('17A'!$G$192:$G$227,MATCH($C163,'17A'!$B$192:$B$227,0)),0)</f>
        <v>0</v>
      </c>
      <c r="W163" s="333">
        <f>IFERROR(INDEX('18A'!$G$192:$G$227,MATCH($C163,'18A'!$B$192:$B$227,0)),0)</f>
        <v>0</v>
      </c>
      <c r="X163" s="333">
        <f>IFERROR(INDEX('19A'!$G$192:$G$227,MATCH($C163,'19A'!$B$192:$B$227,0)),0)</f>
        <v>0</v>
      </c>
      <c r="Y163" s="333">
        <f>IFERROR(INDEX('20A'!$G$192:$G$227,MATCH($C163,'20A'!$B$192:$B$227,0)),0)</f>
        <v>0</v>
      </c>
      <c r="Z163" s="333">
        <f>IFERROR(INDEX('21A'!$G$192:$G$227,MATCH($C163,'21A'!$B$192:$B$227,0)),0)</f>
        <v>0</v>
      </c>
      <c r="AA163" s="333">
        <f>IFERROR(INDEX('22A'!$G$192:$G$227,MATCH($C163,'22A'!$B$192:$B$227,0)),0)</f>
        <v>0</v>
      </c>
      <c r="AB163" s="333">
        <f>IFERROR(INDEX('23A'!$G$192:$G$227,MATCH($C163,'23A'!$B$192:$B$227,0)),0)</f>
        <v>0</v>
      </c>
      <c r="AC163" s="333">
        <f>IFERROR(INDEX('24A'!$G$192:$G$227,MATCH($C163,'24A'!$B$192:$B$227,0)),0)</f>
        <v>0</v>
      </c>
      <c r="AD163" s="333">
        <f>IFERROR(INDEX('25A'!$G$192:$G$227,MATCH($C163,'25A'!$B$192:$B$227,0)),0)</f>
        <v>0</v>
      </c>
      <c r="AE163" s="333">
        <f>IFERROR(INDEX('26A'!$G$192:$G$227,MATCH($C163,'26A'!$B$192:$B$227,0)),0)</f>
        <v>0</v>
      </c>
      <c r="AF163" s="333">
        <f>IFERROR(INDEX('27A'!$G$192:$G$227,MATCH($C163,'27A'!$B$192:$B$227,0)),0)</f>
        <v>0</v>
      </c>
      <c r="AG163" s="333">
        <f>IFERROR(INDEX('28A'!$G$192:$G$227,MATCH($C163,'28A'!$B$192:$B$227,0)),0)</f>
        <v>0</v>
      </c>
      <c r="AH163" s="333">
        <f>IFERROR(INDEX('29A'!$G$192:$G$227,MATCH($C163,'29A'!$B$192:$B$227,0)),0)</f>
        <v>0</v>
      </c>
      <c r="AI163" s="333">
        <f>IFERROR(INDEX('30A'!$G$192:$G$227,MATCH($C163,'30A'!$B$192:$B$227,0)),0)</f>
        <v>0</v>
      </c>
    </row>
    <row r="164" spans="1:35" ht="17.399999999999999" hidden="1">
      <c r="A164" s="298"/>
      <c r="B164" s="298"/>
      <c r="C164" s="286" t="s">
        <v>723</v>
      </c>
      <c r="D164" s="293" t="s">
        <v>209</v>
      </c>
      <c r="E164" s="287">
        <f t="shared" si="2"/>
        <v>0</v>
      </c>
      <c r="F164" s="333">
        <f>IFERROR(INDEX('1A'!$G$192:$G$227,MATCH(C164,'1A'!$B$192:$B$227,0)),0)</f>
        <v>0</v>
      </c>
      <c r="G164" s="333">
        <f>IFERROR(INDEX(#REF!,MATCH(C164,#REF!,0)),0)</f>
        <v>0</v>
      </c>
      <c r="H164" s="333">
        <f>IFERROR(INDEX('3A'!$G$192:$G$227,MATCH(C164,'3A'!$B$192:$B$227,0)),0)</f>
        <v>0</v>
      </c>
      <c r="I164" s="333">
        <f>IFERROR(INDEX('4A'!$G$192:$G$227,MATCH(C164,'4A'!$B$192:$B$227,0)),0)</f>
        <v>0</v>
      </c>
      <c r="J164" s="333">
        <f>IFERROR(INDEX('5A'!$G$192:$G$227,MATCH(C164,'5A'!$B$192:$B$227,0)),0)</f>
        <v>0</v>
      </c>
      <c r="K164" s="333">
        <f>IFERROR(INDEX('6A'!$G$192:$G$227,MATCH(C164,'6A'!$B$192:$B$227,0)),0)</f>
        <v>0</v>
      </c>
      <c r="L164" s="333">
        <f>IFERROR(INDEX('7A'!$G$192:$G$227,MATCH(C164,'7A'!$B$192:$B$227,0)),0)</f>
        <v>0</v>
      </c>
      <c r="M164" s="333">
        <f>IFERROR(INDEX('8A'!$G$192:$G$227,MATCH(C164,'8A'!$B$192:$B$227,0)),0)</f>
        <v>0</v>
      </c>
      <c r="N164" s="333">
        <f>IFERROR(INDEX('9A'!$G$192:$G$227,MATCH(C164,'9A'!$B$192:$B$227,0)),0)</f>
        <v>0</v>
      </c>
      <c r="O164" s="333">
        <f>IFERROR(INDEX('10A'!$G$192:$G$227,MATCH(C164,'10A'!$B$192:$B$227,0)),0)</f>
        <v>0</v>
      </c>
      <c r="P164" s="333">
        <f>IFERROR(INDEX('11A'!$G$192:$G$227,MATCH(C164,'11A'!$B$192:$B$227,0)),0)</f>
        <v>0</v>
      </c>
      <c r="Q164" s="333">
        <f>IFERROR(INDEX('12A'!$G$192:$G$227,MATCH(C164,'12A'!$B$192:$B$227,0)),0)</f>
        <v>0</v>
      </c>
      <c r="R164" s="333">
        <f>IFERROR(INDEX('13A'!$G$192:$G$227,MATCH(C164,'13A'!$B$192:$B$227,0)),0)</f>
        <v>0</v>
      </c>
      <c r="S164" s="333">
        <f>IFERROR(INDEX('14A'!$G$192:$G$227,MATCH(C164,'14A'!$B$192:$B$227,0)),0)</f>
        <v>0</v>
      </c>
      <c r="T164" s="333">
        <f>IFERROR(INDEX('15A'!$G$192:$G$227,MATCH(C164,'15A'!$B$192:$B$227,0)),0)</f>
        <v>0</v>
      </c>
      <c r="U164" s="333">
        <f>IFERROR(INDEX('16A'!$G$192:$G$227,MATCH($C164,'16A'!$B$192:$B$227,0)),0)</f>
        <v>0</v>
      </c>
      <c r="V164" s="333">
        <f>IFERROR(INDEX('17A'!$G$192:$G$227,MATCH($C164,'17A'!$B$192:$B$227,0)),0)</f>
        <v>0</v>
      </c>
      <c r="W164" s="333">
        <f>IFERROR(INDEX('18A'!$G$192:$G$227,MATCH($C164,'18A'!$B$192:$B$227,0)),0)</f>
        <v>0</v>
      </c>
      <c r="X164" s="333">
        <f>IFERROR(INDEX('19A'!$G$192:$G$227,MATCH($C164,'19A'!$B$192:$B$227,0)),0)</f>
        <v>0</v>
      </c>
      <c r="Y164" s="333">
        <f>IFERROR(INDEX('20A'!$G$192:$G$227,MATCH($C164,'20A'!$B$192:$B$227,0)),0)</f>
        <v>0</v>
      </c>
      <c r="Z164" s="333">
        <f>IFERROR(INDEX('21A'!$G$192:$G$227,MATCH($C164,'21A'!$B$192:$B$227,0)),0)</f>
        <v>0</v>
      </c>
      <c r="AA164" s="333">
        <f>IFERROR(INDEX('22A'!$G$192:$G$227,MATCH($C164,'22A'!$B$192:$B$227,0)),0)</f>
        <v>0</v>
      </c>
      <c r="AB164" s="333">
        <f>IFERROR(INDEX('23A'!$G$192:$G$227,MATCH($C164,'23A'!$B$192:$B$227,0)),0)</f>
        <v>0</v>
      </c>
      <c r="AC164" s="333">
        <f>IFERROR(INDEX('24A'!$G$192:$G$227,MATCH($C164,'24A'!$B$192:$B$227,0)),0)</f>
        <v>0</v>
      </c>
      <c r="AD164" s="333">
        <f>IFERROR(INDEX('25A'!$G$192:$G$227,MATCH($C164,'25A'!$B$192:$B$227,0)),0)</f>
        <v>0</v>
      </c>
      <c r="AE164" s="333">
        <f>IFERROR(INDEX('26A'!$G$192:$G$227,MATCH($C164,'26A'!$B$192:$B$227,0)),0)</f>
        <v>0</v>
      </c>
      <c r="AF164" s="333">
        <f>IFERROR(INDEX('27A'!$G$192:$G$227,MATCH($C164,'27A'!$B$192:$B$227,0)),0)</f>
        <v>0</v>
      </c>
      <c r="AG164" s="333">
        <f>IFERROR(INDEX('28A'!$G$192:$G$227,MATCH($C164,'28A'!$B$192:$B$227,0)),0)</f>
        <v>0</v>
      </c>
      <c r="AH164" s="333">
        <f>IFERROR(INDEX('29A'!$G$192:$G$227,MATCH($C164,'29A'!$B$192:$B$227,0)),0)</f>
        <v>0</v>
      </c>
      <c r="AI164" s="333">
        <f>IFERROR(INDEX('30A'!$G$192:$G$227,MATCH($C164,'30A'!$B$192:$B$227,0)),0)</f>
        <v>0</v>
      </c>
    </row>
    <row r="165" spans="1:35" ht="17.399999999999999" hidden="1">
      <c r="A165" s="298"/>
      <c r="B165" s="298"/>
      <c r="C165" s="286" t="s">
        <v>59</v>
      </c>
      <c r="D165" s="293" t="s">
        <v>209</v>
      </c>
      <c r="E165" s="287">
        <f t="shared" si="2"/>
        <v>0</v>
      </c>
      <c r="F165" s="333">
        <f>IFERROR(INDEX('1A'!$G$192:$G$227,MATCH(C165,'1A'!$B$192:$B$227,0)),0)</f>
        <v>0</v>
      </c>
      <c r="G165" s="333">
        <f>IFERROR(INDEX(#REF!,MATCH(C165,#REF!,0)),0)</f>
        <v>0</v>
      </c>
      <c r="H165" s="333">
        <f>IFERROR(INDEX('3A'!$G$192:$G$227,MATCH(C165,'3A'!$B$192:$B$227,0)),0)</f>
        <v>0</v>
      </c>
      <c r="I165" s="333">
        <f>IFERROR(INDEX('4A'!$G$192:$G$227,MATCH(C165,'4A'!$B$192:$B$227,0)),0)</f>
        <v>0</v>
      </c>
      <c r="J165" s="333">
        <f>IFERROR(INDEX('5A'!$G$192:$G$227,MATCH(C165,'5A'!$B$192:$B$227,0)),0)</f>
        <v>0</v>
      </c>
      <c r="K165" s="333">
        <f>IFERROR(INDEX('6A'!$G$192:$G$227,MATCH(C165,'6A'!$B$192:$B$227,0)),0)</f>
        <v>0</v>
      </c>
      <c r="L165" s="333">
        <f>IFERROR(INDEX('7A'!$G$192:$G$227,MATCH(C165,'7A'!$B$192:$B$227,0)),0)</f>
        <v>0</v>
      </c>
      <c r="M165" s="333">
        <f>IFERROR(INDEX('8A'!$G$192:$G$227,MATCH(C165,'8A'!$B$192:$B$227,0)),0)</f>
        <v>0</v>
      </c>
      <c r="N165" s="333">
        <f>IFERROR(INDEX('9A'!$G$192:$G$227,MATCH(C165,'9A'!$B$192:$B$227,0)),0)</f>
        <v>0</v>
      </c>
      <c r="O165" s="333">
        <f>IFERROR(INDEX('10A'!$G$192:$G$227,MATCH(C165,'10A'!$B$192:$B$227,0)),0)</f>
        <v>0</v>
      </c>
      <c r="P165" s="333">
        <f>IFERROR(INDEX('11A'!$G$192:$G$227,MATCH(C165,'11A'!$B$192:$B$227,0)),0)</f>
        <v>0</v>
      </c>
      <c r="Q165" s="333">
        <f>IFERROR(INDEX('12A'!$G$192:$G$227,MATCH(C165,'12A'!$B$192:$B$227,0)),0)</f>
        <v>0</v>
      </c>
      <c r="R165" s="333">
        <f>IFERROR(INDEX('13A'!$G$192:$G$227,MATCH(C165,'13A'!$B$192:$B$227,0)),0)</f>
        <v>0</v>
      </c>
      <c r="S165" s="333">
        <f>IFERROR(INDEX('14A'!$G$192:$G$227,MATCH(C165,'14A'!$B$192:$B$227,0)),0)</f>
        <v>0</v>
      </c>
      <c r="T165" s="333">
        <f>IFERROR(INDEX('15A'!$G$192:$G$227,MATCH(C165,'15A'!$B$192:$B$227,0)),0)</f>
        <v>0</v>
      </c>
      <c r="U165" s="333">
        <f>IFERROR(INDEX('16A'!$G$192:$G$227,MATCH($C165,'16A'!$B$192:$B$227,0)),0)</f>
        <v>0</v>
      </c>
      <c r="V165" s="333">
        <f>IFERROR(INDEX('17A'!$G$192:$G$227,MATCH($C165,'17A'!$B$192:$B$227,0)),0)</f>
        <v>0</v>
      </c>
      <c r="W165" s="333">
        <f>IFERROR(INDEX('18A'!$G$192:$G$227,MATCH($C165,'18A'!$B$192:$B$227,0)),0)</f>
        <v>0</v>
      </c>
      <c r="X165" s="333">
        <f>IFERROR(INDEX('19A'!$G$192:$G$227,MATCH($C165,'19A'!$B$192:$B$227,0)),0)</f>
        <v>0</v>
      </c>
      <c r="Y165" s="333">
        <f>IFERROR(INDEX('20A'!$G$192:$G$227,MATCH($C165,'20A'!$B$192:$B$227,0)),0)</f>
        <v>0</v>
      </c>
      <c r="Z165" s="333">
        <f>IFERROR(INDEX('21A'!$G$192:$G$227,MATCH($C165,'21A'!$B$192:$B$227,0)),0)</f>
        <v>0</v>
      </c>
      <c r="AA165" s="333">
        <f>IFERROR(INDEX('22A'!$G$192:$G$227,MATCH($C165,'22A'!$B$192:$B$227,0)),0)</f>
        <v>0</v>
      </c>
      <c r="AB165" s="333">
        <f>IFERROR(INDEX('23A'!$G$192:$G$227,MATCH($C165,'23A'!$B$192:$B$227,0)),0)</f>
        <v>0</v>
      </c>
      <c r="AC165" s="333">
        <f>IFERROR(INDEX('24A'!$G$192:$G$227,MATCH($C165,'24A'!$B$192:$B$227,0)),0)</f>
        <v>0</v>
      </c>
      <c r="AD165" s="333">
        <f>IFERROR(INDEX('25A'!$G$192:$G$227,MATCH($C165,'25A'!$B$192:$B$227,0)),0)</f>
        <v>0</v>
      </c>
      <c r="AE165" s="333">
        <f>IFERROR(INDEX('26A'!$G$192:$G$227,MATCH($C165,'26A'!$B$192:$B$227,0)),0)</f>
        <v>0</v>
      </c>
      <c r="AF165" s="333">
        <f>IFERROR(INDEX('27A'!$G$192:$G$227,MATCH($C165,'27A'!$B$192:$B$227,0)),0)</f>
        <v>0</v>
      </c>
      <c r="AG165" s="333">
        <f>IFERROR(INDEX('28A'!$G$192:$G$227,MATCH($C165,'28A'!$B$192:$B$227,0)),0)</f>
        <v>0</v>
      </c>
      <c r="AH165" s="333">
        <f>IFERROR(INDEX('29A'!$G$192:$G$227,MATCH($C165,'29A'!$B$192:$B$227,0)),0)</f>
        <v>0</v>
      </c>
      <c r="AI165" s="333">
        <f>IFERROR(INDEX('30A'!$G$192:$G$227,MATCH($C165,'30A'!$B$192:$B$227,0)),0)</f>
        <v>0</v>
      </c>
    </row>
    <row r="166" spans="1:35" ht="17.399999999999999" hidden="1">
      <c r="A166" s="298"/>
      <c r="B166" s="298"/>
      <c r="C166" s="286" t="s">
        <v>172</v>
      </c>
      <c r="D166" s="293" t="s">
        <v>209</v>
      </c>
      <c r="E166" s="287">
        <f t="shared" si="2"/>
        <v>0</v>
      </c>
      <c r="F166" s="333">
        <f>IFERROR(INDEX('1A'!$G$192:$G$227,MATCH(C166,'1A'!$B$192:$B$227,0)),0)</f>
        <v>0</v>
      </c>
      <c r="G166" s="333">
        <f>IFERROR(INDEX(#REF!,MATCH(C166,#REF!,0)),0)</f>
        <v>0</v>
      </c>
      <c r="H166" s="333">
        <f>IFERROR(INDEX('3A'!$G$192:$G$227,MATCH(C166,'3A'!$B$192:$B$227,0)),0)</f>
        <v>0</v>
      </c>
      <c r="I166" s="333">
        <f>IFERROR(INDEX('4A'!$G$192:$G$227,MATCH(C166,'4A'!$B$192:$B$227,0)),0)</f>
        <v>0</v>
      </c>
      <c r="J166" s="333">
        <f>IFERROR(INDEX('5A'!$G$192:$G$227,MATCH(C166,'5A'!$B$192:$B$227,0)),0)</f>
        <v>0</v>
      </c>
      <c r="K166" s="333">
        <f>IFERROR(INDEX('6A'!$G$192:$G$227,MATCH(C166,'6A'!$B$192:$B$227,0)),0)</f>
        <v>0</v>
      </c>
      <c r="L166" s="333">
        <f>IFERROR(INDEX('7A'!$G$192:$G$227,MATCH(C166,'7A'!$B$192:$B$227,0)),0)</f>
        <v>0</v>
      </c>
      <c r="M166" s="333">
        <f>IFERROR(INDEX('8A'!$G$192:$G$227,MATCH(C166,'8A'!$B$192:$B$227,0)),0)</f>
        <v>0</v>
      </c>
      <c r="N166" s="333">
        <f>IFERROR(INDEX('9A'!$G$192:$G$227,MATCH(C166,'9A'!$B$192:$B$227,0)),0)</f>
        <v>0</v>
      </c>
      <c r="O166" s="333">
        <f>IFERROR(INDEX('10A'!$G$192:$G$227,MATCH(C166,'10A'!$B$192:$B$227,0)),0)</f>
        <v>0</v>
      </c>
      <c r="P166" s="333">
        <f>IFERROR(INDEX('11A'!$G$192:$G$227,MATCH(C166,'11A'!$B$192:$B$227,0)),0)</f>
        <v>0</v>
      </c>
      <c r="Q166" s="333">
        <f>IFERROR(INDEX('12A'!$G$192:$G$227,MATCH(C166,'12A'!$B$192:$B$227,0)),0)</f>
        <v>0</v>
      </c>
      <c r="R166" s="333">
        <f>IFERROR(INDEX('13A'!$G$192:$G$227,MATCH(C166,'13A'!$B$192:$B$227,0)),0)</f>
        <v>0</v>
      </c>
      <c r="S166" s="333">
        <f>IFERROR(INDEX('14A'!$G$192:$G$227,MATCH(C166,'14A'!$B$192:$B$227,0)),0)</f>
        <v>0</v>
      </c>
      <c r="T166" s="333">
        <f>IFERROR(INDEX('15A'!$G$192:$G$227,MATCH(C166,'15A'!$B$192:$B$227,0)),0)</f>
        <v>0</v>
      </c>
      <c r="U166" s="333">
        <f>IFERROR(INDEX('16A'!$G$192:$G$227,MATCH($C166,'16A'!$B$192:$B$227,0)),0)</f>
        <v>0</v>
      </c>
      <c r="V166" s="333">
        <f>IFERROR(INDEX('17A'!$G$192:$G$227,MATCH($C166,'17A'!$B$192:$B$227,0)),0)</f>
        <v>0</v>
      </c>
      <c r="W166" s="333">
        <f>IFERROR(INDEX('18A'!$G$192:$G$227,MATCH($C166,'18A'!$B$192:$B$227,0)),0)</f>
        <v>0</v>
      </c>
      <c r="X166" s="333">
        <f>IFERROR(INDEX('19A'!$G$192:$G$227,MATCH($C166,'19A'!$B$192:$B$227,0)),0)</f>
        <v>0</v>
      </c>
      <c r="Y166" s="333">
        <f>IFERROR(INDEX('20A'!$G$192:$G$227,MATCH($C166,'20A'!$B$192:$B$227,0)),0)</f>
        <v>0</v>
      </c>
      <c r="Z166" s="333">
        <f>IFERROR(INDEX('21A'!$G$192:$G$227,MATCH($C166,'21A'!$B$192:$B$227,0)),0)</f>
        <v>0</v>
      </c>
      <c r="AA166" s="333">
        <f>IFERROR(INDEX('22A'!$G$192:$G$227,MATCH($C166,'22A'!$B$192:$B$227,0)),0)</f>
        <v>0</v>
      </c>
      <c r="AB166" s="333">
        <f>IFERROR(INDEX('23A'!$G$192:$G$227,MATCH($C166,'23A'!$B$192:$B$227,0)),0)</f>
        <v>0</v>
      </c>
      <c r="AC166" s="333">
        <f>IFERROR(INDEX('24A'!$G$192:$G$227,MATCH($C166,'24A'!$B$192:$B$227,0)),0)</f>
        <v>0</v>
      </c>
      <c r="AD166" s="333">
        <f>IFERROR(INDEX('25A'!$G$192:$G$227,MATCH($C166,'25A'!$B$192:$B$227,0)),0)</f>
        <v>0</v>
      </c>
      <c r="AE166" s="333">
        <f>IFERROR(INDEX('26A'!$G$192:$G$227,MATCH($C166,'26A'!$B$192:$B$227,0)),0)</f>
        <v>0</v>
      </c>
      <c r="AF166" s="333">
        <f>IFERROR(INDEX('27A'!$G$192:$G$227,MATCH($C166,'27A'!$B$192:$B$227,0)),0)</f>
        <v>0</v>
      </c>
      <c r="AG166" s="333">
        <f>IFERROR(INDEX('28A'!$G$192:$G$227,MATCH($C166,'28A'!$B$192:$B$227,0)),0)</f>
        <v>0</v>
      </c>
      <c r="AH166" s="333">
        <f>IFERROR(INDEX('29A'!$G$192:$G$227,MATCH($C166,'29A'!$B$192:$B$227,0)),0)</f>
        <v>0</v>
      </c>
      <c r="AI166" s="333">
        <f>IFERROR(INDEX('30A'!$G$192:$G$227,MATCH($C166,'30A'!$B$192:$B$227,0)),0)</f>
        <v>0</v>
      </c>
    </row>
    <row r="167" spans="1:35" ht="17.399999999999999" hidden="1">
      <c r="A167" s="298"/>
      <c r="B167" s="298"/>
      <c r="C167" s="286" t="s">
        <v>173</v>
      </c>
      <c r="D167" s="293" t="s">
        <v>209</v>
      </c>
      <c r="E167" s="287">
        <f t="shared" si="2"/>
        <v>0</v>
      </c>
      <c r="F167" s="333">
        <f>IFERROR(INDEX('1A'!$G$192:$G$227,MATCH(C167,'1A'!$B$192:$B$227,0)),0)</f>
        <v>0</v>
      </c>
      <c r="G167" s="333">
        <f>IFERROR(INDEX(#REF!,MATCH(C167,#REF!,0)),0)</f>
        <v>0</v>
      </c>
      <c r="H167" s="333">
        <f>IFERROR(INDEX('3A'!$G$192:$G$227,MATCH(C167,'3A'!$B$192:$B$227,0)),0)</f>
        <v>0</v>
      </c>
      <c r="I167" s="333">
        <f>IFERROR(INDEX('4A'!$G$192:$G$227,MATCH(C167,'4A'!$B$192:$B$227,0)),0)</f>
        <v>0</v>
      </c>
      <c r="J167" s="333">
        <f>IFERROR(INDEX('5A'!$G$192:$G$227,MATCH(C167,'5A'!$B$192:$B$227,0)),0)</f>
        <v>0</v>
      </c>
      <c r="K167" s="333">
        <f>IFERROR(INDEX('6A'!$G$192:$G$227,MATCH(C167,'6A'!$B$192:$B$227,0)),0)</f>
        <v>0</v>
      </c>
      <c r="L167" s="333">
        <f>IFERROR(INDEX('7A'!$G$192:$G$227,MATCH(C167,'7A'!$B$192:$B$227,0)),0)</f>
        <v>0</v>
      </c>
      <c r="M167" s="333">
        <f>IFERROR(INDEX('8A'!$G$192:$G$227,MATCH(C167,'8A'!$B$192:$B$227,0)),0)</f>
        <v>0</v>
      </c>
      <c r="N167" s="333">
        <f>IFERROR(INDEX('9A'!$G$192:$G$227,MATCH(C167,'9A'!$B$192:$B$227,0)),0)</f>
        <v>0</v>
      </c>
      <c r="O167" s="333">
        <f>IFERROR(INDEX('10A'!$G$192:$G$227,MATCH(C167,'10A'!$B$192:$B$227,0)),0)</f>
        <v>0</v>
      </c>
      <c r="P167" s="333">
        <f>IFERROR(INDEX('11A'!$G$192:$G$227,MATCH(C167,'11A'!$B$192:$B$227,0)),0)</f>
        <v>0</v>
      </c>
      <c r="Q167" s="333">
        <f>IFERROR(INDEX('12A'!$G$192:$G$227,MATCH(C167,'12A'!$B$192:$B$227,0)),0)</f>
        <v>0</v>
      </c>
      <c r="R167" s="333">
        <f>IFERROR(INDEX('13A'!$G$192:$G$227,MATCH(C167,'13A'!$B$192:$B$227,0)),0)</f>
        <v>0</v>
      </c>
      <c r="S167" s="333">
        <f>IFERROR(INDEX('14A'!$G$192:$G$227,MATCH(C167,'14A'!$B$192:$B$227,0)),0)</f>
        <v>0</v>
      </c>
      <c r="T167" s="333">
        <f>IFERROR(INDEX('15A'!$G$192:$G$227,MATCH(C167,'15A'!$B$192:$B$227,0)),0)</f>
        <v>0</v>
      </c>
      <c r="U167" s="333">
        <f>IFERROR(INDEX('16A'!$G$192:$G$227,MATCH($C167,'16A'!$B$192:$B$227,0)),0)</f>
        <v>0</v>
      </c>
      <c r="V167" s="333">
        <f>IFERROR(INDEX('17A'!$G$192:$G$227,MATCH($C167,'17A'!$B$192:$B$227,0)),0)</f>
        <v>0</v>
      </c>
      <c r="W167" s="333">
        <f>IFERROR(INDEX('18A'!$G$192:$G$227,MATCH($C167,'18A'!$B$192:$B$227,0)),0)</f>
        <v>0</v>
      </c>
      <c r="X167" s="333">
        <f>IFERROR(INDEX('19A'!$G$192:$G$227,MATCH($C167,'19A'!$B$192:$B$227,0)),0)</f>
        <v>0</v>
      </c>
      <c r="Y167" s="333">
        <f>IFERROR(INDEX('20A'!$G$192:$G$227,MATCH($C167,'20A'!$B$192:$B$227,0)),0)</f>
        <v>0</v>
      </c>
      <c r="Z167" s="333">
        <f>IFERROR(INDEX('21A'!$G$192:$G$227,MATCH($C167,'21A'!$B$192:$B$227,0)),0)</f>
        <v>0</v>
      </c>
      <c r="AA167" s="333">
        <f>IFERROR(INDEX('22A'!$G$192:$G$227,MATCH($C167,'22A'!$B$192:$B$227,0)),0)</f>
        <v>0</v>
      </c>
      <c r="AB167" s="333">
        <f>IFERROR(INDEX('23A'!$G$192:$G$227,MATCH($C167,'23A'!$B$192:$B$227,0)),0)</f>
        <v>0</v>
      </c>
      <c r="AC167" s="333">
        <f>IFERROR(INDEX('24A'!$G$192:$G$227,MATCH($C167,'24A'!$B$192:$B$227,0)),0)</f>
        <v>0</v>
      </c>
      <c r="AD167" s="333">
        <f>IFERROR(INDEX('25A'!$G$192:$G$227,MATCH($C167,'25A'!$B$192:$B$227,0)),0)</f>
        <v>0</v>
      </c>
      <c r="AE167" s="333">
        <f>IFERROR(INDEX('26A'!$G$192:$G$227,MATCH($C167,'26A'!$B$192:$B$227,0)),0)</f>
        <v>0</v>
      </c>
      <c r="AF167" s="333">
        <f>IFERROR(INDEX('27A'!$G$192:$G$227,MATCH($C167,'27A'!$B$192:$B$227,0)),0)</f>
        <v>0</v>
      </c>
      <c r="AG167" s="333">
        <f>IFERROR(INDEX('28A'!$G$192:$G$227,MATCH($C167,'28A'!$B$192:$B$227,0)),0)</f>
        <v>0</v>
      </c>
      <c r="AH167" s="333">
        <f>IFERROR(INDEX('29A'!$G$192:$G$227,MATCH($C167,'29A'!$B$192:$B$227,0)),0)</f>
        <v>0</v>
      </c>
      <c r="AI167" s="333">
        <f>IFERROR(INDEX('30A'!$G$192:$G$227,MATCH($C167,'30A'!$B$192:$B$227,0)),0)</f>
        <v>0</v>
      </c>
    </row>
    <row r="168" spans="1:35" ht="17.399999999999999" hidden="1">
      <c r="A168" s="298"/>
      <c r="B168" s="298"/>
      <c r="C168" s="286" t="s">
        <v>174</v>
      </c>
      <c r="D168" s="293" t="s">
        <v>209</v>
      </c>
      <c r="E168" s="287">
        <f t="shared" si="2"/>
        <v>0</v>
      </c>
      <c r="F168" s="333">
        <f>IFERROR(INDEX('1A'!$G$192:$G$227,MATCH(C168,'1A'!$B$192:$B$227,0)),0)</f>
        <v>0</v>
      </c>
      <c r="G168" s="333">
        <f>IFERROR(INDEX(#REF!,MATCH(C168,#REF!,0)),0)</f>
        <v>0</v>
      </c>
      <c r="H168" s="333">
        <f>IFERROR(INDEX('3A'!$G$192:$G$227,MATCH(C168,'3A'!$B$192:$B$227,0)),0)</f>
        <v>0</v>
      </c>
      <c r="I168" s="333">
        <f>IFERROR(INDEX('4A'!$G$192:$G$227,MATCH(C168,'4A'!$B$192:$B$227,0)),0)</f>
        <v>0</v>
      </c>
      <c r="J168" s="333">
        <f>IFERROR(INDEX('5A'!$G$192:$G$227,MATCH(C168,'5A'!$B$192:$B$227,0)),0)</f>
        <v>0</v>
      </c>
      <c r="K168" s="333">
        <f>IFERROR(INDEX('6A'!$G$192:$G$227,MATCH(C168,'6A'!$B$192:$B$227,0)),0)</f>
        <v>0</v>
      </c>
      <c r="L168" s="333">
        <f>IFERROR(INDEX('7A'!$G$192:$G$227,MATCH(C168,'7A'!$B$192:$B$227,0)),0)</f>
        <v>0</v>
      </c>
      <c r="M168" s="333">
        <f>IFERROR(INDEX('8A'!$G$192:$G$227,MATCH(C168,'8A'!$B$192:$B$227,0)),0)</f>
        <v>0</v>
      </c>
      <c r="N168" s="333">
        <f>IFERROR(INDEX('9A'!$G$192:$G$227,MATCH(C168,'9A'!$B$192:$B$227,0)),0)</f>
        <v>0</v>
      </c>
      <c r="O168" s="333">
        <f>IFERROR(INDEX('10A'!$G$192:$G$227,MATCH(C168,'10A'!$B$192:$B$227,0)),0)</f>
        <v>0</v>
      </c>
      <c r="P168" s="333">
        <f>IFERROR(INDEX('11A'!$G$192:$G$227,MATCH(C168,'11A'!$B$192:$B$227,0)),0)</f>
        <v>0</v>
      </c>
      <c r="Q168" s="333">
        <f>IFERROR(INDEX('12A'!$G$192:$G$227,MATCH(C168,'12A'!$B$192:$B$227,0)),0)</f>
        <v>0</v>
      </c>
      <c r="R168" s="333">
        <f>IFERROR(INDEX('13A'!$G$192:$G$227,MATCH(C168,'13A'!$B$192:$B$227,0)),0)</f>
        <v>0</v>
      </c>
      <c r="S168" s="333">
        <f>IFERROR(INDEX('14A'!$G$192:$G$227,MATCH(C168,'14A'!$B$192:$B$227,0)),0)</f>
        <v>0</v>
      </c>
      <c r="T168" s="333">
        <f>IFERROR(INDEX('15A'!$G$192:$G$227,MATCH(C168,'15A'!$B$192:$B$227,0)),0)</f>
        <v>0</v>
      </c>
      <c r="U168" s="333">
        <f>IFERROR(INDEX('16A'!$G$192:$G$227,MATCH($C168,'16A'!$B$192:$B$227,0)),0)</f>
        <v>0</v>
      </c>
      <c r="V168" s="333">
        <f>IFERROR(INDEX('17A'!$G$192:$G$227,MATCH($C168,'17A'!$B$192:$B$227,0)),0)</f>
        <v>0</v>
      </c>
      <c r="W168" s="333">
        <f>IFERROR(INDEX('18A'!$G$192:$G$227,MATCH($C168,'18A'!$B$192:$B$227,0)),0)</f>
        <v>0</v>
      </c>
      <c r="X168" s="333">
        <f>IFERROR(INDEX('19A'!$G$192:$G$227,MATCH($C168,'19A'!$B$192:$B$227,0)),0)</f>
        <v>0</v>
      </c>
      <c r="Y168" s="333">
        <f>IFERROR(INDEX('20A'!$G$192:$G$227,MATCH($C168,'20A'!$B$192:$B$227,0)),0)</f>
        <v>0</v>
      </c>
      <c r="Z168" s="333">
        <f>IFERROR(INDEX('21A'!$G$192:$G$227,MATCH($C168,'21A'!$B$192:$B$227,0)),0)</f>
        <v>0</v>
      </c>
      <c r="AA168" s="333">
        <f>IFERROR(INDEX('22A'!$G$192:$G$227,MATCH($C168,'22A'!$B$192:$B$227,0)),0)</f>
        <v>0</v>
      </c>
      <c r="AB168" s="333">
        <f>IFERROR(INDEX('23A'!$G$192:$G$227,MATCH($C168,'23A'!$B$192:$B$227,0)),0)</f>
        <v>0</v>
      </c>
      <c r="AC168" s="333">
        <f>IFERROR(INDEX('24A'!$G$192:$G$227,MATCH($C168,'24A'!$B$192:$B$227,0)),0)</f>
        <v>0</v>
      </c>
      <c r="AD168" s="333">
        <f>IFERROR(INDEX('25A'!$G$192:$G$227,MATCH($C168,'25A'!$B$192:$B$227,0)),0)</f>
        <v>0</v>
      </c>
      <c r="AE168" s="333">
        <f>IFERROR(INDEX('26A'!$G$192:$G$227,MATCH($C168,'26A'!$B$192:$B$227,0)),0)</f>
        <v>0</v>
      </c>
      <c r="AF168" s="333">
        <f>IFERROR(INDEX('27A'!$G$192:$G$227,MATCH($C168,'27A'!$B$192:$B$227,0)),0)</f>
        <v>0</v>
      </c>
      <c r="AG168" s="333">
        <f>IFERROR(INDEX('28A'!$G$192:$G$227,MATCH($C168,'28A'!$B$192:$B$227,0)),0)</f>
        <v>0</v>
      </c>
      <c r="AH168" s="333">
        <f>IFERROR(INDEX('29A'!$G$192:$G$227,MATCH($C168,'29A'!$B$192:$B$227,0)),0)</f>
        <v>0</v>
      </c>
      <c r="AI168" s="333">
        <f>IFERROR(INDEX('30A'!$G$192:$G$227,MATCH($C168,'30A'!$B$192:$B$227,0)),0)</f>
        <v>0</v>
      </c>
    </row>
    <row r="169" spans="1:35" ht="17.399999999999999" hidden="1">
      <c r="A169" s="298"/>
      <c r="B169" s="298"/>
      <c r="C169" s="286" t="s">
        <v>175</v>
      </c>
      <c r="D169" s="293" t="s">
        <v>209</v>
      </c>
      <c r="E169" s="287">
        <f t="shared" si="2"/>
        <v>0</v>
      </c>
      <c r="F169" s="333">
        <f>IFERROR(INDEX('1A'!$G$192:$G$227,MATCH(C169,'1A'!$B$192:$B$227,0)),0)</f>
        <v>0</v>
      </c>
      <c r="G169" s="333">
        <f>IFERROR(INDEX(#REF!,MATCH(C169,#REF!,0)),0)</f>
        <v>0</v>
      </c>
      <c r="H169" s="333">
        <f>IFERROR(INDEX('3A'!$G$192:$G$227,MATCH(C169,'3A'!$B$192:$B$227,0)),0)</f>
        <v>0</v>
      </c>
      <c r="I169" s="333">
        <f>IFERROR(INDEX('4A'!$G$192:$G$227,MATCH(C169,'4A'!$B$192:$B$227,0)),0)</f>
        <v>0</v>
      </c>
      <c r="J169" s="333">
        <f>IFERROR(INDEX('5A'!$G$192:$G$227,MATCH(C169,'5A'!$B$192:$B$227,0)),0)</f>
        <v>0</v>
      </c>
      <c r="K169" s="333">
        <f>IFERROR(INDEX('6A'!$G$192:$G$227,MATCH(C169,'6A'!$B$192:$B$227,0)),0)</f>
        <v>0</v>
      </c>
      <c r="L169" s="333">
        <f>IFERROR(INDEX('7A'!$G$192:$G$227,MATCH(C169,'7A'!$B$192:$B$227,0)),0)</f>
        <v>0</v>
      </c>
      <c r="M169" s="333">
        <f>IFERROR(INDEX('8A'!$G$192:$G$227,MATCH(C169,'8A'!$B$192:$B$227,0)),0)</f>
        <v>0</v>
      </c>
      <c r="N169" s="333">
        <f>IFERROR(INDEX('9A'!$G$192:$G$227,MATCH(C169,'9A'!$B$192:$B$227,0)),0)</f>
        <v>0</v>
      </c>
      <c r="O169" s="333">
        <f>IFERROR(INDEX('10A'!$G$192:$G$227,MATCH(C169,'10A'!$B$192:$B$227,0)),0)</f>
        <v>0</v>
      </c>
      <c r="P169" s="333">
        <f>IFERROR(INDEX('11A'!$G$192:$G$227,MATCH(C169,'11A'!$B$192:$B$227,0)),0)</f>
        <v>0</v>
      </c>
      <c r="Q169" s="333">
        <f>IFERROR(INDEX('12A'!$G$192:$G$227,MATCH(C169,'12A'!$B$192:$B$227,0)),0)</f>
        <v>0</v>
      </c>
      <c r="R169" s="333">
        <f>IFERROR(INDEX('13A'!$G$192:$G$227,MATCH(C169,'13A'!$B$192:$B$227,0)),0)</f>
        <v>0</v>
      </c>
      <c r="S169" s="333">
        <f>IFERROR(INDEX('14A'!$G$192:$G$227,MATCH(C169,'14A'!$B$192:$B$227,0)),0)</f>
        <v>0</v>
      </c>
      <c r="T169" s="333">
        <f>IFERROR(INDEX('15A'!$G$192:$G$227,MATCH(C169,'15A'!$B$192:$B$227,0)),0)</f>
        <v>0</v>
      </c>
      <c r="U169" s="333">
        <f>IFERROR(INDEX('16A'!$G$192:$G$227,MATCH($C169,'16A'!$B$192:$B$227,0)),0)</f>
        <v>0</v>
      </c>
      <c r="V169" s="333">
        <f>IFERROR(INDEX('17A'!$G$192:$G$227,MATCH($C169,'17A'!$B$192:$B$227,0)),0)</f>
        <v>0</v>
      </c>
      <c r="W169" s="333">
        <f>IFERROR(INDEX('18A'!$G$192:$G$227,MATCH($C169,'18A'!$B$192:$B$227,0)),0)</f>
        <v>0</v>
      </c>
      <c r="X169" s="333">
        <f>IFERROR(INDEX('19A'!$G$192:$G$227,MATCH($C169,'19A'!$B$192:$B$227,0)),0)</f>
        <v>0</v>
      </c>
      <c r="Y169" s="333">
        <f>IFERROR(INDEX('20A'!$G$192:$G$227,MATCH($C169,'20A'!$B$192:$B$227,0)),0)</f>
        <v>0</v>
      </c>
      <c r="Z169" s="333">
        <f>IFERROR(INDEX('21A'!$G$192:$G$227,MATCH($C169,'21A'!$B$192:$B$227,0)),0)</f>
        <v>0</v>
      </c>
      <c r="AA169" s="333">
        <f>IFERROR(INDEX('22A'!$G$192:$G$227,MATCH($C169,'22A'!$B$192:$B$227,0)),0)</f>
        <v>0</v>
      </c>
      <c r="AB169" s="333">
        <f>IFERROR(INDEX('23A'!$G$192:$G$227,MATCH($C169,'23A'!$B$192:$B$227,0)),0)</f>
        <v>0</v>
      </c>
      <c r="AC169" s="333">
        <f>IFERROR(INDEX('24A'!$G$192:$G$227,MATCH($C169,'24A'!$B$192:$B$227,0)),0)</f>
        <v>0</v>
      </c>
      <c r="AD169" s="333">
        <f>IFERROR(INDEX('25A'!$G$192:$G$227,MATCH($C169,'25A'!$B$192:$B$227,0)),0)</f>
        <v>0</v>
      </c>
      <c r="AE169" s="333">
        <f>IFERROR(INDEX('26A'!$G$192:$G$227,MATCH($C169,'26A'!$B$192:$B$227,0)),0)</f>
        <v>0</v>
      </c>
      <c r="AF169" s="333">
        <f>IFERROR(INDEX('27A'!$G$192:$G$227,MATCH($C169,'27A'!$B$192:$B$227,0)),0)</f>
        <v>0</v>
      </c>
      <c r="AG169" s="333">
        <f>IFERROR(INDEX('28A'!$G$192:$G$227,MATCH($C169,'28A'!$B$192:$B$227,0)),0)</f>
        <v>0</v>
      </c>
      <c r="AH169" s="333">
        <f>IFERROR(INDEX('29A'!$G$192:$G$227,MATCH($C169,'29A'!$B$192:$B$227,0)),0)</f>
        <v>0</v>
      </c>
      <c r="AI169" s="333">
        <f>IFERROR(INDEX('30A'!$G$192:$G$227,MATCH($C169,'30A'!$B$192:$B$227,0)),0)</f>
        <v>0</v>
      </c>
    </row>
    <row r="170" spans="1:35" ht="17.399999999999999" hidden="1">
      <c r="A170" s="298"/>
      <c r="B170" s="298"/>
      <c r="C170" s="286" t="s">
        <v>176</v>
      </c>
      <c r="D170" s="293" t="s">
        <v>209</v>
      </c>
      <c r="E170" s="287">
        <f t="shared" si="2"/>
        <v>0</v>
      </c>
      <c r="F170" s="333">
        <f>IFERROR(INDEX('1A'!$G$192:$G$227,MATCH(C170,'1A'!$B$192:$B$227,0)),0)</f>
        <v>0</v>
      </c>
      <c r="G170" s="333">
        <f>IFERROR(INDEX(#REF!,MATCH(C170,#REF!,0)),0)</f>
        <v>0</v>
      </c>
      <c r="H170" s="333">
        <f>IFERROR(INDEX('3A'!$G$192:$G$227,MATCH(C170,'3A'!$B$192:$B$227,0)),0)</f>
        <v>0</v>
      </c>
      <c r="I170" s="333">
        <f>IFERROR(INDEX('4A'!$G$192:$G$227,MATCH(C170,'4A'!$B$192:$B$227,0)),0)</f>
        <v>0</v>
      </c>
      <c r="J170" s="333">
        <f>IFERROR(INDEX('5A'!$G$192:$G$227,MATCH(C170,'5A'!$B$192:$B$227,0)),0)</f>
        <v>0</v>
      </c>
      <c r="K170" s="333">
        <f>IFERROR(INDEX('6A'!$G$192:$G$227,MATCH(C170,'6A'!$B$192:$B$227,0)),0)</f>
        <v>0</v>
      </c>
      <c r="L170" s="333">
        <f>IFERROR(INDEX('7A'!$G$192:$G$227,MATCH(C170,'7A'!$B$192:$B$227,0)),0)</f>
        <v>0</v>
      </c>
      <c r="M170" s="333">
        <f>IFERROR(INDEX('8A'!$G$192:$G$227,MATCH(C170,'8A'!$B$192:$B$227,0)),0)</f>
        <v>0</v>
      </c>
      <c r="N170" s="333">
        <f>IFERROR(INDEX('9A'!$G$192:$G$227,MATCH(C170,'9A'!$B$192:$B$227,0)),0)</f>
        <v>0</v>
      </c>
      <c r="O170" s="333">
        <f>IFERROR(INDEX('10A'!$G$192:$G$227,MATCH(C170,'10A'!$B$192:$B$227,0)),0)</f>
        <v>0</v>
      </c>
      <c r="P170" s="333">
        <f>IFERROR(INDEX('11A'!$G$192:$G$227,MATCH(C170,'11A'!$B$192:$B$227,0)),0)</f>
        <v>0</v>
      </c>
      <c r="Q170" s="333">
        <f>IFERROR(INDEX('12A'!$G$192:$G$227,MATCH(C170,'12A'!$B$192:$B$227,0)),0)</f>
        <v>0</v>
      </c>
      <c r="R170" s="333">
        <f>IFERROR(INDEX('13A'!$G$192:$G$227,MATCH(C170,'13A'!$B$192:$B$227,0)),0)</f>
        <v>0</v>
      </c>
      <c r="S170" s="333">
        <f>IFERROR(INDEX('14A'!$G$192:$G$227,MATCH(C170,'14A'!$B$192:$B$227,0)),0)</f>
        <v>0</v>
      </c>
      <c r="T170" s="333">
        <f>IFERROR(INDEX('15A'!$G$192:$G$227,MATCH(C170,'15A'!$B$192:$B$227,0)),0)</f>
        <v>0</v>
      </c>
      <c r="U170" s="333">
        <f>IFERROR(INDEX('16A'!$G$192:$G$227,MATCH($C170,'16A'!$B$192:$B$227,0)),0)</f>
        <v>0</v>
      </c>
      <c r="V170" s="333">
        <f>IFERROR(INDEX('17A'!$G$192:$G$227,MATCH($C170,'17A'!$B$192:$B$227,0)),0)</f>
        <v>0</v>
      </c>
      <c r="W170" s="333">
        <f>IFERROR(INDEX('18A'!$G$192:$G$227,MATCH($C170,'18A'!$B$192:$B$227,0)),0)</f>
        <v>0</v>
      </c>
      <c r="X170" s="333">
        <f>IFERROR(INDEX('19A'!$G$192:$G$227,MATCH($C170,'19A'!$B$192:$B$227,0)),0)</f>
        <v>0</v>
      </c>
      <c r="Y170" s="333">
        <f>IFERROR(INDEX('20A'!$G$192:$G$227,MATCH($C170,'20A'!$B$192:$B$227,0)),0)</f>
        <v>0</v>
      </c>
      <c r="Z170" s="333">
        <f>IFERROR(INDEX('21A'!$G$192:$G$227,MATCH($C170,'21A'!$B$192:$B$227,0)),0)</f>
        <v>0</v>
      </c>
      <c r="AA170" s="333">
        <f>IFERROR(INDEX('22A'!$G$192:$G$227,MATCH($C170,'22A'!$B$192:$B$227,0)),0)</f>
        <v>0</v>
      </c>
      <c r="AB170" s="333">
        <f>IFERROR(INDEX('23A'!$G$192:$G$227,MATCH($C170,'23A'!$B$192:$B$227,0)),0)</f>
        <v>0</v>
      </c>
      <c r="AC170" s="333">
        <f>IFERROR(INDEX('24A'!$G$192:$G$227,MATCH($C170,'24A'!$B$192:$B$227,0)),0)</f>
        <v>0</v>
      </c>
      <c r="AD170" s="333">
        <f>IFERROR(INDEX('25A'!$G$192:$G$227,MATCH($C170,'25A'!$B$192:$B$227,0)),0)</f>
        <v>0</v>
      </c>
      <c r="AE170" s="333">
        <f>IFERROR(INDEX('26A'!$G$192:$G$227,MATCH($C170,'26A'!$B$192:$B$227,0)),0)</f>
        <v>0</v>
      </c>
      <c r="AF170" s="333">
        <f>IFERROR(INDEX('27A'!$G$192:$G$227,MATCH($C170,'27A'!$B$192:$B$227,0)),0)</f>
        <v>0</v>
      </c>
      <c r="AG170" s="333">
        <f>IFERROR(INDEX('28A'!$G$192:$G$227,MATCH($C170,'28A'!$B$192:$B$227,0)),0)</f>
        <v>0</v>
      </c>
      <c r="AH170" s="333">
        <f>IFERROR(INDEX('29A'!$G$192:$G$227,MATCH($C170,'29A'!$B$192:$B$227,0)),0)</f>
        <v>0</v>
      </c>
      <c r="AI170" s="333">
        <f>IFERROR(INDEX('30A'!$G$192:$G$227,MATCH($C170,'30A'!$B$192:$B$227,0)),0)</f>
        <v>0</v>
      </c>
    </row>
    <row r="171" spans="1:35" ht="17.399999999999999" hidden="1">
      <c r="A171" s="298"/>
      <c r="B171" s="298"/>
      <c r="C171" s="286" t="s">
        <v>177</v>
      </c>
      <c r="D171" s="293" t="s">
        <v>209</v>
      </c>
      <c r="E171" s="287">
        <f t="shared" si="2"/>
        <v>0</v>
      </c>
      <c r="F171" s="333">
        <f>IFERROR(INDEX('1A'!$G$192:$G$227,MATCH(C171,'1A'!$B$192:$B$227,0)),0)</f>
        <v>0</v>
      </c>
      <c r="G171" s="333">
        <f>IFERROR(INDEX(#REF!,MATCH(C171,#REF!,0)),0)</f>
        <v>0</v>
      </c>
      <c r="H171" s="333">
        <f>IFERROR(INDEX('3A'!$G$192:$G$227,MATCH(C171,'3A'!$B$192:$B$227,0)),0)</f>
        <v>0</v>
      </c>
      <c r="I171" s="333">
        <f>IFERROR(INDEX('4A'!$G$192:$G$227,MATCH(C171,'4A'!$B$192:$B$227,0)),0)</f>
        <v>0</v>
      </c>
      <c r="J171" s="333">
        <f>IFERROR(INDEX('5A'!$G$192:$G$227,MATCH(C171,'5A'!$B$192:$B$227,0)),0)</f>
        <v>0</v>
      </c>
      <c r="K171" s="333">
        <f>IFERROR(INDEX('6A'!$G$192:$G$227,MATCH(C171,'6A'!$B$192:$B$227,0)),0)</f>
        <v>0</v>
      </c>
      <c r="L171" s="333">
        <f>IFERROR(INDEX('7A'!$G$192:$G$227,MATCH(C171,'7A'!$B$192:$B$227,0)),0)</f>
        <v>0</v>
      </c>
      <c r="M171" s="333">
        <f>IFERROR(INDEX('8A'!$G$192:$G$227,MATCH(C171,'8A'!$B$192:$B$227,0)),0)</f>
        <v>0</v>
      </c>
      <c r="N171" s="333">
        <f>IFERROR(INDEX('9A'!$G$192:$G$227,MATCH(C171,'9A'!$B$192:$B$227,0)),0)</f>
        <v>0</v>
      </c>
      <c r="O171" s="333">
        <f>IFERROR(INDEX('10A'!$G$192:$G$227,MATCH(C171,'10A'!$B$192:$B$227,0)),0)</f>
        <v>0</v>
      </c>
      <c r="P171" s="333">
        <f>IFERROR(INDEX('11A'!$G$192:$G$227,MATCH(C171,'11A'!$B$192:$B$227,0)),0)</f>
        <v>0</v>
      </c>
      <c r="Q171" s="333">
        <f>IFERROR(INDEX('12A'!$G$192:$G$227,MATCH(C171,'12A'!$B$192:$B$227,0)),0)</f>
        <v>0</v>
      </c>
      <c r="R171" s="333">
        <f>IFERROR(INDEX('13A'!$G$192:$G$227,MATCH(C171,'13A'!$B$192:$B$227,0)),0)</f>
        <v>0</v>
      </c>
      <c r="S171" s="333">
        <f>IFERROR(INDEX('14A'!$G$192:$G$227,MATCH(C171,'14A'!$B$192:$B$227,0)),0)</f>
        <v>0</v>
      </c>
      <c r="T171" s="333">
        <f>IFERROR(INDEX('15A'!$G$192:$G$227,MATCH(C171,'15A'!$B$192:$B$227,0)),0)</f>
        <v>0</v>
      </c>
      <c r="U171" s="333">
        <f>IFERROR(INDEX('16A'!$G$192:$G$227,MATCH($C171,'16A'!$B$192:$B$227,0)),0)</f>
        <v>0</v>
      </c>
      <c r="V171" s="333">
        <f>IFERROR(INDEX('17A'!$G$192:$G$227,MATCH($C171,'17A'!$B$192:$B$227,0)),0)</f>
        <v>0</v>
      </c>
      <c r="W171" s="333">
        <f>IFERROR(INDEX('18A'!$G$192:$G$227,MATCH($C171,'18A'!$B$192:$B$227,0)),0)</f>
        <v>0</v>
      </c>
      <c r="X171" s="333">
        <f>IFERROR(INDEX('19A'!$G$192:$G$227,MATCH($C171,'19A'!$B$192:$B$227,0)),0)</f>
        <v>0</v>
      </c>
      <c r="Y171" s="333">
        <f>IFERROR(INDEX('20A'!$G$192:$G$227,MATCH($C171,'20A'!$B$192:$B$227,0)),0)</f>
        <v>0</v>
      </c>
      <c r="Z171" s="333">
        <f>IFERROR(INDEX('21A'!$G$192:$G$227,MATCH($C171,'21A'!$B$192:$B$227,0)),0)</f>
        <v>0</v>
      </c>
      <c r="AA171" s="333">
        <f>IFERROR(INDEX('22A'!$G$192:$G$227,MATCH($C171,'22A'!$B$192:$B$227,0)),0)</f>
        <v>0</v>
      </c>
      <c r="AB171" s="333">
        <f>IFERROR(INDEX('23A'!$G$192:$G$227,MATCH($C171,'23A'!$B$192:$B$227,0)),0)</f>
        <v>0</v>
      </c>
      <c r="AC171" s="333">
        <f>IFERROR(INDEX('24A'!$G$192:$G$227,MATCH($C171,'24A'!$B$192:$B$227,0)),0)</f>
        <v>0</v>
      </c>
      <c r="AD171" s="333">
        <f>IFERROR(INDEX('25A'!$G$192:$G$227,MATCH($C171,'25A'!$B$192:$B$227,0)),0)</f>
        <v>0</v>
      </c>
      <c r="AE171" s="333">
        <f>IFERROR(INDEX('26A'!$G$192:$G$227,MATCH($C171,'26A'!$B$192:$B$227,0)),0)</f>
        <v>0</v>
      </c>
      <c r="AF171" s="333">
        <f>IFERROR(INDEX('27A'!$G$192:$G$227,MATCH($C171,'27A'!$B$192:$B$227,0)),0)</f>
        <v>0</v>
      </c>
      <c r="AG171" s="333">
        <f>IFERROR(INDEX('28A'!$G$192:$G$227,MATCH($C171,'28A'!$B$192:$B$227,0)),0)</f>
        <v>0</v>
      </c>
      <c r="AH171" s="333">
        <f>IFERROR(INDEX('29A'!$G$192:$G$227,MATCH($C171,'29A'!$B$192:$B$227,0)),0)</f>
        <v>0</v>
      </c>
      <c r="AI171" s="333">
        <f>IFERROR(INDEX('30A'!$G$192:$G$227,MATCH($C171,'30A'!$B$192:$B$227,0)),0)</f>
        <v>0</v>
      </c>
    </row>
    <row r="172" spans="1:35" ht="17.399999999999999" hidden="1">
      <c r="A172" s="298"/>
      <c r="B172" s="298"/>
      <c r="C172" s="286" t="s">
        <v>178</v>
      </c>
      <c r="D172" s="293" t="s">
        <v>209</v>
      </c>
      <c r="E172" s="287">
        <f t="shared" si="2"/>
        <v>0</v>
      </c>
      <c r="F172" s="333">
        <f>IFERROR(INDEX('1A'!$G$192:$G$227,MATCH(C172,'1A'!$B$192:$B$227,0)),0)</f>
        <v>0</v>
      </c>
      <c r="G172" s="333">
        <f>IFERROR(INDEX(#REF!,MATCH(C172,#REF!,0)),0)</f>
        <v>0</v>
      </c>
      <c r="H172" s="333">
        <f>IFERROR(INDEX('3A'!$G$192:$G$227,MATCH(C172,'3A'!$B$192:$B$227,0)),0)</f>
        <v>0</v>
      </c>
      <c r="I172" s="333">
        <f>IFERROR(INDEX('4A'!$G$192:$G$227,MATCH(C172,'4A'!$B$192:$B$227,0)),0)</f>
        <v>0</v>
      </c>
      <c r="J172" s="333">
        <f>IFERROR(INDEX('5A'!$G$192:$G$227,MATCH(C172,'5A'!$B$192:$B$227,0)),0)</f>
        <v>0</v>
      </c>
      <c r="K172" s="333">
        <f>IFERROR(INDEX('6A'!$G$192:$G$227,MATCH(C172,'6A'!$B$192:$B$227,0)),0)</f>
        <v>0</v>
      </c>
      <c r="L172" s="333">
        <f>IFERROR(INDEX('7A'!$G$192:$G$227,MATCH(C172,'7A'!$B$192:$B$227,0)),0)</f>
        <v>0</v>
      </c>
      <c r="M172" s="333">
        <f>IFERROR(INDEX('8A'!$G$192:$G$227,MATCH(C172,'8A'!$B$192:$B$227,0)),0)</f>
        <v>0</v>
      </c>
      <c r="N172" s="333">
        <f>IFERROR(INDEX('9A'!$G$192:$G$227,MATCH(C172,'9A'!$B$192:$B$227,0)),0)</f>
        <v>0</v>
      </c>
      <c r="O172" s="333">
        <f>IFERROR(INDEX('10A'!$G$192:$G$227,MATCH(C172,'10A'!$B$192:$B$227,0)),0)</f>
        <v>0</v>
      </c>
      <c r="P172" s="333">
        <f>IFERROR(INDEX('11A'!$G$192:$G$227,MATCH(C172,'11A'!$B$192:$B$227,0)),0)</f>
        <v>0</v>
      </c>
      <c r="Q172" s="333">
        <f>IFERROR(INDEX('12A'!$G$192:$G$227,MATCH(C172,'12A'!$B$192:$B$227,0)),0)</f>
        <v>0</v>
      </c>
      <c r="R172" s="333">
        <f>IFERROR(INDEX('13A'!$G$192:$G$227,MATCH(C172,'13A'!$B$192:$B$227,0)),0)</f>
        <v>0</v>
      </c>
      <c r="S172" s="333">
        <f>IFERROR(INDEX('14A'!$G$192:$G$227,MATCH(C172,'14A'!$B$192:$B$227,0)),0)</f>
        <v>0</v>
      </c>
      <c r="T172" s="333">
        <f>IFERROR(INDEX('15A'!$G$192:$G$227,MATCH(C172,'15A'!$B$192:$B$227,0)),0)</f>
        <v>0</v>
      </c>
      <c r="U172" s="333">
        <f>IFERROR(INDEX('16A'!$G$192:$G$227,MATCH($C172,'16A'!$B$192:$B$227,0)),0)</f>
        <v>0</v>
      </c>
      <c r="V172" s="333">
        <f>IFERROR(INDEX('17A'!$G$192:$G$227,MATCH($C172,'17A'!$B$192:$B$227,0)),0)</f>
        <v>0</v>
      </c>
      <c r="W172" s="333">
        <f>IFERROR(INDEX('18A'!$G$192:$G$227,MATCH($C172,'18A'!$B$192:$B$227,0)),0)</f>
        <v>0</v>
      </c>
      <c r="X172" s="333">
        <f>IFERROR(INDEX('19A'!$G$192:$G$227,MATCH($C172,'19A'!$B$192:$B$227,0)),0)</f>
        <v>0</v>
      </c>
      <c r="Y172" s="333">
        <f>IFERROR(INDEX('20A'!$G$192:$G$227,MATCH($C172,'20A'!$B$192:$B$227,0)),0)</f>
        <v>0</v>
      </c>
      <c r="Z172" s="333">
        <f>IFERROR(INDEX('21A'!$G$192:$G$227,MATCH($C172,'21A'!$B$192:$B$227,0)),0)</f>
        <v>0</v>
      </c>
      <c r="AA172" s="333">
        <f>IFERROR(INDEX('22A'!$G$192:$G$227,MATCH($C172,'22A'!$B$192:$B$227,0)),0)</f>
        <v>0</v>
      </c>
      <c r="AB172" s="333">
        <f>IFERROR(INDEX('23A'!$G$192:$G$227,MATCH($C172,'23A'!$B$192:$B$227,0)),0)</f>
        <v>0</v>
      </c>
      <c r="AC172" s="333">
        <f>IFERROR(INDEX('24A'!$G$192:$G$227,MATCH($C172,'24A'!$B$192:$B$227,0)),0)</f>
        <v>0</v>
      </c>
      <c r="AD172" s="333">
        <f>IFERROR(INDEX('25A'!$G$192:$G$227,MATCH($C172,'25A'!$B$192:$B$227,0)),0)</f>
        <v>0</v>
      </c>
      <c r="AE172" s="333">
        <f>IFERROR(INDEX('26A'!$G$192:$G$227,MATCH($C172,'26A'!$B$192:$B$227,0)),0)</f>
        <v>0</v>
      </c>
      <c r="AF172" s="333">
        <f>IFERROR(INDEX('27A'!$G$192:$G$227,MATCH($C172,'27A'!$B$192:$B$227,0)),0)</f>
        <v>0</v>
      </c>
      <c r="AG172" s="333">
        <f>IFERROR(INDEX('28A'!$G$192:$G$227,MATCH($C172,'28A'!$B$192:$B$227,0)),0)</f>
        <v>0</v>
      </c>
      <c r="AH172" s="333">
        <f>IFERROR(INDEX('29A'!$G$192:$G$227,MATCH($C172,'29A'!$B$192:$B$227,0)),0)</f>
        <v>0</v>
      </c>
      <c r="AI172" s="333">
        <f>IFERROR(INDEX('30A'!$G$192:$G$227,MATCH($C172,'30A'!$B$192:$B$227,0)),0)</f>
        <v>0</v>
      </c>
    </row>
    <row r="173" spans="1:35" ht="17.399999999999999" hidden="1">
      <c r="A173" s="298"/>
      <c r="B173" s="298"/>
      <c r="C173" s="286" t="s">
        <v>179</v>
      </c>
      <c r="D173" s="293" t="s">
        <v>209</v>
      </c>
      <c r="E173" s="287">
        <f t="shared" si="2"/>
        <v>0</v>
      </c>
      <c r="F173" s="333">
        <f>IFERROR(INDEX('1A'!$G$192:$G$227,MATCH(C173,'1A'!$B$192:$B$227,0)),0)</f>
        <v>0</v>
      </c>
      <c r="G173" s="333">
        <f>IFERROR(INDEX(#REF!,MATCH(C173,#REF!,0)),0)</f>
        <v>0</v>
      </c>
      <c r="H173" s="333">
        <f>IFERROR(INDEX('3A'!$G$192:$G$227,MATCH(C173,'3A'!$B$192:$B$227,0)),0)</f>
        <v>0</v>
      </c>
      <c r="I173" s="333">
        <f>IFERROR(INDEX('4A'!$G$192:$G$227,MATCH(C173,'4A'!$B$192:$B$227,0)),0)</f>
        <v>0</v>
      </c>
      <c r="J173" s="333">
        <f>IFERROR(INDEX('5A'!$G$192:$G$227,MATCH(C173,'5A'!$B$192:$B$227,0)),0)</f>
        <v>0</v>
      </c>
      <c r="K173" s="333">
        <f>IFERROR(INDEX('6A'!$G$192:$G$227,MATCH(C173,'6A'!$B$192:$B$227,0)),0)</f>
        <v>0</v>
      </c>
      <c r="L173" s="333">
        <f>IFERROR(INDEX('7A'!$G$192:$G$227,MATCH(C173,'7A'!$B$192:$B$227,0)),0)</f>
        <v>0</v>
      </c>
      <c r="M173" s="333">
        <f>IFERROR(INDEX('8A'!$G$192:$G$227,MATCH(C173,'8A'!$B$192:$B$227,0)),0)</f>
        <v>0</v>
      </c>
      <c r="N173" s="333">
        <f>IFERROR(INDEX('9A'!$G$192:$G$227,MATCH(C173,'9A'!$B$192:$B$227,0)),0)</f>
        <v>0</v>
      </c>
      <c r="O173" s="333">
        <f>IFERROR(INDEX('10A'!$G$192:$G$227,MATCH(C173,'10A'!$B$192:$B$227,0)),0)</f>
        <v>0</v>
      </c>
      <c r="P173" s="333">
        <f>IFERROR(INDEX('11A'!$G$192:$G$227,MATCH(C173,'11A'!$B$192:$B$227,0)),0)</f>
        <v>0</v>
      </c>
      <c r="Q173" s="333">
        <f>IFERROR(INDEX('12A'!$G$192:$G$227,MATCH(C173,'12A'!$B$192:$B$227,0)),0)</f>
        <v>0</v>
      </c>
      <c r="R173" s="333">
        <f>IFERROR(INDEX('13A'!$G$192:$G$227,MATCH(C173,'13A'!$B$192:$B$227,0)),0)</f>
        <v>0</v>
      </c>
      <c r="S173" s="333">
        <f>IFERROR(INDEX('14A'!$G$192:$G$227,MATCH(C173,'14A'!$B$192:$B$227,0)),0)</f>
        <v>0</v>
      </c>
      <c r="T173" s="333">
        <f>IFERROR(INDEX('15A'!$G$192:$G$227,MATCH(C173,'15A'!$B$192:$B$227,0)),0)</f>
        <v>0</v>
      </c>
      <c r="U173" s="333">
        <f>IFERROR(INDEX('16A'!$G$192:$G$227,MATCH($C173,'16A'!$B$192:$B$227,0)),0)</f>
        <v>0</v>
      </c>
      <c r="V173" s="333">
        <f>IFERROR(INDEX('17A'!$G$192:$G$227,MATCH($C173,'17A'!$B$192:$B$227,0)),0)</f>
        <v>0</v>
      </c>
      <c r="W173" s="333">
        <f>IFERROR(INDEX('18A'!$G$192:$G$227,MATCH($C173,'18A'!$B$192:$B$227,0)),0)</f>
        <v>0</v>
      </c>
      <c r="X173" s="333">
        <f>IFERROR(INDEX('19A'!$G$192:$G$227,MATCH($C173,'19A'!$B$192:$B$227,0)),0)</f>
        <v>0</v>
      </c>
      <c r="Y173" s="333">
        <f>IFERROR(INDEX('20A'!$G$192:$G$227,MATCH($C173,'20A'!$B$192:$B$227,0)),0)</f>
        <v>0</v>
      </c>
      <c r="Z173" s="333">
        <f>IFERROR(INDEX('21A'!$G$192:$G$227,MATCH($C173,'21A'!$B$192:$B$227,0)),0)</f>
        <v>0</v>
      </c>
      <c r="AA173" s="333">
        <f>IFERROR(INDEX('22A'!$G$192:$G$227,MATCH($C173,'22A'!$B$192:$B$227,0)),0)</f>
        <v>0</v>
      </c>
      <c r="AB173" s="333">
        <f>IFERROR(INDEX('23A'!$G$192:$G$227,MATCH($C173,'23A'!$B$192:$B$227,0)),0)</f>
        <v>0</v>
      </c>
      <c r="AC173" s="333">
        <f>IFERROR(INDEX('24A'!$G$192:$G$227,MATCH($C173,'24A'!$B$192:$B$227,0)),0)</f>
        <v>0</v>
      </c>
      <c r="AD173" s="333">
        <f>IFERROR(INDEX('25A'!$G$192:$G$227,MATCH($C173,'25A'!$B$192:$B$227,0)),0)</f>
        <v>0</v>
      </c>
      <c r="AE173" s="333">
        <f>IFERROR(INDEX('26A'!$G$192:$G$227,MATCH($C173,'26A'!$B$192:$B$227,0)),0)</f>
        <v>0</v>
      </c>
      <c r="AF173" s="333">
        <f>IFERROR(INDEX('27A'!$G$192:$G$227,MATCH($C173,'27A'!$B$192:$B$227,0)),0)</f>
        <v>0</v>
      </c>
      <c r="AG173" s="333">
        <f>IFERROR(INDEX('28A'!$G$192:$G$227,MATCH($C173,'28A'!$B$192:$B$227,0)),0)</f>
        <v>0</v>
      </c>
      <c r="AH173" s="333">
        <f>IFERROR(INDEX('29A'!$G$192:$G$227,MATCH($C173,'29A'!$B$192:$B$227,0)),0)</f>
        <v>0</v>
      </c>
      <c r="AI173" s="333">
        <f>IFERROR(INDEX('30A'!$G$192:$G$227,MATCH($C173,'30A'!$B$192:$B$227,0)),0)</f>
        <v>0</v>
      </c>
    </row>
    <row r="174" spans="1:35" ht="17.399999999999999" hidden="1">
      <c r="A174" s="298"/>
      <c r="B174" s="298"/>
      <c r="C174" s="286" t="s">
        <v>724</v>
      </c>
      <c r="D174" s="293" t="s">
        <v>209</v>
      </c>
      <c r="E174" s="287">
        <f t="shared" si="2"/>
        <v>0</v>
      </c>
      <c r="F174" s="333">
        <f>IFERROR(INDEX('1A'!$G$192:$G$227,MATCH(C174,'1A'!$B$192:$B$227,0)),0)</f>
        <v>0</v>
      </c>
      <c r="G174" s="333">
        <f>IFERROR(INDEX(#REF!,MATCH(C174,#REF!,0)),0)</f>
        <v>0</v>
      </c>
      <c r="H174" s="333">
        <f>IFERROR(INDEX('3A'!$G$192:$G$227,MATCH(C174,'3A'!$B$192:$B$227,0)),0)</f>
        <v>0</v>
      </c>
      <c r="I174" s="333">
        <f>IFERROR(INDEX('4A'!$G$192:$G$227,MATCH(C174,'4A'!$B$192:$B$227,0)),0)</f>
        <v>0</v>
      </c>
      <c r="J174" s="333">
        <f>IFERROR(INDEX('5A'!$G$192:$G$227,MATCH(C174,'5A'!$B$192:$B$227,0)),0)</f>
        <v>0</v>
      </c>
      <c r="K174" s="333">
        <f>IFERROR(INDEX('6A'!$G$192:$G$227,MATCH(C174,'6A'!$B$192:$B$227,0)),0)</f>
        <v>0</v>
      </c>
      <c r="L174" s="333">
        <f>IFERROR(INDEX('7A'!$G$192:$G$227,MATCH(C174,'7A'!$B$192:$B$227,0)),0)</f>
        <v>0</v>
      </c>
      <c r="M174" s="333">
        <f>IFERROR(INDEX('8A'!$G$192:$G$227,MATCH(C174,'8A'!$B$192:$B$227,0)),0)</f>
        <v>0</v>
      </c>
      <c r="N174" s="333">
        <f>IFERROR(INDEX('9A'!$G$192:$G$227,MATCH(C174,'9A'!$B$192:$B$227,0)),0)</f>
        <v>0</v>
      </c>
      <c r="O174" s="333">
        <f>IFERROR(INDEX('10A'!$G$192:$G$227,MATCH(C174,'10A'!$B$192:$B$227,0)),0)</f>
        <v>0</v>
      </c>
      <c r="P174" s="333">
        <f>IFERROR(INDEX('11A'!$G$192:$G$227,MATCH(C174,'11A'!$B$192:$B$227,0)),0)</f>
        <v>0</v>
      </c>
      <c r="Q174" s="333">
        <f>IFERROR(INDEX('12A'!$G$192:$G$227,MATCH(C174,'12A'!$B$192:$B$227,0)),0)</f>
        <v>0</v>
      </c>
      <c r="R174" s="333">
        <f>IFERROR(INDEX('13A'!$G$192:$G$227,MATCH(C174,'13A'!$B$192:$B$227,0)),0)</f>
        <v>0</v>
      </c>
      <c r="S174" s="333">
        <f>IFERROR(INDEX('14A'!$G$192:$G$227,MATCH(C174,'14A'!$B$192:$B$227,0)),0)</f>
        <v>0</v>
      </c>
      <c r="T174" s="333">
        <f>IFERROR(INDEX('15A'!$G$192:$G$227,MATCH(C174,'15A'!$B$192:$B$227,0)),0)</f>
        <v>0</v>
      </c>
      <c r="U174" s="333">
        <f>IFERROR(INDEX('16A'!$G$192:$G$227,MATCH($C174,'16A'!$B$192:$B$227,0)),0)</f>
        <v>0</v>
      </c>
      <c r="V174" s="333">
        <f>IFERROR(INDEX('17A'!$G$192:$G$227,MATCH($C174,'17A'!$B$192:$B$227,0)),0)</f>
        <v>0</v>
      </c>
      <c r="W174" s="333">
        <f>IFERROR(INDEX('18A'!$G$192:$G$227,MATCH($C174,'18A'!$B$192:$B$227,0)),0)</f>
        <v>0</v>
      </c>
      <c r="X174" s="333">
        <f>IFERROR(INDEX('19A'!$G$192:$G$227,MATCH($C174,'19A'!$B$192:$B$227,0)),0)</f>
        <v>0</v>
      </c>
      <c r="Y174" s="333">
        <f>IFERROR(INDEX('20A'!$G$192:$G$227,MATCH($C174,'20A'!$B$192:$B$227,0)),0)</f>
        <v>0</v>
      </c>
      <c r="Z174" s="333">
        <f>IFERROR(INDEX('21A'!$G$192:$G$227,MATCH($C174,'21A'!$B$192:$B$227,0)),0)</f>
        <v>0</v>
      </c>
      <c r="AA174" s="333">
        <f>IFERROR(INDEX('22A'!$G$192:$G$227,MATCH($C174,'22A'!$B$192:$B$227,0)),0)</f>
        <v>0</v>
      </c>
      <c r="AB174" s="333">
        <f>IFERROR(INDEX('23A'!$G$192:$G$227,MATCH($C174,'23A'!$B$192:$B$227,0)),0)</f>
        <v>0</v>
      </c>
      <c r="AC174" s="333">
        <f>IFERROR(INDEX('24A'!$G$192:$G$227,MATCH($C174,'24A'!$B$192:$B$227,0)),0)</f>
        <v>0</v>
      </c>
      <c r="AD174" s="333">
        <f>IFERROR(INDEX('25A'!$G$192:$G$227,MATCH($C174,'25A'!$B$192:$B$227,0)),0)</f>
        <v>0</v>
      </c>
      <c r="AE174" s="333">
        <f>IFERROR(INDEX('26A'!$G$192:$G$227,MATCH($C174,'26A'!$B$192:$B$227,0)),0)</f>
        <v>0</v>
      </c>
      <c r="AF174" s="333">
        <f>IFERROR(INDEX('27A'!$G$192:$G$227,MATCH($C174,'27A'!$B$192:$B$227,0)),0)</f>
        <v>0</v>
      </c>
      <c r="AG174" s="333">
        <f>IFERROR(INDEX('28A'!$G$192:$G$227,MATCH($C174,'28A'!$B$192:$B$227,0)),0)</f>
        <v>0</v>
      </c>
      <c r="AH174" s="333">
        <f>IFERROR(INDEX('29A'!$G$192:$G$227,MATCH($C174,'29A'!$B$192:$B$227,0)),0)</f>
        <v>0</v>
      </c>
      <c r="AI174" s="333">
        <f>IFERROR(INDEX('30A'!$G$192:$G$227,MATCH($C174,'30A'!$B$192:$B$227,0)),0)</f>
        <v>0</v>
      </c>
    </row>
    <row r="175" spans="1:35" ht="17.399999999999999" hidden="1">
      <c r="A175" s="298"/>
      <c r="B175" s="298"/>
      <c r="C175" s="286" t="s">
        <v>60</v>
      </c>
      <c r="D175" s="293" t="s">
        <v>209</v>
      </c>
      <c r="E175" s="287">
        <f t="shared" si="2"/>
        <v>0</v>
      </c>
      <c r="F175" s="333">
        <f>IFERROR(INDEX('1A'!$G$192:$G$227,MATCH(C175,'1A'!$B$192:$B$227,0)),0)</f>
        <v>0</v>
      </c>
      <c r="G175" s="333">
        <f>IFERROR(INDEX(#REF!,MATCH(C175,#REF!,0)),0)</f>
        <v>0</v>
      </c>
      <c r="H175" s="333">
        <f>IFERROR(INDEX('3A'!$G$192:$G$227,MATCH(C175,'3A'!$B$192:$B$227,0)),0)</f>
        <v>0</v>
      </c>
      <c r="I175" s="333">
        <f>IFERROR(INDEX('4A'!$G$192:$G$227,MATCH(C175,'4A'!$B$192:$B$227,0)),0)</f>
        <v>0</v>
      </c>
      <c r="J175" s="333">
        <f>IFERROR(INDEX('5A'!$G$192:$G$227,MATCH(C175,'5A'!$B$192:$B$227,0)),0)</f>
        <v>0</v>
      </c>
      <c r="K175" s="333">
        <f>IFERROR(INDEX('6A'!$G$192:$G$227,MATCH(C175,'6A'!$B$192:$B$227,0)),0)</f>
        <v>0</v>
      </c>
      <c r="L175" s="333">
        <f>IFERROR(INDEX('7A'!$G$192:$G$227,MATCH(C175,'7A'!$B$192:$B$227,0)),0)</f>
        <v>0</v>
      </c>
      <c r="M175" s="333">
        <f>IFERROR(INDEX('8A'!$G$192:$G$227,MATCH(C175,'8A'!$B$192:$B$227,0)),0)</f>
        <v>0</v>
      </c>
      <c r="N175" s="333">
        <f>IFERROR(INDEX('9A'!$G$192:$G$227,MATCH(C175,'9A'!$B$192:$B$227,0)),0)</f>
        <v>0</v>
      </c>
      <c r="O175" s="333">
        <f>IFERROR(INDEX('10A'!$G$192:$G$227,MATCH(C175,'10A'!$B$192:$B$227,0)),0)</f>
        <v>0</v>
      </c>
      <c r="P175" s="333">
        <f>IFERROR(INDEX('11A'!$G$192:$G$227,MATCH(C175,'11A'!$B$192:$B$227,0)),0)</f>
        <v>0</v>
      </c>
      <c r="Q175" s="333">
        <f>IFERROR(INDEX('12A'!$G$192:$G$227,MATCH(C175,'12A'!$B$192:$B$227,0)),0)</f>
        <v>0</v>
      </c>
      <c r="R175" s="333">
        <f>IFERROR(INDEX('13A'!$G$192:$G$227,MATCH(C175,'13A'!$B$192:$B$227,0)),0)</f>
        <v>0</v>
      </c>
      <c r="S175" s="333">
        <f>IFERROR(INDEX('14A'!$G$192:$G$227,MATCH(C175,'14A'!$B$192:$B$227,0)),0)</f>
        <v>0</v>
      </c>
      <c r="T175" s="333">
        <f>IFERROR(INDEX('15A'!$G$192:$G$227,MATCH(C175,'15A'!$B$192:$B$227,0)),0)</f>
        <v>0</v>
      </c>
      <c r="U175" s="333">
        <f>IFERROR(INDEX('16A'!$G$192:$G$227,MATCH($C175,'16A'!$B$192:$B$227,0)),0)</f>
        <v>0</v>
      </c>
      <c r="V175" s="333">
        <f>IFERROR(INDEX('17A'!$G$192:$G$227,MATCH($C175,'17A'!$B$192:$B$227,0)),0)</f>
        <v>0</v>
      </c>
      <c r="W175" s="333">
        <f>IFERROR(INDEX('18A'!$G$192:$G$227,MATCH($C175,'18A'!$B$192:$B$227,0)),0)</f>
        <v>0</v>
      </c>
      <c r="X175" s="333">
        <f>IFERROR(INDEX('19A'!$G$192:$G$227,MATCH($C175,'19A'!$B$192:$B$227,0)),0)</f>
        <v>0</v>
      </c>
      <c r="Y175" s="333">
        <f>IFERROR(INDEX('20A'!$G$192:$G$227,MATCH($C175,'20A'!$B$192:$B$227,0)),0)</f>
        <v>0</v>
      </c>
      <c r="Z175" s="333">
        <f>IFERROR(INDEX('21A'!$G$192:$G$227,MATCH($C175,'21A'!$B$192:$B$227,0)),0)</f>
        <v>0</v>
      </c>
      <c r="AA175" s="333">
        <f>IFERROR(INDEX('22A'!$G$192:$G$227,MATCH($C175,'22A'!$B$192:$B$227,0)),0)</f>
        <v>0</v>
      </c>
      <c r="AB175" s="333">
        <f>IFERROR(INDEX('23A'!$G$192:$G$227,MATCH($C175,'23A'!$B$192:$B$227,0)),0)</f>
        <v>0</v>
      </c>
      <c r="AC175" s="333">
        <f>IFERROR(INDEX('24A'!$G$192:$G$227,MATCH($C175,'24A'!$B$192:$B$227,0)),0)</f>
        <v>0</v>
      </c>
      <c r="AD175" s="333">
        <f>IFERROR(INDEX('25A'!$G$192:$G$227,MATCH($C175,'25A'!$B$192:$B$227,0)),0)</f>
        <v>0</v>
      </c>
      <c r="AE175" s="333">
        <f>IFERROR(INDEX('26A'!$G$192:$G$227,MATCH($C175,'26A'!$B$192:$B$227,0)),0)</f>
        <v>0</v>
      </c>
      <c r="AF175" s="333">
        <f>IFERROR(INDEX('27A'!$G$192:$G$227,MATCH($C175,'27A'!$B$192:$B$227,0)),0)</f>
        <v>0</v>
      </c>
      <c r="AG175" s="333">
        <f>IFERROR(INDEX('28A'!$G$192:$G$227,MATCH($C175,'28A'!$B$192:$B$227,0)),0)</f>
        <v>0</v>
      </c>
      <c r="AH175" s="333">
        <f>IFERROR(INDEX('29A'!$G$192:$G$227,MATCH($C175,'29A'!$B$192:$B$227,0)),0)</f>
        <v>0</v>
      </c>
      <c r="AI175" s="333">
        <f>IFERROR(INDEX('30A'!$G$192:$G$227,MATCH($C175,'30A'!$B$192:$B$227,0)),0)</f>
        <v>0</v>
      </c>
    </row>
    <row r="176" spans="1:35" ht="17.399999999999999" hidden="1">
      <c r="A176" s="298"/>
      <c r="B176" s="298"/>
      <c r="C176" s="286" t="s">
        <v>215</v>
      </c>
      <c r="D176" s="293" t="s">
        <v>209</v>
      </c>
      <c r="E176" s="287">
        <f t="shared" si="2"/>
        <v>0</v>
      </c>
      <c r="F176" s="333">
        <f>IFERROR(INDEX('1A'!$G$192:$G$227,MATCH(C176,'1A'!$B$192:$B$227,0)),0)</f>
        <v>0</v>
      </c>
      <c r="G176" s="333">
        <f>IFERROR(INDEX(#REF!,MATCH(C176,#REF!,0)),0)</f>
        <v>0</v>
      </c>
      <c r="H176" s="333">
        <f>IFERROR(INDEX('3A'!$G$192:$G$227,MATCH(C176,'3A'!$B$192:$B$227,0)),0)</f>
        <v>0</v>
      </c>
      <c r="I176" s="333">
        <f>IFERROR(INDEX('4A'!$G$192:$G$227,MATCH(C176,'4A'!$B$192:$B$227,0)),0)</f>
        <v>0</v>
      </c>
      <c r="J176" s="333">
        <f>IFERROR(INDEX('5A'!$G$192:$G$227,MATCH(C176,'5A'!$B$192:$B$227,0)),0)</f>
        <v>0</v>
      </c>
      <c r="K176" s="333">
        <f>IFERROR(INDEX('6A'!$G$192:$G$227,MATCH(C176,'6A'!$B$192:$B$227,0)),0)</f>
        <v>0</v>
      </c>
      <c r="L176" s="333">
        <f>IFERROR(INDEX('7A'!$G$192:$G$227,MATCH(C176,'7A'!$B$192:$B$227,0)),0)</f>
        <v>0</v>
      </c>
      <c r="M176" s="333">
        <f>IFERROR(INDEX('8A'!$G$192:$G$227,MATCH(C176,'8A'!$B$192:$B$227,0)),0)</f>
        <v>0</v>
      </c>
      <c r="N176" s="333">
        <f>IFERROR(INDEX('9A'!$G$192:$G$227,MATCH(C176,'9A'!$B$192:$B$227,0)),0)</f>
        <v>0</v>
      </c>
      <c r="O176" s="333">
        <f>IFERROR(INDEX('10A'!$G$192:$G$227,MATCH(C176,'10A'!$B$192:$B$227,0)),0)</f>
        <v>0</v>
      </c>
      <c r="P176" s="333">
        <f>IFERROR(INDEX('11A'!$G$192:$G$227,MATCH(C176,'11A'!$B$192:$B$227,0)),0)</f>
        <v>0</v>
      </c>
      <c r="Q176" s="333">
        <f>IFERROR(INDEX('12A'!$G$192:$G$227,MATCH(C176,'12A'!$B$192:$B$227,0)),0)</f>
        <v>0</v>
      </c>
      <c r="R176" s="333">
        <f>IFERROR(INDEX('13A'!$G$192:$G$227,MATCH(C176,'13A'!$B$192:$B$227,0)),0)</f>
        <v>0</v>
      </c>
      <c r="S176" s="333">
        <f>IFERROR(INDEX('14A'!$G$192:$G$227,MATCH(C176,'14A'!$B$192:$B$227,0)),0)</f>
        <v>0</v>
      </c>
      <c r="T176" s="333">
        <f>IFERROR(INDEX('15A'!$G$192:$G$227,MATCH(C176,'15A'!$B$192:$B$227,0)),0)</f>
        <v>0</v>
      </c>
      <c r="U176" s="333">
        <f>IFERROR(INDEX('16A'!$G$192:$G$227,MATCH($C176,'16A'!$B$192:$B$227,0)),0)</f>
        <v>0</v>
      </c>
      <c r="V176" s="333">
        <f>IFERROR(INDEX('17A'!$G$192:$G$227,MATCH($C176,'17A'!$B$192:$B$227,0)),0)</f>
        <v>0</v>
      </c>
      <c r="W176" s="333">
        <f>IFERROR(INDEX('18A'!$G$192:$G$227,MATCH($C176,'18A'!$B$192:$B$227,0)),0)</f>
        <v>0</v>
      </c>
      <c r="X176" s="333">
        <f>IFERROR(INDEX('19A'!$G$192:$G$227,MATCH($C176,'19A'!$B$192:$B$227,0)),0)</f>
        <v>0</v>
      </c>
      <c r="Y176" s="333">
        <f>IFERROR(INDEX('20A'!$G$192:$G$227,MATCH($C176,'20A'!$B$192:$B$227,0)),0)</f>
        <v>0</v>
      </c>
      <c r="Z176" s="333">
        <f>IFERROR(INDEX('21A'!$G$192:$G$227,MATCH($C176,'21A'!$B$192:$B$227,0)),0)</f>
        <v>0</v>
      </c>
      <c r="AA176" s="333">
        <f>IFERROR(INDEX('22A'!$G$192:$G$227,MATCH($C176,'22A'!$B$192:$B$227,0)),0)</f>
        <v>0</v>
      </c>
      <c r="AB176" s="333">
        <f>IFERROR(INDEX('23A'!$G$192:$G$227,MATCH($C176,'23A'!$B$192:$B$227,0)),0)</f>
        <v>0</v>
      </c>
      <c r="AC176" s="333">
        <f>IFERROR(INDEX('24A'!$G$192:$G$227,MATCH($C176,'24A'!$B$192:$B$227,0)),0)</f>
        <v>0</v>
      </c>
      <c r="AD176" s="333">
        <f>IFERROR(INDEX('25A'!$G$192:$G$227,MATCH($C176,'25A'!$B$192:$B$227,0)),0)</f>
        <v>0</v>
      </c>
      <c r="AE176" s="333">
        <f>IFERROR(INDEX('26A'!$G$192:$G$227,MATCH($C176,'26A'!$B$192:$B$227,0)),0)</f>
        <v>0</v>
      </c>
      <c r="AF176" s="333">
        <f>IFERROR(INDEX('27A'!$G$192:$G$227,MATCH($C176,'27A'!$B$192:$B$227,0)),0)</f>
        <v>0</v>
      </c>
      <c r="AG176" s="333">
        <f>IFERROR(INDEX('28A'!$G$192:$G$227,MATCH($C176,'28A'!$B$192:$B$227,0)),0)</f>
        <v>0</v>
      </c>
      <c r="AH176" s="333">
        <f>IFERROR(INDEX('29A'!$G$192:$G$227,MATCH($C176,'29A'!$B$192:$B$227,0)),0)</f>
        <v>0</v>
      </c>
      <c r="AI176" s="333">
        <f>IFERROR(INDEX('30A'!$G$192:$G$227,MATCH($C176,'30A'!$B$192:$B$227,0)),0)</f>
        <v>0</v>
      </c>
    </row>
    <row r="177" spans="1:35" ht="17.399999999999999" hidden="1">
      <c r="A177" s="298"/>
      <c r="B177" s="298"/>
      <c r="C177" s="286" t="s">
        <v>356</v>
      </c>
      <c r="D177" s="293" t="s">
        <v>209</v>
      </c>
      <c r="E177" s="287">
        <f t="shared" si="2"/>
        <v>0</v>
      </c>
      <c r="F177" s="333">
        <f>IFERROR(INDEX('1A'!$G$192:$G$227,MATCH(C177,'1A'!$B$192:$B$227,0)),0)</f>
        <v>0</v>
      </c>
      <c r="G177" s="333">
        <f>IFERROR(INDEX(#REF!,MATCH(C177,#REF!,0)),0)</f>
        <v>0</v>
      </c>
      <c r="H177" s="333">
        <f>IFERROR(INDEX('3A'!$G$192:$G$227,MATCH(C177,'3A'!$B$192:$B$227,0)),0)</f>
        <v>0</v>
      </c>
      <c r="I177" s="333">
        <f>IFERROR(INDEX('4A'!$G$192:$G$227,MATCH(C177,'4A'!$B$192:$B$227,0)),0)</f>
        <v>0</v>
      </c>
      <c r="J177" s="333">
        <f>IFERROR(INDEX('5A'!$G$192:$G$227,MATCH(C177,'5A'!$B$192:$B$227,0)),0)</f>
        <v>0</v>
      </c>
      <c r="K177" s="333">
        <f>IFERROR(INDEX('6A'!$G$192:$G$227,MATCH(C177,'6A'!$B$192:$B$227,0)),0)</f>
        <v>0</v>
      </c>
      <c r="L177" s="333">
        <f>IFERROR(INDEX('7A'!$G$192:$G$227,MATCH(C177,'7A'!$B$192:$B$227,0)),0)</f>
        <v>0</v>
      </c>
      <c r="M177" s="333">
        <f>IFERROR(INDEX('8A'!$G$192:$G$227,MATCH(C177,'8A'!$B$192:$B$227,0)),0)</f>
        <v>0</v>
      </c>
      <c r="N177" s="333">
        <f>IFERROR(INDEX('9A'!$G$192:$G$227,MATCH(C177,'9A'!$B$192:$B$227,0)),0)</f>
        <v>0</v>
      </c>
      <c r="O177" s="333">
        <f>IFERROR(INDEX('10A'!$G$192:$G$227,MATCH(C177,'10A'!$B$192:$B$227,0)),0)</f>
        <v>0</v>
      </c>
      <c r="P177" s="333">
        <f>IFERROR(INDEX('11A'!$G$192:$G$227,MATCH(C177,'11A'!$B$192:$B$227,0)),0)</f>
        <v>0</v>
      </c>
      <c r="Q177" s="333">
        <f>IFERROR(INDEX('12A'!$G$192:$G$227,MATCH(C177,'12A'!$B$192:$B$227,0)),0)</f>
        <v>0</v>
      </c>
      <c r="R177" s="333">
        <f>IFERROR(INDEX('13A'!$G$192:$G$227,MATCH(C177,'13A'!$B$192:$B$227,0)),0)</f>
        <v>0</v>
      </c>
      <c r="S177" s="333">
        <f>IFERROR(INDEX('14A'!$G$192:$G$227,MATCH(C177,'14A'!$B$192:$B$227,0)),0)</f>
        <v>0</v>
      </c>
      <c r="T177" s="333">
        <f>IFERROR(INDEX('15A'!$G$192:$G$227,MATCH(C177,'15A'!$B$192:$B$227,0)),0)</f>
        <v>0</v>
      </c>
      <c r="U177" s="333">
        <f>IFERROR(INDEX('16A'!$G$192:$G$227,MATCH($C177,'16A'!$B$192:$B$227,0)),0)</f>
        <v>0</v>
      </c>
      <c r="V177" s="333">
        <f>IFERROR(INDEX('17A'!$G$192:$G$227,MATCH($C177,'17A'!$B$192:$B$227,0)),0)</f>
        <v>0</v>
      </c>
      <c r="W177" s="333">
        <f>IFERROR(INDEX('18A'!$G$192:$G$227,MATCH($C177,'18A'!$B$192:$B$227,0)),0)</f>
        <v>0</v>
      </c>
      <c r="X177" s="333">
        <f>IFERROR(INDEX('19A'!$G$192:$G$227,MATCH($C177,'19A'!$B$192:$B$227,0)),0)</f>
        <v>0</v>
      </c>
      <c r="Y177" s="333">
        <f>IFERROR(INDEX('20A'!$G$192:$G$227,MATCH($C177,'20A'!$B$192:$B$227,0)),0)</f>
        <v>0</v>
      </c>
      <c r="Z177" s="333">
        <f>IFERROR(INDEX('21A'!$G$192:$G$227,MATCH($C177,'21A'!$B$192:$B$227,0)),0)</f>
        <v>0</v>
      </c>
      <c r="AA177" s="333">
        <f>IFERROR(INDEX('22A'!$G$192:$G$227,MATCH($C177,'22A'!$B$192:$B$227,0)),0)</f>
        <v>0</v>
      </c>
      <c r="AB177" s="333">
        <f>IFERROR(INDEX('23A'!$G$192:$G$227,MATCH($C177,'23A'!$B$192:$B$227,0)),0)</f>
        <v>0</v>
      </c>
      <c r="AC177" s="333">
        <f>IFERROR(INDEX('24A'!$G$192:$G$227,MATCH($C177,'24A'!$B$192:$B$227,0)),0)</f>
        <v>0</v>
      </c>
      <c r="AD177" s="333">
        <f>IFERROR(INDEX('25A'!$G$192:$G$227,MATCH($C177,'25A'!$B$192:$B$227,0)),0)</f>
        <v>0</v>
      </c>
      <c r="AE177" s="333">
        <f>IFERROR(INDEX('26A'!$G$192:$G$227,MATCH($C177,'26A'!$B$192:$B$227,0)),0)</f>
        <v>0</v>
      </c>
      <c r="AF177" s="333">
        <f>IFERROR(INDEX('27A'!$G$192:$G$227,MATCH($C177,'27A'!$B$192:$B$227,0)),0)</f>
        <v>0</v>
      </c>
      <c r="AG177" s="333">
        <f>IFERROR(INDEX('28A'!$G$192:$G$227,MATCH($C177,'28A'!$B$192:$B$227,0)),0)</f>
        <v>0</v>
      </c>
      <c r="AH177" s="333">
        <f>IFERROR(INDEX('29A'!$G$192:$G$227,MATCH($C177,'29A'!$B$192:$B$227,0)),0)</f>
        <v>0</v>
      </c>
      <c r="AI177" s="333">
        <f>IFERROR(INDEX('30A'!$G$192:$G$227,MATCH($C177,'30A'!$B$192:$B$227,0)),0)</f>
        <v>0</v>
      </c>
    </row>
    <row r="178" spans="1:35" ht="17.399999999999999" hidden="1">
      <c r="A178" s="298"/>
      <c r="B178" s="298"/>
      <c r="C178" s="286" t="s">
        <v>357</v>
      </c>
      <c r="D178" s="293" t="s">
        <v>209</v>
      </c>
      <c r="E178" s="287">
        <f t="shared" si="2"/>
        <v>0</v>
      </c>
      <c r="F178" s="333">
        <f>IFERROR(INDEX('1A'!$G$192:$G$227,MATCH(C178,'1A'!$B$192:$B$227,0)),0)</f>
        <v>0</v>
      </c>
      <c r="G178" s="333">
        <f>IFERROR(INDEX(#REF!,MATCH(C178,#REF!,0)),0)</f>
        <v>0</v>
      </c>
      <c r="H178" s="333">
        <f>IFERROR(INDEX('3A'!$G$192:$G$227,MATCH(C178,'3A'!$B$192:$B$227,0)),0)</f>
        <v>0</v>
      </c>
      <c r="I178" s="333">
        <f>IFERROR(INDEX('4A'!$G$192:$G$227,MATCH(C178,'4A'!$B$192:$B$227,0)),0)</f>
        <v>0</v>
      </c>
      <c r="J178" s="333">
        <f>IFERROR(INDEX('5A'!$G$192:$G$227,MATCH(C178,'5A'!$B$192:$B$227,0)),0)</f>
        <v>0</v>
      </c>
      <c r="K178" s="333">
        <f>IFERROR(INDEX('6A'!$G$192:$G$227,MATCH(C178,'6A'!$B$192:$B$227,0)),0)</f>
        <v>0</v>
      </c>
      <c r="L178" s="333">
        <f>IFERROR(INDEX('7A'!$G$192:$G$227,MATCH(C178,'7A'!$B$192:$B$227,0)),0)</f>
        <v>0</v>
      </c>
      <c r="M178" s="333">
        <f>IFERROR(INDEX('8A'!$G$192:$G$227,MATCH(C178,'8A'!$B$192:$B$227,0)),0)</f>
        <v>0</v>
      </c>
      <c r="N178" s="333">
        <f>IFERROR(INDEX('9A'!$G$192:$G$227,MATCH(C178,'9A'!$B$192:$B$227,0)),0)</f>
        <v>0</v>
      </c>
      <c r="O178" s="333">
        <f>IFERROR(INDEX('10A'!$G$192:$G$227,MATCH(C178,'10A'!$B$192:$B$227,0)),0)</f>
        <v>0</v>
      </c>
      <c r="P178" s="333">
        <f>IFERROR(INDEX('11A'!$G$192:$G$227,MATCH(C178,'11A'!$B$192:$B$227,0)),0)</f>
        <v>0</v>
      </c>
      <c r="Q178" s="333">
        <f>IFERROR(INDEX('12A'!$G$192:$G$227,MATCH(C178,'12A'!$B$192:$B$227,0)),0)</f>
        <v>0</v>
      </c>
      <c r="R178" s="333">
        <f>IFERROR(INDEX('13A'!$G$192:$G$227,MATCH(C178,'13A'!$B$192:$B$227,0)),0)</f>
        <v>0</v>
      </c>
      <c r="S178" s="333">
        <f>IFERROR(INDEX('14A'!$G$192:$G$227,MATCH(C178,'14A'!$B$192:$B$227,0)),0)</f>
        <v>0</v>
      </c>
      <c r="T178" s="333">
        <f>IFERROR(INDEX('15A'!$G$192:$G$227,MATCH(C178,'15A'!$B$192:$B$227,0)),0)</f>
        <v>0</v>
      </c>
      <c r="U178" s="333">
        <f>IFERROR(INDEX('16A'!$G$192:$G$227,MATCH($C178,'16A'!$B$192:$B$227,0)),0)</f>
        <v>0</v>
      </c>
      <c r="V178" s="333">
        <f>IFERROR(INDEX('17A'!$G$192:$G$227,MATCH($C178,'17A'!$B$192:$B$227,0)),0)</f>
        <v>0</v>
      </c>
      <c r="W178" s="333">
        <f>IFERROR(INDEX('18A'!$G$192:$G$227,MATCH($C178,'18A'!$B$192:$B$227,0)),0)</f>
        <v>0</v>
      </c>
      <c r="X178" s="333">
        <f>IFERROR(INDEX('19A'!$G$192:$G$227,MATCH($C178,'19A'!$B$192:$B$227,0)),0)</f>
        <v>0</v>
      </c>
      <c r="Y178" s="333">
        <f>IFERROR(INDEX('20A'!$G$192:$G$227,MATCH($C178,'20A'!$B$192:$B$227,0)),0)</f>
        <v>0</v>
      </c>
      <c r="Z178" s="333">
        <f>IFERROR(INDEX('21A'!$G$192:$G$227,MATCH($C178,'21A'!$B$192:$B$227,0)),0)</f>
        <v>0</v>
      </c>
      <c r="AA178" s="333">
        <f>IFERROR(INDEX('22A'!$G$192:$G$227,MATCH($C178,'22A'!$B$192:$B$227,0)),0)</f>
        <v>0</v>
      </c>
      <c r="AB178" s="333">
        <f>IFERROR(INDEX('23A'!$G$192:$G$227,MATCH($C178,'23A'!$B$192:$B$227,0)),0)</f>
        <v>0</v>
      </c>
      <c r="AC178" s="333">
        <f>IFERROR(INDEX('24A'!$G$192:$G$227,MATCH($C178,'24A'!$B$192:$B$227,0)),0)</f>
        <v>0</v>
      </c>
      <c r="AD178" s="333">
        <f>IFERROR(INDEX('25A'!$G$192:$G$227,MATCH($C178,'25A'!$B$192:$B$227,0)),0)</f>
        <v>0</v>
      </c>
      <c r="AE178" s="333">
        <f>IFERROR(INDEX('26A'!$G$192:$G$227,MATCH($C178,'26A'!$B$192:$B$227,0)),0)</f>
        <v>0</v>
      </c>
      <c r="AF178" s="333">
        <f>IFERROR(INDEX('27A'!$G$192:$G$227,MATCH($C178,'27A'!$B$192:$B$227,0)),0)</f>
        <v>0</v>
      </c>
      <c r="AG178" s="333">
        <f>IFERROR(INDEX('28A'!$G$192:$G$227,MATCH($C178,'28A'!$B$192:$B$227,0)),0)</f>
        <v>0</v>
      </c>
      <c r="AH178" s="333">
        <f>IFERROR(INDEX('29A'!$G$192:$G$227,MATCH($C178,'29A'!$B$192:$B$227,0)),0)</f>
        <v>0</v>
      </c>
      <c r="AI178" s="333">
        <f>IFERROR(INDEX('30A'!$G$192:$G$227,MATCH($C178,'30A'!$B$192:$B$227,0)),0)</f>
        <v>0</v>
      </c>
    </row>
    <row r="179" spans="1:35" ht="17.399999999999999" hidden="1">
      <c r="A179" s="298"/>
      <c r="B179" s="298"/>
      <c r="C179" s="286" t="s">
        <v>743</v>
      </c>
      <c r="D179" s="293" t="s">
        <v>209</v>
      </c>
      <c r="E179" s="287">
        <f t="shared" si="2"/>
        <v>0</v>
      </c>
      <c r="F179" s="333">
        <f>IFERROR(INDEX('1A'!$G$192:$G$227,MATCH(C179,'1A'!$B$192:$B$227,0)),0)</f>
        <v>0</v>
      </c>
      <c r="G179" s="333">
        <f>IFERROR(INDEX(#REF!,MATCH(C179,#REF!,0)),0)</f>
        <v>0</v>
      </c>
      <c r="H179" s="333">
        <f>IFERROR(INDEX('3A'!$G$192:$G$227,MATCH(C179,'3A'!$B$192:$B$227,0)),0)</f>
        <v>0</v>
      </c>
      <c r="I179" s="333">
        <f>IFERROR(INDEX('4A'!$G$192:$G$227,MATCH(C179,'4A'!$B$192:$B$227,0)),0)</f>
        <v>0</v>
      </c>
      <c r="J179" s="333">
        <f>IFERROR(INDEX('5A'!$G$192:$G$227,MATCH(C179,'5A'!$B$192:$B$227,0)),0)</f>
        <v>0</v>
      </c>
      <c r="K179" s="333">
        <f>IFERROR(INDEX('6A'!$G$192:$G$227,MATCH(C179,'6A'!$B$192:$B$227,0)),0)</f>
        <v>0</v>
      </c>
      <c r="L179" s="333">
        <f>IFERROR(INDEX('7A'!$G$192:$G$227,MATCH(C179,'7A'!$B$192:$B$227,0)),0)</f>
        <v>0</v>
      </c>
      <c r="M179" s="333">
        <f>IFERROR(INDEX('8A'!$G$192:$G$227,MATCH(C179,'8A'!$B$192:$B$227,0)),0)</f>
        <v>0</v>
      </c>
      <c r="N179" s="333">
        <f>IFERROR(INDEX('9A'!$G$192:$G$227,MATCH(C179,'9A'!$B$192:$B$227,0)),0)</f>
        <v>0</v>
      </c>
      <c r="O179" s="333">
        <f>IFERROR(INDEX('10A'!$G$192:$G$227,MATCH(C179,'10A'!$B$192:$B$227,0)),0)</f>
        <v>0</v>
      </c>
      <c r="P179" s="333">
        <f>IFERROR(INDEX('11A'!$G$192:$G$227,MATCH(C179,'11A'!$B$192:$B$227,0)),0)</f>
        <v>0</v>
      </c>
      <c r="Q179" s="333">
        <f>IFERROR(INDEX('12A'!$G$192:$G$227,MATCH(C179,'12A'!$B$192:$B$227,0)),0)</f>
        <v>0</v>
      </c>
      <c r="R179" s="333">
        <f>IFERROR(INDEX('13A'!$G$192:$G$227,MATCH(C179,'13A'!$B$192:$B$227,0)),0)</f>
        <v>0</v>
      </c>
      <c r="S179" s="333">
        <f>IFERROR(INDEX('14A'!$G$192:$G$227,MATCH(C179,'14A'!$B$192:$B$227,0)),0)</f>
        <v>0</v>
      </c>
      <c r="T179" s="333">
        <f>IFERROR(INDEX('15A'!$G$192:$G$227,MATCH(C179,'15A'!$B$192:$B$227,0)),0)</f>
        <v>0</v>
      </c>
      <c r="U179" s="333">
        <f>IFERROR(INDEX('16A'!$G$192:$G$227,MATCH($C179,'16A'!$B$192:$B$227,0)),0)</f>
        <v>0</v>
      </c>
      <c r="V179" s="333">
        <f>IFERROR(INDEX('17A'!$G$192:$G$227,MATCH($C179,'17A'!$B$192:$B$227,0)),0)</f>
        <v>0</v>
      </c>
      <c r="W179" s="333">
        <f>IFERROR(INDEX('18A'!$G$192:$G$227,MATCH($C179,'18A'!$B$192:$B$227,0)),0)</f>
        <v>0</v>
      </c>
      <c r="X179" s="333">
        <f>IFERROR(INDEX('19A'!$G$192:$G$227,MATCH($C179,'19A'!$B$192:$B$227,0)),0)</f>
        <v>0</v>
      </c>
      <c r="Y179" s="333">
        <f>IFERROR(INDEX('20A'!$G$192:$G$227,MATCH($C179,'20A'!$B$192:$B$227,0)),0)</f>
        <v>0</v>
      </c>
      <c r="Z179" s="333">
        <f>IFERROR(INDEX('21A'!$G$192:$G$227,MATCH($C179,'21A'!$B$192:$B$227,0)),0)</f>
        <v>0</v>
      </c>
      <c r="AA179" s="333">
        <f>IFERROR(INDEX('22A'!$G$192:$G$227,MATCH($C179,'22A'!$B$192:$B$227,0)),0)</f>
        <v>0</v>
      </c>
      <c r="AB179" s="333">
        <f>IFERROR(INDEX('23A'!$G$192:$G$227,MATCH($C179,'23A'!$B$192:$B$227,0)),0)</f>
        <v>0</v>
      </c>
      <c r="AC179" s="333">
        <f>IFERROR(INDEX('24A'!$G$192:$G$227,MATCH($C179,'24A'!$B$192:$B$227,0)),0)</f>
        <v>0</v>
      </c>
      <c r="AD179" s="333">
        <f>IFERROR(INDEX('25A'!$G$192:$G$227,MATCH($C179,'25A'!$B$192:$B$227,0)),0)</f>
        <v>0</v>
      </c>
      <c r="AE179" s="333">
        <f>IFERROR(INDEX('26A'!$G$192:$G$227,MATCH($C179,'26A'!$B$192:$B$227,0)),0)</f>
        <v>0</v>
      </c>
      <c r="AF179" s="333">
        <f>IFERROR(INDEX('27A'!$G$192:$G$227,MATCH($C179,'27A'!$B$192:$B$227,0)),0)</f>
        <v>0</v>
      </c>
      <c r="AG179" s="333">
        <f>IFERROR(INDEX('28A'!$G$192:$G$227,MATCH($C179,'28A'!$B$192:$B$227,0)),0)</f>
        <v>0</v>
      </c>
      <c r="AH179" s="333">
        <f>IFERROR(INDEX('29A'!$G$192:$G$227,MATCH($C179,'29A'!$B$192:$B$227,0)),0)</f>
        <v>0</v>
      </c>
      <c r="AI179" s="333">
        <f>IFERROR(INDEX('30A'!$G$192:$G$227,MATCH($C179,'30A'!$B$192:$B$227,0)),0)</f>
        <v>0</v>
      </c>
    </row>
    <row r="180" spans="1:35" ht="17.399999999999999" hidden="1">
      <c r="A180" s="298"/>
      <c r="B180" s="298"/>
      <c r="C180" s="286" t="s">
        <v>743</v>
      </c>
      <c r="D180" s="293" t="s">
        <v>209</v>
      </c>
      <c r="E180" s="287">
        <f t="shared" si="2"/>
        <v>0</v>
      </c>
      <c r="F180" s="333">
        <f>IFERROR(INDEX('1A'!$G$192:$G$227,MATCH(C180,'1A'!$B$192:$B$227,0)),0)</f>
        <v>0</v>
      </c>
      <c r="G180" s="333">
        <f>IFERROR(INDEX(#REF!,MATCH(C180,#REF!,0)),0)</f>
        <v>0</v>
      </c>
      <c r="H180" s="333">
        <f>IFERROR(INDEX('3A'!$G$192:$G$227,MATCH(C180,'3A'!$B$192:$B$227,0)),0)</f>
        <v>0</v>
      </c>
      <c r="I180" s="333">
        <f>IFERROR(INDEX('4A'!$G$192:$G$227,MATCH(C180,'4A'!$B$192:$B$227,0)),0)</f>
        <v>0</v>
      </c>
      <c r="J180" s="333">
        <f>IFERROR(INDEX('5A'!$G$192:$G$227,MATCH(C180,'5A'!$B$192:$B$227,0)),0)</f>
        <v>0</v>
      </c>
      <c r="K180" s="333">
        <f>IFERROR(INDEX('6A'!$G$192:$G$227,MATCH(C180,'6A'!$B$192:$B$227,0)),0)</f>
        <v>0</v>
      </c>
      <c r="L180" s="333">
        <f>IFERROR(INDEX('7A'!$G$192:$G$227,MATCH(C180,'7A'!$B$192:$B$227,0)),0)</f>
        <v>0</v>
      </c>
      <c r="M180" s="333">
        <f>IFERROR(INDEX('8A'!$G$192:$G$227,MATCH(C180,'8A'!$B$192:$B$227,0)),0)</f>
        <v>0</v>
      </c>
      <c r="N180" s="333">
        <f>IFERROR(INDEX('9A'!$G$192:$G$227,MATCH(C180,'9A'!$B$192:$B$227,0)),0)</f>
        <v>0</v>
      </c>
      <c r="O180" s="333">
        <f>IFERROR(INDEX('10A'!$G$192:$G$227,MATCH(C180,'10A'!$B$192:$B$227,0)),0)</f>
        <v>0</v>
      </c>
      <c r="P180" s="333">
        <f>IFERROR(INDEX('11A'!$G$192:$G$227,MATCH(C180,'11A'!$B$192:$B$227,0)),0)</f>
        <v>0</v>
      </c>
      <c r="Q180" s="333">
        <f>IFERROR(INDEX('12A'!$G$192:$G$227,MATCH(C180,'12A'!$B$192:$B$227,0)),0)</f>
        <v>0</v>
      </c>
      <c r="R180" s="333">
        <f>IFERROR(INDEX('13A'!$G$192:$G$227,MATCH(C180,'13A'!$B$192:$B$227,0)),0)</f>
        <v>0</v>
      </c>
      <c r="S180" s="333">
        <f>IFERROR(INDEX('14A'!$G$192:$G$227,MATCH(C180,'14A'!$B$192:$B$227,0)),0)</f>
        <v>0</v>
      </c>
      <c r="T180" s="333">
        <f>IFERROR(INDEX('15A'!$G$192:$G$227,MATCH(C180,'15A'!$B$192:$B$227,0)),0)</f>
        <v>0</v>
      </c>
      <c r="U180" s="333">
        <f>IFERROR(INDEX('16A'!$G$192:$G$227,MATCH($C180,'16A'!$B$192:$B$227,0)),0)</f>
        <v>0</v>
      </c>
      <c r="V180" s="333">
        <f>IFERROR(INDEX('17A'!$G$192:$G$227,MATCH($C180,'17A'!$B$192:$B$227,0)),0)</f>
        <v>0</v>
      </c>
      <c r="W180" s="333">
        <f>IFERROR(INDEX('18A'!$G$192:$G$227,MATCH($C180,'18A'!$B$192:$B$227,0)),0)</f>
        <v>0</v>
      </c>
      <c r="X180" s="333">
        <f>IFERROR(INDEX('19A'!$G$192:$G$227,MATCH($C180,'19A'!$B$192:$B$227,0)),0)</f>
        <v>0</v>
      </c>
      <c r="Y180" s="333">
        <f>IFERROR(INDEX('20A'!$G$192:$G$227,MATCH($C180,'20A'!$B$192:$B$227,0)),0)</f>
        <v>0</v>
      </c>
      <c r="Z180" s="333">
        <f>IFERROR(INDEX('21A'!$G$192:$G$227,MATCH($C180,'21A'!$B$192:$B$227,0)),0)</f>
        <v>0</v>
      </c>
      <c r="AA180" s="333">
        <f>IFERROR(INDEX('22A'!$G$192:$G$227,MATCH($C180,'22A'!$B$192:$B$227,0)),0)</f>
        <v>0</v>
      </c>
      <c r="AB180" s="333">
        <f>IFERROR(INDEX('23A'!$G$192:$G$227,MATCH($C180,'23A'!$B$192:$B$227,0)),0)</f>
        <v>0</v>
      </c>
      <c r="AC180" s="333">
        <f>IFERROR(INDEX('24A'!$G$192:$G$227,MATCH($C180,'24A'!$B$192:$B$227,0)),0)</f>
        <v>0</v>
      </c>
      <c r="AD180" s="333">
        <f>IFERROR(INDEX('25A'!$G$192:$G$227,MATCH($C180,'25A'!$B$192:$B$227,0)),0)</f>
        <v>0</v>
      </c>
      <c r="AE180" s="333">
        <f>IFERROR(INDEX('26A'!$G$192:$G$227,MATCH($C180,'26A'!$B$192:$B$227,0)),0)</f>
        <v>0</v>
      </c>
      <c r="AF180" s="333">
        <f>IFERROR(INDEX('27A'!$G$192:$G$227,MATCH($C180,'27A'!$B$192:$B$227,0)),0)</f>
        <v>0</v>
      </c>
      <c r="AG180" s="333">
        <f>IFERROR(INDEX('28A'!$G$192:$G$227,MATCH($C180,'28A'!$B$192:$B$227,0)),0)</f>
        <v>0</v>
      </c>
      <c r="AH180" s="333">
        <f>IFERROR(INDEX('29A'!$G$192:$G$227,MATCH($C180,'29A'!$B$192:$B$227,0)),0)</f>
        <v>0</v>
      </c>
      <c r="AI180" s="333">
        <f>IFERROR(INDEX('30A'!$G$192:$G$227,MATCH($C180,'30A'!$B$192:$B$227,0)),0)</f>
        <v>0</v>
      </c>
    </row>
    <row r="181" spans="1:35" ht="17.399999999999999" hidden="1">
      <c r="A181" s="298"/>
      <c r="B181" s="298"/>
      <c r="C181" s="286" t="s">
        <v>744</v>
      </c>
      <c r="D181" s="293" t="s">
        <v>209</v>
      </c>
      <c r="E181" s="287">
        <f t="shared" si="2"/>
        <v>0</v>
      </c>
      <c r="F181" s="333">
        <f>IFERROR(INDEX('1A'!$G$192:$G$227,MATCH(C181,'1A'!$B$192:$B$227,0)),0)</f>
        <v>0</v>
      </c>
      <c r="G181" s="333">
        <f>IFERROR(INDEX(#REF!,MATCH(C181,#REF!,0)),0)</f>
        <v>0</v>
      </c>
      <c r="H181" s="333">
        <f>IFERROR(INDEX('3A'!$G$192:$G$227,MATCH(C181,'3A'!$B$192:$B$227,0)),0)</f>
        <v>0</v>
      </c>
      <c r="I181" s="333">
        <f>IFERROR(INDEX('4A'!$G$192:$G$227,MATCH(C181,'4A'!$B$192:$B$227,0)),0)</f>
        <v>0</v>
      </c>
      <c r="J181" s="333">
        <f>IFERROR(INDEX('5A'!$G$192:$G$227,MATCH(C181,'5A'!$B$192:$B$227,0)),0)</f>
        <v>0</v>
      </c>
      <c r="K181" s="333">
        <f>IFERROR(INDEX('6A'!$G$192:$G$227,MATCH(C181,'6A'!$B$192:$B$227,0)),0)</f>
        <v>0</v>
      </c>
      <c r="L181" s="333">
        <f>IFERROR(INDEX('7A'!$G$192:$G$227,MATCH(C181,'7A'!$B$192:$B$227,0)),0)</f>
        <v>0</v>
      </c>
      <c r="M181" s="333">
        <f>IFERROR(INDEX('8A'!$G$192:$G$227,MATCH(C181,'8A'!$B$192:$B$227,0)),0)</f>
        <v>0</v>
      </c>
      <c r="N181" s="333">
        <f>IFERROR(INDEX('9A'!$G$192:$G$227,MATCH(C181,'9A'!$B$192:$B$227,0)),0)</f>
        <v>0</v>
      </c>
      <c r="O181" s="333">
        <f>IFERROR(INDEX('10A'!$G$192:$G$227,MATCH(C181,'10A'!$B$192:$B$227,0)),0)</f>
        <v>0</v>
      </c>
      <c r="P181" s="333">
        <f>IFERROR(INDEX('11A'!$G$192:$G$227,MATCH(C181,'11A'!$B$192:$B$227,0)),0)</f>
        <v>0</v>
      </c>
      <c r="Q181" s="333">
        <f>IFERROR(INDEX('12A'!$G$192:$G$227,MATCH(C181,'12A'!$B$192:$B$227,0)),0)</f>
        <v>0</v>
      </c>
      <c r="R181" s="333">
        <f>IFERROR(INDEX('13A'!$G$192:$G$227,MATCH(C181,'13A'!$B$192:$B$227,0)),0)</f>
        <v>0</v>
      </c>
      <c r="S181" s="333">
        <f>IFERROR(INDEX('14A'!$G$192:$G$227,MATCH(C181,'14A'!$B$192:$B$227,0)),0)</f>
        <v>0</v>
      </c>
      <c r="T181" s="333">
        <f>IFERROR(INDEX('15A'!$G$192:$G$227,MATCH(C181,'15A'!$B$192:$B$227,0)),0)</f>
        <v>0</v>
      </c>
      <c r="U181" s="333">
        <f>IFERROR(INDEX('16A'!$G$192:$G$227,MATCH($C181,'16A'!$B$192:$B$227,0)),0)</f>
        <v>0</v>
      </c>
      <c r="V181" s="333">
        <f>IFERROR(INDEX('17A'!$G$192:$G$227,MATCH($C181,'17A'!$B$192:$B$227,0)),0)</f>
        <v>0</v>
      </c>
      <c r="W181" s="333">
        <f>IFERROR(INDEX('18A'!$G$192:$G$227,MATCH($C181,'18A'!$B$192:$B$227,0)),0)</f>
        <v>0</v>
      </c>
      <c r="X181" s="333">
        <f>IFERROR(INDEX('19A'!$G$192:$G$227,MATCH($C181,'19A'!$B$192:$B$227,0)),0)</f>
        <v>0</v>
      </c>
      <c r="Y181" s="333">
        <f>IFERROR(INDEX('20A'!$G$192:$G$227,MATCH($C181,'20A'!$B$192:$B$227,0)),0)</f>
        <v>0</v>
      </c>
      <c r="Z181" s="333">
        <f>IFERROR(INDEX('21A'!$G$192:$G$227,MATCH($C181,'21A'!$B$192:$B$227,0)),0)</f>
        <v>0</v>
      </c>
      <c r="AA181" s="333">
        <f>IFERROR(INDEX('22A'!$G$192:$G$227,MATCH($C181,'22A'!$B$192:$B$227,0)),0)</f>
        <v>0</v>
      </c>
      <c r="AB181" s="333">
        <f>IFERROR(INDEX('23A'!$G$192:$G$227,MATCH($C181,'23A'!$B$192:$B$227,0)),0)</f>
        <v>0</v>
      </c>
      <c r="AC181" s="333">
        <f>IFERROR(INDEX('24A'!$G$192:$G$227,MATCH($C181,'24A'!$B$192:$B$227,0)),0)</f>
        <v>0</v>
      </c>
      <c r="AD181" s="333">
        <f>IFERROR(INDEX('25A'!$G$192:$G$227,MATCH($C181,'25A'!$B$192:$B$227,0)),0)</f>
        <v>0</v>
      </c>
      <c r="AE181" s="333">
        <f>IFERROR(INDEX('26A'!$G$192:$G$227,MATCH($C181,'26A'!$B$192:$B$227,0)),0)</f>
        <v>0</v>
      </c>
      <c r="AF181" s="333">
        <f>IFERROR(INDEX('27A'!$G$192:$G$227,MATCH($C181,'27A'!$B$192:$B$227,0)),0)</f>
        <v>0</v>
      </c>
      <c r="AG181" s="333">
        <f>IFERROR(INDEX('28A'!$G$192:$G$227,MATCH($C181,'28A'!$B$192:$B$227,0)),0)</f>
        <v>0</v>
      </c>
      <c r="AH181" s="333">
        <f>IFERROR(INDEX('29A'!$G$192:$G$227,MATCH($C181,'29A'!$B$192:$B$227,0)),0)</f>
        <v>0</v>
      </c>
      <c r="AI181" s="333">
        <f>IFERROR(INDEX('30A'!$G$192:$G$227,MATCH($C181,'30A'!$B$192:$B$227,0)),0)</f>
        <v>0</v>
      </c>
    </row>
    <row r="182" spans="1:35" ht="17.399999999999999" hidden="1">
      <c r="A182" s="298"/>
      <c r="B182" s="298"/>
      <c r="C182" s="286" t="s">
        <v>745</v>
      </c>
      <c r="D182" s="293" t="s">
        <v>209</v>
      </c>
      <c r="E182" s="287">
        <f t="shared" si="2"/>
        <v>0</v>
      </c>
      <c r="F182" s="333">
        <f>IFERROR(INDEX('1A'!$G$192:$G$227,MATCH(C182,'1A'!$B$192:$B$227,0)),0)</f>
        <v>0</v>
      </c>
      <c r="G182" s="333">
        <f>IFERROR(INDEX(#REF!,MATCH(C182,#REF!,0)),0)</f>
        <v>0</v>
      </c>
      <c r="H182" s="333">
        <f>IFERROR(INDEX('3A'!$G$192:$G$227,MATCH(C182,'3A'!$B$192:$B$227,0)),0)</f>
        <v>0</v>
      </c>
      <c r="I182" s="333">
        <f>IFERROR(INDEX('4A'!$G$192:$G$227,MATCH(C182,'4A'!$B$192:$B$227,0)),0)</f>
        <v>0</v>
      </c>
      <c r="J182" s="333">
        <f>IFERROR(INDEX('5A'!$G$192:$G$227,MATCH(C182,'5A'!$B$192:$B$227,0)),0)</f>
        <v>0</v>
      </c>
      <c r="K182" s="333">
        <f>IFERROR(INDEX('6A'!$G$192:$G$227,MATCH(C182,'6A'!$B$192:$B$227,0)),0)</f>
        <v>0</v>
      </c>
      <c r="L182" s="333">
        <f>IFERROR(INDEX('7A'!$G$192:$G$227,MATCH(C182,'7A'!$B$192:$B$227,0)),0)</f>
        <v>0</v>
      </c>
      <c r="M182" s="333">
        <f>IFERROR(INDEX('8A'!$G$192:$G$227,MATCH(C182,'8A'!$B$192:$B$227,0)),0)</f>
        <v>0</v>
      </c>
      <c r="N182" s="333">
        <f>IFERROR(INDEX('9A'!$G$192:$G$227,MATCH(C182,'9A'!$B$192:$B$227,0)),0)</f>
        <v>0</v>
      </c>
      <c r="O182" s="333">
        <f>IFERROR(INDEX('10A'!$G$192:$G$227,MATCH(C182,'10A'!$B$192:$B$227,0)),0)</f>
        <v>0</v>
      </c>
      <c r="P182" s="333">
        <f>IFERROR(INDEX('11A'!$G$192:$G$227,MATCH(C182,'11A'!$B$192:$B$227,0)),0)</f>
        <v>0</v>
      </c>
      <c r="Q182" s="333">
        <f>IFERROR(INDEX('12A'!$G$192:$G$227,MATCH(C182,'12A'!$B$192:$B$227,0)),0)</f>
        <v>0</v>
      </c>
      <c r="R182" s="333">
        <f>IFERROR(INDEX('13A'!$G$192:$G$227,MATCH(C182,'13A'!$B$192:$B$227,0)),0)</f>
        <v>0</v>
      </c>
      <c r="S182" s="333">
        <f>IFERROR(INDEX('14A'!$G$192:$G$227,MATCH(C182,'14A'!$B$192:$B$227,0)),0)</f>
        <v>0</v>
      </c>
      <c r="T182" s="333">
        <f>IFERROR(INDEX('15A'!$G$192:$G$227,MATCH(C182,'15A'!$B$192:$B$227,0)),0)</f>
        <v>0</v>
      </c>
      <c r="U182" s="333">
        <f>IFERROR(INDEX('16A'!$G$192:$G$227,MATCH($C182,'16A'!$B$192:$B$227,0)),0)</f>
        <v>0</v>
      </c>
      <c r="V182" s="333">
        <f>IFERROR(INDEX('17A'!$G$192:$G$227,MATCH($C182,'17A'!$B$192:$B$227,0)),0)</f>
        <v>0</v>
      </c>
      <c r="W182" s="333">
        <f>IFERROR(INDEX('18A'!$G$192:$G$227,MATCH($C182,'18A'!$B$192:$B$227,0)),0)</f>
        <v>0</v>
      </c>
      <c r="X182" s="333">
        <f>IFERROR(INDEX('19A'!$G$192:$G$227,MATCH($C182,'19A'!$B$192:$B$227,0)),0)</f>
        <v>0</v>
      </c>
      <c r="Y182" s="333">
        <f>IFERROR(INDEX('20A'!$G$192:$G$227,MATCH($C182,'20A'!$B$192:$B$227,0)),0)</f>
        <v>0</v>
      </c>
      <c r="Z182" s="333">
        <f>IFERROR(INDEX('21A'!$G$192:$G$227,MATCH($C182,'21A'!$B$192:$B$227,0)),0)</f>
        <v>0</v>
      </c>
      <c r="AA182" s="333">
        <f>IFERROR(INDEX('22A'!$G$192:$G$227,MATCH($C182,'22A'!$B$192:$B$227,0)),0)</f>
        <v>0</v>
      </c>
      <c r="AB182" s="333">
        <f>IFERROR(INDEX('23A'!$G$192:$G$227,MATCH($C182,'23A'!$B$192:$B$227,0)),0)</f>
        <v>0</v>
      </c>
      <c r="AC182" s="333">
        <f>IFERROR(INDEX('24A'!$G$192:$G$227,MATCH($C182,'24A'!$B$192:$B$227,0)),0)</f>
        <v>0</v>
      </c>
      <c r="AD182" s="333">
        <f>IFERROR(INDEX('25A'!$G$192:$G$227,MATCH($C182,'25A'!$B$192:$B$227,0)),0)</f>
        <v>0</v>
      </c>
      <c r="AE182" s="333">
        <f>IFERROR(INDEX('26A'!$G$192:$G$227,MATCH($C182,'26A'!$B$192:$B$227,0)),0)</f>
        <v>0</v>
      </c>
      <c r="AF182" s="333">
        <f>IFERROR(INDEX('27A'!$G$192:$G$227,MATCH($C182,'27A'!$B$192:$B$227,0)),0)</f>
        <v>0</v>
      </c>
      <c r="AG182" s="333">
        <f>IFERROR(INDEX('28A'!$G$192:$G$227,MATCH($C182,'28A'!$B$192:$B$227,0)),0)</f>
        <v>0</v>
      </c>
      <c r="AH182" s="333">
        <f>IFERROR(INDEX('29A'!$G$192:$G$227,MATCH($C182,'29A'!$B$192:$B$227,0)),0)</f>
        <v>0</v>
      </c>
      <c r="AI182" s="333">
        <f>IFERROR(INDEX('30A'!$G$192:$G$227,MATCH($C182,'30A'!$B$192:$B$227,0)),0)</f>
        <v>0</v>
      </c>
    </row>
    <row r="183" spans="1:35" ht="17.399999999999999" hidden="1">
      <c r="A183" s="298"/>
      <c r="B183" s="298"/>
      <c r="C183" s="286" t="s">
        <v>61</v>
      </c>
      <c r="D183" s="293" t="s">
        <v>209</v>
      </c>
      <c r="E183" s="287">
        <f t="shared" si="2"/>
        <v>0</v>
      </c>
      <c r="F183" s="333">
        <f>IFERROR(INDEX('1A'!$G$192:$G$227,MATCH(C183,'1A'!$B$192:$B$227,0)),0)</f>
        <v>0</v>
      </c>
      <c r="G183" s="333">
        <f>IFERROR(INDEX(#REF!,MATCH(C183,#REF!,0)),0)</f>
        <v>0</v>
      </c>
      <c r="H183" s="333">
        <f>IFERROR(INDEX('3A'!$G$192:$G$227,MATCH(C183,'3A'!$B$192:$B$227,0)),0)</f>
        <v>0</v>
      </c>
      <c r="I183" s="333">
        <f>IFERROR(INDEX('4A'!$G$192:$G$227,MATCH(C183,'4A'!$B$192:$B$227,0)),0)</f>
        <v>0</v>
      </c>
      <c r="J183" s="333">
        <f>IFERROR(INDEX('5A'!$G$192:$G$227,MATCH(C183,'5A'!$B$192:$B$227,0)),0)</f>
        <v>0</v>
      </c>
      <c r="K183" s="333">
        <f>IFERROR(INDEX('6A'!$G$192:$G$227,MATCH(C183,'6A'!$B$192:$B$227,0)),0)</f>
        <v>0</v>
      </c>
      <c r="L183" s="333">
        <f>IFERROR(INDEX('7A'!$G$192:$G$227,MATCH(C183,'7A'!$B$192:$B$227,0)),0)</f>
        <v>0</v>
      </c>
      <c r="M183" s="333">
        <f>IFERROR(INDEX('8A'!$G$192:$G$227,MATCH(C183,'8A'!$B$192:$B$227,0)),0)</f>
        <v>0</v>
      </c>
      <c r="N183" s="333">
        <f>IFERROR(INDEX('9A'!$G$192:$G$227,MATCH(C183,'9A'!$B$192:$B$227,0)),0)</f>
        <v>0</v>
      </c>
      <c r="O183" s="333">
        <f>IFERROR(INDEX('10A'!$G$192:$G$227,MATCH(C183,'10A'!$B$192:$B$227,0)),0)</f>
        <v>0</v>
      </c>
      <c r="P183" s="333">
        <f>IFERROR(INDEX('11A'!$G$192:$G$227,MATCH(C183,'11A'!$B$192:$B$227,0)),0)</f>
        <v>0</v>
      </c>
      <c r="Q183" s="333">
        <f>IFERROR(INDEX('12A'!$G$192:$G$227,MATCH(C183,'12A'!$B$192:$B$227,0)),0)</f>
        <v>0</v>
      </c>
      <c r="R183" s="333">
        <f>IFERROR(INDEX('13A'!$G$192:$G$227,MATCH(C183,'13A'!$B$192:$B$227,0)),0)</f>
        <v>0</v>
      </c>
      <c r="S183" s="333">
        <f>IFERROR(INDEX('14A'!$G$192:$G$227,MATCH(C183,'14A'!$B$192:$B$227,0)),0)</f>
        <v>0</v>
      </c>
      <c r="T183" s="333">
        <f>IFERROR(INDEX('15A'!$G$192:$G$227,MATCH(C183,'15A'!$B$192:$B$227,0)),0)</f>
        <v>0</v>
      </c>
      <c r="U183" s="333">
        <f>IFERROR(INDEX('16A'!$G$192:$G$227,MATCH($C183,'16A'!$B$192:$B$227,0)),0)</f>
        <v>0</v>
      </c>
      <c r="V183" s="333">
        <f>IFERROR(INDEX('17A'!$G$192:$G$227,MATCH($C183,'17A'!$B$192:$B$227,0)),0)</f>
        <v>0</v>
      </c>
      <c r="W183" s="333">
        <f>IFERROR(INDEX('18A'!$G$192:$G$227,MATCH($C183,'18A'!$B$192:$B$227,0)),0)</f>
        <v>0</v>
      </c>
      <c r="X183" s="333">
        <f>IFERROR(INDEX('19A'!$G$192:$G$227,MATCH($C183,'19A'!$B$192:$B$227,0)),0)</f>
        <v>0</v>
      </c>
      <c r="Y183" s="333">
        <f>IFERROR(INDEX('20A'!$G$192:$G$227,MATCH($C183,'20A'!$B$192:$B$227,0)),0)</f>
        <v>0</v>
      </c>
      <c r="Z183" s="333">
        <f>IFERROR(INDEX('21A'!$G$192:$G$227,MATCH($C183,'21A'!$B$192:$B$227,0)),0)</f>
        <v>0</v>
      </c>
      <c r="AA183" s="333">
        <f>IFERROR(INDEX('22A'!$G$192:$G$227,MATCH($C183,'22A'!$B$192:$B$227,0)),0)</f>
        <v>0</v>
      </c>
      <c r="AB183" s="333">
        <f>IFERROR(INDEX('23A'!$G$192:$G$227,MATCH($C183,'23A'!$B$192:$B$227,0)),0)</f>
        <v>0</v>
      </c>
      <c r="AC183" s="333">
        <f>IFERROR(INDEX('24A'!$G$192:$G$227,MATCH($C183,'24A'!$B$192:$B$227,0)),0)</f>
        <v>0</v>
      </c>
      <c r="AD183" s="333">
        <f>IFERROR(INDEX('25A'!$G$192:$G$227,MATCH($C183,'25A'!$B$192:$B$227,0)),0)</f>
        <v>0</v>
      </c>
      <c r="AE183" s="333">
        <f>IFERROR(INDEX('26A'!$G$192:$G$227,MATCH($C183,'26A'!$B$192:$B$227,0)),0)</f>
        <v>0</v>
      </c>
      <c r="AF183" s="333">
        <f>IFERROR(INDEX('27A'!$G$192:$G$227,MATCH($C183,'27A'!$B$192:$B$227,0)),0)</f>
        <v>0</v>
      </c>
      <c r="AG183" s="333">
        <f>IFERROR(INDEX('28A'!$G$192:$G$227,MATCH($C183,'28A'!$B$192:$B$227,0)),0)</f>
        <v>0</v>
      </c>
      <c r="AH183" s="333">
        <f>IFERROR(INDEX('29A'!$G$192:$G$227,MATCH($C183,'29A'!$B$192:$B$227,0)),0)</f>
        <v>0</v>
      </c>
      <c r="AI183" s="333">
        <f>IFERROR(INDEX('30A'!$G$192:$G$227,MATCH($C183,'30A'!$B$192:$B$227,0)),0)</f>
        <v>0</v>
      </c>
    </row>
    <row r="184" spans="1:35" ht="17.399999999999999" hidden="1">
      <c r="A184" s="298"/>
      <c r="B184" s="298"/>
      <c r="C184" s="286" t="s">
        <v>240</v>
      </c>
      <c r="D184" s="293" t="s">
        <v>209</v>
      </c>
      <c r="E184" s="287">
        <f t="shared" si="2"/>
        <v>0</v>
      </c>
      <c r="F184" s="333">
        <f>IFERROR(INDEX('1A'!$G$192:$G$227,MATCH(C184,'1A'!$B$192:$B$227,0)),0)</f>
        <v>0</v>
      </c>
      <c r="G184" s="333">
        <f>IFERROR(INDEX(#REF!,MATCH(C184,#REF!,0)),0)</f>
        <v>0</v>
      </c>
      <c r="H184" s="333">
        <f>IFERROR(INDEX('3A'!$G$192:$G$227,MATCH(C184,'3A'!$B$192:$B$227,0)),0)</f>
        <v>0</v>
      </c>
      <c r="I184" s="333">
        <f>IFERROR(INDEX('4A'!$G$192:$G$227,MATCH(C184,'4A'!$B$192:$B$227,0)),0)</f>
        <v>0</v>
      </c>
      <c r="J184" s="333">
        <f>IFERROR(INDEX('5A'!$G$192:$G$227,MATCH(C184,'5A'!$B$192:$B$227,0)),0)</f>
        <v>0</v>
      </c>
      <c r="K184" s="333">
        <f>IFERROR(INDEX('6A'!$G$192:$G$227,MATCH(C184,'6A'!$B$192:$B$227,0)),0)</f>
        <v>0</v>
      </c>
      <c r="L184" s="333">
        <f>IFERROR(INDEX('7A'!$G$192:$G$227,MATCH(C184,'7A'!$B$192:$B$227,0)),0)</f>
        <v>0</v>
      </c>
      <c r="M184" s="333">
        <f>IFERROR(INDEX('8A'!$G$192:$G$227,MATCH(C184,'8A'!$B$192:$B$227,0)),0)</f>
        <v>0</v>
      </c>
      <c r="N184" s="333">
        <f>IFERROR(INDEX('9A'!$G$192:$G$227,MATCH(C184,'9A'!$B$192:$B$227,0)),0)</f>
        <v>0</v>
      </c>
      <c r="O184" s="333">
        <f>IFERROR(INDEX('10A'!$G$192:$G$227,MATCH(C184,'10A'!$B$192:$B$227,0)),0)</f>
        <v>0</v>
      </c>
      <c r="P184" s="333">
        <f>IFERROR(INDEX('11A'!$G$192:$G$227,MATCH(C184,'11A'!$B$192:$B$227,0)),0)</f>
        <v>0</v>
      </c>
      <c r="Q184" s="333">
        <f>IFERROR(INDEX('12A'!$G$192:$G$227,MATCH(C184,'12A'!$B$192:$B$227,0)),0)</f>
        <v>0</v>
      </c>
      <c r="R184" s="333">
        <f>IFERROR(INDEX('13A'!$G$192:$G$227,MATCH(C184,'13A'!$B$192:$B$227,0)),0)</f>
        <v>0</v>
      </c>
      <c r="S184" s="333">
        <f>IFERROR(INDEX('14A'!$G$192:$G$227,MATCH(C184,'14A'!$B$192:$B$227,0)),0)</f>
        <v>0</v>
      </c>
      <c r="T184" s="333">
        <f>IFERROR(INDEX('15A'!$G$192:$G$227,MATCH(C184,'15A'!$B$192:$B$227,0)),0)</f>
        <v>0</v>
      </c>
      <c r="U184" s="333">
        <f>IFERROR(INDEX('16A'!$G$192:$G$227,MATCH($C184,'16A'!$B$192:$B$227,0)),0)</f>
        <v>0</v>
      </c>
      <c r="V184" s="333">
        <f>IFERROR(INDEX('17A'!$G$192:$G$227,MATCH($C184,'17A'!$B$192:$B$227,0)),0)</f>
        <v>0</v>
      </c>
      <c r="W184" s="333">
        <f>IFERROR(INDEX('18A'!$G$192:$G$227,MATCH($C184,'18A'!$B$192:$B$227,0)),0)</f>
        <v>0</v>
      </c>
      <c r="X184" s="333">
        <f>IFERROR(INDEX('19A'!$G$192:$G$227,MATCH($C184,'19A'!$B$192:$B$227,0)),0)</f>
        <v>0</v>
      </c>
      <c r="Y184" s="333">
        <f>IFERROR(INDEX('20A'!$G$192:$G$227,MATCH($C184,'20A'!$B$192:$B$227,0)),0)</f>
        <v>0</v>
      </c>
      <c r="Z184" s="333">
        <f>IFERROR(INDEX('21A'!$G$192:$G$227,MATCH($C184,'21A'!$B$192:$B$227,0)),0)</f>
        <v>0</v>
      </c>
      <c r="AA184" s="333">
        <f>IFERROR(INDEX('22A'!$G$192:$G$227,MATCH($C184,'22A'!$B$192:$B$227,0)),0)</f>
        <v>0</v>
      </c>
      <c r="AB184" s="333">
        <f>IFERROR(INDEX('23A'!$G$192:$G$227,MATCH($C184,'23A'!$B$192:$B$227,0)),0)</f>
        <v>0</v>
      </c>
      <c r="AC184" s="333">
        <f>IFERROR(INDEX('24A'!$G$192:$G$227,MATCH($C184,'24A'!$B$192:$B$227,0)),0)</f>
        <v>0</v>
      </c>
      <c r="AD184" s="333">
        <f>IFERROR(INDEX('25A'!$G$192:$G$227,MATCH($C184,'25A'!$B$192:$B$227,0)),0)</f>
        <v>0</v>
      </c>
      <c r="AE184" s="333">
        <f>IFERROR(INDEX('26A'!$G$192:$G$227,MATCH($C184,'26A'!$B$192:$B$227,0)),0)</f>
        <v>0</v>
      </c>
      <c r="AF184" s="333">
        <f>IFERROR(INDEX('27A'!$G$192:$G$227,MATCH($C184,'27A'!$B$192:$B$227,0)),0)</f>
        <v>0</v>
      </c>
      <c r="AG184" s="333">
        <f>IFERROR(INDEX('28A'!$G$192:$G$227,MATCH($C184,'28A'!$B$192:$B$227,0)),0)</f>
        <v>0</v>
      </c>
      <c r="AH184" s="333">
        <f>IFERROR(INDEX('29A'!$G$192:$G$227,MATCH($C184,'29A'!$B$192:$B$227,0)),0)</f>
        <v>0</v>
      </c>
      <c r="AI184" s="333">
        <f>IFERROR(INDEX('30A'!$G$192:$G$227,MATCH($C184,'30A'!$B$192:$B$227,0)),0)</f>
        <v>0</v>
      </c>
    </row>
    <row r="185" spans="1:35" ht="17.399999999999999" hidden="1">
      <c r="A185" s="298"/>
      <c r="B185" s="298"/>
      <c r="C185" s="286" t="s">
        <v>72</v>
      </c>
      <c r="D185" s="293" t="s">
        <v>209</v>
      </c>
      <c r="E185" s="287">
        <f t="shared" si="2"/>
        <v>0</v>
      </c>
      <c r="F185" s="333">
        <f>IFERROR(INDEX('1A'!$G$192:$G$227,MATCH(C185,'1A'!$B$192:$B$227,0)),0)</f>
        <v>0</v>
      </c>
      <c r="G185" s="333">
        <f>IFERROR(INDEX(#REF!,MATCH(C185,#REF!,0)),0)</f>
        <v>0</v>
      </c>
      <c r="H185" s="333">
        <f>IFERROR(INDEX('3A'!$G$192:$G$227,MATCH(C185,'3A'!$B$192:$B$227,0)),0)</f>
        <v>0</v>
      </c>
      <c r="I185" s="333">
        <f>IFERROR(INDEX('4A'!$G$192:$G$227,MATCH(C185,'4A'!$B$192:$B$227,0)),0)</f>
        <v>0</v>
      </c>
      <c r="J185" s="333">
        <f>IFERROR(INDEX('5A'!$G$192:$G$227,MATCH(C185,'5A'!$B$192:$B$227,0)),0)</f>
        <v>0</v>
      </c>
      <c r="K185" s="333">
        <f>IFERROR(INDEX('6A'!$G$192:$G$227,MATCH(C185,'6A'!$B$192:$B$227,0)),0)</f>
        <v>0</v>
      </c>
      <c r="L185" s="333">
        <f>IFERROR(INDEX('7A'!$G$192:$G$227,MATCH(C185,'7A'!$B$192:$B$227,0)),0)</f>
        <v>0</v>
      </c>
      <c r="M185" s="333">
        <f>IFERROR(INDEX('8A'!$G$192:$G$227,MATCH(C185,'8A'!$B$192:$B$227,0)),0)</f>
        <v>0</v>
      </c>
      <c r="N185" s="333">
        <f>IFERROR(INDEX('9A'!$G$192:$G$227,MATCH(C185,'9A'!$B$192:$B$227,0)),0)</f>
        <v>0</v>
      </c>
      <c r="O185" s="333">
        <f>IFERROR(INDEX('10A'!$G$192:$G$227,MATCH(C185,'10A'!$B$192:$B$227,0)),0)</f>
        <v>0</v>
      </c>
      <c r="P185" s="333">
        <f>IFERROR(INDEX('11A'!$G$192:$G$227,MATCH(C185,'11A'!$B$192:$B$227,0)),0)</f>
        <v>0</v>
      </c>
      <c r="Q185" s="333">
        <f>IFERROR(INDEX('12A'!$G$192:$G$227,MATCH(C185,'12A'!$B$192:$B$227,0)),0)</f>
        <v>0</v>
      </c>
      <c r="R185" s="333">
        <f>IFERROR(INDEX('13A'!$G$192:$G$227,MATCH(C185,'13A'!$B$192:$B$227,0)),0)</f>
        <v>0</v>
      </c>
      <c r="S185" s="333">
        <f>IFERROR(INDEX('14A'!$G$192:$G$227,MATCH(C185,'14A'!$B$192:$B$227,0)),0)</f>
        <v>0</v>
      </c>
      <c r="T185" s="333">
        <f>IFERROR(INDEX('15A'!$G$192:$G$227,MATCH(C185,'15A'!$B$192:$B$227,0)),0)</f>
        <v>0</v>
      </c>
      <c r="U185" s="333">
        <f>IFERROR(INDEX('16A'!$G$192:$G$227,MATCH($C185,'16A'!$B$192:$B$227,0)),0)</f>
        <v>0</v>
      </c>
      <c r="V185" s="333">
        <f>IFERROR(INDEX('17A'!$G$192:$G$227,MATCH($C185,'17A'!$B$192:$B$227,0)),0)</f>
        <v>0</v>
      </c>
      <c r="W185" s="333">
        <f>IFERROR(INDEX('18A'!$G$192:$G$227,MATCH($C185,'18A'!$B$192:$B$227,0)),0)</f>
        <v>0</v>
      </c>
      <c r="X185" s="333">
        <f>IFERROR(INDEX('19A'!$G$192:$G$227,MATCH($C185,'19A'!$B$192:$B$227,0)),0)</f>
        <v>0</v>
      </c>
      <c r="Y185" s="333">
        <f>IFERROR(INDEX('20A'!$G$192:$G$227,MATCH($C185,'20A'!$B$192:$B$227,0)),0)</f>
        <v>0</v>
      </c>
      <c r="Z185" s="333">
        <f>IFERROR(INDEX('21A'!$G$192:$G$227,MATCH($C185,'21A'!$B$192:$B$227,0)),0)</f>
        <v>0</v>
      </c>
      <c r="AA185" s="333">
        <f>IFERROR(INDEX('22A'!$G$192:$G$227,MATCH($C185,'22A'!$B$192:$B$227,0)),0)</f>
        <v>0</v>
      </c>
      <c r="AB185" s="333">
        <f>IFERROR(INDEX('23A'!$G$192:$G$227,MATCH($C185,'23A'!$B$192:$B$227,0)),0)</f>
        <v>0</v>
      </c>
      <c r="AC185" s="333">
        <f>IFERROR(INDEX('24A'!$G$192:$G$227,MATCH($C185,'24A'!$B$192:$B$227,0)),0)</f>
        <v>0</v>
      </c>
      <c r="AD185" s="333">
        <f>IFERROR(INDEX('25A'!$G$192:$G$227,MATCH($C185,'25A'!$B$192:$B$227,0)),0)</f>
        <v>0</v>
      </c>
      <c r="AE185" s="333">
        <f>IFERROR(INDEX('26A'!$G$192:$G$227,MATCH($C185,'26A'!$B$192:$B$227,0)),0)</f>
        <v>0</v>
      </c>
      <c r="AF185" s="333">
        <f>IFERROR(INDEX('27A'!$G$192:$G$227,MATCH($C185,'27A'!$B$192:$B$227,0)),0)</f>
        <v>0</v>
      </c>
      <c r="AG185" s="333">
        <f>IFERROR(INDEX('28A'!$G$192:$G$227,MATCH($C185,'28A'!$B$192:$B$227,0)),0)</f>
        <v>0</v>
      </c>
      <c r="AH185" s="333">
        <f>IFERROR(INDEX('29A'!$G$192:$G$227,MATCH($C185,'29A'!$B$192:$B$227,0)),0)</f>
        <v>0</v>
      </c>
      <c r="AI185" s="333">
        <f>IFERROR(INDEX('30A'!$G$192:$G$227,MATCH($C185,'30A'!$B$192:$B$227,0)),0)</f>
        <v>0</v>
      </c>
    </row>
    <row r="186" spans="1:35" ht="17.399999999999999" hidden="1">
      <c r="A186" s="298"/>
      <c r="B186" s="298"/>
      <c r="C186" s="286" t="s">
        <v>358</v>
      </c>
      <c r="D186" s="293" t="s">
        <v>209</v>
      </c>
      <c r="E186" s="287">
        <f t="shared" si="2"/>
        <v>0</v>
      </c>
      <c r="F186" s="333">
        <f>IFERROR(INDEX('1A'!$G$192:$G$227,MATCH(C186,'1A'!$B$192:$B$227,0)),0)</f>
        <v>0</v>
      </c>
      <c r="G186" s="333">
        <f>IFERROR(INDEX(#REF!,MATCH(C186,#REF!,0)),0)</f>
        <v>0</v>
      </c>
      <c r="H186" s="333">
        <f>IFERROR(INDEX('3A'!$G$192:$G$227,MATCH(C186,'3A'!$B$192:$B$227,0)),0)</f>
        <v>0</v>
      </c>
      <c r="I186" s="333">
        <f>IFERROR(INDEX('4A'!$G$192:$G$227,MATCH(C186,'4A'!$B$192:$B$227,0)),0)</f>
        <v>0</v>
      </c>
      <c r="J186" s="333">
        <f>IFERROR(INDEX('5A'!$G$192:$G$227,MATCH(C186,'5A'!$B$192:$B$227,0)),0)</f>
        <v>0</v>
      </c>
      <c r="K186" s="333">
        <f>IFERROR(INDEX('6A'!$G$192:$G$227,MATCH(C186,'6A'!$B$192:$B$227,0)),0)</f>
        <v>0</v>
      </c>
      <c r="L186" s="333">
        <f>IFERROR(INDEX('7A'!$G$192:$G$227,MATCH(C186,'7A'!$B$192:$B$227,0)),0)</f>
        <v>0</v>
      </c>
      <c r="M186" s="333">
        <f>IFERROR(INDEX('8A'!$G$192:$G$227,MATCH(C186,'8A'!$B$192:$B$227,0)),0)</f>
        <v>0</v>
      </c>
      <c r="N186" s="333">
        <f>IFERROR(INDEX('9A'!$G$192:$G$227,MATCH(C186,'9A'!$B$192:$B$227,0)),0)</f>
        <v>0</v>
      </c>
      <c r="O186" s="333">
        <f>IFERROR(INDEX('10A'!$G$192:$G$227,MATCH(C186,'10A'!$B$192:$B$227,0)),0)</f>
        <v>0</v>
      </c>
      <c r="P186" s="333">
        <f>IFERROR(INDEX('11A'!$G$192:$G$227,MATCH(C186,'11A'!$B$192:$B$227,0)),0)</f>
        <v>0</v>
      </c>
      <c r="Q186" s="333">
        <f>IFERROR(INDEX('12A'!$G$192:$G$227,MATCH(C186,'12A'!$B$192:$B$227,0)),0)</f>
        <v>0</v>
      </c>
      <c r="R186" s="333">
        <f>IFERROR(INDEX('13A'!$G$192:$G$227,MATCH(C186,'13A'!$B$192:$B$227,0)),0)</f>
        <v>0</v>
      </c>
      <c r="S186" s="333">
        <f>IFERROR(INDEX('14A'!$G$192:$G$227,MATCH(C186,'14A'!$B$192:$B$227,0)),0)</f>
        <v>0</v>
      </c>
      <c r="T186" s="333">
        <f>IFERROR(INDEX('15A'!$G$192:$G$227,MATCH(C186,'15A'!$B$192:$B$227,0)),0)</f>
        <v>0</v>
      </c>
      <c r="U186" s="333">
        <f>IFERROR(INDEX('16A'!$G$192:$G$227,MATCH($C186,'16A'!$B$192:$B$227,0)),0)</f>
        <v>0</v>
      </c>
      <c r="V186" s="333">
        <f>IFERROR(INDEX('17A'!$G$192:$G$227,MATCH($C186,'17A'!$B$192:$B$227,0)),0)</f>
        <v>0</v>
      </c>
      <c r="W186" s="333">
        <f>IFERROR(INDEX('18A'!$G$192:$G$227,MATCH($C186,'18A'!$B$192:$B$227,0)),0)</f>
        <v>0</v>
      </c>
      <c r="X186" s="333">
        <f>IFERROR(INDEX('19A'!$G$192:$G$227,MATCH($C186,'19A'!$B$192:$B$227,0)),0)</f>
        <v>0</v>
      </c>
      <c r="Y186" s="333">
        <f>IFERROR(INDEX('20A'!$G$192:$G$227,MATCH($C186,'20A'!$B$192:$B$227,0)),0)</f>
        <v>0</v>
      </c>
      <c r="Z186" s="333">
        <f>IFERROR(INDEX('21A'!$G$192:$G$227,MATCH($C186,'21A'!$B$192:$B$227,0)),0)</f>
        <v>0</v>
      </c>
      <c r="AA186" s="333">
        <f>IFERROR(INDEX('22A'!$G$192:$G$227,MATCH($C186,'22A'!$B$192:$B$227,0)),0)</f>
        <v>0</v>
      </c>
      <c r="AB186" s="333">
        <f>IFERROR(INDEX('23A'!$G$192:$G$227,MATCH($C186,'23A'!$B$192:$B$227,0)),0)</f>
        <v>0</v>
      </c>
      <c r="AC186" s="333">
        <f>IFERROR(INDEX('24A'!$G$192:$G$227,MATCH($C186,'24A'!$B$192:$B$227,0)),0)</f>
        <v>0</v>
      </c>
      <c r="AD186" s="333">
        <f>IFERROR(INDEX('25A'!$G$192:$G$227,MATCH($C186,'25A'!$B$192:$B$227,0)),0)</f>
        <v>0</v>
      </c>
      <c r="AE186" s="333">
        <f>IFERROR(INDEX('26A'!$G$192:$G$227,MATCH($C186,'26A'!$B$192:$B$227,0)),0)</f>
        <v>0</v>
      </c>
      <c r="AF186" s="333">
        <f>IFERROR(INDEX('27A'!$G$192:$G$227,MATCH($C186,'27A'!$B$192:$B$227,0)),0)</f>
        <v>0</v>
      </c>
      <c r="AG186" s="333">
        <f>IFERROR(INDEX('28A'!$G$192:$G$227,MATCH($C186,'28A'!$B$192:$B$227,0)),0)</f>
        <v>0</v>
      </c>
      <c r="AH186" s="333">
        <f>IFERROR(INDEX('29A'!$G$192:$G$227,MATCH($C186,'29A'!$B$192:$B$227,0)),0)</f>
        <v>0</v>
      </c>
      <c r="AI186" s="333">
        <f>IFERROR(INDEX('30A'!$G$192:$G$227,MATCH($C186,'30A'!$B$192:$B$227,0)),0)</f>
        <v>0</v>
      </c>
    </row>
    <row r="187" spans="1:35" ht="17.399999999999999" hidden="1">
      <c r="A187" s="298"/>
      <c r="B187" s="298"/>
      <c r="C187" s="286" t="s">
        <v>359</v>
      </c>
      <c r="D187" s="293" t="s">
        <v>209</v>
      </c>
      <c r="E187" s="287">
        <f t="shared" si="2"/>
        <v>0</v>
      </c>
      <c r="F187" s="333">
        <f>IFERROR(INDEX('1A'!$G$192:$G$227,MATCH(C187,'1A'!$B$192:$B$227,0)),0)</f>
        <v>0</v>
      </c>
      <c r="G187" s="333">
        <f>IFERROR(INDEX(#REF!,MATCH(C187,#REF!,0)),0)</f>
        <v>0</v>
      </c>
      <c r="H187" s="333">
        <f>IFERROR(INDEX('3A'!$G$192:$G$227,MATCH(C187,'3A'!$B$192:$B$227,0)),0)</f>
        <v>0</v>
      </c>
      <c r="I187" s="333">
        <f>IFERROR(INDEX('4A'!$G$192:$G$227,MATCH(C187,'4A'!$B$192:$B$227,0)),0)</f>
        <v>0</v>
      </c>
      <c r="J187" s="333">
        <f>IFERROR(INDEX('5A'!$G$192:$G$227,MATCH(C187,'5A'!$B$192:$B$227,0)),0)</f>
        <v>0</v>
      </c>
      <c r="K187" s="333">
        <f>IFERROR(INDEX('6A'!$G$192:$G$227,MATCH(C187,'6A'!$B$192:$B$227,0)),0)</f>
        <v>0</v>
      </c>
      <c r="L187" s="333">
        <f>IFERROR(INDEX('7A'!$G$192:$G$227,MATCH(C187,'7A'!$B$192:$B$227,0)),0)</f>
        <v>0</v>
      </c>
      <c r="M187" s="333">
        <f>IFERROR(INDEX('8A'!$G$192:$G$227,MATCH(C187,'8A'!$B$192:$B$227,0)),0)</f>
        <v>0</v>
      </c>
      <c r="N187" s="333">
        <f>IFERROR(INDEX('9A'!$G$192:$G$227,MATCH(C187,'9A'!$B$192:$B$227,0)),0)</f>
        <v>0</v>
      </c>
      <c r="O187" s="333">
        <f>IFERROR(INDEX('10A'!$G$192:$G$227,MATCH(C187,'10A'!$B$192:$B$227,0)),0)</f>
        <v>0</v>
      </c>
      <c r="P187" s="333">
        <f>IFERROR(INDEX('11A'!$G$192:$G$227,MATCH(C187,'11A'!$B$192:$B$227,0)),0)</f>
        <v>0</v>
      </c>
      <c r="Q187" s="333">
        <f>IFERROR(INDEX('12A'!$G$192:$G$227,MATCH(C187,'12A'!$B$192:$B$227,0)),0)</f>
        <v>0</v>
      </c>
      <c r="R187" s="333">
        <f>IFERROR(INDEX('13A'!$G$192:$G$227,MATCH(C187,'13A'!$B$192:$B$227,0)),0)</f>
        <v>0</v>
      </c>
      <c r="S187" s="333">
        <f>IFERROR(INDEX('14A'!$G$192:$G$227,MATCH(C187,'14A'!$B$192:$B$227,0)),0)</f>
        <v>0</v>
      </c>
      <c r="T187" s="333">
        <f>IFERROR(INDEX('15A'!$G$192:$G$227,MATCH(C187,'15A'!$B$192:$B$227,0)),0)</f>
        <v>0</v>
      </c>
      <c r="U187" s="333">
        <f>IFERROR(INDEX('16A'!$G$192:$G$227,MATCH($C187,'16A'!$B$192:$B$227,0)),0)</f>
        <v>0</v>
      </c>
      <c r="V187" s="333">
        <f>IFERROR(INDEX('17A'!$G$192:$G$227,MATCH($C187,'17A'!$B$192:$B$227,0)),0)</f>
        <v>0</v>
      </c>
      <c r="W187" s="333">
        <f>IFERROR(INDEX('18A'!$G$192:$G$227,MATCH($C187,'18A'!$B$192:$B$227,0)),0)</f>
        <v>0</v>
      </c>
      <c r="X187" s="333">
        <f>IFERROR(INDEX('19A'!$G$192:$G$227,MATCH($C187,'19A'!$B$192:$B$227,0)),0)</f>
        <v>0</v>
      </c>
      <c r="Y187" s="333">
        <f>IFERROR(INDEX('20A'!$G$192:$G$227,MATCH($C187,'20A'!$B$192:$B$227,0)),0)</f>
        <v>0</v>
      </c>
      <c r="Z187" s="333">
        <f>IFERROR(INDEX('21A'!$G$192:$G$227,MATCH($C187,'21A'!$B$192:$B$227,0)),0)</f>
        <v>0</v>
      </c>
      <c r="AA187" s="333">
        <f>IFERROR(INDEX('22A'!$G$192:$G$227,MATCH($C187,'22A'!$B$192:$B$227,0)),0)</f>
        <v>0</v>
      </c>
      <c r="AB187" s="333">
        <f>IFERROR(INDEX('23A'!$G$192:$G$227,MATCH($C187,'23A'!$B$192:$B$227,0)),0)</f>
        <v>0</v>
      </c>
      <c r="AC187" s="333">
        <f>IFERROR(INDEX('24A'!$G$192:$G$227,MATCH($C187,'24A'!$B$192:$B$227,0)),0)</f>
        <v>0</v>
      </c>
      <c r="AD187" s="333">
        <f>IFERROR(INDEX('25A'!$G$192:$G$227,MATCH($C187,'25A'!$B$192:$B$227,0)),0)</f>
        <v>0</v>
      </c>
      <c r="AE187" s="333">
        <f>IFERROR(INDEX('26A'!$G$192:$G$227,MATCH($C187,'26A'!$B$192:$B$227,0)),0)</f>
        <v>0</v>
      </c>
      <c r="AF187" s="333">
        <f>IFERROR(INDEX('27A'!$G$192:$G$227,MATCH($C187,'27A'!$B$192:$B$227,0)),0)</f>
        <v>0</v>
      </c>
      <c r="AG187" s="333">
        <f>IFERROR(INDEX('28A'!$G$192:$G$227,MATCH($C187,'28A'!$B$192:$B$227,0)),0)</f>
        <v>0</v>
      </c>
      <c r="AH187" s="333">
        <f>IFERROR(INDEX('29A'!$G$192:$G$227,MATCH($C187,'29A'!$B$192:$B$227,0)),0)</f>
        <v>0</v>
      </c>
      <c r="AI187" s="333">
        <f>IFERROR(INDEX('30A'!$G$192:$G$227,MATCH($C187,'30A'!$B$192:$B$227,0)),0)</f>
        <v>0</v>
      </c>
    </row>
    <row r="188" spans="1:35" ht="17.399999999999999" hidden="1">
      <c r="A188" s="298"/>
      <c r="B188" s="298"/>
      <c r="C188" s="286" t="s">
        <v>62</v>
      </c>
      <c r="D188" s="293" t="s">
        <v>209</v>
      </c>
      <c r="E188" s="287">
        <f t="shared" si="2"/>
        <v>0</v>
      </c>
      <c r="F188" s="333">
        <f>IFERROR(INDEX('1A'!$G$192:$G$227,MATCH(C188,'1A'!$B$192:$B$227,0)),0)</f>
        <v>0</v>
      </c>
      <c r="G188" s="333">
        <f>IFERROR(INDEX(#REF!,MATCH(C188,#REF!,0)),0)</f>
        <v>0</v>
      </c>
      <c r="H188" s="333">
        <f>IFERROR(INDEX('3A'!$G$192:$G$227,MATCH(C188,'3A'!$B$192:$B$227,0)),0)</f>
        <v>0</v>
      </c>
      <c r="I188" s="333">
        <f>IFERROR(INDEX('4A'!$G$192:$G$227,MATCH(C188,'4A'!$B$192:$B$227,0)),0)</f>
        <v>0</v>
      </c>
      <c r="J188" s="333">
        <f>IFERROR(INDEX('5A'!$G$192:$G$227,MATCH(C188,'5A'!$B$192:$B$227,0)),0)</f>
        <v>0</v>
      </c>
      <c r="K188" s="333">
        <f>IFERROR(INDEX('6A'!$G$192:$G$227,MATCH(C188,'6A'!$B$192:$B$227,0)),0)</f>
        <v>0</v>
      </c>
      <c r="L188" s="333">
        <f>IFERROR(INDEX('7A'!$G$192:$G$227,MATCH(C188,'7A'!$B$192:$B$227,0)),0)</f>
        <v>0</v>
      </c>
      <c r="M188" s="333">
        <f>IFERROR(INDEX('8A'!$G$192:$G$227,MATCH(C188,'8A'!$B$192:$B$227,0)),0)</f>
        <v>0</v>
      </c>
      <c r="N188" s="333">
        <f>IFERROR(INDEX('9A'!$G$192:$G$227,MATCH(C188,'9A'!$B$192:$B$227,0)),0)</f>
        <v>0</v>
      </c>
      <c r="O188" s="333">
        <f>IFERROR(INDEX('10A'!$G$192:$G$227,MATCH(C188,'10A'!$B$192:$B$227,0)),0)</f>
        <v>0</v>
      </c>
      <c r="P188" s="333">
        <f>IFERROR(INDEX('11A'!$G$192:$G$227,MATCH(C188,'11A'!$B$192:$B$227,0)),0)</f>
        <v>0</v>
      </c>
      <c r="Q188" s="333">
        <f>IFERROR(INDEX('12A'!$G$192:$G$227,MATCH(C188,'12A'!$B$192:$B$227,0)),0)</f>
        <v>0</v>
      </c>
      <c r="R188" s="333">
        <f>IFERROR(INDEX('13A'!$G$192:$G$227,MATCH(C188,'13A'!$B$192:$B$227,0)),0)</f>
        <v>0</v>
      </c>
      <c r="S188" s="333">
        <f>IFERROR(INDEX('14A'!$G$192:$G$227,MATCH(C188,'14A'!$B$192:$B$227,0)),0)</f>
        <v>0</v>
      </c>
      <c r="T188" s="333">
        <f>IFERROR(INDEX('15A'!$G$192:$G$227,MATCH(C188,'15A'!$B$192:$B$227,0)),0)</f>
        <v>0</v>
      </c>
      <c r="U188" s="333">
        <f>IFERROR(INDEX('16A'!$G$192:$G$227,MATCH($C188,'16A'!$B$192:$B$227,0)),0)</f>
        <v>0</v>
      </c>
      <c r="V188" s="333">
        <f>IFERROR(INDEX('17A'!$G$192:$G$227,MATCH($C188,'17A'!$B$192:$B$227,0)),0)</f>
        <v>0</v>
      </c>
      <c r="W188" s="333">
        <f>IFERROR(INDEX('18A'!$G$192:$G$227,MATCH($C188,'18A'!$B$192:$B$227,0)),0)</f>
        <v>0</v>
      </c>
      <c r="X188" s="333">
        <f>IFERROR(INDEX('19A'!$G$192:$G$227,MATCH($C188,'19A'!$B$192:$B$227,0)),0)</f>
        <v>0</v>
      </c>
      <c r="Y188" s="333">
        <f>IFERROR(INDEX('20A'!$G$192:$G$227,MATCH($C188,'20A'!$B$192:$B$227,0)),0)</f>
        <v>0</v>
      </c>
      <c r="Z188" s="333">
        <f>IFERROR(INDEX('21A'!$G$192:$G$227,MATCH($C188,'21A'!$B$192:$B$227,0)),0)</f>
        <v>0</v>
      </c>
      <c r="AA188" s="333">
        <f>IFERROR(INDEX('22A'!$G$192:$G$227,MATCH($C188,'22A'!$B$192:$B$227,0)),0)</f>
        <v>0</v>
      </c>
      <c r="AB188" s="333">
        <f>IFERROR(INDEX('23A'!$G$192:$G$227,MATCH($C188,'23A'!$B$192:$B$227,0)),0)</f>
        <v>0</v>
      </c>
      <c r="AC188" s="333">
        <f>IFERROR(INDEX('24A'!$G$192:$G$227,MATCH($C188,'24A'!$B$192:$B$227,0)),0)</f>
        <v>0</v>
      </c>
      <c r="AD188" s="333">
        <f>IFERROR(INDEX('25A'!$G$192:$G$227,MATCH($C188,'25A'!$B$192:$B$227,0)),0)</f>
        <v>0</v>
      </c>
      <c r="AE188" s="333">
        <f>IFERROR(INDEX('26A'!$G$192:$G$227,MATCH($C188,'26A'!$B$192:$B$227,0)),0)</f>
        <v>0</v>
      </c>
      <c r="AF188" s="333">
        <f>IFERROR(INDEX('27A'!$G$192:$G$227,MATCH($C188,'27A'!$B$192:$B$227,0)),0)</f>
        <v>0</v>
      </c>
      <c r="AG188" s="333">
        <f>IFERROR(INDEX('28A'!$G$192:$G$227,MATCH($C188,'28A'!$B$192:$B$227,0)),0)</f>
        <v>0</v>
      </c>
      <c r="AH188" s="333">
        <f>IFERROR(INDEX('29A'!$G$192:$G$227,MATCH($C188,'29A'!$B$192:$B$227,0)),0)</f>
        <v>0</v>
      </c>
      <c r="AI188" s="333">
        <f>IFERROR(INDEX('30A'!$G$192:$G$227,MATCH($C188,'30A'!$B$192:$B$227,0)),0)</f>
        <v>0</v>
      </c>
    </row>
    <row r="189" spans="1:35" ht="17.399999999999999" hidden="1">
      <c r="A189" s="298"/>
      <c r="B189" s="298"/>
      <c r="C189" s="286" t="s">
        <v>360</v>
      </c>
      <c r="D189" s="293" t="s">
        <v>209</v>
      </c>
      <c r="E189" s="287">
        <f t="shared" si="2"/>
        <v>0</v>
      </c>
      <c r="F189" s="333">
        <f>IFERROR(INDEX('1A'!$G$192:$G$227,MATCH(C189,'1A'!$B$192:$B$227,0)),0)</f>
        <v>0</v>
      </c>
      <c r="G189" s="333">
        <f>IFERROR(INDEX(#REF!,MATCH(C189,#REF!,0)),0)</f>
        <v>0</v>
      </c>
      <c r="H189" s="333">
        <f>IFERROR(INDEX('3A'!$G$192:$G$227,MATCH(C189,'3A'!$B$192:$B$227,0)),0)</f>
        <v>0</v>
      </c>
      <c r="I189" s="333">
        <f>IFERROR(INDEX('4A'!$G$192:$G$227,MATCH(C189,'4A'!$B$192:$B$227,0)),0)</f>
        <v>0</v>
      </c>
      <c r="J189" s="333">
        <f>IFERROR(INDEX('5A'!$G$192:$G$227,MATCH(C189,'5A'!$B$192:$B$227,0)),0)</f>
        <v>0</v>
      </c>
      <c r="K189" s="333">
        <f>IFERROR(INDEX('6A'!$G$192:$G$227,MATCH(C189,'6A'!$B$192:$B$227,0)),0)</f>
        <v>0</v>
      </c>
      <c r="L189" s="333">
        <f>IFERROR(INDEX('7A'!$G$192:$G$227,MATCH(C189,'7A'!$B$192:$B$227,0)),0)</f>
        <v>0</v>
      </c>
      <c r="M189" s="333">
        <f>IFERROR(INDEX('8A'!$G$192:$G$227,MATCH(C189,'8A'!$B$192:$B$227,0)),0)</f>
        <v>0</v>
      </c>
      <c r="N189" s="333">
        <f>IFERROR(INDEX('9A'!$G$192:$G$227,MATCH(C189,'9A'!$B$192:$B$227,0)),0)</f>
        <v>0</v>
      </c>
      <c r="O189" s="333">
        <f>IFERROR(INDEX('10A'!$G$192:$G$227,MATCH(C189,'10A'!$B$192:$B$227,0)),0)</f>
        <v>0</v>
      </c>
      <c r="P189" s="333">
        <f>IFERROR(INDEX('11A'!$G$192:$G$227,MATCH(C189,'11A'!$B$192:$B$227,0)),0)</f>
        <v>0</v>
      </c>
      <c r="Q189" s="333">
        <f>IFERROR(INDEX('12A'!$G$192:$G$227,MATCH(C189,'12A'!$B$192:$B$227,0)),0)</f>
        <v>0</v>
      </c>
      <c r="R189" s="333">
        <f>IFERROR(INDEX('13A'!$G$192:$G$227,MATCH(C189,'13A'!$B$192:$B$227,0)),0)</f>
        <v>0</v>
      </c>
      <c r="S189" s="333">
        <f>IFERROR(INDEX('14A'!$G$192:$G$227,MATCH(C189,'14A'!$B$192:$B$227,0)),0)</f>
        <v>0</v>
      </c>
      <c r="T189" s="333">
        <f>IFERROR(INDEX('15A'!$G$192:$G$227,MATCH(C189,'15A'!$B$192:$B$227,0)),0)</f>
        <v>0</v>
      </c>
      <c r="U189" s="333">
        <f>IFERROR(INDEX('16A'!$G$192:$G$227,MATCH($C189,'16A'!$B$192:$B$227,0)),0)</f>
        <v>0</v>
      </c>
      <c r="V189" s="333">
        <f>IFERROR(INDEX('17A'!$G$192:$G$227,MATCH($C189,'17A'!$B$192:$B$227,0)),0)</f>
        <v>0</v>
      </c>
      <c r="W189" s="333">
        <f>IFERROR(INDEX('18A'!$G$192:$G$227,MATCH($C189,'18A'!$B$192:$B$227,0)),0)</f>
        <v>0</v>
      </c>
      <c r="X189" s="333">
        <f>IFERROR(INDEX('19A'!$G$192:$G$227,MATCH($C189,'19A'!$B$192:$B$227,0)),0)</f>
        <v>0</v>
      </c>
      <c r="Y189" s="333">
        <f>IFERROR(INDEX('20A'!$G$192:$G$227,MATCH($C189,'20A'!$B$192:$B$227,0)),0)</f>
        <v>0</v>
      </c>
      <c r="Z189" s="333">
        <f>IFERROR(INDEX('21A'!$G$192:$G$227,MATCH($C189,'21A'!$B$192:$B$227,0)),0)</f>
        <v>0</v>
      </c>
      <c r="AA189" s="333">
        <f>IFERROR(INDEX('22A'!$G$192:$G$227,MATCH($C189,'22A'!$B$192:$B$227,0)),0)</f>
        <v>0</v>
      </c>
      <c r="AB189" s="333">
        <f>IFERROR(INDEX('23A'!$G$192:$G$227,MATCH($C189,'23A'!$B$192:$B$227,0)),0)</f>
        <v>0</v>
      </c>
      <c r="AC189" s="333">
        <f>IFERROR(INDEX('24A'!$G$192:$G$227,MATCH($C189,'24A'!$B$192:$B$227,0)),0)</f>
        <v>0</v>
      </c>
      <c r="AD189" s="333">
        <f>IFERROR(INDEX('25A'!$G$192:$G$227,MATCH($C189,'25A'!$B$192:$B$227,0)),0)</f>
        <v>0</v>
      </c>
      <c r="AE189" s="333">
        <f>IFERROR(INDEX('26A'!$G$192:$G$227,MATCH($C189,'26A'!$B$192:$B$227,0)),0)</f>
        <v>0</v>
      </c>
      <c r="AF189" s="333">
        <f>IFERROR(INDEX('27A'!$G$192:$G$227,MATCH($C189,'27A'!$B$192:$B$227,0)),0)</f>
        <v>0</v>
      </c>
      <c r="AG189" s="333">
        <f>IFERROR(INDEX('28A'!$G$192:$G$227,MATCH($C189,'28A'!$B$192:$B$227,0)),0)</f>
        <v>0</v>
      </c>
      <c r="AH189" s="333">
        <f>IFERROR(INDEX('29A'!$G$192:$G$227,MATCH($C189,'29A'!$B$192:$B$227,0)),0)</f>
        <v>0</v>
      </c>
      <c r="AI189" s="333">
        <f>IFERROR(INDEX('30A'!$G$192:$G$227,MATCH($C189,'30A'!$B$192:$B$227,0)),0)</f>
        <v>0</v>
      </c>
    </row>
    <row r="190" spans="1:35" ht="17.399999999999999" hidden="1">
      <c r="A190" s="298"/>
      <c r="B190" s="298"/>
      <c r="C190" s="286" t="s">
        <v>361</v>
      </c>
      <c r="D190" s="293" t="s">
        <v>209</v>
      </c>
      <c r="E190" s="287">
        <f t="shared" si="2"/>
        <v>0</v>
      </c>
      <c r="F190" s="333">
        <f>IFERROR(INDEX('1A'!$G$192:$G$227,MATCH(C190,'1A'!$B$192:$B$227,0)),0)</f>
        <v>0</v>
      </c>
      <c r="G190" s="333">
        <f>IFERROR(INDEX(#REF!,MATCH(C190,#REF!,0)),0)</f>
        <v>0</v>
      </c>
      <c r="H190" s="333">
        <f>IFERROR(INDEX('3A'!$G$192:$G$227,MATCH(C190,'3A'!$B$192:$B$227,0)),0)</f>
        <v>0</v>
      </c>
      <c r="I190" s="333">
        <f>IFERROR(INDEX('4A'!$G$192:$G$227,MATCH(C190,'4A'!$B$192:$B$227,0)),0)</f>
        <v>0</v>
      </c>
      <c r="J190" s="333">
        <f>IFERROR(INDEX('5A'!$G$192:$G$227,MATCH(C190,'5A'!$B$192:$B$227,0)),0)</f>
        <v>0</v>
      </c>
      <c r="K190" s="333">
        <f>IFERROR(INDEX('6A'!$G$192:$G$227,MATCH(C190,'6A'!$B$192:$B$227,0)),0)</f>
        <v>0</v>
      </c>
      <c r="L190" s="333">
        <f>IFERROR(INDEX('7A'!$G$192:$G$227,MATCH(C190,'7A'!$B$192:$B$227,0)),0)</f>
        <v>0</v>
      </c>
      <c r="M190" s="333">
        <f>IFERROR(INDEX('8A'!$G$192:$G$227,MATCH(C190,'8A'!$B$192:$B$227,0)),0)</f>
        <v>0</v>
      </c>
      <c r="N190" s="333">
        <f>IFERROR(INDEX('9A'!$G$192:$G$227,MATCH(C190,'9A'!$B$192:$B$227,0)),0)</f>
        <v>0</v>
      </c>
      <c r="O190" s="333">
        <f>IFERROR(INDEX('10A'!$G$192:$G$227,MATCH(C190,'10A'!$B$192:$B$227,0)),0)</f>
        <v>0</v>
      </c>
      <c r="P190" s="333">
        <f>IFERROR(INDEX('11A'!$G$192:$G$227,MATCH(C190,'11A'!$B$192:$B$227,0)),0)</f>
        <v>0</v>
      </c>
      <c r="Q190" s="333">
        <f>IFERROR(INDEX('12A'!$G$192:$G$227,MATCH(C190,'12A'!$B$192:$B$227,0)),0)</f>
        <v>0</v>
      </c>
      <c r="R190" s="333">
        <f>IFERROR(INDEX('13A'!$G$192:$G$227,MATCH(C190,'13A'!$B$192:$B$227,0)),0)</f>
        <v>0</v>
      </c>
      <c r="S190" s="333">
        <f>IFERROR(INDEX('14A'!$G$192:$G$227,MATCH(C190,'14A'!$B$192:$B$227,0)),0)</f>
        <v>0</v>
      </c>
      <c r="T190" s="333">
        <f>IFERROR(INDEX('15A'!$G$192:$G$227,MATCH(C190,'15A'!$B$192:$B$227,0)),0)</f>
        <v>0</v>
      </c>
      <c r="U190" s="333">
        <f>IFERROR(INDEX('16A'!$G$192:$G$227,MATCH($C190,'16A'!$B$192:$B$227,0)),0)</f>
        <v>0</v>
      </c>
      <c r="V190" s="333">
        <f>IFERROR(INDEX('17A'!$G$192:$G$227,MATCH($C190,'17A'!$B$192:$B$227,0)),0)</f>
        <v>0</v>
      </c>
      <c r="W190" s="333">
        <f>IFERROR(INDEX('18A'!$G$192:$G$227,MATCH($C190,'18A'!$B$192:$B$227,0)),0)</f>
        <v>0</v>
      </c>
      <c r="X190" s="333">
        <f>IFERROR(INDEX('19A'!$G$192:$G$227,MATCH($C190,'19A'!$B$192:$B$227,0)),0)</f>
        <v>0</v>
      </c>
      <c r="Y190" s="333">
        <f>IFERROR(INDEX('20A'!$G$192:$G$227,MATCH($C190,'20A'!$B$192:$B$227,0)),0)</f>
        <v>0</v>
      </c>
      <c r="Z190" s="333">
        <f>IFERROR(INDEX('21A'!$G$192:$G$227,MATCH($C190,'21A'!$B$192:$B$227,0)),0)</f>
        <v>0</v>
      </c>
      <c r="AA190" s="333">
        <f>IFERROR(INDEX('22A'!$G$192:$G$227,MATCH($C190,'22A'!$B$192:$B$227,0)),0)</f>
        <v>0</v>
      </c>
      <c r="AB190" s="333">
        <f>IFERROR(INDEX('23A'!$G$192:$G$227,MATCH($C190,'23A'!$B$192:$B$227,0)),0)</f>
        <v>0</v>
      </c>
      <c r="AC190" s="333">
        <f>IFERROR(INDEX('24A'!$G$192:$G$227,MATCH($C190,'24A'!$B$192:$B$227,0)),0)</f>
        <v>0</v>
      </c>
      <c r="AD190" s="333">
        <f>IFERROR(INDEX('25A'!$G$192:$G$227,MATCH($C190,'25A'!$B$192:$B$227,0)),0)</f>
        <v>0</v>
      </c>
      <c r="AE190" s="333">
        <f>IFERROR(INDEX('26A'!$G$192:$G$227,MATCH($C190,'26A'!$B$192:$B$227,0)),0)</f>
        <v>0</v>
      </c>
      <c r="AF190" s="333">
        <f>IFERROR(INDEX('27A'!$G$192:$G$227,MATCH($C190,'27A'!$B$192:$B$227,0)),0)</f>
        <v>0</v>
      </c>
      <c r="AG190" s="333">
        <f>IFERROR(INDEX('28A'!$G$192:$G$227,MATCH($C190,'28A'!$B$192:$B$227,0)),0)</f>
        <v>0</v>
      </c>
      <c r="AH190" s="333">
        <f>IFERROR(INDEX('29A'!$G$192:$G$227,MATCH($C190,'29A'!$B$192:$B$227,0)),0)</f>
        <v>0</v>
      </c>
      <c r="AI190" s="333">
        <f>IFERROR(INDEX('30A'!$G$192:$G$227,MATCH($C190,'30A'!$B$192:$B$227,0)),0)</f>
        <v>0</v>
      </c>
    </row>
    <row r="191" spans="1:35" ht="17.399999999999999" hidden="1">
      <c r="A191" s="298"/>
      <c r="B191" s="298"/>
      <c r="C191" s="286" t="s">
        <v>251</v>
      </c>
      <c r="D191" s="293" t="s">
        <v>209</v>
      </c>
      <c r="E191" s="287">
        <f t="shared" si="2"/>
        <v>0</v>
      </c>
      <c r="F191" s="333">
        <f>IFERROR(INDEX('1A'!$G$192:$G$227,MATCH(C191,'1A'!$B$192:$B$227,0)),0)</f>
        <v>0</v>
      </c>
      <c r="G191" s="333">
        <f>IFERROR(INDEX(#REF!,MATCH(C191,#REF!,0)),0)</f>
        <v>0</v>
      </c>
      <c r="H191" s="333">
        <f>IFERROR(INDEX('3A'!$G$192:$G$227,MATCH(C191,'3A'!$B$192:$B$227,0)),0)</f>
        <v>0</v>
      </c>
      <c r="I191" s="333">
        <f>IFERROR(INDEX('4A'!$G$192:$G$227,MATCH(C191,'4A'!$B$192:$B$227,0)),0)</f>
        <v>0</v>
      </c>
      <c r="J191" s="333">
        <f>IFERROR(INDEX('5A'!$G$192:$G$227,MATCH(C191,'5A'!$B$192:$B$227,0)),0)</f>
        <v>0</v>
      </c>
      <c r="K191" s="333">
        <f>IFERROR(INDEX('6A'!$G$192:$G$227,MATCH(C191,'6A'!$B$192:$B$227,0)),0)</f>
        <v>0</v>
      </c>
      <c r="L191" s="333">
        <f>IFERROR(INDEX('7A'!$G$192:$G$227,MATCH(C191,'7A'!$B$192:$B$227,0)),0)</f>
        <v>0</v>
      </c>
      <c r="M191" s="333">
        <f>IFERROR(INDEX('8A'!$G$192:$G$227,MATCH(C191,'8A'!$B$192:$B$227,0)),0)</f>
        <v>0</v>
      </c>
      <c r="N191" s="333">
        <f>IFERROR(INDEX('9A'!$G$192:$G$227,MATCH(C191,'9A'!$B$192:$B$227,0)),0)</f>
        <v>0</v>
      </c>
      <c r="O191" s="333">
        <f>IFERROR(INDEX('10A'!$G$192:$G$227,MATCH(C191,'10A'!$B$192:$B$227,0)),0)</f>
        <v>0</v>
      </c>
      <c r="P191" s="333">
        <f>IFERROR(INDEX('11A'!$G$192:$G$227,MATCH(C191,'11A'!$B$192:$B$227,0)),0)</f>
        <v>0</v>
      </c>
      <c r="Q191" s="333">
        <f>IFERROR(INDEX('12A'!$G$192:$G$227,MATCH(C191,'12A'!$B$192:$B$227,0)),0)</f>
        <v>0</v>
      </c>
      <c r="R191" s="333">
        <f>IFERROR(INDEX('13A'!$G$192:$G$227,MATCH(C191,'13A'!$B$192:$B$227,0)),0)</f>
        <v>0</v>
      </c>
      <c r="S191" s="333">
        <f>IFERROR(INDEX('14A'!$G$192:$G$227,MATCH(C191,'14A'!$B$192:$B$227,0)),0)</f>
        <v>0</v>
      </c>
      <c r="T191" s="333">
        <f>IFERROR(INDEX('15A'!$G$192:$G$227,MATCH(C191,'15A'!$B$192:$B$227,0)),0)</f>
        <v>0</v>
      </c>
      <c r="U191" s="333">
        <f>IFERROR(INDEX('16A'!$G$192:$G$227,MATCH($C191,'16A'!$B$192:$B$227,0)),0)</f>
        <v>0</v>
      </c>
      <c r="V191" s="333">
        <f>IFERROR(INDEX('17A'!$G$192:$G$227,MATCH($C191,'17A'!$B$192:$B$227,0)),0)</f>
        <v>0</v>
      </c>
      <c r="W191" s="333">
        <f>IFERROR(INDEX('18A'!$G$192:$G$227,MATCH($C191,'18A'!$B$192:$B$227,0)),0)</f>
        <v>0</v>
      </c>
      <c r="X191" s="333">
        <f>IFERROR(INDEX('19A'!$G$192:$G$227,MATCH($C191,'19A'!$B$192:$B$227,0)),0)</f>
        <v>0</v>
      </c>
      <c r="Y191" s="333">
        <f>IFERROR(INDEX('20A'!$G$192:$G$227,MATCH($C191,'20A'!$B$192:$B$227,0)),0)</f>
        <v>0</v>
      </c>
      <c r="Z191" s="333">
        <f>IFERROR(INDEX('21A'!$G$192:$G$227,MATCH($C191,'21A'!$B$192:$B$227,0)),0)</f>
        <v>0</v>
      </c>
      <c r="AA191" s="333">
        <f>IFERROR(INDEX('22A'!$G$192:$G$227,MATCH($C191,'22A'!$B$192:$B$227,0)),0)</f>
        <v>0</v>
      </c>
      <c r="AB191" s="333">
        <f>IFERROR(INDEX('23A'!$G$192:$G$227,MATCH($C191,'23A'!$B$192:$B$227,0)),0)</f>
        <v>0</v>
      </c>
      <c r="AC191" s="333">
        <f>IFERROR(INDEX('24A'!$G$192:$G$227,MATCH($C191,'24A'!$B$192:$B$227,0)),0)</f>
        <v>0</v>
      </c>
      <c r="AD191" s="333">
        <f>IFERROR(INDEX('25A'!$G$192:$G$227,MATCH($C191,'25A'!$B$192:$B$227,0)),0)</f>
        <v>0</v>
      </c>
      <c r="AE191" s="333">
        <f>IFERROR(INDEX('26A'!$G$192:$G$227,MATCH($C191,'26A'!$B$192:$B$227,0)),0)</f>
        <v>0</v>
      </c>
      <c r="AF191" s="333">
        <f>IFERROR(INDEX('27A'!$G$192:$G$227,MATCH($C191,'27A'!$B$192:$B$227,0)),0)</f>
        <v>0</v>
      </c>
      <c r="AG191" s="333">
        <f>IFERROR(INDEX('28A'!$G$192:$G$227,MATCH($C191,'28A'!$B$192:$B$227,0)),0)</f>
        <v>0</v>
      </c>
      <c r="AH191" s="333">
        <f>IFERROR(INDEX('29A'!$G$192:$G$227,MATCH($C191,'29A'!$B$192:$B$227,0)),0)</f>
        <v>0</v>
      </c>
      <c r="AI191" s="333">
        <f>IFERROR(INDEX('30A'!$G$192:$G$227,MATCH($C191,'30A'!$B$192:$B$227,0)),0)</f>
        <v>0</v>
      </c>
    </row>
    <row r="192" spans="1:35" ht="17.399999999999999" hidden="1">
      <c r="A192" s="298"/>
      <c r="B192" s="298"/>
      <c r="C192" s="286" t="s">
        <v>362</v>
      </c>
      <c r="D192" s="293" t="s">
        <v>209</v>
      </c>
      <c r="E192" s="287">
        <f t="shared" si="2"/>
        <v>0</v>
      </c>
      <c r="F192" s="333">
        <f>IFERROR(INDEX('1A'!$G$192:$G$227,MATCH(C192,'1A'!$B$192:$B$227,0)),0)</f>
        <v>0</v>
      </c>
      <c r="G192" s="333">
        <f>IFERROR(INDEX(#REF!,MATCH(C192,#REF!,0)),0)</f>
        <v>0</v>
      </c>
      <c r="H192" s="333">
        <f>IFERROR(INDEX('3A'!$G$192:$G$227,MATCH(C192,'3A'!$B$192:$B$227,0)),0)</f>
        <v>0</v>
      </c>
      <c r="I192" s="333">
        <f>IFERROR(INDEX('4A'!$G$192:$G$227,MATCH(C192,'4A'!$B$192:$B$227,0)),0)</f>
        <v>0</v>
      </c>
      <c r="J192" s="333">
        <f>IFERROR(INDEX('5A'!$G$192:$G$227,MATCH(C192,'5A'!$B$192:$B$227,0)),0)</f>
        <v>0</v>
      </c>
      <c r="K192" s="333">
        <f>IFERROR(INDEX('6A'!$G$192:$G$227,MATCH(C192,'6A'!$B$192:$B$227,0)),0)</f>
        <v>0</v>
      </c>
      <c r="L192" s="333">
        <f>IFERROR(INDEX('7A'!$G$192:$G$227,MATCH(C192,'7A'!$B$192:$B$227,0)),0)</f>
        <v>0</v>
      </c>
      <c r="M192" s="333">
        <f>IFERROR(INDEX('8A'!$G$192:$G$227,MATCH(C192,'8A'!$B$192:$B$227,0)),0)</f>
        <v>0</v>
      </c>
      <c r="N192" s="333">
        <f>IFERROR(INDEX('9A'!$G$192:$G$227,MATCH(C192,'9A'!$B$192:$B$227,0)),0)</f>
        <v>0</v>
      </c>
      <c r="O192" s="333">
        <f>IFERROR(INDEX('10A'!$G$192:$G$227,MATCH(C192,'10A'!$B$192:$B$227,0)),0)</f>
        <v>0</v>
      </c>
      <c r="P192" s="333">
        <f>IFERROR(INDEX('11A'!$G$192:$G$227,MATCH(C192,'11A'!$B$192:$B$227,0)),0)</f>
        <v>0</v>
      </c>
      <c r="Q192" s="333">
        <f>IFERROR(INDEX('12A'!$G$192:$G$227,MATCH(C192,'12A'!$B$192:$B$227,0)),0)</f>
        <v>0</v>
      </c>
      <c r="R192" s="333">
        <f>IFERROR(INDEX('13A'!$G$192:$G$227,MATCH(C192,'13A'!$B$192:$B$227,0)),0)</f>
        <v>0</v>
      </c>
      <c r="S192" s="333">
        <f>IFERROR(INDEX('14A'!$G$192:$G$227,MATCH(C192,'14A'!$B$192:$B$227,0)),0)</f>
        <v>0</v>
      </c>
      <c r="T192" s="333">
        <f>IFERROR(INDEX('15A'!$G$192:$G$227,MATCH(C192,'15A'!$B$192:$B$227,0)),0)</f>
        <v>0</v>
      </c>
      <c r="U192" s="333">
        <f>IFERROR(INDEX('16A'!$G$192:$G$227,MATCH($C192,'16A'!$B$192:$B$227,0)),0)</f>
        <v>0</v>
      </c>
      <c r="V192" s="333">
        <f>IFERROR(INDEX('17A'!$G$192:$G$227,MATCH($C192,'17A'!$B$192:$B$227,0)),0)</f>
        <v>0</v>
      </c>
      <c r="W192" s="333">
        <f>IFERROR(INDEX('18A'!$G$192:$G$227,MATCH($C192,'18A'!$B$192:$B$227,0)),0)</f>
        <v>0</v>
      </c>
      <c r="X192" s="333">
        <f>IFERROR(INDEX('19A'!$G$192:$G$227,MATCH($C192,'19A'!$B$192:$B$227,0)),0)</f>
        <v>0</v>
      </c>
      <c r="Y192" s="333">
        <f>IFERROR(INDEX('20A'!$G$192:$G$227,MATCH($C192,'20A'!$B$192:$B$227,0)),0)</f>
        <v>0</v>
      </c>
      <c r="Z192" s="333">
        <f>IFERROR(INDEX('21A'!$G$192:$G$227,MATCH($C192,'21A'!$B$192:$B$227,0)),0)</f>
        <v>0</v>
      </c>
      <c r="AA192" s="333">
        <f>IFERROR(INDEX('22A'!$G$192:$G$227,MATCH($C192,'22A'!$B$192:$B$227,0)),0)</f>
        <v>0</v>
      </c>
      <c r="AB192" s="333">
        <f>IFERROR(INDEX('23A'!$G$192:$G$227,MATCH($C192,'23A'!$B$192:$B$227,0)),0)</f>
        <v>0</v>
      </c>
      <c r="AC192" s="333">
        <f>IFERROR(INDEX('24A'!$G$192:$G$227,MATCH($C192,'24A'!$B$192:$B$227,0)),0)</f>
        <v>0</v>
      </c>
      <c r="AD192" s="333">
        <f>IFERROR(INDEX('25A'!$G$192:$G$227,MATCH($C192,'25A'!$B$192:$B$227,0)),0)</f>
        <v>0</v>
      </c>
      <c r="AE192" s="333">
        <f>IFERROR(INDEX('26A'!$G$192:$G$227,MATCH($C192,'26A'!$B$192:$B$227,0)),0)</f>
        <v>0</v>
      </c>
      <c r="AF192" s="333">
        <f>IFERROR(INDEX('27A'!$G$192:$G$227,MATCH($C192,'27A'!$B$192:$B$227,0)),0)</f>
        <v>0</v>
      </c>
      <c r="AG192" s="333">
        <f>IFERROR(INDEX('28A'!$G$192:$G$227,MATCH($C192,'28A'!$B$192:$B$227,0)),0)</f>
        <v>0</v>
      </c>
      <c r="AH192" s="333">
        <f>IFERROR(INDEX('29A'!$G$192:$G$227,MATCH($C192,'29A'!$B$192:$B$227,0)),0)</f>
        <v>0</v>
      </c>
      <c r="AI192" s="333">
        <f>IFERROR(INDEX('30A'!$G$192:$G$227,MATCH($C192,'30A'!$B$192:$B$227,0)),0)</f>
        <v>0</v>
      </c>
    </row>
    <row r="193" spans="1:35" ht="17.399999999999999" hidden="1">
      <c r="A193" s="298"/>
      <c r="B193" s="298"/>
      <c r="C193" s="286" t="s">
        <v>363</v>
      </c>
      <c r="D193" s="293" t="s">
        <v>209</v>
      </c>
      <c r="E193" s="287">
        <f t="shared" si="2"/>
        <v>0</v>
      </c>
      <c r="F193" s="333">
        <f>IFERROR(INDEX('1A'!$G$192:$G$227,MATCH(C193,'1A'!$B$192:$B$227,0)),0)</f>
        <v>0</v>
      </c>
      <c r="G193" s="333">
        <f>IFERROR(INDEX(#REF!,MATCH(C193,#REF!,0)),0)</f>
        <v>0</v>
      </c>
      <c r="H193" s="333">
        <f>IFERROR(INDEX('3A'!$G$192:$G$227,MATCH(C193,'3A'!$B$192:$B$227,0)),0)</f>
        <v>0</v>
      </c>
      <c r="I193" s="333">
        <f>IFERROR(INDEX('4A'!$G$192:$G$227,MATCH(C193,'4A'!$B$192:$B$227,0)),0)</f>
        <v>0</v>
      </c>
      <c r="J193" s="333">
        <f>IFERROR(INDEX('5A'!$G$192:$G$227,MATCH(C193,'5A'!$B$192:$B$227,0)),0)</f>
        <v>0</v>
      </c>
      <c r="K193" s="333">
        <f>IFERROR(INDEX('6A'!$G$192:$G$227,MATCH(C193,'6A'!$B$192:$B$227,0)),0)</f>
        <v>0</v>
      </c>
      <c r="L193" s="333">
        <f>IFERROR(INDEX('7A'!$G$192:$G$227,MATCH(C193,'7A'!$B$192:$B$227,0)),0)</f>
        <v>0</v>
      </c>
      <c r="M193" s="333">
        <f>IFERROR(INDEX('8A'!$G$192:$G$227,MATCH(C193,'8A'!$B$192:$B$227,0)),0)</f>
        <v>0</v>
      </c>
      <c r="N193" s="333">
        <f>IFERROR(INDEX('9A'!$G$192:$G$227,MATCH(C193,'9A'!$B$192:$B$227,0)),0)</f>
        <v>0</v>
      </c>
      <c r="O193" s="333">
        <f>IFERROR(INDEX('10A'!$G$192:$G$227,MATCH(C193,'10A'!$B$192:$B$227,0)),0)</f>
        <v>0</v>
      </c>
      <c r="P193" s="333">
        <f>IFERROR(INDEX('11A'!$G$192:$G$227,MATCH(C193,'11A'!$B$192:$B$227,0)),0)</f>
        <v>0</v>
      </c>
      <c r="Q193" s="333">
        <f>IFERROR(INDEX('12A'!$G$192:$G$227,MATCH(C193,'12A'!$B$192:$B$227,0)),0)</f>
        <v>0</v>
      </c>
      <c r="R193" s="333">
        <f>IFERROR(INDEX('13A'!$G$192:$G$227,MATCH(C193,'13A'!$B$192:$B$227,0)),0)</f>
        <v>0</v>
      </c>
      <c r="S193" s="333">
        <f>IFERROR(INDEX('14A'!$G$192:$G$227,MATCH(C193,'14A'!$B$192:$B$227,0)),0)</f>
        <v>0</v>
      </c>
      <c r="T193" s="333">
        <f>IFERROR(INDEX('15A'!$G$192:$G$227,MATCH(C193,'15A'!$B$192:$B$227,0)),0)</f>
        <v>0</v>
      </c>
      <c r="U193" s="333">
        <f>IFERROR(INDEX('16A'!$G$192:$G$227,MATCH($C193,'16A'!$B$192:$B$227,0)),0)</f>
        <v>0</v>
      </c>
      <c r="V193" s="333">
        <f>IFERROR(INDEX('17A'!$G$192:$G$227,MATCH($C193,'17A'!$B$192:$B$227,0)),0)</f>
        <v>0</v>
      </c>
      <c r="W193" s="333">
        <f>IFERROR(INDEX('18A'!$G$192:$G$227,MATCH($C193,'18A'!$B$192:$B$227,0)),0)</f>
        <v>0</v>
      </c>
      <c r="X193" s="333">
        <f>IFERROR(INDEX('19A'!$G$192:$G$227,MATCH($C193,'19A'!$B$192:$B$227,0)),0)</f>
        <v>0</v>
      </c>
      <c r="Y193" s="333">
        <f>IFERROR(INDEX('20A'!$G$192:$G$227,MATCH($C193,'20A'!$B$192:$B$227,0)),0)</f>
        <v>0</v>
      </c>
      <c r="Z193" s="333">
        <f>IFERROR(INDEX('21A'!$G$192:$G$227,MATCH($C193,'21A'!$B$192:$B$227,0)),0)</f>
        <v>0</v>
      </c>
      <c r="AA193" s="333">
        <f>IFERROR(INDEX('22A'!$G$192:$G$227,MATCH($C193,'22A'!$B$192:$B$227,0)),0)</f>
        <v>0</v>
      </c>
      <c r="AB193" s="333">
        <f>IFERROR(INDEX('23A'!$G$192:$G$227,MATCH($C193,'23A'!$B$192:$B$227,0)),0)</f>
        <v>0</v>
      </c>
      <c r="AC193" s="333">
        <f>IFERROR(INDEX('24A'!$G$192:$G$227,MATCH($C193,'24A'!$B$192:$B$227,0)),0)</f>
        <v>0</v>
      </c>
      <c r="AD193" s="333">
        <f>IFERROR(INDEX('25A'!$G$192:$G$227,MATCH($C193,'25A'!$B$192:$B$227,0)),0)</f>
        <v>0</v>
      </c>
      <c r="AE193" s="333">
        <f>IFERROR(INDEX('26A'!$G$192:$G$227,MATCH($C193,'26A'!$B$192:$B$227,0)),0)</f>
        <v>0</v>
      </c>
      <c r="AF193" s="333">
        <f>IFERROR(INDEX('27A'!$G$192:$G$227,MATCH($C193,'27A'!$B$192:$B$227,0)),0)</f>
        <v>0</v>
      </c>
      <c r="AG193" s="333">
        <f>IFERROR(INDEX('28A'!$G$192:$G$227,MATCH($C193,'28A'!$B$192:$B$227,0)),0)</f>
        <v>0</v>
      </c>
      <c r="AH193" s="333">
        <f>IFERROR(INDEX('29A'!$G$192:$G$227,MATCH($C193,'29A'!$B$192:$B$227,0)),0)</f>
        <v>0</v>
      </c>
      <c r="AI193" s="333">
        <f>IFERROR(INDEX('30A'!$G$192:$G$227,MATCH($C193,'30A'!$B$192:$B$227,0)),0)</f>
        <v>0</v>
      </c>
    </row>
    <row r="194" spans="1:35" ht="17.399999999999999" hidden="1">
      <c r="A194" s="298"/>
      <c r="B194" s="298"/>
      <c r="C194" s="286" t="s">
        <v>364</v>
      </c>
      <c r="D194" s="293" t="s">
        <v>209</v>
      </c>
      <c r="E194" s="287">
        <f t="shared" si="2"/>
        <v>0</v>
      </c>
      <c r="F194" s="333">
        <f>IFERROR(INDEX('1A'!$G$192:$G$227,MATCH(C194,'1A'!$B$192:$B$227,0)),0)</f>
        <v>0</v>
      </c>
      <c r="G194" s="333">
        <f>IFERROR(INDEX(#REF!,MATCH(C194,#REF!,0)),0)</f>
        <v>0</v>
      </c>
      <c r="H194" s="333">
        <f>IFERROR(INDEX('3A'!$G$192:$G$227,MATCH(C194,'3A'!$B$192:$B$227,0)),0)</f>
        <v>0</v>
      </c>
      <c r="I194" s="333">
        <f>IFERROR(INDEX('4A'!$G$192:$G$227,MATCH(C194,'4A'!$B$192:$B$227,0)),0)</f>
        <v>0</v>
      </c>
      <c r="J194" s="333">
        <f>IFERROR(INDEX('5A'!$G$192:$G$227,MATCH(C194,'5A'!$B$192:$B$227,0)),0)</f>
        <v>0</v>
      </c>
      <c r="K194" s="333">
        <f>IFERROR(INDEX('6A'!$G$192:$G$227,MATCH(C194,'6A'!$B$192:$B$227,0)),0)</f>
        <v>0</v>
      </c>
      <c r="L194" s="333">
        <f>IFERROR(INDEX('7A'!$G$192:$G$227,MATCH(C194,'7A'!$B$192:$B$227,0)),0)</f>
        <v>0</v>
      </c>
      <c r="M194" s="333">
        <f>IFERROR(INDEX('8A'!$G$192:$G$227,MATCH(C194,'8A'!$B$192:$B$227,0)),0)</f>
        <v>0</v>
      </c>
      <c r="N194" s="333">
        <f>IFERROR(INDEX('9A'!$G$192:$G$227,MATCH(C194,'9A'!$B$192:$B$227,0)),0)</f>
        <v>0</v>
      </c>
      <c r="O194" s="333">
        <f>IFERROR(INDEX('10A'!$G$192:$G$227,MATCH(C194,'10A'!$B$192:$B$227,0)),0)</f>
        <v>0</v>
      </c>
      <c r="P194" s="333">
        <f>IFERROR(INDEX('11A'!$G$192:$G$227,MATCH(C194,'11A'!$B$192:$B$227,0)),0)</f>
        <v>0</v>
      </c>
      <c r="Q194" s="333">
        <f>IFERROR(INDEX('12A'!$G$192:$G$227,MATCH(C194,'12A'!$B$192:$B$227,0)),0)</f>
        <v>0</v>
      </c>
      <c r="R194" s="333">
        <f>IFERROR(INDEX('13A'!$G$192:$G$227,MATCH(C194,'13A'!$B$192:$B$227,0)),0)</f>
        <v>0</v>
      </c>
      <c r="S194" s="333">
        <f>IFERROR(INDEX('14A'!$G$192:$G$227,MATCH(C194,'14A'!$B$192:$B$227,0)),0)</f>
        <v>0</v>
      </c>
      <c r="T194" s="333">
        <f>IFERROR(INDEX('15A'!$G$192:$G$227,MATCH(C194,'15A'!$B$192:$B$227,0)),0)</f>
        <v>0</v>
      </c>
      <c r="U194" s="333">
        <f>IFERROR(INDEX('16A'!$G$192:$G$227,MATCH($C194,'16A'!$B$192:$B$227,0)),0)</f>
        <v>0</v>
      </c>
      <c r="V194" s="333">
        <f>IFERROR(INDEX('17A'!$G$192:$G$227,MATCH($C194,'17A'!$B$192:$B$227,0)),0)</f>
        <v>0</v>
      </c>
      <c r="W194" s="333">
        <f>IFERROR(INDEX('18A'!$G$192:$G$227,MATCH($C194,'18A'!$B$192:$B$227,0)),0)</f>
        <v>0</v>
      </c>
      <c r="X194" s="333">
        <f>IFERROR(INDEX('19A'!$G$192:$G$227,MATCH($C194,'19A'!$B$192:$B$227,0)),0)</f>
        <v>0</v>
      </c>
      <c r="Y194" s="333">
        <f>IFERROR(INDEX('20A'!$G$192:$G$227,MATCH($C194,'20A'!$B$192:$B$227,0)),0)</f>
        <v>0</v>
      </c>
      <c r="Z194" s="333">
        <f>IFERROR(INDEX('21A'!$G$192:$G$227,MATCH($C194,'21A'!$B$192:$B$227,0)),0)</f>
        <v>0</v>
      </c>
      <c r="AA194" s="333">
        <f>IFERROR(INDEX('22A'!$G$192:$G$227,MATCH($C194,'22A'!$B$192:$B$227,0)),0)</f>
        <v>0</v>
      </c>
      <c r="AB194" s="333">
        <f>IFERROR(INDEX('23A'!$G$192:$G$227,MATCH($C194,'23A'!$B$192:$B$227,0)),0)</f>
        <v>0</v>
      </c>
      <c r="AC194" s="333">
        <f>IFERROR(INDEX('24A'!$G$192:$G$227,MATCH($C194,'24A'!$B$192:$B$227,0)),0)</f>
        <v>0</v>
      </c>
      <c r="AD194" s="333">
        <f>IFERROR(INDEX('25A'!$G$192:$G$227,MATCH($C194,'25A'!$B$192:$B$227,0)),0)</f>
        <v>0</v>
      </c>
      <c r="AE194" s="333">
        <f>IFERROR(INDEX('26A'!$G$192:$G$227,MATCH($C194,'26A'!$B$192:$B$227,0)),0)</f>
        <v>0</v>
      </c>
      <c r="AF194" s="333">
        <f>IFERROR(INDEX('27A'!$G$192:$G$227,MATCH($C194,'27A'!$B$192:$B$227,0)),0)</f>
        <v>0</v>
      </c>
      <c r="AG194" s="333">
        <f>IFERROR(INDEX('28A'!$G$192:$G$227,MATCH($C194,'28A'!$B$192:$B$227,0)),0)</f>
        <v>0</v>
      </c>
      <c r="AH194" s="333">
        <f>IFERROR(INDEX('29A'!$G$192:$G$227,MATCH($C194,'29A'!$B$192:$B$227,0)),0)</f>
        <v>0</v>
      </c>
      <c r="AI194" s="333">
        <f>IFERROR(INDEX('30A'!$G$192:$G$227,MATCH($C194,'30A'!$B$192:$B$227,0)),0)</f>
        <v>0</v>
      </c>
    </row>
    <row r="195" spans="1:35" ht="17.399999999999999" hidden="1">
      <c r="A195" s="298"/>
      <c r="B195" s="298"/>
      <c r="C195" s="286" t="s">
        <v>365</v>
      </c>
      <c r="D195" s="293" t="s">
        <v>209</v>
      </c>
      <c r="E195" s="287">
        <f t="shared" si="2"/>
        <v>0</v>
      </c>
      <c r="F195" s="333">
        <f>IFERROR(INDEX('1A'!$G$192:$G$227,MATCH(C195,'1A'!$B$192:$B$227,0)),0)</f>
        <v>0</v>
      </c>
      <c r="G195" s="333">
        <f>IFERROR(INDEX(#REF!,MATCH(C195,#REF!,0)),0)</f>
        <v>0</v>
      </c>
      <c r="H195" s="333">
        <f>IFERROR(INDEX('3A'!$G$192:$G$227,MATCH(C195,'3A'!$B$192:$B$227,0)),0)</f>
        <v>0</v>
      </c>
      <c r="I195" s="333">
        <f>IFERROR(INDEX('4A'!$G$192:$G$227,MATCH(C195,'4A'!$B$192:$B$227,0)),0)</f>
        <v>0</v>
      </c>
      <c r="J195" s="333">
        <f>IFERROR(INDEX('5A'!$G$192:$G$227,MATCH(C195,'5A'!$B$192:$B$227,0)),0)</f>
        <v>0</v>
      </c>
      <c r="K195" s="333">
        <f>IFERROR(INDEX('6A'!$G$192:$G$227,MATCH(C195,'6A'!$B$192:$B$227,0)),0)</f>
        <v>0</v>
      </c>
      <c r="L195" s="333">
        <f>IFERROR(INDEX('7A'!$G$192:$G$227,MATCH(C195,'7A'!$B$192:$B$227,0)),0)</f>
        <v>0</v>
      </c>
      <c r="M195" s="333">
        <f>IFERROR(INDEX('8A'!$G$192:$G$227,MATCH(C195,'8A'!$B$192:$B$227,0)),0)</f>
        <v>0</v>
      </c>
      <c r="N195" s="333">
        <f>IFERROR(INDEX('9A'!$G$192:$G$227,MATCH(C195,'9A'!$B$192:$B$227,0)),0)</f>
        <v>0</v>
      </c>
      <c r="O195" s="333">
        <f>IFERROR(INDEX('10A'!$G$192:$G$227,MATCH(C195,'10A'!$B$192:$B$227,0)),0)</f>
        <v>0</v>
      </c>
      <c r="P195" s="333">
        <f>IFERROR(INDEX('11A'!$G$192:$G$227,MATCH(C195,'11A'!$B$192:$B$227,0)),0)</f>
        <v>0</v>
      </c>
      <c r="Q195" s="333">
        <f>IFERROR(INDEX('12A'!$G$192:$G$227,MATCH(C195,'12A'!$B$192:$B$227,0)),0)</f>
        <v>0</v>
      </c>
      <c r="R195" s="333">
        <f>IFERROR(INDEX('13A'!$G$192:$G$227,MATCH(C195,'13A'!$B$192:$B$227,0)),0)</f>
        <v>0</v>
      </c>
      <c r="S195" s="333">
        <f>IFERROR(INDEX('14A'!$G$192:$G$227,MATCH(C195,'14A'!$B$192:$B$227,0)),0)</f>
        <v>0</v>
      </c>
      <c r="T195" s="333">
        <f>IFERROR(INDEX('15A'!$G$192:$G$227,MATCH(C195,'15A'!$B$192:$B$227,0)),0)</f>
        <v>0</v>
      </c>
      <c r="U195" s="333">
        <f>IFERROR(INDEX('16A'!$G$192:$G$227,MATCH($C195,'16A'!$B$192:$B$227,0)),0)</f>
        <v>0</v>
      </c>
      <c r="V195" s="333">
        <f>IFERROR(INDEX('17A'!$G$192:$G$227,MATCH($C195,'17A'!$B$192:$B$227,0)),0)</f>
        <v>0</v>
      </c>
      <c r="W195" s="333">
        <f>IFERROR(INDEX('18A'!$G$192:$G$227,MATCH($C195,'18A'!$B$192:$B$227,0)),0)</f>
        <v>0</v>
      </c>
      <c r="X195" s="333">
        <f>IFERROR(INDEX('19A'!$G$192:$G$227,MATCH($C195,'19A'!$B$192:$B$227,0)),0)</f>
        <v>0</v>
      </c>
      <c r="Y195" s="333">
        <f>IFERROR(INDEX('20A'!$G$192:$G$227,MATCH($C195,'20A'!$B$192:$B$227,0)),0)</f>
        <v>0</v>
      </c>
      <c r="Z195" s="333">
        <f>IFERROR(INDEX('21A'!$G$192:$G$227,MATCH($C195,'21A'!$B$192:$B$227,0)),0)</f>
        <v>0</v>
      </c>
      <c r="AA195" s="333">
        <f>IFERROR(INDEX('22A'!$G$192:$G$227,MATCH($C195,'22A'!$B$192:$B$227,0)),0)</f>
        <v>0</v>
      </c>
      <c r="AB195" s="333">
        <f>IFERROR(INDEX('23A'!$G$192:$G$227,MATCH($C195,'23A'!$B$192:$B$227,0)),0)</f>
        <v>0</v>
      </c>
      <c r="AC195" s="333">
        <f>IFERROR(INDEX('24A'!$G$192:$G$227,MATCH($C195,'24A'!$B$192:$B$227,0)),0)</f>
        <v>0</v>
      </c>
      <c r="AD195" s="333">
        <f>IFERROR(INDEX('25A'!$G$192:$G$227,MATCH($C195,'25A'!$B$192:$B$227,0)),0)</f>
        <v>0</v>
      </c>
      <c r="AE195" s="333">
        <f>IFERROR(INDEX('26A'!$G$192:$G$227,MATCH($C195,'26A'!$B$192:$B$227,0)),0)</f>
        <v>0</v>
      </c>
      <c r="AF195" s="333">
        <f>IFERROR(INDEX('27A'!$G$192:$G$227,MATCH($C195,'27A'!$B$192:$B$227,0)),0)</f>
        <v>0</v>
      </c>
      <c r="AG195" s="333">
        <f>IFERROR(INDEX('28A'!$G$192:$G$227,MATCH($C195,'28A'!$B$192:$B$227,0)),0)</f>
        <v>0</v>
      </c>
      <c r="AH195" s="333">
        <f>IFERROR(INDEX('29A'!$G$192:$G$227,MATCH($C195,'29A'!$B$192:$B$227,0)),0)</f>
        <v>0</v>
      </c>
      <c r="AI195" s="333">
        <f>IFERROR(INDEX('30A'!$G$192:$G$227,MATCH($C195,'30A'!$B$192:$B$227,0)),0)</f>
        <v>0</v>
      </c>
    </row>
    <row r="196" spans="1:35" ht="17.399999999999999" hidden="1">
      <c r="A196" s="298"/>
      <c r="B196" s="298"/>
      <c r="C196" s="286" t="s">
        <v>220</v>
      </c>
      <c r="D196" s="293" t="s">
        <v>209</v>
      </c>
      <c r="E196" s="287">
        <f t="shared" si="2"/>
        <v>0</v>
      </c>
      <c r="F196" s="333">
        <f>IFERROR(INDEX('1A'!$G$192:$G$227,MATCH(C196,'1A'!$B$192:$B$227,0)),0)</f>
        <v>0</v>
      </c>
      <c r="G196" s="333">
        <f>IFERROR(INDEX(#REF!,MATCH(C196,#REF!,0)),0)</f>
        <v>0</v>
      </c>
      <c r="H196" s="333">
        <f>IFERROR(INDEX('3A'!$G$192:$G$227,MATCH(C196,'3A'!$B$192:$B$227,0)),0)</f>
        <v>0</v>
      </c>
      <c r="I196" s="333">
        <f>IFERROR(INDEX('4A'!$G$192:$G$227,MATCH(C196,'4A'!$B$192:$B$227,0)),0)</f>
        <v>0</v>
      </c>
      <c r="J196" s="333">
        <f>IFERROR(INDEX('5A'!$G$192:$G$227,MATCH(C196,'5A'!$B$192:$B$227,0)),0)</f>
        <v>0</v>
      </c>
      <c r="K196" s="333">
        <f>IFERROR(INDEX('6A'!$G$192:$G$227,MATCH(C196,'6A'!$B$192:$B$227,0)),0)</f>
        <v>0</v>
      </c>
      <c r="L196" s="333">
        <f>IFERROR(INDEX('7A'!$G$192:$G$227,MATCH(C196,'7A'!$B$192:$B$227,0)),0)</f>
        <v>0</v>
      </c>
      <c r="M196" s="333">
        <f>IFERROR(INDEX('8A'!$G$192:$G$227,MATCH(C196,'8A'!$B$192:$B$227,0)),0)</f>
        <v>0</v>
      </c>
      <c r="N196" s="333">
        <f>IFERROR(INDEX('9A'!$G$192:$G$227,MATCH(C196,'9A'!$B$192:$B$227,0)),0)</f>
        <v>0</v>
      </c>
      <c r="O196" s="333">
        <f>IFERROR(INDEX('10A'!$G$192:$G$227,MATCH(C196,'10A'!$B$192:$B$227,0)),0)</f>
        <v>0</v>
      </c>
      <c r="P196" s="333">
        <f>IFERROR(INDEX('11A'!$G$192:$G$227,MATCH(C196,'11A'!$B$192:$B$227,0)),0)</f>
        <v>0</v>
      </c>
      <c r="Q196" s="333">
        <f>IFERROR(INDEX('12A'!$G$192:$G$227,MATCH(C196,'12A'!$B$192:$B$227,0)),0)</f>
        <v>0</v>
      </c>
      <c r="R196" s="333">
        <f>IFERROR(INDEX('13A'!$G$192:$G$227,MATCH(C196,'13A'!$B$192:$B$227,0)),0)</f>
        <v>0</v>
      </c>
      <c r="S196" s="333">
        <f>IFERROR(INDEX('14A'!$G$192:$G$227,MATCH(C196,'14A'!$B$192:$B$227,0)),0)</f>
        <v>0</v>
      </c>
      <c r="T196" s="333">
        <f>IFERROR(INDEX('15A'!$G$192:$G$227,MATCH(C196,'15A'!$B$192:$B$227,0)),0)</f>
        <v>0</v>
      </c>
      <c r="U196" s="333">
        <f>IFERROR(INDEX('16A'!$G$192:$G$227,MATCH($C196,'16A'!$B$192:$B$227,0)),0)</f>
        <v>0</v>
      </c>
      <c r="V196" s="333">
        <f>IFERROR(INDEX('17A'!$G$192:$G$227,MATCH($C196,'17A'!$B$192:$B$227,0)),0)</f>
        <v>0</v>
      </c>
      <c r="W196" s="333">
        <f>IFERROR(INDEX('18A'!$G$192:$G$227,MATCH($C196,'18A'!$B$192:$B$227,0)),0)</f>
        <v>0</v>
      </c>
      <c r="X196" s="333">
        <f>IFERROR(INDEX('19A'!$G$192:$G$227,MATCH($C196,'19A'!$B$192:$B$227,0)),0)</f>
        <v>0</v>
      </c>
      <c r="Y196" s="333">
        <f>IFERROR(INDEX('20A'!$G$192:$G$227,MATCH($C196,'20A'!$B$192:$B$227,0)),0)</f>
        <v>0</v>
      </c>
      <c r="Z196" s="333">
        <f>IFERROR(INDEX('21A'!$G$192:$G$227,MATCH($C196,'21A'!$B$192:$B$227,0)),0)</f>
        <v>0</v>
      </c>
      <c r="AA196" s="333">
        <f>IFERROR(INDEX('22A'!$G$192:$G$227,MATCH($C196,'22A'!$B$192:$B$227,0)),0)</f>
        <v>0</v>
      </c>
      <c r="AB196" s="333">
        <f>IFERROR(INDEX('23A'!$G$192:$G$227,MATCH($C196,'23A'!$B$192:$B$227,0)),0)</f>
        <v>0</v>
      </c>
      <c r="AC196" s="333">
        <f>IFERROR(INDEX('24A'!$G$192:$G$227,MATCH($C196,'24A'!$B$192:$B$227,0)),0)</f>
        <v>0</v>
      </c>
      <c r="AD196" s="333">
        <f>IFERROR(INDEX('25A'!$G$192:$G$227,MATCH($C196,'25A'!$B$192:$B$227,0)),0)</f>
        <v>0</v>
      </c>
      <c r="AE196" s="333">
        <f>IFERROR(INDEX('26A'!$G$192:$G$227,MATCH($C196,'26A'!$B$192:$B$227,0)),0)</f>
        <v>0</v>
      </c>
      <c r="AF196" s="333">
        <f>IFERROR(INDEX('27A'!$G$192:$G$227,MATCH($C196,'27A'!$B$192:$B$227,0)),0)</f>
        <v>0</v>
      </c>
      <c r="AG196" s="333">
        <f>IFERROR(INDEX('28A'!$G$192:$G$227,MATCH($C196,'28A'!$B$192:$B$227,0)),0)</f>
        <v>0</v>
      </c>
      <c r="AH196" s="333">
        <f>IFERROR(INDEX('29A'!$G$192:$G$227,MATCH($C196,'29A'!$B$192:$B$227,0)),0)</f>
        <v>0</v>
      </c>
      <c r="AI196" s="333">
        <f>IFERROR(INDEX('30A'!$G$192:$G$227,MATCH($C196,'30A'!$B$192:$B$227,0)),0)</f>
        <v>0</v>
      </c>
    </row>
    <row r="197" spans="1:35" ht="17.399999999999999" hidden="1">
      <c r="A197" s="298"/>
      <c r="B197" s="298"/>
      <c r="C197" s="286" t="s">
        <v>221</v>
      </c>
      <c r="D197" s="293" t="s">
        <v>209</v>
      </c>
      <c r="E197" s="287">
        <f t="shared" si="2"/>
        <v>0</v>
      </c>
      <c r="F197" s="333">
        <f>IFERROR(INDEX('1A'!$G$192:$G$227,MATCH(C197,'1A'!$B$192:$B$227,0)),0)</f>
        <v>0</v>
      </c>
      <c r="G197" s="333">
        <f>IFERROR(INDEX(#REF!,MATCH(C197,#REF!,0)),0)</f>
        <v>0</v>
      </c>
      <c r="H197" s="333">
        <f>IFERROR(INDEX('3A'!$G$192:$G$227,MATCH(C197,'3A'!$B$192:$B$227,0)),0)</f>
        <v>0</v>
      </c>
      <c r="I197" s="333">
        <f>IFERROR(INDEX('4A'!$G$192:$G$227,MATCH(C197,'4A'!$B$192:$B$227,0)),0)</f>
        <v>0</v>
      </c>
      <c r="J197" s="333">
        <f>IFERROR(INDEX('5A'!$G$192:$G$227,MATCH(C197,'5A'!$B$192:$B$227,0)),0)</f>
        <v>0</v>
      </c>
      <c r="K197" s="333">
        <f>IFERROR(INDEX('6A'!$G$192:$G$227,MATCH(C197,'6A'!$B$192:$B$227,0)),0)</f>
        <v>0</v>
      </c>
      <c r="L197" s="333">
        <f>IFERROR(INDEX('7A'!$G$192:$G$227,MATCH(C197,'7A'!$B$192:$B$227,0)),0)</f>
        <v>0</v>
      </c>
      <c r="M197" s="333">
        <f>IFERROR(INDEX('8A'!$G$192:$G$227,MATCH(C197,'8A'!$B$192:$B$227,0)),0)</f>
        <v>0</v>
      </c>
      <c r="N197" s="333">
        <f>IFERROR(INDEX('9A'!$G$192:$G$227,MATCH(C197,'9A'!$B$192:$B$227,0)),0)</f>
        <v>0</v>
      </c>
      <c r="O197" s="333">
        <f>IFERROR(INDEX('10A'!$G$192:$G$227,MATCH(C197,'10A'!$B$192:$B$227,0)),0)</f>
        <v>0</v>
      </c>
      <c r="P197" s="333">
        <f>IFERROR(INDEX('11A'!$G$192:$G$227,MATCH(C197,'11A'!$B$192:$B$227,0)),0)</f>
        <v>0</v>
      </c>
      <c r="Q197" s="333">
        <f>IFERROR(INDEX('12A'!$G$192:$G$227,MATCH(C197,'12A'!$B$192:$B$227,0)),0)</f>
        <v>0</v>
      </c>
      <c r="R197" s="333">
        <f>IFERROR(INDEX('13A'!$G$192:$G$227,MATCH(C197,'13A'!$B$192:$B$227,0)),0)</f>
        <v>0</v>
      </c>
      <c r="S197" s="333">
        <f>IFERROR(INDEX('14A'!$G$192:$G$227,MATCH(C197,'14A'!$B$192:$B$227,0)),0)</f>
        <v>0</v>
      </c>
      <c r="T197" s="333">
        <f>IFERROR(INDEX('15A'!$G$192:$G$227,MATCH(C197,'15A'!$B$192:$B$227,0)),0)</f>
        <v>0</v>
      </c>
      <c r="U197" s="333">
        <f>IFERROR(INDEX('16A'!$G$192:$G$227,MATCH($C197,'16A'!$B$192:$B$227,0)),0)</f>
        <v>0</v>
      </c>
      <c r="V197" s="333">
        <f>IFERROR(INDEX('17A'!$G$192:$G$227,MATCH($C197,'17A'!$B$192:$B$227,0)),0)</f>
        <v>0</v>
      </c>
      <c r="W197" s="333">
        <f>IFERROR(INDEX('18A'!$G$192:$G$227,MATCH($C197,'18A'!$B$192:$B$227,0)),0)</f>
        <v>0</v>
      </c>
      <c r="X197" s="333">
        <f>IFERROR(INDEX('19A'!$G$192:$G$227,MATCH($C197,'19A'!$B$192:$B$227,0)),0)</f>
        <v>0</v>
      </c>
      <c r="Y197" s="333">
        <f>IFERROR(INDEX('20A'!$G$192:$G$227,MATCH($C197,'20A'!$B$192:$B$227,0)),0)</f>
        <v>0</v>
      </c>
      <c r="Z197" s="333">
        <f>IFERROR(INDEX('21A'!$G$192:$G$227,MATCH($C197,'21A'!$B$192:$B$227,0)),0)</f>
        <v>0</v>
      </c>
      <c r="AA197" s="333">
        <f>IFERROR(INDEX('22A'!$G$192:$G$227,MATCH($C197,'22A'!$B$192:$B$227,0)),0)</f>
        <v>0</v>
      </c>
      <c r="AB197" s="333">
        <f>IFERROR(INDEX('23A'!$G$192:$G$227,MATCH($C197,'23A'!$B$192:$B$227,0)),0)</f>
        <v>0</v>
      </c>
      <c r="AC197" s="333">
        <f>IFERROR(INDEX('24A'!$G$192:$G$227,MATCH($C197,'24A'!$B$192:$B$227,0)),0)</f>
        <v>0</v>
      </c>
      <c r="AD197" s="333">
        <f>IFERROR(INDEX('25A'!$G$192:$G$227,MATCH($C197,'25A'!$B$192:$B$227,0)),0)</f>
        <v>0</v>
      </c>
      <c r="AE197" s="333">
        <f>IFERROR(INDEX('26A'!$G$192:$G$227,MATCH($C197,'26A'!$B$192:$B$227,0)),0)</f>
        <v>0</v>
      </c>
      <c r="AF197" s="333">
        <f>IFERROR(INDEX('27A'!$G$192:$G$227,MATCH($C197,'27A'!$B$192:$B$227,0)),0)</f>
        <v>0</v>
      </c>
      <c r="AG197" s="333">
        <f>IFERROR(INDEX('28A'!$G$192:$G$227,MATCH($C197,'28A'!$B$192:$B$227,0)),0)</f>
        <v>0</v>
      </c>
      <c r="AH197" s="333">
        <f>IFERROR(INDEX('29A'!$G$192:$G$227,MATCH($C197,'29A'!$B$192:$B$227,0)),0)</f>
        <v>0</v>
      </c>
      <c r="AI197" s="333">
        <f>IFERROR(INDEX('30A'!$G$192:$G$227,MATCH($C197,'30A'!$B$192:$B$227,0)),0)</f>
        <v>0</v>
      </c>
    </row>
    <row r="198" spans="1:35" ht="17.399999999999999" hidden="1">
      <c r="A198" s="298"/>
      <c r="B198" s="298"/>
      <c r="C198" s="286" t="s">
        <v>222</v>
      </c>
      <c r="D198" s="293" t="s">
        <v>209</v>
      </c>
      <c r="E198" s="287">
        <f t="shared" si="2"/>
        <v>0</v>
      </c>
      <c r="F198" s="333">
        <f>IFERROR(INDEX('1A'!$G$192:$G$227,MATCH(C198,'1A'!$B$192:$B$227,0)),0)</f>
        <v>0</v>
      </c>
      <c r="G198" s="333">
        <f>IFERROR(INDEX(#REF!,MATCH(C198,#REF!,0)),0)</f>
        <v>0</v>
      </c>
      <c r="H198" s="333">
        <f>IFERROR(INDEX('3A'!$G$192:$G$227,MATCH(C198,'3A'!$B$192:$B$227,0)),0)</f>
        <v>0</v>
      </c>
      <c r="I198" s="333">
        <f>IFERROR(INDEX('4A'!$G$192:$G$227,MATCH(C198,'4A'!$B$192:$B$227,0)),0)</f>
        <v>0</v>
      </c>
      <c r="J198" s="333">
        <f>IFERROR(INDEX('5A'!$G$192:$G$227,MATCH(C198,'5A'!$B$192:$B$227,0)),0)</f>
        <v>0</v>
      </c>
      <c r="K198" s="333">
        <f>IFERROR(INDEX('6A'!$G$192:$G$227,MATCH(C198,'6A'!$B$192:$B$227,0)),0)</f>
        <v>0</v>
      </c>
      <c r="L198" s="333">
        <f>IFERROR(INDEX('7A'!$G$192:$G$227,MATCH(C198,'7A'!$B$192:$B$227,0)),0)</f>
        <v>0</v>
      </c>
      <c r="M198" s="333">
        <f>IFERROR(INDEX('8A'!$G$192:$G$227,MATCH(C198,'8A'!$B$192:$B$227,0)),0)</f>
        <v>0</v>
      </c>
      <c r="N198" s="333">
        <f>IFERROR(INDEX('9A'!$G$192:$G$227,MATCH(C198,'9A'!$B$192:$B$227,0)),0)</f>
        <v>0</v>
      </c>
      <c r="O198" s="333">
        <f>IFERROR(INDEX('10A'!$G$192:$G$227,MATCH(C198,'10A'!$B$192:$B$227,0)),0)</f>
        <v>0</v>
      </c>
      <c r="P198" s="333">
        <f>IFERROR(INDEX('11A'!$G$192:$G$227,MATCH(C198,'11A'!$B$192:$B$227,0)),0)</f>
        <v>0</v>
      </c>
      <c r="Q198" s="333">
        <f>IFERROR(INDEX('12A'!$G$192:$G$227,MATCH(C198,'12A'!$B$192:$B$227,0)),0)</f>
        <v>0</v>
      </c>
      <c r="R198" s="333">
        <f>IFERROR(INDEX('13A'!$G$192:$G$227,MATCH(C198,'13A'!$B$192:$B$227,0)),0)</f>
        <v>0</v>
      </c>
      <c r="S198" s="333">
        <f>IFERROR(INDEX('14A'!$G$192:$G$227,MATCH(C198,'14A'!$B$192:$B$227,0)),0)</f>
        <v>0</v>
      </c>
      <c r="T198" s="333">
        <f>IFERROR(INDEX('15A'!$G$192:$G$227,MATCH(C198,'15A'!$B$192:$B$227,0)),0)</f>
        <v>0</v>
      </c>
      <c r="U198" s="333">
        <f>IFERROR(INDEX('16A'!$G$192:$G$227,MATCH($C198,'16A'!$B$192:$B$227,0)),0)</f>
        <v>0</v>
      </c>
      <c r="V198" s="333">
        <f>IFERROR(INDEX('17A'!$G$192:$G$227,MATCH($C198,'17A'!$B$192:$B$227,0)),0)</f>
        <v>0</v>
      </c>
      <c r="W198" s="333">
        <f>IFERROR(INDEX('18A'!$G$192:$G$227,MATCH($C198,'18A'!$B$192:$B$227,0)),0)</f>
        <v>0</v>
      </c>
      <c r="X198" s="333">
        <f>IFERROR(INDEX('19A'!$G$192:$G$227,MATCH($C198,'19A'!$B$192:$B$227,0)),0)</f>
        <v>0</v>
      </c>
      <c r="Y198" s="333">
        <f>IFERROR(INDEX('20A'!$G$192:$G$227,MATCH($C198,'20A'!$B$192:$B$227,0)),0)</f>
        <v>0</v>
      </c>
      <c r="Z198" s="333">
        <f>IFERROR(INDEX('21A'!$G$192:$G$227,MATCH($C198,'21A'!$B$192:$B$227,0)),0)</f>
        <v>0</v>
      </c>
      <c r="AA198" s="333">
        <f>IFERROR(INDEX('22A'!$G$192:$G$227,MATCH($C198,'22A'!$B$192:$B$227,0)),0)</f>
        <v>0</v>
      </c>
      <c r="AB198" s="333">
        <f>IFERROR(INDEX('23A'!$G$192:$G$227,MATCH($C198,'23A'!$B$192:$B$227,0)),0)</f>
        <v>0</v>
      </c>
      <c r="AC198" s="333">
        <f>IFERROR(INDEX('24A'!$G$192:$G$227,MATCH($C198,'24A'!$B$192:$B$227,0)),0)</f>
        <v>0</v>
      </c>
      <c r="AD198" s="333">
        <f>IFERROR(INDEX('25A'!$G$192:$G$227,MATCH($C198,'25A'!$B$192:$B$227,0)),0)</f>
        <v>0</v>
      </c>
      <c r="AE198" s="333">
        <f>IFERROR(INDEX('26A'!$G$192:$G$227,MATCH($C198,'26A'!$B$192:$B$227,0)),0)</f>
        <v>0</v>
      </c>
      <c r="AF198" s="333">
        <f>IFERROR(INDEX('27A'!$G$192:$G$227,MATCH($C198,'27A'!$B$192:$B$227,0)),0)</f>
        <v>0</v>
      </c>
      <c r="AG198" s="333">
        <f>IFERROR(INDEX('28A'!$G$192:$G$227,MATCH($C198,'28A'!$B$192:$B$227,0)),0)</f>
        <v>0</v>
      </c>
      <c r="AH198" s="333">
        <f>IFERROR(INDEX('29A'!$G$192:$G$227,MATCH($C198,'29A'!$B$192:$B$227,0)),0)</f>
        <v>0</v>
      </c>
      <c r="AI198" s="333">
        <f>IFERROR(INDEX('30A'!$G$192:$G$227,MATCH($C198,'30A'!$B$192:$B$227,0)),0)</f>
        <v>0</v>
      </c>
    </row>
    <row r="199" spans="1:35" ht="17.399999999999999" hidden="1">
      <c r="A199" s="298"/>
      <c r="B199" s="298"/>
      <c r="C199" s="286" t="s">
        <v>223</v>
      </c>
      <c r="D199" s="293" t="s">
        <v>209</v>
      </c>
      <c r="E199" s="287">
        <f t="shared" si="2"/>
        <v>0</v>
      </c>
      <c r="F199" s="333">
        <f>IFERROR(INDEX('1A'!$G$192:$G$227,MATCH(C199,'1A'!$B$192:$B$227,0)),0)</f>
        <v>0</v>
      </c>
      <c r="G199" s="333">
        <f>IFERROR(INDEX(#REF!,MATCH(C199,#REF!,0)),0)</f>
        <v>0</v>
      </c>
      <c r="H199" s="333">
        <f>IFERROR(INDEX('3A'!$G$192:$G$227,MATCH(C199,'3A'!$B$192:$B$227,0)),0)</f>
        <v>0</v>
      </c>
      <c r="I199" s="333">
        <f>IFERROR(INDEX('4A'!$G$192:$G$227,MATCH(C199,'4A'!$B$192:$B$227,0)),0)</f>
        <v>0</v>
      </c>
      <c r="J199" s="333">
        <f>IFERROR(INDEX('5A'!$G$192:$G$227,MATCH(C199,'5A'!$B$192:$B$227,0)),0)</f>
        <v>0</v>
      </c>
      <c r="K199" s="333">
        <f>IFERROR(INDEX('6A'!$G$192:$G$227,MATCH(C199,'6A'!$B$192:$B$227,0)),0)</f>
        <v>0</v>
      </c>
      <c r="L199" s="333">
        <f>IFERROR(INDEX('7A'!$G$192:$G$227,MATCH(C199,'7A'!$B$192:$B$227,0)),0)</f>
        <v>0</v>
      </c>
      <c r="M199" s="333">
        <f>IFERROR(INDEX('8A'!$G$192:$G$227,MATCH(C199,'8A'!$B$192:$B$227,0)),0)</f>
        <v>0</v>
      </c>
      <c r="N199" s="333">
        <f>IFERROR(INDEX('9A'!$G$192:$G$227,MATCH(C199,'9A'!$B$192:$B$227,0)),0)</f>
        <v>0</v>
      </c>
      <c r="O199" s="333">
        <f>IFERROR(INDEX('10A'!$G$192:$G$227,MATCH(C199,'10A'!$B$192:$B$227,0)),0)</f>
        <v>0</v>
      </c>
      <c r="P199" s="333">
        <f>IFERROR(INDEX('11A'!$G$192:$G$227,MATCH(C199,'11A'!$B$192:$B$227,0)),0)</f>
        <v>0</v>
      </c>
      <c r="Q199" s="333">
        <f>IFERROR(INDEX('12A'!$G$192:$G$227,MATCH(C199,'12A'!$B$192:$B$227,0)),0)</f>
        <v>0</v>
      </c>
      <c r="R199" s="333">
        <f>IFERROR(INDEX('13A'!$G$192:$G$227,MATCH(C199,'13A'!$B$192:$B$227,0)),0)</f>
        <v>0</v>
      </c>
      <c r="S199" s="333">
        <f>IFERROR(INDEX('14A'!$G$192:$G$227,MATCH(C199,'14A'!$B$192:$B$227,0)),0)</f>
        <v>0</v>
      </c>
      <c r="T199" s="333">
        <f>IFERROR(INDEX('15A'!$G$192:$G$227,MATCH(C199,'15A'!$B$192:$B$227,0)),0)</f>
        <v>0</v>
      </c>
      <c r="U199" s="333">
        <f>IFERROR(INDEX('16A'!$G$192:$G$227,MATCH($C199,'16A'!$B$192:$B$227,0)),0)</f>
        <v>0</v>
      </c>
      <c r="V199" s="333">
        <f>IFERROR(INDEX('17A'!$G$192:$G$227,MATCH($C199,'17A'!$B$192:$B$227,0)),0)</f>
        <v>0</v>
      </c>
      <c r="W199" s="333">
        <f>IFERROR(INDEX('18A'!$G$192:$G$227,MATCH($C199,'18A'!$B$192:$B$227,0)),0)</f>
        <v>0</v>
      </c>
      <c r="X199" s="333">
        <f>IFERROR(INDEX('19A'!$G$192:$G$227,MATCH($C199,'19A'!$B$192:$B$227,0)),0)</f>
        <v>0</v>
      </c>
      <c r="Y199" s="333">
        <f>IFERROR(INDEX('20A'!$G$192:$G$227,MATCH($C199,'20A'!$B$192:$B$227,0)),0)</f>
        <v>0</v>
      </c>
      <c r="Z199" s="333">
        <f>IFERROR(INDEX('21A'!$G$192:$G$227,MATCH($C199,'21A'!$B$192:$B$227,0)),0)</f>
        <v>0</v>
      </c>
      <c r="AA199" s="333">
        <f>IFERROR(INDEX('22A'!$G$192:$G$227,MATCH($C199,'22A'!$B$192:$B$227,0)),0)</f>
        <v>0</v>
      </c>
      <c r="AB199" s="333">
        <f>IFERROR(INDEX('23A'!$G$192:$G$227,MATCH($C199,'23A'!$B$192:$B$227,0)),0)</f>
        <v>0</v>
      </c>
      <c r="AC199" s="333">
        <f>IFERROR(INDEX('24A'!$G$192:$G$227,MATCH($C199,'24A'!$B$192:$B$227,0)),0)</f>
        <v>0</v>
      </c>
      <c r="AD199" s="333">
        <f>IFERROR(INDEX('25A'!$G$192:$G$227,MATCH($C199,'25A'!$B$192:$B$227,0)),0)</f>
        <v>0</v>
      </c>
      <c r="AE199" s="333">
        <f>IFERROR(INDEX('26A'!$G$192:$G$227,MATCH($C199,'26A'!$B$192:$B$227,0)),0)</f>
        <v>0</v>
      </c>
      <c r="AF199" s="333">
        <f>IFERROR(INDEX('27A'!$G$192:$G$227,MATCH($C199,'27A'!$B$192:$B$227,0)),0)</f>
        <v>0</v>
      </c>
      <c r="AG199" s="333">
        <f>IFERROR(INDEX('28A'!$G$192:$G$227,MATCH($C199,'28A'!$B$192:$B$227,0)),0)</f>
        <v>0</v>
      </c>
      <c r="AH199" s="333">
        <f>IFERROR(INDEX('29A'!$G$192:$G$227,MATCH($C199,'29A'!$B$192:$B$227,0)),0)</f>
        <v>0</v>
      </c>
      <c r="AI199" s="333">
        <f>IFERROR(INDEX('30A'!$G$192:$G$227,MATCH($C199,'30A'!$B$192:$B$227,0)),0)</f>
        <v>0</v>
      </c>
    </row>
    <row r="200" spans="1:35" ht="17.399999999999999" hidden="1">
      <c r="A200" s="298"/>
      <c r="B200" s="298"/>
      <c r="C200" s="286" t="s">
        <v>224</v>
      </c>
      <c r="D200" s="293" t="s">
        <v>209</v>
      </c>
      <c r="E200" s="287">
        <f t="shared" si="2"/>
        <v>0</v>
      </c>
      <c r="F200" s="333">
        <f>IFERROR(INDEX('1A'!$G$192:$G$227,MATCH(C200,'1A'!$B$192:$B$227,0)),0)</f>
        <v>0</v>
      </c>
      <c r="G200" s="333">
        <f>IFERROR(INDEX(#REF!,MATCH(C200,#REF!,0)),0)</f>
        <v>0</v>
      </c>
      <c r="H200" s="333">
        <f>IFERROR(INDEX('3A'!$G$192:$G$227,MATCH(C200,'3A'!$B$192:$B$227,0)),0)</f>
        <v>0</v>
      </c>
      <c r="I200" s="333">
        <f>IFERROR(INDEX('4A'!$G$192:$G$227,MATCH(C200,'4A'!$B$192:$B$227,0)),0)</f>
        <v>0</v>
      </c>
      <c r="J200" s="333">
        <f>IFERROR(INDEX('5A'!$G$192:$G$227,MATCH(C200,'5A'!$B$192:$B$227,0)),0)</f>
        <v>0</v>
      </c>
      <c r="K200" s="333">
        <f>IFERROR(INDEX('6A'!$G$192:$G$227,MATCH(C200,'6A'!$B$192:$B$227,0)),0)</f>
        <v>0</v>
      </c>
      <c r="L200" s="333">
        <f>IFERROR(INDEX('7A'!$G$192:$G$227,MATCH(C200,'7A'!$B$192:$B$227,0)),0)</f>
        <v>0</v>
      </c>
      <c r="M200" s="333">
        <f>IFERROR(INDEX('8A'!$G$192:$G$227,MATCH(C200,'8A'!$B$192:$B$227,0)),0)</f>
        <v>0</v>
      </c>
      <c r="N200" s="333">
        <f>IFERROR(INDEX('9A'!$G$192:$G$227,MATCH(C200,'9A'!$B$192:$B$227,0)),0)</f>
        <v>0</v>
      </c>
      <c r="O200" s="333">
        <f>IFERROR(INDEX('10A'!$G$192:$G$227,MATCH(C200,'10A'!$B$192:$B$227,0)),0)</f>
        <v>0</v>
      </c>
      <c r="P200" s="333">
        <f>IFERROR(INDEX('11A'!$G$192:$G$227,MATCH(C200,'11A'!$B$192:$B$227,0)),0)</f>
        <v>0</v>
      </c>
      <c r="Q200" s="333">
        <f>IFERROR(INDEX('12A'!$G$192:$G$227,MATCH(C200,'12A'!$B$192:$B$227,0)),0)</f>
        <v>0</v>
      </c>
      <c r="R200" s="333">
        <f>IFERROR(INDEX('13A'!$G$192:$G$227,MATCH(C200,'13A'!$B$192:$B$227,0)),0)</f>
        <v>0</v>
      </c>
      <c r="S200" s="333">
        <f>IFERROR(INDEX('14A'!$G$192:$G$227,MATCH(C200,'14A'!$B$192:$B$227,0)),0)</f>
        <v>0</v>
      </c>
      <c r="T200" s="333">
        <f>IFERROR(INDEX('15A'!$G$192:$G$227,MATCH(C200,'15A'!$B$192:$B$227,0)),0)</f>
        <v>0</v>
      </c>
      <c r="U200" s="333">
        <f>IFERROR(INDEX('16A'!$G$192:$G$227,MATCH($C200,'16A'!$B$192:$B$227,0)),0)</f>
        <v>0</v>
      </c>
      <c r="V200" s="333">
        <f>IFERROR(INDEX('17A'!$G$192:$G$227,MATCH($C200,'17A'!$B$192:$B$227,0)),0)</f>
        <v>0</v>
      </c>
      <c r="W200" s="333">
        <f>IFERROR(INDEX('18A'!$G$192:$G$227,MATCH($C200,'18A'!$B$192:$B$227,0)),0)</f>
        <v>0</v>
      </c>
      <c r="X200" s="333">
        <f>IFERROR(INDEX('19A'!$G$192:$G$227,MATCH($C200,'19A'!$B$192:$B$227,0)),0)</f>
        <v>0</v>
      </c>
      <c r="Y200" s="333">
        <f>IFERROR(INDEX('20A'!$G$192:$G$227,MATCH($C200,'20A'!$B$192:$B$227,0)),0)</f>
        <v>0</v>
      </c>
      <c r="Z200" s="333">
        <f>IFERROR(INDEX('21A'!$G$192:$G$227,MATCH($C200,'21A'!$B$192:$B$227,0)),0)</f>
        <v>0</v>
      </c>
      <c r="AA200" s="333">
        <f>IFERROR(INDEX('22A'!$G$192:$G$227,MATCH($C200,'22A'!$B$192:$B$227,0)),0)</f>
        <v>0</v>
      </c>
      <c r="AB200" s="333">
        <f>IFERROR(INDEX('23A'!$G$192:$G$227,MATCH($C200,'23A'!$B$192:$B$227,0)),0)</f>
        <v>0</v>
      </c>
      <c r="AC200" s="333">
        <f>IFERROR(INDEX('24A'!$G$192:$G$227,MATCH($C200,'24A'!$B$192:$B$227,0)),0)</f>
        <v>0</v>
      </c>
      <c r="AD200" s="333">
        <f>IFERROR(INDEX('25A'!$G$192:$G$227,MATCH($C200,'25A'!$B$192:$B$227,0)),0)</f>
        <v>0</v>
      </c>
      <c r="AE200" s="333">
        <f>IFERROR(INDEX('26A'!$G$192:$G$227,MATCH($C200,'26A'!$B$192:$B$227,0)),0)</f>
        <v>0</v>
      </c>
      <c r="AF200" s="333">
        <f>IFERROR(INDEX('27A'!$G$192:$G$227,MATCH($C200,'27A'!$B$192:$B$227,0)),0)</f>
        <v>0</v>
      </c>
      <c r="AG200" s="333">
        <f>IFERROR(INDEX('28A'!$G$192:$G$227,MATCH($C200,'28A'!$B$192:$B$227,0)),0)</f>
        <v>0</v>
      </c>
      <c r="AH200" s="333">
        <f>IFERROR(INDEX('29A'!$G$192:$G$227,MATCH($C200,'29A'!$B$192:$B$227,0)),0)</f>
        <v>0</v>
      </c>
      <c r="AI200" s="333">
        <f>IFERROR(INDEX('30A'!$G$192:$G$227,MATCH($C200,'30A'!$B$192:$B$227,0)),0)</f>
        <v>0</v>
      </c>
    </row>
    <row r="201" spans="1:35" ht="17.399999999999999" hidden="1">
      <c r="A201" s="298"/>
      <c r="B201" s="298"/>
      <c r="C201" s="286" t="s">
        <v>250</v>
      </c>
      <c r="D201" s="293" t="s">
        <v>209</v>
      </c>
      <c r="E201" s="287">
        <f t="shared" si="2"/>
        <v>0</v>
      </c>
      <c r="F201" s="333">
        <f>IFERROR(INDEX('1A'!$G$192:$G$227,MATCH(C201,'1A'!$B$192:$B$227,0)),0)</f>
        <v>0</v>
      </c>
      <c r="G201" s="333">
        <f>IFERROR(INDEX(#REF!,MATCH(C201,#REF!,0)),0)</f>
        <v>0</v>
      </c>
      <c r="H201" s="333">
        <f>IFERROR(INDEX('3A'!$G$192:$G$227,MATCH(C201,'3A'!$B$192:$B$227,0)),0)</f>
        <v>0</v>
      </c>
      <c r="I201" s="333">
        <f>IFERROR(INDEX('4A'!$G$192:$G$227,MATCH(C201,'4A'!$B$192:$B$227,0)),0)</f>
        <v>0</v>
      </c>
      <c r="J201" s="333">
        <f>IFERROR(INDEX('5A'!$G$192:$G$227,MATCH(C201,'5A'!$B$192:$B$227,0)),0)</f>
        <v>0</v>
      </c>
      <c r="K201" s="333">
        <f>IFERROR(INDEX('6A'!$G$192:$G$227,MATCH(C201,'6A'!$B$192:$B$227,0)),0)</f>
        <v>0</v>
      </c>
      <c r="L201" s="333">
        <f>IFERROR(INDEX('7A'!$G$192:$G$227,MATCH(C201,'7A'!$B$192:$B$227,0)),0)</f>
        <v>0</v>
      </c>
      <c r="M201" s="333">
        <f>IFERROR(INDEX('8A'!$G$192:$G$227,MATCH(C201,'8A'!$B$192:$B$227,0)),0)</f>
        <v>0</v>
      </c>
      <c r="N201" s="333">
        <f>IFERROR(INDEX('9A'!$G$192:$G$227,MATCH(C201,'9A'!$B$192:$B$227,0)),0)</f>
        <v>0</v>
      </c>
      <c r="O201" s="333">
        <f>IFERROR(INDEX('10A'!$G$192:$G$227,MATCH(C201,'10A'!$B$192:$B$227,0)),0)</f>
        <v>0</v>
      </c>
      <c r="P201" s="333">
        <f>IFERROR(INDEX('11A'!$G$192:$G$227,MATCH(C201,'11A'!$B$192:$B$227,0)),0)</f>
        <v>0</v>
      </c>
      <c r="Q201" s="333">
        <f>IFERROR(INDEX('12A'!$G$192:$G$227,MATCH(C201,'12A'!$B$192:$B$227,0)),0)</f>
        <v>0</v>
      </c>
      <c r="R201" s="333">
        <f>IFERROR(INDEX('13A'!$G$192:$G$227,MATCH(C201,'13A'!$B$192:$B$227,0)),0)</f>
        <v>0</v>
      </c>
      <c r="S201" s="333">
        <f>IFERROR(INDEX('14A'!$G$192:$G$227,MATCH(C201,'14A'!$B$192:$B$227,0)),0)</f>
        <v>0</v>
      </c>
      <c r="T201" s="333">
        <f>IFERROR(INDEX('15A'!$G$192:$G$227,MATCH(C201,'15A'!$B$192:$B$227,0)),0)</f>
        <v>0</v>
      </c>
      <c r="U201" s="333">
        <f>IFERROR(INDEX('16A'!$G$192:$G$227,MATCH($C201,'16A'!$B$192:$B$227,0)),0)</f>
        <v>0</v>
      </c>
      <c r="V201" s="333">
        <f>IFERROR(INDEX('17A'!$G$192:$G$227,MATCH($C201,'17A'!$B$192:$B$227,0)),0)</f>
        <v>0</v>
      </c>
      <c r="W201" s="333">
        <f>IFERROR(INDEX('18A'!$G$192:$G$227,MATCH($C201,'18A'!$B$192:$B$227,0)),0)</f>
        <v>0</v>
      </c>
      <c r="X201" s="333">
        <f>IFERROR(INDEX('19A'!$G$192:$G$227,MATCH($C201,'19A'!$B$192:$B$227,0)),0)</f>
        <v>0</v>
      </c>
      <c r="Y201" s="333">
        <f>IFERROR(INDEX('20A'!$G$192:$G$227,MATCH($C201,'20A'!$B$192:$B$227,0)),0)</f>
        <v>0</v>
      </c>
      <c r="Z201" s="333">
        <f>IFERROR(INDEX('21A'!$G$192:$G$227,MATCH($C201,'21A'!$B$192:$B$227,0)),0)</f>
        <v>0</v>
      </c>
      <c r="AA201" s="333">
        <f>IFERROR(INDEX('22A'!$G$192:$G$227,MATCH($C201,'22A'!$B$192:$B$227,0)),0)</f>
        <v>0</v>
      </c>
      <c r="AB201" s="333">
        <f>IFERROR(INDEX('23A'!$G$192:$G$227,MATCH($C201,'23A'!$B$192:$B$227,0)),0)</f>
        <v>0</v>
      </c>
      <c r="AC201" s="333">
        <f>IFERROR(INDEX('24A'!$G$192:$G$227,MATCH($C201,'24A'!$B$192:$B$227,0)),0)</f>
        <v>0</v>
      </c>
      <c r="AD201" s="333">
        <f>IFERROR(INDEX('25A'!$G$192:$G$227,MATCH($C201,'25A'!$B$192:$B$227,0)),0)</f>
        <v>0</v>
      </c>
      <c r="AE201" s="333">
        <f>IFERROR(INDEX('26A'!$G$192:$G$227,MATCH($C201,'26A'!$B$192:$B$227,0)),0)</f>
        <v>0</v>
      </c>
      <c r="AF201" s="333">
        <f>IFERROR(INDEX('27A'!$G$192:$G$227,MATCH($C201,'27A'!$B$192:$B$227,0)),0)</f>
        <v>0</v>
      </c>
      <c r="AG201" s="333">
        <f>IFERROR(INDEX('28A'!$G$192:$G$227,MATCH($C201,'28A'!$B$192:$B$227,0)),0)</f>
        <v>0</v>
      </c>
      <c r="AH201" s="333">
        <f>IFERROR(INDEX('29A'!$G$192:$G$227,MATCH($C201,'29A'!$B$192:$B$227,0)),0)</f>
        <v>0</v>
      </c>
      <c r="AI201" s="333">
        <f>IFERROR(INDEX('30A'!$G$192:$G$227,MATCH($C201,'30A'!$B$192:$B$227,0)),0)</f>
        <v>0</v>
      </c>
    </row>
    <row r="202" spans="1:35" ht="17.399999999999999" hidden="1">
      <c r="A202" s="298"/>
      <c r="B202" s="298"/>
      <c r="C202" s="286" t="s">
        <v>225</v>
      </c>
      <c r="D202" s="293" t="s">
        <v>209</v>
      </c>
      <c r="E202" s="287">
        <f t="shared" si="2"/>
        <v>0</v>
      </c>
      <c r="F202" s="333">
        <f>IFERROR(INDEX('1A'!$G$192:$G$227,MATCH(C202,'1A'!$B$192:$B$227,0)),0)</f>
        <v>0</v>
      </c>
      <c r="G202" s="333">
        <f>IFERROR(INDEX(#REF!,MATCH(C202,#REF!,0)),0)</f>
        <v>0</v>
      </c>
      <c r="H202" s="333">
        <f>IFERROR(INDEX('3A'!$G$192:$G$227,MATCH(C202,'3A'!$B$192:$B$227,0)),0)</f>
        <v>0</v>
      </c>
      <c r="I202" s="333">
        <f>IFERROR(INDEX('4A'!$G$192:$G$227,MATCH(C202,'4A'!$B$192:$B$227,0)),0)</f>
        <v>0</v>
      </c>
      <c r="J202" s="333">
        <f>IFERROR(INDEX('5A'!$G$192:$G$227,MATCH(C202,'5A'!$B$192:$B$227,0)),0)</f>
        <v>0</v>
      </c>
      <c r="K202" s="333">
        <f>IFERROR(INDEX('6A'!$G$192:$G$227,MATCH(C202,'6A'!$B$192:$B$227,0)),0)</f>
        <v>0</v>
      </c>
      <c r="L202" s="333">
        <f>IFERROR(INDEX('7A'!$G$192:$G$227,MATCH(C202,'7A'!$B$192:$B$227,0)),0)</f>
        <v>0</v>
      </c>
      <c r="M202" s="333">
        <f>IFERROR(INDEX('8A'!$G$192:$G$227,MATCH(C202,'8A'!$B$192:$B$227,0)),0)</f>
        <v>0</v>
      </c>
      <c r="N202" s="333">
        <f>IFERROR(INDEX('9A'!$G$192:$G$227,MATCH(C202,'9A'!$B$192:$B$227,0)),0)</f>
        <v>0</v>
      </c>
      <c r="O202" s="333">
        <f>IFERROR(INDEX('10A'!$G$192:$G$227,MATCH(C202,'10A'!$B$192:$B$227,0)),0)</f>
        <v>0</v>
      </c>
      <c r="P202" s="333">
        <f>IFERROR(INDEX('11A'!$G$192:$G$227,MATCH(C202,'11A'!$B$192:$B$227,0)),0)</f>
        <v>0</v>
      </c>
      <c r="Q202" s="333">
        <f>IFERROR(INDEX('12A'!$G$192:$G$227,MATCH(C202,'12A'!$B$192:$B$227,0)),0)</f>
        <v>0</v>
      </c>
      <c r="R202" s="333">
        <f>IFERROR(INDEX('13A'!$G$192:$G$227,MATCH(C202,'13A'!$B$192:$B$227,0)),0)</f>
        <v>0</v>
      </c>
      <c r="S202" s="333">
        <f>IFERROR(INDEX('14A'!$G$192:$G$227,MATCH(C202,'14A'!$B$192:$B$227,0)),0)</f>
        <v>0</v>
      </c>
      <c r="T202" s="333">
        <f>IFERROR(INDEX('15A'!$G$192:$G$227,MATCH(C202,'15A'!$B$192:$B$227,0)),0)</f>
        <v>0</v>
      </c>
      <c r="U202" s="333">
        <f>IFERROR(INDEX('16A'!$G$192:$G$227,MATCH($C202,'16A'!$B$192:$B$227,0)),0)</f>
        <v>0</v>
      </c>
      <c r="V202" s="333">
        <f>IFERROR(INDEX('17A'!$G$192:$G$227,MATCH($C202,'17A'!$B$192:$B$227,0)),0)</f>
        <v>0</v>
      </c>
      <c r="W202" s="333">
        <f>IFERROR(INDEX('18A'!$G$192:$G$227,MATCH($C202,'18A'!$B$192:$B$227,0)),0)</f>
        <v>0</v>
      </c>
      <c r="X202" s="333">
        <f>IFERROR(INDEX('19A'!$G$192:$G$227,MATCH($C202,'19A'!$B$192:$B$227,0)),0)</f>
        <v>0</v>
      </c>
      <c r="Y202" s="333">
        <f>IFERROR(INDEX('20A'!$G$192:$G$227,MATCH($C202,'20A'!$B$192:$B$227,0)),0)</f>
        <v>0</v>
      </c>
      <c r="Z202" s="333">
        <f>IFERROR(INDEX('21A'!$G$192:$G$227,MATCH($C202,'21A'!$B$192:$B$227,0)),0)</f>
        <v>0</v>
      </c>
      <c r="AA202" s="333">
        <f>IFERROR(INDEX('22A'!$G$192:$G$227,MATCH($C202,'22A'!$B$192:$B$227,0)),0)</f>
        <v>0</v>
      </c>
      <c r="AB202" s="333">
        <f>IFERROR(INDEX('23A'!$G$192:$G$227,MATCH($C202,'23A'!$B$192:$B$227,0)),0)</f>
        <v>0</v>
      </c>
      <c r="AC202" s="333">
        <f>IFERROR(INDEX('24A'!$G$192:$G$227,MATCH($C202,'24A'!$B$192:$B$227,0)),0)</f>
        <v>0</v>
      </c>
      <c r="AD202" s="333">
        <f>IFERROR(INDEX('25A'!$G$192:$G$227,MATCH($C202,'25A'!$B$192:$B$227,0)),0)</f>
        <v>0</v>
      </c>
      <c r="AE202" s="333">
        <f>IFERROR(INDEX('26A'!$G$192:$G$227,MATCH($C202,'26A'!$B$192:$B$227,0)),0)</f>
        <v>0</v>
      </c>
      <c r="AF202" s="333">
        <f>IFERROR(INDEX('27A'!$G$192:$G$227,MATCH($C202,'27A'!$B$192:$B$227,0)),0)</f>
        <v>0</v>
      </c>
      <c r="AG202" s="333">
        <f>IFERROR(INDEX('28A'!$G$192:$G$227,MATCH($C202,'28A'!$B$192:$B$227,0)),0)</f>
        <v>0</v>
      </c>
      <c r="AH202" s="333">
        <f>IFERROR(INDEX('29A'!$G$192:$G$227,MATCH($C202,'29A'!$B$192:$B$227,0)),0)</f>
        <v>0</v>
      </c>
      <c r="AI202" s="333">
        <f>IFERROR(INDEX('30A'!$G$192:$G$227,MATCH($C202,'30A'!$B$192:$B$227,0)),0)</f>
        <v>0</v>
      </c>
    </row>
    <row r="203" spans="1:35" ht="17.399999999999999" hidden="1">
      <c r="A203" s="298"/>
      <c r="B203" s="298"/>
      <c r="C203" s="286" t="s">
        <v>226</v>
      </c>
      <c r="D203" s="293" t="s">
        <v>209</v>
      </c>
      <c r="E203" s="287">
        <f t="shared" si="2"/>
        <v>0</v>
      </c>
      <c r="F203" s="333">
        <f>IFERROR(INDEX('1A'!$G$192:$G$227,MATCH(C203,'1A'!$B$192:$B$227,0)),0)</f>
        <v>0</v>
      </c>
      <c r="G203" s="333">
        <f>IFERROR(INDEX(#REF!,MATCH(C203,#REF!,0)),0)</f>
        <v>0</v>
      </c>
      <c r="H203" s="333">
        <f>IFERROR(INDEX('3A'!$G$192:$G$227,MATCH(C203,'3A'!$B$192:$B$227,0)),0)</f>
        <v>0</v>
      </c>
      <c r="I203" s="333">
        <f>IFERROR(INDEX('4A'!$G$192:$G$227,MATCH(C203,'4A'!$B$192:$B$227,0)),0)</f>
        <v>0</v>
      </c>
      <c r="J203" s="333">
        <f>IFERROR(INDEX('5A'!$G$192:$G$227,MATCH(C203,'5A'!$B$192:$B$227,0)),0)</f>
        <v>0</v>
      </c>
      <c r="K203" s="333">
        <f>IFERROR(INDEX('6A'!$G$192:$G$227,MATCH(C203,'6A'!$B$192:$B$227,0)),0)</f>
        <v>0</v>
      </c>
      <c r="L203" s="333">
        <f>IFERROR(INDEX('7A'!$G$192:$G$227,MATCH(C203,'7A'!$B$192:$B$227,0)),0)</f>
        <v>0</v>
      </c>
      <c r="M203" s="333">
        <f>IFERROR(INDEX('8A'!$G$192:$G$227,MATCH(C203,'8A'!$B$192:$B$227,0)),0)</f>
        <v>0</v>
      </c>
      <c r="N203" s="333">
        <f>IFERROR(INDEX('9A'!$G$192:$G$227,MATCH(C203,'9A'!$B$192:$B$227,0)),0)</f>
        <v>0</v>
      </c>
      <c r="O203" s="333">
        <f>IFERROR(INDEX('10A'!$G$192:$G$227,MATCH(C203,'10A'!$B$192:$B$227,0)),0)</f>
        <v>0</v>
      </c>
      <c r="P203" s="333">
        <f>IFERROR(INDEX('11A'!$G$192:$G$227,MATCH(C203,'11A'!$B$192:$B$227,0)),0)</f>
        <v>0</v>
      </c>
      <c r="Q203" s="333">
        <f>IFERROR(INDEX('12A'!$G$192:$G$227,MATCH(C203,'12A'!$B$192:$B$227,0)),0)</f>
        <v>0</v>
      </c>
      <c r="R203" s="333">
        <f>IFERROR(INDEX('13A'!$G$192:$G$227,MATCH(C203,'13A'!$B$192:$B$227,0)),0)</f>
        <v>0</v>
      </c>
      <c r="S203" s="333">
        <f>IFERROR(INDEX('14A'!$G$192:$G$227,MATCH(C203,'14A'!$B$192:$B$227,0)),0)</f>
        <v>0</v>
      </c>
      <c r="T203" s="333">
        <f>IFERROR(INDEX('15A'!$G$192:$G$227,MATCH(C203,'15A'!$B$192:$B$227,0)),0)</f>
        <v>0</v>
      </c>
      <c r="U203" s="333">
        <f>IFERROR(INDEX('16A'!$G$192:$G$227,MATCH($C203,'16A'!$B$192:$B$227,0)),0)</f>
        <v>0</v>
      </c>
      <c r="V203" s="333">
        <f>IFERROR(INDEX('17A'!$G$192:$G$227,MATCH($C203,'17A'!$B$192:$B$227,0)),0)</f>
        <v>0</v>
      </c>
      <c r="W203" s="333">
        <f>IFERROR(INDEX('18A'!$G$192:$G$227,MATCH($C203,'18A'!$B$192:$B$227,0)),0)</f>
        <v>0</v>
      </c>
      <c r="X203" s="333">
        <f>IFERROR(INDEX('19A'!$G$192:$G$227,MATCH($C203,'19A'!$B$192:$B$227,0)),0)</f>
        <v>0</v>
      </c>
      <c r="Y203" s="333">
        <f>IFERROR(INDEX('20A'!$G$192:$G$227,MATCH($C203,'20A'!$B$192:$B$227,0)),0)</f>
        <v>0</v>
      </c>
      <c r="Z203" s="333">
        <f>IFERROR(INDEX('21A'!$G$192:$G$227,MATCH($C203,'21A'!$B$192:$B$227,0)),0)</f>
        <v>0</v>
      </c>
      <c r="AA203" s="333">
        <f>IFERROR(INDEX('22A'!$G$192:$G$227,MATCH($C203,'22A'!$B$192:$B$227,0)),0)</f>
        <v>0</v>
      </c>
      <c r="AB203" s="333">
        <f>IFERROR(INDEX('23A'!$G$192:$G$227,MATCH($C203,'23A'!$B$192:$B$227,0)),0)</f>
        <v>0</v>
      </c>
      <c r="AC203" s="333">
        <f>IFERROR(INDEX('24A'!$G$192:$G$227,MATCH($C203,'24A'!$B$192:$B$227,0)),0)</f>
        <v>0</v>
      </c>
      <c r="AD203" s="333">
        <f>IFERROR(INDEX('25A'!$G$192:$G$227,MATCH($C203,'25A'!$B$192:$B$227,0)),0)</f>
        <v>0</v>
      </c>
      <c r="AE203" s="333">
        <f>IFERROR(INDEX('26A'!$G$192:$G$227,MATCH($C203,'26A'!$B$192:$B$227,0)),0)</f>
        <v>0</v>
      </c>
      <c r="AF203" s="333">
        <f>IFERROR(INDEX('27A'!$G$192:$G$227,MATCH($C203,'27A'!$B$192:$B$227,0)),0)</f>
        <v>0</v>
      </c>
      <c r="AG203" s="333">
        <f>IFERROR(INDEX('28A'!$G$192:$G$227,MATCH($C203,'28A'!$B$192:$B$227,0)),0)</f>
        <v>0</v>
      </c>
      <c r="AH203" s="333">
        <f>IFERROR(INDEX('29A'!$G$192:$G$227,MATCH($C203,'29A'!$B$192:$B$227,0)),0)</f>
        <v>0</v>
      </c>
      <c r="AI203" s="333">
        <f>IFERROR(INDEX('30A'!$G$192:$G$227,MATCH($C203,'30A'!$B$192:$B$227,0)),0)</f>
        <v>0</v>
      </c>
    </row>
    <row r="204" spans="1:35" ht="17.399999999999999" hidden="1">
      <c r="A204" s="298"/>
      <c r="B204" s="298"/>
      <c r="C204" s="286" t="s">
        <v>227</v>
      </c>
      <c r="D204" s="293" t="s">
        <v>209</v>
      </c>
      <c r="E204" s="287">
        <f t="shared" si="2"/>
        <v>0</v>
      </c>
      <c r="F204" s="333">
        <f>IFERROR(INDEX('1A'!$G$192:$G$227,MATCH(C204,'1A'!$B$192:$B$227,0)),0)</f>
        <v>0</v>
      </c>
      <c r="G204" s="333">
        <f>IFERROR(INDEX(#REF!,MATCH(C204,#REF!,0)),0)</f>
        <v>0</v>
      </c>
      <c r="H204" s="333">
        <f>IFERROR(INDEX('3A'!$G$192:$G$227,MATCH(C204,'3A'!$B$192:$B$227,0)),0)</f>
        <v>0</v>
      </c>
      <c r="I204" s="333">
        <f>IFERROR(INDEX('4A'!$G$192:$G$227,MATCH(C204,'4A'!$B$192:$B$227,0)),0)</f>
        <v>0</v>
      </c>
      <c r="J204" s="333">
        <f>IFERROR(INDEX('5A'!$G$192:$G$227,MATCH(C204,'5A'!$B$192:$B$227,0)),0)</f>
        <v>0</v>
      </c>
      <c r="K204" s="333">
        <f>IFERROR(INDEX('6A'!$G$192:$G$227,MATCH(C204,'6A'!$B$192:$B$227,0)),0)</f>
        <v>0</v>
      </c>
      <c r="L204" s="333">
        <f>IFERROR(INDEX('7A'!$G$192:$G$227,MATCH(C204,'7A'!$B$192:$B$227,0)),0)</f>
        <v>0</v>
      </c>
      <c r="M204" s="333">
        <f>IFERROR(INDEX('8A'!$G$192:$G$227,MATCH(C204,'8A'!$B$192:$B$227,0)),0)</f>
        <v>0</v>
      </c>
      <c r="N204" s="333">
        <f>IFERROR(INDEX('9A'!$G$192:$G$227,MATCH(C204,'9A'!$B$192:$B$227,0)),0)</f>
        <v>0</v>
      </c>
      <c r="O204" s="333">
        <f>IFERROR(INDEX('10A'!$G$192:$G$227,MATCH(C204,'10A'!$B$192:$B$227,0)),0)</f>
        <v>0</v>
      </c>
      <c r="P204" s="333">
        <f>IFERROR(INDEX('11A'!$G$192:$G$227,MATCH(C204,'11A'!$B$192:$B$227,0)),0)</f>
        <v>0</v>
      </c>
      <c r="Q204" s="333">
        <f>IFERROR(INDEX('12A'!$G$192:$G$227,MATCH(C204,'12A'!$B$192:$B$227,0)),0)</f>
        <v>0</v>
      </c>
      <c r="R204" s="333">
        <f>IFERROR(INDEX('13A'!$G$192:$G$227,MATCH(C204,'13A'!$B$192:$B$227,0)),0)</f>
        <v>0</v>
      </c>
      <c r="S204" s="333">
        <f>IFERROR(INDEX('14A'!$G$192:$G$227,MATCH(C204,'14A'!$B$192:$B$227,0)),0)</f>
        <v>0</v>
      </c>
      <c r="T204" s="333">
        <f>IFERROR(INDEX('15A'!$G$192:$G$227,MATCH(C204,'15A'!$B$192:$B$227,0)),0)</f>
        <v>0</v>
      </c>
      <c r="U204" s="333">
        <f>IFERROR(INDEX('16A'!$G$192:$G$227,MATCH($C204,'16A'!$B$192:$B$227,0)),0)</f>
        <v>0</v>
      </c>
      <c r="V204" s="333">
        <f>IFERROR(INDEX('17A'!$G$192:$G$227,MATCH($C204,'17A'!$B$192:$B$227,0)),0)</f>
        <v>0</v>
      </c>
      <c r="W204" s="333">
        <f>IFERROR(INDEX('18A'!$G$192:$G$227,MATCH($C204,'18A'!$B$192:$B$227,0)),0)</f>
        <v>0</v>
      </c>
      <c r="X204" s="333">
        <f>IFERROR(INDEX('19A'!$G$192:$G$227,MATCH($C204,'19A'!$B$192:$B$227,0)),0)</f>
        <v>0</v>
      </c>
      <c r="Y204" s="333">
        <f>IFERROR(INDEX('20A'!$G$192:$G$227,MATCH($C204,'20A'!$B$192:$B$227,0)),0)</f>
        <v>0</v>
      </c>
      <c r="Z204" s="333">
        <f>IFERROR(INDEX('21A'!$G$192:$G$227,MATCH($C204,'21A'!$B$192:$B$227,0)),0)</f>
        <v>0</v>
      </c>
      <c r="AA204" s="333">
        <f>IFERROR(INDEX('22A'!$G$192:$G$227,MATCH($C204,'22A'!$B$192:$B$227,0)),0)</f>
        <v>0</v>
      </c>
      <c r="AB204" s="333">
        <f>IFERROR(INDEX('23A'!$G$192:$G$227,MATCH($C204,'23A'!$B$192:$B$227,0)),0)</f>
        <v>0</v>
      </c>
      <c r="AC204" s="333">
        <f>IFERROR(INDEX('24A'!$G$192:$G$227,MATCH($C204,'24A'!$B$192:$B$227,0)),0)</f>
        <v>0</v>
      </c>
      <c r="AD204" s="333">
        <f>IFERROR(INDEX('25A'!$G$192:$G$227,MATCH($C204,'25A'!$B$192:$B$227,0)),0)</f>
        <v>0</v>
      </c>
      <c r="AE204" s="333">
        <f>IFERROR(INDEX('26A'!$G$192:$G$227,MATCH($C204,'26A'!$B$192:$B$227,0)),0)</f>
        <v>0</v>
      </c>
      <c r="AF204" s="333">
        <f>IFERROR(INDEX('27A'!$G$192:$G$227,MATCH($C204,'27A'!$B$192:$B$227,0)),0)</f>
        <v>0</v>
      </c>
      <c r="AG204" s="333">
        <f>IFERROR(INDEX('28A'!$G$192:$G$227,MATCH($C204,'28A'!$B$192:$B$227,0)),0)</f>
        <v>0</v>
      </c>
      <c r="AH204" s="333">
        <f>IFERROR(INDEX('29A'!$G$192:$G$227,MATCH($C204,'29A'!$B$192:$B$227,0)),0)</f>
        <v>0</v>
      </c>
      <c r="AI204" s="333">
        <f>IFERROR(INDEX('30A'!$G$192:$G$227,MATCH($C204,'30A'!$B$192:$B$227,0)),0)</f>
        <v>0</v>
      </c>
    </row>
    <row r="205" spans="1:35" ht="17.399999999999999" hidden="1">
      <c r="A205" s="298"/>
      <c r="B205" s="298"/>
      <c r="C205" s="286" t="s">
        <v>228</v>
      </c>
      <c r="D205" s="293" t="s">
        <v>209</v>
      </c>
      <c r="E205" s="287">
        <f t="shared" si="2"/>
        <v>0</v>
      </c>
      <c r="F205" s="333">
        <f>IFERROR(INDEX('1A'!$G$192:$G$227,MATCH(C205,'1A'!$B$192:$B$227,0)),0)</f>
        <v>0</v>
      </c>
      <c r="G205" s="333">
        <f>IFERROR(INDEX(#REF!,MATCH(C205,#REF!,0)),0)</f>
        <v>0</v>
      </c>
      <c r="H205" s="333">
        <f>IFERROR(INDEX('3A'!$G$192:$G$227,MATCH(C205,'3A'!$B$192:$B$227,0)),0)</f>
        <v>0</v>
      </c>
      <c r="I205" s="333">
        <f>IFERROR(INDEX('4A'!$G$192:$G$227,MATCH(C205,'4A'!$B$192:$B$227,0)),0)</f>
        <v>0</v>
      </c>
      <c r="J205" s="333">
        <f>IFERROR(INDEX('5A'!$G$192:$G$227,MATCH(C205,'5A'!$B$192:$B$227,0)),0)</f>
        <v>0</v>
      </c>
      <c r="K205" s="333">
        <f>IFERROR(INDEX('6A'!$G$192:$G$227,MATCH(C205,'6A'!$B$192:$B$227,0)),0)</f>
        <v>0</v>
      </c>
      <c r="L205" s="333">
        <f>IFERROR(INDEX('7A'!$G$192:$G$227,MATCH(C205,'7A'!$B$192:$B$227,0)),0)</f>
        <v>0</v>
      </c>
      <c r="M205" s="333">
        <f>IFERROR(INDEX('8A'!$G$192:$G$227,MATCH(C205,'8A'!$B$192:$B$227,0)),0)</f>
        <v>0</v>
      </c>
      <c r="N205" s="333">
        <f>IFERROR(INDEX('9A'!$G$192:$G$227,MATCH(C205,'9A'!$B$192:$B$227,0)),0)</f>
        <v>0</v>
      </c>
      <c r="O205" s="333">
        <f>IFERROR(INDEX('10A'!$G$192:$G$227,MATCH(C205,'10A'!$B$192:$B$227,0)),0)</f>
        <v>0</v>
      </c>
      <c r="P205" s="333">
        <f>IFERROR(INDEX('11A'!$G$192:$G$227,MATCH(C205,'11A'!$B$192:$B$227,0)),0)</f>
        <v>0</v>
      </c>
      <c r="Q205" s="333">
        <f>IFERROR(INDEX('12A'!$G$192:$G$227,MATCH(C205,'12A'!$B$192:$B$227,0)),0)</f>
        <v>0</v>
      </c>
      <c r="R205" s="333">
        <f>IFERROR(INDEX('13A'!$G$192:$G$227,MATCH(C205,'13A'!$B$192:$B$227,0)),0)</f>
        <v>0</v>
      </c>
      <c r="S205" s="333">
        <f>IFERROR(INDEX('14A'!$G$192:$G$227,MATCH(C205,'14A'!$B$192:$B$227,0)),0)</f>
        <v>0</v>
      </c>
      <c r="T205" s="333">
        <f>IFERROR(INDEX('15A'!$G$192:$G$227,MATCH(C205,'15A'!$B$192:$B$227,0)),0)</f>
        <v>0</v>
      </c>
      <c r="U205" s="333">
        <f>IFERROR(INDEX('16A'!$G$192:$G$227,MATCH($C205,'16A'!$B$192:$B$227,0)),0)</f>
        <v>0</v>
      </c>
      <c r="V205" s="333">
        <f>IFERROR(INDEX('17A'!$G$192:$G$227,MATCH($C205,'17A'!$B$192:$B$227,0)),0)</f>
        <v>0</v>
      </c>
      <c r="W205" s="333">
        <f>IFERROR(INDEX('18A'!$G$192:$G$227,MATCH($C205,'18A'!$B$192:$B$227,0)),0)</f>
        <v>0</v>
      </c>
      <c r="X205" s="333">
        <f>IFERROR(INDEX('19A'!$G$192:$G$227,MATCH($C205,'19A'!$B$192:$B$227,0)),0)</f>
        <v>0</v>
      </c>
      <c r="Y205" s="333">
        <f>IFERROR(INDEX('20A'!$G$192:$G$227,MATCH($C205,'20A'!$B$192:$B$227,0)),0)</f>
        <v>0</v>
      </c>
      <c r="Z205" s="333">
        <f>IFERROR(INDEX('21A'!$G$192:$G$227,MATCH($C205,'21A'!$B$192:$B$227,0)),0)</f>
        <v>0</v>
      </c>
      <c r="AA205" s="333">
        <f>IFERROR(INDEX('22A'!$G$192:$G$227,MATCH($C205,'22A'!$B$192:$B$227,0)),0)</f>
        <v>0</v>
      </c>
      <c r="AB205" s="333">
        <f>IFERROR(INDEX('23A'!$G$192:$G$227,MATCH($C205,'23A'!$B$192:$B$227,0)),0)</f>
        <v>0</v>
      </c>
      <c r="AC205" s="333">
        <f>IFERROR(INDEX('24A'!$G$192:$G$227,MATCH($C205,'24A'!$B$192:$B$227,0)),0)</f>
        <v>0</v>
      </c>
      <c r="AD205" s="333">
        <f>IFERROR(INDEX('25A'!$G$192:$G$227,MATCH($C205,'25A'!$B$192:$B$227,0)),0)</f>
        <v>0</v>
      </c>
      <c r="AE205" s="333">
        <f>IFERROR(INDEX('26A'!$G$192:$G$227,MATCH($C205,'26A'!$B$192:$B$227,0)),0)</f>
        <v>0</v>
      </c>
      <c r="AF205" s="333">
        <f>IFERROR(INDEX('27A'!$G$192:$G$227,MATCH($C205,'27A'!$B$192:$B$227,0)),0)</f>
        <v>0</v>
      </c>
      <c r="AG205" s="333">
        <f>IFERROR(INDEX('28A'!$G$192:$G$227,MATCH($C205,'28A'!$B$192:$B$227,0)),0)</f>
        <v>0</v>
      </c>
      <c r="AH205" s="333">
        <f>IFERROR(INDEX('29A'!$G$192:$G$227,MATCH($C205,'29A'!$B$192:$B$227,0)),0)</f>
        <v>0</v>
      </c>
      <c r="AI205" s="333">
        <f>IFERROR(INDEX('30A'!$G$192:$G$227,MATCH($C205,'30A'!$B$192:$B$227,0)),0)</f>
        <v>0</v>
      </c>
    </row>
    <row r="206" spans="1:35" ht="17.399999999999999" hidden="1">
      <c r="A206" s="298"/>
      <c r="B206" s="298"/>
      <c r="C206" s="286" t="s">
        <v>229</v>
      </c>
      <c r="D206" s="293" t="s">
        <v>209</v>
      </c>
      <c r="E206" s="287">
        <f t="shared" ref="E206:E262" si="3">SUM(F206:T206)</f>
        <v>0</v>
      </c>
      <c r="F206" s="333">
        <f>IFERROR(INDEX('1A'!$G$192:$G$227,MATCH(C206,'1A'!$B$192:$B$227,0)),0)</f>
        <v>0</v>
      </c>
      <c r="G206" s="333">
        <f>IFERROR(INDEX(#REF!,MATCH(C206,#REF!,0)),0)</f>
        <v>0</v>
      </c>
      <c r="H206" s="333">
        <f>IFERROR(INDEX('3A'!$G$192:$G$227,MATCH(C206,'3A'!$B$192:$B$227,0)),0)</f>
        <v>0</v>
      </c>
      <c r="I206" s="333">
        <f>IFERROR(INDEX('4A'!$G$192:$G$227,MATCH(C206,'4A'!$B$192:$B$227,0)),0)</f>
        <v>0</v>
      </c>
      <c r="J206" s="333">
        <f>IFERROR(INDEX('5A'!$G$192:$G$227,MATCH(C206,'5A'!$B$192:$B$227,0)),0)</f>
        <v>0</v>
      </c>
      <c r="K206" s="333">
        <f>IFERROR(INDEX('6A'!$G$192:$G$227,MATCH(C206,'6A'!$B$192:$B$227,0)),0)</f>
        <v>0</v>
      </c>
      <c r="L206" s="333">
        <f>IFERROR(INDEX('7A'!$G$192:$G$227,MATCH(C206,'7A'!$B$192:$B$227,0)),0)</f>
        <v>0</v>
      </c>
      <c r="M206" s="333">
        <f>IFERROR(INDEX('8A'!$G$192:$G$227,MATCH(C206,'8A'!$B$192:$B$227,0)),0)</f>
        <v>0</v>
      </c>
      <c r="N206" s="333">
        <f>IFERROR(INDEX('9A'!$G$192:$G$227,MATCH(C206,'9A'!$B$192:$B$227,0)),0)</f>
        <v>0</v>
      </c>
      <c r="O206" s="333">
        <f>IFERROR(INDEX('10A'!$G$192:$G$227,MATCH(C206,'10A'!$B$192:$B$227,0)),0)</f>
        <v>0</v>
      </c>
      <c r="P206" s="333">
        <f>IFERROR(INDEX('11A'!$G$192:$G$227,MATCH(C206,'11A'!$B$192:$B$227,0)),0)</f>
        <v>0</v>
      </c>
      <c r="Q206" s="333">
        <f>IFERROR(INDEX('12A'!$G$192:$G$227,MATCH(C206,'12A'!$B$192:$B$227,0)),0)</f>
        <v>0</v>
      </c>
      <c r="R206" s="333">
        <f>IFERROR(INDEX('13A'!$G$192:$G$227,MATCH(C206,'13A'!$B$192:$B$227,0)),0)</f>
        <v>0</v>
      </c>
      <c r="S206" s="333">
        <f>IFERROR(INDEX('14A'!$G$192:$G$227,MATCH(C206,'14A'!$B$192:$B$227,0)),0)</f>
        <v>0</v>
      </c>
      <c r="T206" s="333">
        <f>IFERROR(INDEX('15A'!$G$192:$G$227,MATCH(C206,'15A'!$B$192:$B$227,0)),0)</f>
        <v>0</v>
      </c>
      <c r="U206" s="333">
        <f>IFERROR(INDEX('16A'!$G$192:$G$227,MATCH($C206,'16A'!$B$192:$B$227,0)),0)</f>
        <v>0</v>
      </c>
      <c r="V206" s="333">
        <f>IFERROR(INDEX('17A'!$G$192:$G$227,MATCH($C206,'17A'!$B$192:$B$227,0)),0)</f>
        <v>0</v>
      </c>
      <c r="W206" s="333">
        <f>IFERROR(INDEX('18A'!$G$192:$G$227,MATCH($C206,'18A'!$B$192:$B$227,0)),0)</f>
        <v>0</v>
      </c>
      <c r="X206" s="333">
        <f>IFERROR(INDEX('19A'!$G$192:$G$227,MATCH($C206,'19A'!$B$192:$B$227,0)),0)</f>
        <v>0</v>
      </c>
      <c r="Y206" s="333">
        <f>IFERROR(INDEX('20A'!$G$192:$G$227,MATCH($C206,'20A'!$B$192:$B$227,0)),0)</f>
        <v>0</v>
      </c>
      <c r="Z206" s="333">
        <f>IFERROR(INDEX('21A'!$G$192:$G$227,MATCH($C206,'21A'!$B$192:$B$227,0)),0)</f>
        <v>0</v>
      </c>
      <c r="AA206" s="333">
        <f>IFERROR(INDEX('22A'!$G$192:$G$227,MATCH($C206,'22A'!$B$192:$B$227,0)),0)</f>
        <v>0</v>
      </c>
      <c r="AB206" s="333">
        <f>IFERROR(INDEX('23A'!$G$192:$G$227,MATCH($C206,'23A'!$B$192:$B$227,0)),0)</f>
        <v>0</v>
      </c>
      <c r="AC206" s="333">
        <f>IFERROR(INDEX('24A'!$G$192:$G$227,MATCH($C206,'24A'!$B$192:$B$227,0)),0)</f>
        <v>0</v>
      </c>
      <c r="AD206" s="333">
        <f>IFERROR(INDEX('25A'!$G$192:$G$227,MATCH($C206,'25A'!$B$192:$B$227,0)),0)</f>
        <v>0</v>
      </c>
      <c r="AE206" s="333">
        <f>IFERROR(INDEX('26A'!$G$192:$G$227,MATCH($C206,'26A'!$B$192:$B$227,0)),0)</f>
        <v>0</v>
      </c>
      <c r="AF206" s="333">
        <f>IFERROR(INDEX('27A'!$G$192:$G$227,MATCH($C206,'27A'!$B$192:$B$227,0)),0)</f>
        <v>0</v>
      </c>
      <c r="AG206" s="333">
        <f>IFERROR(INDEX('28A'!$G$192:$G$227,MATCH($C206,'28A'!$B$192:$B$227,0)),0)</f>
        <v>0</v>
      </c>
      <c r="AH206" s="333">
        <f>IFERROR(INDEX('29A'!$G$192:$G$227,MATCH($C206,'29A'!$B$192:$B$227,0)),0)</f>
        <v>0</v>
      </c>
      <c r="AI206" s="333">
        <f>IFERROR(INDEX('30A'!$G$192:$G$227,MATCH($C206,'30A'!$B$192:$B$227,0)),0)</f>
        <v>0</v>
      </c>
    </row>
    <row r="207" spans="1:35" ht="17.399999999999999" hidden="1">
      <c r="A207" s="298"/>
      <c r="B207" s="298"/>
      <c r="C207" s="286" t="s">
        <v>230</v>
      </c>
      <c r="D207" s="293" t="s">
        <v>209</v>
      </c>
      <c r="E207" s="287">
        <f t="shared" si="3"/>
        <v>0</v>
      </c>
      <c r="F207" s="333">
        <f>IFERROR(INDEX('1A'!$G$192:$G$227,MATCH(C207,'1A'!$B$192:$B$227,0)),0)</f>
        <v>0</v>
      </c>
      <c r="G207" s="333">
        <f>IFERROR(INDEX(#REF!,MATCH(C207,#REF!,0)),0)</f>
        <v>0</v>
      </c>
      <c r="H207" s="333">
        <f>IFERROR(INDEX('3A'!$G$192:$G$227,MATCH(C207,'3A'!$B$192:$B$227,0)),0)</f>
        <v>0</v>
      </c>
      <c r="I207" s="333">
        <f>IFERROR(INDEX('4A'!$G$192:$G$227,MATCH(C207,'4A'!$B$192:$B$227,0)),0)</f>
        <v>0</v>
      </c>
      <c r="J207" s="333">
        <f>IFERROR(INDEX('5A'!$G$192:$G$227,MATCH(C207,'5A'!$B$192:$B$227,0)),0)</f>
        <v>0</v>
      </c>
      <c r="K207" s="333">
        <f>IFERROR(INDEX('6A'!$G$192:$G$227,MATCH(C207,'6A'!$B$192:$B$227,0)),0)</f>
        <v>0</v>
      </c>
      <c r="L207" s="333">
        <f>IFERROR(INDEX('7A'!$G$192:$G$227,MATCH(C207,'7A'!$B$192:$B$227,0)),0)</f>
        <v>0</v>
      </c>
      <c r="M207" s="333">
        <f>IFERROR(INDEX('8A'!$G$192:$G$227,MATCH(C207,'8A'!$B$192:$B$227,0)),0)</f>
        <v>0</v>
      </c>
      <c r="N207" s="333">
        <f>IFERROR(INDEX('9A'!$G$192:$G$227,MATCH(C207,'9A'!$B$192:$B$227,0)),0)</f>
        <v>0</v>
      </c>
      <c r="O207" s="333">
        <f>IFERROR(INDEX('10A'!$G$192:$G$227,MATCH(C207,'10A'!$B$192:$B$227,0)),0)</f>
        <v>0</v>
      </c>
      <c r="P207" s="333">
        <f>IFERROR(INDEX('11A'!$G$192:$G$227,MATCH(C207,'11A'!$B$192:$B$227,0)),0)</f>
        <v>0</v>
      </c>
      <c r="Q207" s="333">
        <f>IFERROR(INDEX('12A'!$G$192:$G$227,MATCH(C207,'12A'!$B$192:$B$227,0)),0)</f>
        <v>0</v>
      </c>
      <c r="R207" s="333">
        <f>IFERROR(INDEX('13A'!$G$192:$G$227,MATCH(C207,'13A'!$B$192:$B$227,0)),0)</f>
        <v>0</v>
      </c>
      <c r="S207" s="333">
        <f>IFERROR(INDEX('14A'!$G$192:$G$227,MATCH(C207,'14A'!$B$192:$B$227,0)),0)</f>
        <v>0</v>
      </c>
      <c r="T207" s="333">
        <f>IFERROR(INDEX('15A'!$G$192:$G$227,MATCH(C207,'15A'!$B$192:$B$227,0)),0)</f>
        <v>0</v>
      </c>
      <c r="U207" s="333">
        <f>IFERROR(INDEX('16A'!$G$192:$G$227,MATCH($C207,'16A'!$B$192:$B$227,0)),0)</f>
        <v>0</v>
      </c>
      <c r="V207" s="333">
        <f>IFERROR(INDEX('17A'!$G$192:$G$227,MATCH($C207,'17A'!$B$192:$B$227,0)),0)</f>
        <v>0</v>
      </c>
      <c r="W207" s="333">
        <f>IFERROR(INDEX('18A'!$G$192:$G$227,MATCH($C207,'18A'!$B$192:$B$227,0)),0)</f>
        <v>0</v>
      </c>
      <c r="X207" s="333">
        <f>IFERROR(INDEX('19A'!$G$192:$G$227,MATCH($C207,'19A'!$B$192:$B$227,0)),0)</f>
        <v>0</v>
      </c>
      <c r="Y207" s="333">
        <f>IFERROR(INDEX('20A'!$G$192:$G$227,MATCH($C207,'20A'!$B$192:$B$227,0)),0)</f>
        <v>0</v>
      </c>
      <c r="Z207" s="333">
        <f>IFERROR(INDEX('21A'!$G$192:$G$227,MATCH($C207,'21A'!$B$192:$B$227,0)),0)</f>
        <v>0</v>
      </c>
      <c r="AA207" s="333">
        <f>IFERROR(INDEX('22A'!$G$192:$G$227,MATCH($C207,'22A'!$B$192:$B$227,0)),0)</f>
        <v>0</v>
      </c>
      <c r="AB207" s="333">
        <f>IFERROR(INDEX('23A'!$G$192:$G$227,MATCH($C207,'23A'!$B$192:$B$227,0)),0)</f>
        <v>0</v>
      </c>
      <c r="AC207" s="333">
        <f>IFERROR(INDEX('24A'!$G$192:$G$227,MATCH($C207,'24A'!$B$192:$B$227,0)),0)</f>
        <v>0</v>
      </c>
      <c r="AD207" s="333">
        <f>IFERROR(INDEX('25A'!$G$192:$G$227,MATCH($C207,'25A'!$B$192:$B$227,0)),0)</f>
        <v>0</v>
      </c>
      <c r="AE207" s="333">
        <f>IFERROR(INDEX('26A'!$G$192:$G$227,MATCH($C207,'26A'!$B$192:$B$227,0)),0)</f>
        <v>0</v>
      </c>
      <c r="AF207" s="333">
        <f>IFERROR(INDEX('27A'!$G$192:$G$227,MATCH($C207,'27A'!$B$192:$B$227,0)),0)</f>
        <v>0</v>
      </c>
      <c r="AG207" s="333">
        <f>IFERROR(INDEX('28A'!$G$192:$G$227,MATCH($C207,'28A'!$B$192:$B$227,0)),0)</f>
        <v>0</v>
      </c>
      <c r="AH207" s="333">
        <f>IFERROR(INDEX('29A'!$G$192:$G$227,MATCH($C207,'29A'!$B$192:$B$227,0)),0)</f>
        <v>0</v>
      </c>
      <c r="AI207" s="333">
        <f>IFERROR(INDEX('30A'!$G$192:$G$227,MATCH($C207,'30A'!$B$192:$B$227,0)),0)</f>
        <v>0</v>
      </c>
    </row>
    <row r="208" spans="1:35" ht="17.399999999999999" hidden="1">
      <c r="A208" s="298"/>
      <c r="B208" s="298"/>
      <c r="C208" s="286" t="s">
        <v>231</v>
      </c>
      <c r="D208" s="293" t="s">
        <v>209</v>
      </c>
      <c r="E208" s="287">
        <f t="shared" si="3"/>
        <v>0</v>
      </c>
      <c r="F208" s="333">
        <f>IFERROR(INDEX('1A'!$G$192:$G$227,MATCH(C208,'1A'!$B$192:$B$227,0)),0)</f>
        <v>0</v>
      </c>
      <c r="G208" s="333">
        <f>IFERROR(INDEX(#REF!,MATCH(C208,#REF!,0)),0)</f>
        <v>0</v>
      </c>
      <c r="H208" s="333">
        <f>IFERROR(INDEX('3A'!$G$192:$G$227,MATCH(C208,'3A'!$B$192:$B$227,0)),0)</f>
        <v>0</v>
      </c>
      <c r="I208" s="333">
        <f>IFERROR(INDEX('4A'!$G$192:$G$227,MATCH(C208,'4A'!$B$192:$B$227,0)),0)</f>
        <v>0</v>
      </c>
      <c r="J208" s="333">
        <f>IFERROR(INDEX('5A'!$G$192:$G$227,MATCH(C208,'5A'!$B$192:$B$227,0)),0)</f>
        <v>0</v>
      </c>
      <c r="K208" s="333">
        <f>IFERROR(INDEX('6A'!$G$192:$G$227,MATCH(C208,'6A'!$B$192:$B$227,0)),0)</f>
        <v>0</v>
      </c>
      <c r="L208" s="333">
        <f>IFERROR(INDEX('7A'!$G$192:$G$227,MATCH(C208,'7A'!$B$192:$B$227,0)),0)</f>
        <v>0</v>
      </c>
      <c r="M208" s="333">
        <f>IFERROR(INDEX('8A'!$G$192:$G$227,MATCH(C208,'8A'!$B$192:$B$227,0)),0)</f>
        <v>0</v>
      </c>
      <c r="N208" s="333">
        <f>IFERROR(INDEX('9A'!$G$192:$G$227,MATCH(C208,'9A'!$B$192:$B$227,0)),0)</f>
        <v>0</v>
      </c>
      <c r="O208" s="333">
        <f>IFERROR(INDEX('10A'!$G$192:$G$227,MATCH(C208,'10A'!$B$192:$B$227,0)),0)</f>
        <v>0</v>
      </c>
      <c r="P208" s="333">
        <f>IFERROR(INDEX('11A'!$G$192:$G$227,MATCH(C208,'11A'!$B$192:$B$227,0)),0)</f>
        <v>0</v>
      </c>
      <c r="Q208" s="333">
        <f>IFERROR(INDEX('12A'!$G$192:$G$227,MATCH(C208,'12A'!$B$192:$B$227,0)),0)</f>
        <v>0</v>
      </c>
      <c r="R208" s="333">
        <f>IFERROR(INDEX('13A'!$G$192:$G$227,MATCH(C208,'13A'!$B$192:$B$227,0)),0)</f>
        <v>0</v>
      </c>
      <c r="S208" s="333">
        <f>IFERROR(INDEX('14A'!$G$192:$G$227,MATCH(C208,'14A'!$B$192:$B$227,0)),0)</f>
        <v>0</v>
      </c>
      <c r="T208" s="333">
        <f>IFERROR(INDEX('15A'!$G$192:$G$227,MATCH(C208,'15A'!$B$192:$B$227,0)),0)</f>
        <v>0</v>
      </c>
      <c r="U208" s="333">
        <f>IFERROR(INDEX('16A'!$G$192:$G$227,MATCH($C208,'16A'!$B$192:$B$227,0)),0)</f>
        <v>0</v>
      </c>
      <c r="V208" s="333">
        <f>IFERROR(INDEX('17A'!$G$192:$G$227,MATCH($C208,'17A'!$B$192:$B$227,0)),0)</f>
        <v>0</v>
      </c>
      <c r="W208" s="333">
        <f>IFERROR(INDEX('18A'!$G$192:$G$227,MATCH($C208,'18A'!$B$192:$B$227,0)),0)</f>
        <v>0</v>
      </c>
      <c r="X208" s="333">
        <f>IFERROR(INDEX('19A'!$G$192:$G$227,MATCH($C208,'19A'!$B$192:$B$227,0)),0)</f>
        <v>0</v>
      </c>
      <c r="Y208" s="333">
        <f>IFERROR(INDEX('20A'!$G$192:$G$227,MATCH($C208,'20A'!$B$192:$B$227,0)),0)</f>
        <v>0</v>
      </c>
      <c r="Z208" s="333">
        <f>IFERROR(INDEX('21A'!$G$192:$G$227,MATCH($C208,'21A'!$B$192:$B$227,0)),0)</f>
        <v>0</v>
      </c>
      <c r="AA208" s="333">
        <f>IFERROR(INDEX('22A'!$G$192:$G$227,MATCH($C208,'22A'!$B$192:$B$227,0)),0)</f>
        <v>0</v>
      </c>
      <c r="AB208" s="333">
        <f>IFERROR(INDEX('23A'!$G$192:$G$227,MATCH($C208,'23A'!$B$192:$B$227,0)),0)</f>
        <v>0</v>
      </c>
      <c r="AC208" s="333">
        <f>IFERROR(INDEX('24A'!$G$192:$G$227,MATCH($C208,'24A'!$B$192:$B$227,0)),0)</f>
        <v>0</v>
      </c>
      <c r="AD208" s="333">
        <f>IFERROR(INDEX('25A'!$G$192:$G$227,MATCH($C208,'25A'!$B$192:$B$227,0)),0)</f>
        <v>0</v>
      </c>
      <c r="AE208" s="333">
        <f>IFERROR(INDEX('26A'!$G$192:$G$227,MATCH($C208,'26A'!$B$192:$B$227,0)),0)</f>
        <v>0</v>
      </c>
      <c r="AF208" s="333">
        <f>IFERROR(INDEX('27A'!$G$192:$G$227,MATCH($C208,'27A'!$B$192:$B$227,0)),0)</f>
        <v>0</v>
      </c>
      <c r="AG208" s="333">
        <f>IFERROR(INDEX('28A'!$G$192:$G$227,MATCH($C208,'28A'!$B$192:$B$227,0)),0)</f>
        <v>0</v>
      </c>
      <c r="AH208" s="333">
        <f>IFERROR(INDEX('29A'!$G$192:$G$227,MATCH($C208,'29A'!$B$192:$B$227,0)),0)</f>
        <v>0</v>
      </c>
      <c r="AI208" s="333">
        <f>IFERROR(INDEX('30A'!$G$192:$G$227,MATCH($C208,'30A'!$B$192:$B$227,0)),0)</f>
        <v>0</v>
      </c>
    </row>
    <row r="209" spans="1:35" ht="17.399999999999999" hidden="1">
      <c r="A209" s="298"/>
      <c r="B209" s="298"/>
      <c r="C209" s="286" t="s">
        <v>232</v>
      </c>
      <c r="D209" s="293" t="s">
        <v>209</v>
      </c>
      <c r="E209" s="287">
        <f t="shared" si="3"/>
        <v>0</v>
      </c>
      <c r="F209" s="333">
        <f>IFERROR(INDEX('1A'!$G$192:$G$227,MATCH(C209,'1A'!$B$192:$B$227,0)),0)</f>
        <v>0</v>
      </c>
      <c r="G209" s="333">
        <f>IFERROR(INDEX(#REF!,MATCH(C209,#REF!,0)),0)</f>
        <v>0</v>
      </c>
      <c r="H209" s="333">
        <f>IFERROR(INDEX('3A'!$G$192:$G$227,MATCH(C209,'3A'!$B$192:$B$227,0)),0)</f>
        <v>0</v>
      </c>
      <c r="I209" s="333">
        <f>IFERROR(INDEX('4A'!$G$192:$G$227,MATCH(C209,'4A'!$B$192:$B$227,0)),0)</f>
        <v>0</v>
      </c>
      <c r="J209" s="333">
        <f>IFERROR(INDEX('5A'!$G$192:$G$227,MATCH(C209,'5A'!$B$192:$B$227,0)),0)</f>
        <v>0</v>
      </c>
      <c r="K209" s="333">
        <f>IFERROR(INDEX('6A'!$G$192:$G$227,MATCH(C209,'6A'!$B$192:$B$227,0)),0)</f>
        <v>0</v>
      </c>
      <c r="L209" s="333">
        <f>IFERROR(INDEX('7A'!$G$192:$G$227,MATCH(C209,'7A'!$B$192:$B$227,0)),0)</f>
        <v>0</v>
      </c>
      <c r="M209" s="333">
        <f>IFERROR(INDEX('8A'!$G$192:$G$227,MATCH(C209,'8A'!$B$192:$B$227,0)),0)</f>
        <v>0</v>
      </c>
      <c r="N209" s="333">
        <f>IFERROR(INDEX('9A'!$G$192:$G$227,MATCH(C209,'9A'!$B$192:$B$227,0)),0)</f>
        <v>0</v>
      </c>
      <c r="O209" s="333">
        <f>IFERROR(INDEX('10A'!$G$192:$G$227,MATCH(C209,'10A'!$B$192:$B$227,0)),0)</f>
        <v>0</v>
      </c>
      <c r="P209" s="333">
        <f>IFERROR(INDEX('11A'!$G$192:$G$227,MATCH(C209,'11A'!$B$192:$B$227,0)),0)</f>
        <v>0</v>
      </c>
      <c r="Q209" s="333">
        <f>IFERROR(INDEX('12A'!$G$192:$G$227,MATCH(C209,'12A'!$B$192:$B$227,0)),0)</f>
        <v>0</v>
      </c>
      <c r="R209" s="333">
        <f>IFERROR(INDEX('13A'!$G$192:$G$227,MATCH(C209,'13A'!$B$192:$B$227,0)),0)</f>
        <v>0</v>
      </c>
      <c r="S209" s="333">
        <f>IFERROR(INDEX('14A'!$G$192:$G$227,MATCH(C209,'14A'!$B$192:$B$227,0)),0)</f>
        <v>0</v>
      </c>
      <c r="T209" s="333">
        <f>IFERROR(INDEX('15A'!$G$192:$G$227,MATCH(C209,'15A'!$B$192:$B$227,0)),0)</f>
        <v>0</v>
      </c>
      <c r="U209" s="333">
        <f>IFERROR(INDEX('16A'!$G$192:$G$227,MATCH($C209,'16A'!$B$192:$B$227,0)),0)</f>
        <v>0</v>
      </c>
      <c r="V209" s="333">
        <f>IFERROR(INDEX('17A'!$G$192:$G$227,MATCH($C209,'17A'!$B$192:$B$227,0)),0)</f>
        <v>0</v>
      </c>
      <c r="W209" s="333">
        <f>IFERROR(INDEX('18A'!$G$192:$G$227,MATCH($C209,'18A'!$B$192:$B$227,0)),0)</f>
        <v>0</v>
      </c>
      <c r="X209" s="333">
        <f>IFERROR(INDEX('19A'!$G$192:$G$227,MATCH($C209,'19A'!$B$192:$B$227,0)),0)</f>
        <v>0</v>
      </c>
      <c r="Y209" s="333">
        <f>IFERROR(INDEX('20A'!$G$192:$G$227,MATCH($C209,'20A'!$B$192:$B$227,0)),0)</f>
        <v>0</v>
      </c>
      <c r="Z209" s="333">
        <f>IFERROR(INDEX('21A'!$G$192:$G$227,MATCH($C209,'21A'!$B$192:$B$227,0)),0)</f>
        <v>0</v>
      </c>
      <c r="AA209" s="333">
        <f>IFERROR(INDEX('22A'!$G$192:$G$227,MATCH($C209,'22A'!$B$192:$B$227,0)),0)</f>
        <v>0</v>
      </c>
      <c r="AB209" s="333">
        <f>IFERROR(INDEX('23A'!$G$192:$G$227,MATCH($C209,'23A'!$B$192:$B$227,0)),0)</f>
        <v>0</v>
      </c>
      <c r="AC209" s="333">
        <f>IFERROR(INDEX('24A'!$G$192:$G$227,MATCH($C209,'24A'!$B$192:$B$227,0)),0)</f>
        <v>0</v>
      </c>
      <c r="AD209" s="333">
        <f>IFERROR(INDEX('25A'!$G$192:$G$227,MATCH($C209,'25A'!$B$192:$B$227,0)),0)</f>
        <v>0</v>
      </c>
      <c r="AE209" s="333">
        <f>IFERROR(INDEX('26A'!$G$192:$G$227,MATCH($C209,'26A'!$B$192:$B$227,0)),0)</f>
        <v>0</v>
      </c>
      <c r="AF209" s="333">
        <f>IFERROR(INDEX('27A'!$G$192:$G$227,MATCH($C209,'27A'!$B$192:$B$227,0)),0)</f>
        <v>0</v>
      </c>
      <c r="AG209" s="333">
        <f>IFERROR(INDEX('28A'!$G$192:$G$227,MATCH($C209,'28A'!$B$192:$B$227,0)),0)</f>
        <v>0</v>
      </c>
      <c r="AH209" s="333">
        <f>IFERROR(INDEX('29A'!$G$192:$G$227,MATCH($C209,'29A'!$B$192:$B$227,0)),0)</f>
        <v>0</v>
      </c>
      <c r="AI209" s="333">
        <f>IFERROR(INDEX('30A'!$G$192:$G$227,MATCH($C209,'30A'!$B$192:$B$227,0)),0)</f>
        <v>0</v>
      </c>
    </row>
    <row r="210" spans="1:35" ht="17.399999999999999" hidden="1">
      <c r="A210" s="298"/>
      <c r="B210" s="298"/>
      <c r="C210" s="286" t="s">
        <v>233</v>
      </c>
      <c r="D210" s="293" t="s">
        <v>209</v>
      </c>
      <c r="E210" s="287">
        <f t="shared" si="3"/>
        <v>0</v>
      </c>
      <c r="F210" s="333">
        <f>IFERROR(INDEX('1A'!$G$192:$G$227,MATCH(C210,'1A'!$B$192:$B$227,0)),0)</f>
        <v>0</v>
      </c>
      <c r="G210" s="333">
        <f>IFERROR(INDEX(#REF!,MATCH(C210,#REF!,0)),0)</f>
        <v>0</v>
      </c>
      <c r="H210" s="333">
        <f>IFERROR(INDEX('3A'!$G$192:$G$227,MATCH(C210,'3A'!$B$192:$B$227,0)),0)</f>
        <v>0</v>
      </c>
      <c r="I210" s="333">
        <f>IFERROR(INDEX('4A'!$G$192:$G$227,MATCH(C210,'4A'!$B$192:$B$227,0)),0)</f>
        <v>0</v>
      </c>
      <c r="J210" s="333">
        <f>IFERROR(INDEX('5A'!$G$192:$G$227,MATCH(C210,'5A'!$B$192:$B$227,0)),0)</f>
        <v>0</v>
      </c>
      <c r="K210" s="333">
        <f>IFERROR(INDEX('6A'!$G$192:$G$227,MATCH(C210,'6A'!$B$192:$B$227,0)),0)</f>
        <v>0</v>
      </c>
      <c r="L210" s="333">
        <f>IFERROR(INDEX('7A'!$G$192:$G$227,MATCH(C210,'7A'!$B$192:$B$227,0)),0)</f>
        <v>0</v>
      </c>
      <c r="M210" s="333">
        <f>IFERROR(INDEX('8A'!$G$192:$G$227,MATCH(C210,'8A'!$B$192:$B$227,0)),0)</f>
        <v>0</v>
      </c>
      <c r="N210" s="333">
        <f>IFERROR(INDEX('9A'!$G$192:$G$227,MATCH(C210,'9A'!$B$192:$B$227,0)),0)</f>
        <v>0</v>
      </c>
      <c r="O210" s="333">
        <f>IFERROR(INDEX('10A'!$G$192:$G$227,MATCH(C210,'10A'!$B$192:$B$227,0)),0)</f>
        <v>0</v>
      </c>
      <c r="P210" s="333">
        <f>IFERROR(INDEX('11A'!$G$192:$G$227,MATCH(C210,'11A'!$B$192:$B$227,0)),0)</f>
        <v>0</v>
      </c>
      <c r="Q210" s="333">
        <f>IFERROR(INDEX('12A'!$G$192:$G$227,MATCH(C210,'12A'!$B$192:$B$227,0)),0)</f>
        <v>0</v>
      </c>
      <c r="R210" s="333">
        <f>IFERROR(INDEX('13A'!$G$192:$G$227,MATCH(C210,'13A'!$B$192:$B$227,0)),0)</f>
        <v>0</v>
      </c>
      <c r="S210" s="333">
        <f>IFERROR(INDEX('14A'!$G$192:$G$227,MATCH(C210,'14A'!$B$192:$B$227,0)),0)</f>
        <v>0</v>
      </c>
      <c r="T210" s="333">
        <f>IFERROR(INDEX('15A'!$G$192:$G$227,MATCH(C210,'15A'!$B$192:$B$227,0)),0)</f>
        <v>0</v>
      </c>
      <c r="U210" s="333">
        <f>IFERROR(INDEX('16A'!$G$192:$G$227,MATCH($C210,'16A'!$B$192:$B$227,0)),0)</f>
        <v>0</v>
      </c>
      <c r="V210" s="333">
        <f>IFERROR(INDEX('17A'!$G$192:$G$227,MATCH($C210,'17A'!$B$192:$B$227,0)),0)</f>
        <v>0</v>
      </c>
      <c r="W210" s="333">
        <f>IFERROR(INDEX('18A'!$G$192:$G$227,MATCH($C210,'18A'!$B$192:$B$227,0)),0)</f>
        <v>0</v>
      </c>
      <c r="X210" s="333">
        <f>IFERROR(INDEX('19A'!$G$192:$G$227,MATCH($C210,'19A'!$B$192:$B$227,0)),0)</f>
        <v>0</v>
      </c>
      <c r="Y210" s="333">
        <f>IFERROR(INDEX('20A'!$G$192:$G$227,MATCH($C210,'20A'!$B$192:$B$227,0)),0)</f>
        <v>0</v>
      </c>
      <c r="Z210" s="333">
        <f>IFERROR(INDEX('21A'!$G$192:$G$227,MATCH($C210,'21A'!$B$192:$B$227,0)),0)</f>
        <v>0</v>
      </c>
      <c r="AA210" s="333">
        <f>IFERROR(INDEX('22A'!$G$192:$G$227,MATCH($C210,'22A'!$B$192:$B$227,0)),0)</f>
        <v>0</v>
      </c>
      <c r="AB210" s="333">
        <f>IFERROR(INDEX('23A'!$G$192:$G$227,MATCH($C210,'23A'!$B$192:$B$227,0)),0)</f>
        <v>0</v>
      </c>
      <c r="AC210" s="333">
        <f>IFERROR(INDEX('24A'!$G$192:$G$227,MATCH($C210,'24A'!$B$192:$B$227,0)),0)</f>
        <v>0</v>
      </c>
      <c r="AD210" s="333">
        <f>IFERROR(INDEX('25A'!$G$192:$G$227,MATCH($C210,'25A'!$B$192:$B$227,0)),0)</f>
        <v>0</v>
      </c>
      <c r="AE210" s="333">
        <f>IFERROR(INDEX('26A'!$G$192:$G$227,MATCH($C210,'26A'!$B$192:$B$227,0)),0)</f>
        <v>0</v>
      </c>
      <c r="AF210" s="333">
        <f>IFERROR(INDEX('27A'!$G$192:$G$227,MATCH($C210,'27A'!$B$192:$B$227,0)),0)</f>
        <v>0</v>
      </c>
      <c r="AG210" s="333">
        <f>IFERROR(INDEX('28A'!$G$192:$G$227,MATCH($C210,'28A'!$B$192:$B$227,0)),0)</f>
        <v>0</v>
      </c>
      <c r="AH210" s="333">
        <f>IFERROR(INDEX('29A'!$G$192:$G$227,MATCH($C210,'29A'!$B$192:$B$227,0)),0)</f>
        <v>0</v>
      </c>
      <c r="AI210" s="333">
        <f>IFERROR(INDEX('30A'!$G$192:$G$227,MATCH($C210,'30A'!$B$192:$B$227,0)),0)</f>
        <v>0</v>
      </c>
    </row>
    <row r="211" spans="1:35" ht="17.399999999999999" hidden="1">
      <c r="A211" s="298"/>
      <c r="B211" s="298"/>
      <c r="C211" s="286" t="s">
        <v>234</v>
      </c>
      <c r="D211" s="293" t="s">
        <v>209</v>
      </c>
      <c r="E211" s="287">
        <f t="shared" si="3"/>
        <v>0</v>
      </c>
      <c r="F211" s="333">
        <f>IFERROR(INDEX('1A'!$G$192:$G$227,MATCH(C211,'1A'!$B$192:$B$227,0)),0)</f>
        <v>0</v>
      </c>
      <c r="G211" s="333">
        <f>IFERROR(INDEX(#REF!,MATCH(C211,#REF!,0)),0)</f>
        <v>0</v>
      </c>
      <c r="H211" s="333">
        <f>IFERROR(INDEX('3A'!$G$192:$G$227,MATCH(C211,'3A'!$B$192:$B$227,0)),0)</f>
        <v>0</v>
      </c>
      <c r="I211" s="333">
        <f>IFERROR(INDEX('4A'!$G$192:$G$227,MATCH(C211,'4A'!$B$192:$B$227,0)),0)</f>
        <v>0</v>
      </c>
      <c r="J211" s="333">
        <f>IFERROR(INDEX('5A'!$G$192:$G$227,MATCH(C211,'5A'!$B$192:$B$227,0)),0)</f>
        <v>0</v>
      </c>
      <c r="K211" s="333">
        <f>IFERROR(INDEX('6A'!$G$192:$G$227,MATCH(C211,'6A'!$B$192:$B$227,0)),0)</f>
        <v>0</v>
      </c>
      <c r="L211" s="333">
        <f>IFERROR(INDEX('7A'!$G$192:$G$227,MATCH(C211,'7A'!$B$192:$B$227,0)),0)</f>
        <v>0</v>
      </c>
      <c r="M211" s="333">
        <f>IFERROR(INDEX('8A'!$G$192:$G$227,MATCH(C211,'8A'!$B$192:$B$227,0)),0)</f>
        <v>0</v>
      </c>
      <c r="N211" s="333">
        <f>IFERROR(INDEX('9A'!$G$192:$G$227,MATCH(C211,'9A'!$B$192:$B$227,0)),0)</f>
        <v>0</v>
      </c>
      <c r="O211" s="333">
        <f>IFERROR(INDEX('10A'!$G$192:$G$227,MATCH(C211,'10A'!$B$192:$B$227,0)),0)</f>
        <v>0</v>
      </c>
      <c r="P211" s="333">
        <f>IFERROR(INDEX('11A'!$G$192:$G$227,MATCH(C211,'11A'!$B$192:$B$227,0)),0)</f>
        <v>0</v>
      </c>
      <c r="Q211" s="333">
        <f>IFERROR(INDEX('12A'!$G$192:$G$227,MATCH(C211,'12A'!$B$192:$B$227,0)),0)</f>
        <v>0</v>
      </c>
      <c r="R211" s="333">
        <f>IFERROR(INDEX('13A'!$G$192:$G$227,MATCH(C211,'13A'!$B$192:$B$227,0)),0)</f>
        <v>0</v>
      </c>
      <c r="S211" s="333">
        <f>IFERROR(INDEX('14A'!$G$192:$G$227,MATCH(C211,'14A'!$B$192:$B$227,0)),0)</f>
        <v>0</v>
      </c>
      <c r="T211" s="333">
        <f>IFERROR(INDEX('15A'!$G$192:$G$227,MATCH(C211,'15A'!$B$192:$B$227,0)),0)</f>
        <v>0</v>
      </c>
      <c r="U211" s="333">
        <f>IFERROR(INDEX('16A'!$G$192:$G$227,MATCH($C211,'16A'!$B$192:$B$227,0)),0)</f>
        <v>0</v>
      </c>
      <c r="V211" s="333">
        <f>IFERROR(INDEX('17A'!$G$192:$G$227,MATCH($C211,'17A'!$B$192:$B$227,0)),0)</f>
        <v>0</v>
      </c>
      <c r="W211" s="333">
        <f>IFERROR(INDEX('18A'!$G$192:$G$227,MATCH($C211,'18A'!$B$192:$B$227,0)),0)</f>
        <v>0</v>
      </c>
      <c r="X211" s="333">
        <f>IFERROR(INDEX('19A'!$G$192:$G$227,MATCH($C211,'19A'!$B$192:$B$227,0)),0)</f>
        <v>0</v>
      </c>
      <c r="Y211" s="333">
        <f>IFERROR(INDEX('20A'!$G$192:$G$227,MATCH($C211,'20A'!$B$192:$B$227,0)),0)</f>
        <v>0</v>
      </c>
      <c r="Z211" s="333">
        <f>IFERROR(INDEX('21A'!$G$192:$G$227,MATCH($C211,'21A'!$B$192:$B$227,0)),0)</f>
        <v>0</v>
      </c>
      <c r="AA211" s="333">
        <f>IFERROR(INDEX('22A'!$G$192:$G$227,MATCH($C211,'22A'!$B$192:$B$227,0)),0)</f>
        <v>0</v>
      </c>
      <c r="AB211" s="333">
        <f>IFERROR(INDEX('23A'!$G$192:$G$227,MATCH($C211,'23A'!$B$192:$B$227,0)),0)</f>
        <v>0</v>
      </c>
      <c r="AC211" s="333">
        <f>IFERROR(INDEX('24A'!$G$192:$G$227,MATCH($C211,'24A'!$B$192:$B$227,0)),0)</f>
        <v>0</v>
      </c>
      <c r="AD211" s="333">
        <f>IFERROR(INDEX('25A'!$G$192:$G$227,MATCH($C211,'25A'!$B$192:$B$227,0)),0)</f>
        <v>0</v>
      </c>
      <c r="AE211" s="333">
        <f>IFERROR(INDEX('26A'!$G$192:$G$227,MATCH($C211,'26A'!$B$192:$B$227,0)),0)</f>
        <v>0</v>
      </c>
      <c r="AF211" s="333">
        <f>IFERROR(INDEX('27A'!$G$192:$G$227,MATCH($C211,'27A'!$B$192:$B$227,0)),0)</f>
        <v>0</v>
      </c>
      <c r="AG211" s="333">
        <f>IFERROR(INDEX('28A'!$G$192:$G$227,MATCH($C211,'28A'!$B$192:$B$227,0)),0)</f>
        <v>0</v>
      </c>
      <c r="AH211" s="333">
        <f>IFERROR(INDEX('29A'!$G$192:$G$227,MATCH($C211,'29A'!$B$192:$B$227,0)),0)</f>
        <v>0</v>
      </c>
      <c r="AI211" s="333">
        <f>IFERROR(INDEX('30A'!$G$192:$G$227,MATCH($C211,'30A'!$B$192:$B$227,0)),0)</f>
        <v>0</v>
      </c>
    </row>
    <row r="212" spans="1:35" ht="17.399999999999999" hidden="1">
      <c r="A212" s="298"/>
      <c r="B212" s="298"/>
      <c r="C212" s="286" t="s">
        <v>235</v>
      </c>
      <c r="D212" s="293" t="s">
        <v>209</v>
      </c>
      <c r="E212" s="287">
        <f t="shared" si="3"/>
        <v>0</v>
      </c>
      <c r="F212" s="333">
        <f>IFERROR(INDEX('1A'!$G$192:$G$227,MATCH(C212,'1A'!$B$192:$B$227,0)),0)</f>
        <v>0</v>
      </c>
      <c r="G212" s="333">
        <f>IFERROR(INDEX(#REF!,MATCH(C212,#REF!,0)),0)</f>
        <v>0</v>
      </c>
      <c r="H212" s="333">
        <f>IFERROR(INDEX('3A'!$G$192:$G$227,MATCH(C212,'3A'!$B$192:$B$227,0)),0)</f>
        <v>0</v>
      </c>
      <c r="I212" s="333">
        <f>IFERROR(INDEX('4A'!$G$192:$G$227,MATCH(C212,'4A'!$B$192:$B$227,0)),0)</f>
        <v>0</v>
      </c>
      <c r="J212" s="333">
        <f>IFERROR(INDEX('5A'!$G$192:$G$227,MATCH(C212,'5A'!$B$192:$B$227,0)),0)</f>
        <v>0</v>
      </c>
      <c r="K212" s="333">
        <f>IFERROR(INDEX('6A'!$G$192:$G$227,MATCH(C212,'6A'!$B$192:$B$227,0)),0)</f>
        <v>0</v>
      </c>
      <c r="L212" s="333">
        <f>IFERROR(INDEX('7A'!$G$192:$G$227,MATCH(C212,'7A'!$B$192:$B$227,0)),0)</f>
        <v>0</v>
      </c>
      <c r="M212" s="333">
        <f>IFERROR(INDEX('8A'!$G$192:$G$227,MATCH(C212,'8A'!$B$192:$B$227,0)),0)</f>
        <v>0</v>
      </c>
      <c r="N212" s="333">
        <f>IFERROR(INDEX('9A'!$G$192:$G$227,MATCH(C212,'9A'!$B$192:$B$227,0)),0)</f>
        <v>0</v>
      </c>
      <c r="O212" s="333">
        <f>IFERROR(INDEX('10A'!$G$192:$G$227,MATCH(C212,'10A'!$B$192:$B$227,0)),0)</f>
        <v>0</v>
      </c>
      <c r="P212" s="333">
        <f>IFERROR(INDEX('11A'!$G$192:$G$227,MATCH(C212,'11A'!$B$192:$B$227,0)),0)</f>
        <v>0</v>
      </c>
      <c r="Q212" s="333">
        <f>IFERROR(INDEX('12A'!$G$192:$G$227,MATCH(C212,'12A'!$B$192:$B$227,0)),0)</f>
        <v>0</v>
      </c>
      <c r="R212" s="333">
        <f>IFERROR(INDEX('13A'!$G$192:$G$227,MATCH(C212,'13A'!$B$192:$B$227,0)),0)</f>
        <v>0</v>
      </c>
      <c r="S212" s="333">
        <f>IFERROR(INDEX('14A'!$G$192:$G$227,MATCH(C212,'14A'!$B$192:$B$227,0)),0)</f>
        <v>0</v>
      </c>
      <c r="T212" s="333">
        <f>IFERROR(INDEX('15A'!$G$192:$G$227,MATCH(C212,'15A'!$B$192:$B$227,0)),0)</f>
        <v>0</v>
      </c>
      <c r="U212" s="333">
        <f>IFERROR(INDEX('16A'!$G$192:$G$227,MATCH($C212,'16A'!$B$192:$B$227,0)),0)</f>
        <v>0</v>
      </c>
      <c r="V212" s="333">
        <f>IFERROR(INDEX('17A'!$G$192:$G$227,MATCH($C212,'17A'!$B$192:$B$227,0)),0)</f>
        <v>0</v>
      </c>
      <c r="W212" s="333">
        <f>IFERROR(INDEX('18A'!$G$192:$G$227,MATCH($C212,'18A'!$B$192:$B$227,0)),0)</f>
        <v>0</v>
      </c>
      <c r="X212" s="333">
        <f>IFERROR(INDEX('19A'!$G$192:$G$227,MATCH($C212,'19A'!$B$192:$B$227,0)),0)</f>
        <v>0</v>
      </c>
      <c r="Y212" s="333">
        <f>IFERROR(INDEX('20A'!$G$192:$G$227,MATCH($C212,'20A'!$B$192:$B$227,0)),0)</f>
        <v>0</v>
      </c>
      <c r="Z212" s="333">
        <f>IFERROR(INDEX('21A'!$G$192:$G$227,MATCH($C212,'21A'!$B$192:$B$227,0)),0)</f>
        <v>0</v>
      </c>
      <c r="AA212" s="333">
        <f>IFERROR(INDEX('22A'!$G$192:$G$227,MATCH($C212,'22A'!$B$192:$B$227,0)),0)</f>
        <v>0</v>
      </c>
      <c r="AB212" s="333">
        <f>IFERROR(INDEX('23A'!$G$192:$G$227,MATCH($C212,'23A'!$B$192:$B$227,0)),0)</f>
        <v>0</v>
      </c>
      <c r="AC212" s="333">
        <f>IFERROR(INDEX('24A'!$G$192:$G$227,MATCH($C212,'24A'!$B$192:$B$227,0)),0)</f>
        <v>0</v>
      </c>
      <c r="AD212" s="333">
        <f>IFERROR(INDEX('25A'!$G$192:$G$227,MATCH($C212,'25A'!$B$192:$B$227,0)),0)</f>
        <v>0</v>
      </c>
      <c r="AE212" s="333">
        <f>IFERROR(INDEX('26A'!$G$192:$G$227,MATCH($C212,'26A'!$B$192:$B$227,0)),0)</f>
        <v>0</v>
      </c>
      <c r="AF212" s="333">
        <f>IFERROR(INDEX('27A'!$G$192:$G$227,MATCH($C212,'27A'!$B$192:$B$227,0)),0)</f>
        <v>0</v>
      </c>
      <c r="AG212" s="333">
        <f>IFERROR(INDEX('28A'!$G$192:$G$227,MATCH($C212,'28A'!$B$192:$B$227,0)),0)</f>
        <v>0</v>
      </c>
      <c r="AH212" s="333">
        <f>IFERROR(INDEX('29A'!$G$192:$G$227,MATCH($C212,'29A'!$B$192:$B$227,0)),0)</f>
        <v>0</v>
      </c>
      <c r="AI212" s="333">
        <f>IFERROR(INDEX('30A'!$G$192:$G$227,MATCH($C212,'30A'!$B$192:$B$227,0)),0)</f>
        <v>0</v>
      </c>
    </row>
    <row r="213" spans="1:35" ht="17.399999999999999" hidden="1">
      <c r="A213" s="298"/>
      <c r="B213" s="298"/>
      <c r="C213" s="286" t="s">
        <v>236</v>
      </c>
      <c r="D213" s="293" t="s">
        <v>209</v>
      </c>
      <c r="E213" s="287">
        <f t="shared" si="3"/>
        <v>0</v>
      </c>
      <c r="F213" s="333">
        <f>IFERROR(INDEX('1A'!$G$192:$G$227,MATCH(C213,'1A'!$B$192:$B$227,0)),0)</f>
        <v>0</v>
      </c>
      <c r="G213" s="333">
        <f>IFERROR(INDEX(#REF!,MATCH(C213,#REF!,0)),0)</f>
        <v>0</v>
      </c>
      <c r="H213" s="333">
        <f>IFERROR(INDEX('3A'!$G$192:$G$227,MATCH(C213,'3A'!$B$192:$B$227,0)),0)</f>
        <v>0</v>
      </c>
      <c r="I213" s="333">
        <f>IFERROR(INDEX('4A'!$G$192:$G$227,MATCH(C213,'4A'!$B$192:$B$227,0)),0)</f>
        <v>0</v>
      </c>
      <c r="J213" s="333">
        <f>IFERROR(INDEX('5A'!$G$192:$G$227,MATCH(C213,'5A'!$B$192:$B$227,0)),0)</f>
        <v>0</v>
      </c>
      <c r="K213" s="333">
        <f>IFERROR(INDEX('6A'!$G$192:$G$227,MATCH(C213,'6A'!$B$192:$B$227,0)),0)</f>
        <v>0</v>
      </c>
      <c r="L213" s="333">
        <f>IFERROR(INDEX('7A'!$G$192:$G$227,MATCH(C213,'7A'!$B$192:$B$227,0)),0)</f>
        <v>0</v>
      </c>
      <c r="M213" s="333">
        <f>IFERROR(INDEX('8A'!$G$192:$G$227,MATCH(C213,'8A'!$B$192:$B$227,0)),0)</f>
        <v>0</v>
      </c>
      <c r="N213" s="333">
        <f>IFERROR(INDEX('9A'!$G$192:$G$227,MATCH(C213,'9A'!$B$192:$B$227,0)),0)</f>
        <v>0</v>
      </c>
      <c r="O213" s="333">
        <f>IFERROR(INDEX('10A'!$G$192:$G$227,MATCH(C213,'10A'!$B$192:$B$227,0)),0)</f>
        <v>0</v>
      </c>
      <c r="P213" s="333">
        <f>IFERROR(INDEX('11A'!$G$192:$G$227,MATCH(C213,'11A'!$B$192:$B$227,0)),0)</f>
        <v>0</v>
      </c>
      <c r="Q213" s="333">
        <f>IFERROR(INDEX('12A'!$G$192:$G$227,MATCH(C213,'12A'!$B$192:$B$227,0)),0)</f>
        <v>0</v>
      </c>
      <c r="R213" s="333">
        <f>IFERROR(INDEX('13A'!$G$192:$G$227,MATCH(C213,'13A'!$B$192:$B$227,0)),0)</f>
        <v>0</v>
      </c>
      <c r="S213" s="333">
        <f>IFERROR(INDEX('14A'!$G$192:$G$227,MATCH(C213,'14A'!$B$192:$B$227,0)),0)</f>
        <v>0</v>
      </c>
      <c r="T213" s="333">
        <f>IFERROR(INDEX('15A'!$G$192:$G$227,MATCH(C213,'15A'!$B$192:$B$227,0)),0)</f>
        <v>0</v>
      </c>
      <c r="U213" s="333">
        <f>IFERROR(INDEX('16A'!$G$192:$G$227,MATCH($C213,'16A'!$B$192:$B$227,0)),0)</f>
        <v>0</v>
      </c>
      <c r="V213" s="333">
        <f>IFERROR(INDEX('17A'!$G$192:$G$227,MATCH($C213,'17A'!$B$192:$B$227,0)),0)</f>
        <v>0</v>
      </c>
      <c r="W213" s="333">
        <f>IFERROR(INDEX('18A'!$G$192:$G$227,MATCH($C213,'18A'!$B$192:$B$227,0)),0)</f>
        <v>0</v>
      </c>
      <c r="X213" s="333">
        <f>IFERROR(INDEX('19A'!$G$192:$G$227,MATCH($C213,'19A'!$B$192:$B$227,0)),0)</f>
        <v>0</v>
      </c>
      <c r="Y213" s="333">
        <f>IFERROR(INDEX('20A'!$G$192:$G$227,MATCH($C213,'20A'!$B$192:$B$227,0)),0)</f>
        <v>0</v>
      </c>
      <c r="Z213" s="333">
        <f>IFERROR(INDEX('21A'!$G$192:$G$227,MATCH($C213,'21A'!$B$192:$B$227,0)),0)</f>
        <v>0</v>
      </c>
      <c r="AA213" s="333">
        <f>IFERROR(INDEX('22A'!$G$192:$G$227,MATCH($C213,'22A'!$B$192:$B$227,0)),0)</f>
        <v>0</v>
      </c>
      <c r="AB213" s="333">
        <f>IFERROR(INDEX('23A'!$G$192:$G$227,MATCH($C213,'23A'!$B$192:$B$227,0)),0)</f>
        <v>0</v>
      </c>
      <c r="AC213" s="333">
        <f>IFERROR(INDEX('24A'!$G$192:$G$227,MATCH($C213,'24A'!$B$192:$B$227,0)),0)</f>
        <v>0</v>
      </c>
      <c r="AD213" s="333">
        <f>IFERROR(INDEX('25A'!$G$192:$G$227,MATCH($C213,'25A'!$B$192:$B$227,0)),0)</f>
        <v>0</v>
      </c>
      <c r="AE213" s="333">
        <f>IFERROR(INDEX('26A'!$G$192:$G$227,MATCH($C213,'26A'!$B$192:$B$227,0)),0)</f>
        <v>0</v>
      </c>
      <c r="AF213" s="333">
        <f>IFERROR(INDEX('27A'!$G$192:$G$227,MATCH($C213,'27A'!$B$192:$B$227,0)),0)</f>
        <v>0</v>
      </c>
      <c r="AG213" s="333">
        <f>IFERROR(INDEX('28A'!$G$192:$G$227,MATCH($C213,'28A'!$B$192:$B$227,0)),0)</f>
        <v>0</v>
      </c>
      <c r="AH213" s="333">
        <f>IFERROR(INDEX('29A'!$G$192:$G$227,MATCH($C213,'29A'!$B$192:$B$227,0)),0)</f>
        <v>0</v>
      </c>
      <c r="AI213" s="333">
        <f>IFERROR(INDEX('30A'!$G$192:$G$227,MATCH($C213,'30A'!$B$192:$B$227,0)),0)</f>
        <v>0</v>
      </c>
    </row>
    <row r="214" spans="1:35" ht="17.399999999999999" hidden="1">
      <c r="A214" s="298"/>
      <c r="B214" s="298"/>
      <c r="C214" s="286" t="s">
        <v>237</v>
      </c>
      <c r="D214" s="293" t="s">
        <v>209</v>
      </c>
      <c r="E214" s="287">
        <f t="shared" si="3"/>
        <v>0</v>
      </c>
      <c r="F214" s="333">
        <f>IFERROR(INDEX('1A'!$G$192:$G$227,MATCH(C214,'1A'!$B$192:$B$227,0)),0)</f>
        <v>0</v>
      </c>
      <c r="G214" s="333">
        <f>IFERROR(INDEX(#REF!,MATCH(C214,#REF!,0)),0)</f>
        <v>0</v>
      </c>
      <c r="H214" s="333">
        <f>IFERROR(INDEX('3A'!$G$192:$G$227,MATCH(C214,'3A'!$B$192:$B$227,0)),0)</f>
        <v>0</v>
      </c>
      <c r="I214" s="333">
        <f>IFERROR(INDEX('4A'!$G$192:$G$227,MATCH(C214,'4A'!$B$192:$B$227,0)),0)</f>
        <v>0</v>
      </c>
      <c r="J214" s="333">
        <f>IFERROR(INDEX('5A'!$G$192:$G$227,MATCH(C214,'5A'!$B$192:$B$227,0)),0)</f>
        <v>0</v>
      </c>
      <c r="K214" s="333">
        <f>IFERROR(INDEX('6A'!$G$192:$G$227,MATCH(C214,'6A'!$B$192:$B$227,0)),0)</f>
        <v>0</v>
      </c>
      <c r="L214" s="333">
        <f>IFERROR(INDEX('7A'!$G$192:$G$227,MATCH(C214,'7A'!$B$192:$B$227,0)),0)</f>
        <v>0</v>
      </c>
      <c r="M214" s="333">
        <f>IFERROR(INDEX('8A'!$G$192:$G$227,MATCH(C214,'8A'!$B$192:$B$227,0)),0)</f>
        <v>0</v>
      </c>
      <c r="N214" s="333">
        <f>IFERROR(INDEX('9A'!$G$192:$G$227,MATCH(C214,'9A'!$B$192:$B$227,0)),0)</f>
        <v>0</v>
      </c>
      <c r="O214" s="333">
        <f>IFERROR(INDEX('10A'!$G$192:$G$227,MATCH(C214,'10A'!$B$192:$B$227,0)),0)</f>
        <v>0</v>
      </c>
      <c r="P214" s="333">
        <f>IFERROR(INDEX('11A'!$G$192:$G$227,MATCH(C214,'11A'!$B$192:$B$227,0)),0)</f>
        <v>0</v>
      </c>
      <c r="Q214" s="333">
        <f>IFERROR(INDEX('12A'!$G$192:$G$227,MATCH(C214,'12A'!$B$192:$B$227,0)),0)</f>
        <v>0</v>
      </c>
      <c r="R214" s="333">
        <f>IFERROR(INDEX('13A'!$G$192:$G$227,MATCH(C214,'13A'!$B$192:$B$227,0)),0)</f>
        <v>0</v>
      </c>
      <c r="S214" s="333">
        <f>IFERROR(INDEX('14A'!$G$192:$G$227,MATCH(C214,'14A'!$B$192:$B$227,0)),0)</f>
        <v>0</v>
      </c>
      <c r="T214" s="333">
        <f>IFERROR(INDEX('15A'!$G$192:$G$227,MATCH(C214,'15A'!$B$192:$B$227,0)),0)</f>
        <v>0</v>
      </c>
      <c r="U214" s="333">
        <f>IFERROR(INDEX('16A'!$G$192:$G$227,MATCH($C214,'16A'!$B$192:$B$227,0)),0)</f>
        <v>0</v>
      </c>
      <c r="V214" s="333">
        <f>IFERROR(INDEX('17A'!$G$192:$G$227,MATCH($C214,'17A'!$B$192:$B$227,0)),0)</f>
        <v>0</v>
      </c>
      <c r="W214" s="333">
        <f>IFERROR(INDEX('18A'!$G$192:$G$227,MATCH($C214,'18A'!$B$192:$B$227,0)),0)</f>
        <v>0</v>
      </c>
      <c r="X214" s="333">
        <f>IFERROR(INDEX('19A'!$G$192:$G$227,MATCH($C214,'19A'!$B$192:$B$227,0)),0)</f>
        <v>0</v>
      </c>
      <c r="Y214" s="333">
        <f>IFERROR(INDEX('20A'!$G$192:$G$227,MATCH($C214,'20A'!$B$192:$B$227,0)),0)</f>
        <v>0</v>
      </c>
      <c r="Z214" s="333">
        <f>IFERROR(INDEX('21A'!$G$192:$G$227,MATCH($C214,'21A'!$B$192:$B$227,0)),0)</f>
        <v>0</v>
      </c>
      <c r="AA214" s="333">
        <f>IFERROR(INDEX('22A'!$G$192:$G$227,MATCH($C214,'22A'!$B$192:$B$227,0)),0)</f>
        <v>0</v>
      </c>
      <c r="AB214" s="333">
        <f>IFERROR(INDEX('23A'!$G$192:$G$227,MATCH($C214,'23A'!$B$192:$B$227,0)),0)</f>
        <v>0</v>
      </c>
      <c r="AC214" s="333">
        <f>IFERROR(INDEX('24A'!$G$192:$G$227,MATCH($C214,'24A'!$B$192:$B$227,0)),0)</f>
        <v>0</v>
      </c>
      <c r="AD214" s="333">
        <f>IFERROR(INDEX('25A'!$G$192:$G$227,MATCH($C214,'25A'!$B$192:$B$227,0)),0)</f>
        <v>0</v>
      </c>
      <c r="AE214" s="333">
        <f>IFERROR(INDEX('26A'!$G$192:$G$227,MATCH($C214,'26A'!$B$192:$B$227,0)),0)</f>
        <v>0</v>
      </c>
      <c r="AF214" s="333">
        <f>IFERROR(INDEX('27A'!$G$192:$G$227,MATCH($C214,'27A'!$B$192:$B$227,0)),0)</f>
        <v>0</v>
      </c>
      <c r="AG214" s="333">
        <f>IFERROR(INDEX('28A'!$G$192:$G$227,MATCH($C214,'28A'!$B$192:$B$227,0)),0)</f>
        <v>0</v>
      </c>
      <c r="AH214" s="333">
        <f>IFERROR(INDEX('29A'!$G$192:$G$227,MATCH($C214,'29A'!$B$192:$B$227,0)),0)</f>
        <v>0</v>
      </c>
      <c r="AI214" s="333">
        <f>IFERROR(INDEX('30A'!$G$192:$G$227,MATCH($C214,'30A'!$B$192:$B$227,0)),0)</f>
        <v>0</v>
      </c>
    </row>
    <row r="215" spans="1:35" ht="17.399999999999999" hidden="1">
      <c r="A215" s="298"/>
      <c r="B215" s="298"/>
      <c r="C215" s="286" t="s">
        <v>238</v>
      </c>
      <c r="D215" s="293" t="s">
        <v>209</v>
      </c>
      <c r="E215" s="287">
        <f t="shared" si="3"/>
        <v>0</v>
      </c>
      <c r="F215" s="333">
        <f>IFERROR(INDEX('1A'!$G$192:$G$227,MATCH(C215,'1A'!$B$192:$B$227,0)),0)</f>
        <v>0</v>
      </c>
      <c r="G215" s="333">
        <f>IFERROR(INDEX(#REF!,MATCH(C215,#REF!,0)),0)</f>
        <v>0</v>
      </c>
      <c r="H215" s="333">
        <f>IFERROR(INDEX('3A'!$G$192:$G$227,MATCH(C215,'3A'!$B$192:$B$227,0)),0)</f>
        <v>0</v>
      </c>
      <c r="I215" s="333">
        <f>IFERROR(INDEX('4A'!$G$192:$G$227,MATCH(C215,'4A'!$B$192:$B$227,0)),0)</f>
        <v>0</v>
      </c>
      <c r="J215" s="333">
        <f>IFERROR(INDEX('5A'!$G$192:$G$227,MATCH(C215,'5A'!$B$192:$B$227,0)),0)</f>
        <v>0</v>
      </c>
      <c r="K215" s="333">
        <f>IFERROR(INDEX('6A'!$G$192:$G$227,MATCH(C215,'6A'!$B$192:$B$227,0)),0)</f>
        <v>0</v>
      </c>
      <c r="L215" s="333">
        <f>IFERROR(INDEX('7A'!$G$192:$G$227,MATCH(C215,'7A'!$B$192:$B$227,0)),0)</f>
        <v>0</v>
      </c>
      <c r="M215" s="333">
        <f>IFERROR(INDEX('8A'!$G$192:$G$227,MATCH(C215,'8A'!$B$192:$B$227,0)),0)</f>
        <v>0</v>
      </c>
      <c r="N215" s="333">
        <f>IFERROR(INDEX('9A'!$G$192:$G$227,MATCH(C215,'9A'!$B$192:$B$227,0)),0)</f>
        <v>0</v>
      </c>
      <c r="O215" s="333">
        <f>IFERROR(INDEX('10A'!$G$192:$G$227,MATCH(C215,'10A'!$B$192:$B$227,0)),0)</f>
        <v>0</v>
      </c>
      <c r="P215" s="333">
        <f>IFERROR(INDEX('11A'!$G$192:$G$227,MATCH(C215,'11A'!$B$192:$B$227,0)),0)</f>
        <v>0</v>
      </c>
      <c r="Q215" s="333">
        <f>IFERROR(INDEX('12A'!$G$192:$G$227,MATCH(C215,'12A'!$B$192:$B$227,0)),0)</f>
        <v>0</v>
      </c>
      <c r="R215" s="333">
        <f>IFERROR(INDEX('13A'!$G$192:$G$227,MATCH(C215,'13A'!$B$192:$B$227,0)),0)</f>
        <v>0</v>
      </c>
      <c r="S215" s="333">
        <f>IFERROR(INDEX('14A'!$G$192:$G$227,MATCH(C215,'14A'!$B$192:$B$227,0)),0)</f>
        <v>0</v>
      </c>
      <c r="T215" s="333">
        <f>IFERROR(INDEX('15A'!$G$192:$G$227,MATCH(C215,'15A'!$B$192:$B$227,0)),0)</f>
        <v>0</v>
      </c>
      <c r="U215" s="333">
        <f>IFERROR(INDEX('16A'!$G$192:$G$227,MATCH($C215,'16A'!$B$192:$B$227,0)),0)</f>
        <v>0</v>
      </c>
      <c r="V215" s="333">
        <f>IFERROR(INDEX('17A'!$G$192:$G$227,MATCH($C215,'17A'!$B$192:$B$227,0)),0)</f>
        <v>0</v>
      </c>
      <c r="W215" s="333">
        <f>IFERROR(INDEX('18A'!$G$192:$G$227,MATCH($C215,'18A'!$B$192:$B$227,0)),0)</f>
        <v>0</v>
      </c>
      <c r="X215" s="333">
        <f>IFERROR(INDEX('19A'!$G$192:$G$227,MATCH($C215,'19A'!$B$192:$B$227,0)),0)</f>
        <v>0</v>
      </c>
      <c r="Y215" s="333">
        <f>IFERROR(INDEX('20A'!$G$192:$G$227,MATCH($C215,'20A'!$B$192:$B$227,0)),0)</f>
        <v>0</v>
      </c>
      <c r="Z215" s="333">
        <f>IFERROR(INDEX('21A'!$G$192:$G$227,MATCH($C215,'21A'!$B$192:$B$227,0)),0)</f>
        <v>0</v>
      </c>
      <c r="AA215" s="333">
        <f>IFERROR(INDEX('22A'!$G$192:$G$227,MATCH($C215,'22A'!$B$192:$B$227,0)),0)</f>
        <v>0</v>
      </c>
      <c r="AB215" s="333">
        <f>IFERROR(INDEX('23A'!$G$192:$G$227,MATCH($C215,'23A'!$B$192:$B$227,0)),0)</f>
        <v>0</v>
      </c>
      <c r="AC215" s="333">
        <f>IFERROR(INDEX('24A'!$G$192:$G$227,MATCH($C215,'24A'!$B$192:$B$227,0)),0)</f>
        <v>0</v>
      </c>
      <c r="AD215" s="333">
        <f>IFERROR(INDEX('25A'!$G$192:$G$227,MATCH($C215,'25A'!$B$192:$B$227,0)),0)</f>
        <v>0</v>
      </c>
      <c r="AE215" s="333">
        <f>IFERROR(INDEX('26A'!$G$192:$G$227,MATCH($C215,'26A'!$B$192:$B$227,0)),0)</f>
        <v>0</v>
      </c>
      <c r="AF215" s="333">
        <f>IFERROR(INDEX('27A'!$G$192:$G$227,MATCH($C215,'27A'!$B$192:$B$227,0)),0)</f>
        <v>0</v>
      </c>
      <c r="AG215" s="333">
        <f>IFERROR(INDEX('28A'!$G$192:$G$227,MATCH($C215,'28A'!$B$192:$B$227,0)),0)</f>
        <v>0</v>
      </c>
      <c r="AH215" s="333">
        <f>IFERROR(INDEX('29A'!$G$192:$G$227,MATCH($C215,'29A'!$B$192:$B$227,0)),0)</f>
        <v>0</v>
      </c>
      <c r="AI215" s="333">
        <f>IFERROR(INDEX('30A'!$G$192:$G$227,MATCH($C215,'30A'!$B$192:$B$227,0)),0)</f>
        <v>0</v>
      </c>
    </row>
    <row r="216" spans="1:35" ht="17.399999999999999" hidden="1">
      <c r="A216" s="298"/>
      <c r="B216" s="298"/>
      <c r="C216" s="286" t="s">
        <v>239</v>
      </c>
      <c r="D216" s="293" t="s">
        <v>209</v>
      </c>
      <c r="E216" s="287">
        <f t="shared" si="3"/>
        <v>0</v>
      </c>
      <c r="F216" s="333">
        <f>IFERROR(INDEX('1A'!$G$192:$G$227,MATCH(C216,'1A'!$B$192:$B$227,0)),0)</f>
        <v>0</v>
      </c>
      <c r="G216" s="333">
        <f>IFERROR(INDEX(#REF!,MATCH(C216,#REF!,0)),0)</f>
        <v>0</v>
      </c>
      <c r="H216" s="333">
        <f>IFERROR(INDEX('3A'!$G$192:$G$227,MATCH(C216,'3A'!$B$192:$B$227,0)),0)</f>
        <v>0</v>
      </c>
      <c r="I216" s="333">
        <f>IFERROR(INDEX('4A'!$G$192:$G$227,MATCH(C216,'4A'!$B$192:$B$227,0)),0)</f>
        <v>0</v>
      </c>
      <c r="J216" s="333">
        <f>IFERROR(INDEX('5A'!$G$192:$G$227,MATCH(C216,'5A'!$B$192:$B$227,0)),0)</f>
        <v>0</v>
      </c>
      <c r="K216" s="333">
        <f>IFERROR(INDEX('6A'!$G$192:$G$227,MATCH(C216,'6A'!$B$192:$B$227,0)),0)</f>
        <v>0</v>
      </c>
      <c r="L216" s="333">
        <f>IFERROR(INDEX('7A'!$G$192:$G$227,MATCH(C216,'7A'!$B$192:$B$227,0)),0)</f>
        <v>0</v>
      </c>
      <c r="M216" s="333">
        <f>IFERROR(INDEX('8A'!$G$192:$G$227,MATCH(C216,'8A'!$B$192:$B$227,0)),0)</f>
        <v>0</v>
      </c>
      <c r="N216" s="333">
        <f>IFERROR(INDEX('9A'!$G$192:$G$227,MATCH(C216,'9A'!$B$192:$B$227,0)),0)</f>
        <v>0</v>
      </c>
      <c r="O216" s="333">
        <f>IFERROR(INDEX('10A'!$G$192:$G$227,MATCH(C216,'10A'!$B$192:$B$227,0)),0)</f>
        <v>0</v>
      </c>
      <c r="P216" s="333">
        <f>IFERROR(INDEX('11A'!$G$192:$G$227,MATCH(C216,'11A'!$B$192:$B$227,0)),0)</f>
        <v>0</v>
      </c>
      <c r="Q216" s="333">
        <f>IFERROR(INDEX('12A'!$G$192:$G$227,MATCH(C216,'12A'!$B$192:$B$227,0)),0)</f>
        <v>0</v>
      </c>
      <c r="R216" s="333">
        <f>IFERROR(INDEX('13A'!$G$192:$G$227,MATCH(C216,'13A'!$B$192:$B$227,0)),0)</f>
        <v>0</v>
      </c>
      <c r="S216" s="333">
        <f>IFERROR(INDEX('14A'!$G$192:$G$227,MATCH(C216,'14A'!$B$192:$B$227,0)),0)</f>
        <v>0</v>
      </c>
      <c r="T216" s="333">
        <f>IFERROR(INDEX('15A'!$G$192:$G$227,MATCH(C216,'15A'!$B$192:$B$227,0)),0)</f>
        <v>0</v>
      </c>
      <c r="U216" s="333">
        <f>IFERROR(INDEX('16A'!$G$192:$G$227,MATCH($C216,'16A'!$B$192:$B$227,0)),0)</f>
        <v>0</v>
      </c>
      <c r="V216" s="333">
        <f>IFERROR(INDEX('17A'!$G$192:$G$227,MATCH($C216,'17A'!$B$192:$B$227,0)),0)</f>
        <v>0</v>
      </c>
      <c r="W216" s="333">
        <f>IFERROR(INDEX('18A'!$G$192:$G$227,MATCH($C216,'18A'!$B$192:$B$227,0)),0)</f>
        <v>0</v>
      </c>
      <c r="X216" s="333">
        <f>IFERROR(INDEX('19A'!$G$192:$G$227,MATCH($C216,'19A'!$B$192:$B$227,0)),0)</f>
        <v>0</v>
      </c>
      <c r="Y216" s="333">
        <f>IFERROR(INDEX('20A'!$G$192:$G$227,MATCH($C216,'20A'!$B$192:$B$227,0)),0)</f>
        <v>0</v>
      </c>
      <c r="Z216" s="333">
        <f>IFERROR(INDEX('21A'!$G$192:$G$227,MATCH($C216,'21A'!$B$192:$B$227,0)),0)</f>
        <v>0</v>
      </c>
      <c r="AA216" s="333">
        <f>IFERROR(INDEX('22A'!$G$192:$G$227,MATCH($C216,'22A'!$B$192:$B$227,0)),0)</f>
        <v>0</v>
      </c>
      <c r="AB216" s="333">
        <f>IFERROR(INDEX('23A'!$G$192:$G$227,MATCH($C216,'23A'!$B$192:$B$227,0)),0)</f>
        <v>0</v>
      </c>
      <c r="AC216" s="333">
        <f>IFERROR(INDEX('24A'!$G$192:$G$227,MATCH($C216,'24A'!$B$192:$B$227,0)),0)</f>
        <v>0</v>
      </c>
      <c r="AD216" s="333">
        <f>IFERROR(INDEX('25A'!$G$192:$G$227,MATCH($C216,'25A'!$B$192:$B$227,0)),0)</f>
        <v>0</v>
      </c>
      <c r="AE216" s="333">
        <f>IFERROR(INDEX('26A'!$G$192:$G$227,MATCH($C216,'26A'!$B$192:$B$227,0)),0)</f>
        <v>0</v>
      </c>
      <c r="AF216" s="333">
        <f>IFERROR(INDEX('27A'!$G$192:$G$227,MATCH($C216,'27A'!$B$192:$B$227,0)),0)</f>
        <v>0</v>
      </c>
      <c r="AG216" s="333">
        <f>IFERROR(INDEX('28A'!$G$192:$G$227,MATCH($C216,'28A'!$B$192:$B$227,0)),0)</f>
        <v>0</v>
      </c>
      <c r="AH216" s="333">
        <f>IFERROR(INDEX('29A'!$G$192:$G$227,MATCH($C216,'29A'!$B$192:$B$227,0)),0)</f>
        <v>0</v>
      </c>
      <c r="AI216" s="333">
        <f>IFERROR(INDEX('30A'!$G$192:$G$227,MATCH($C216,'30A'!$B$192:$B$227,0)),0)</f>
        <v>0</v>
      </c>
    </row>
    <row r="217" spans="1:35" ht="17.399999999999999" hidden="1">
      <c r="A217" s="298"/>
      <c r="B217" s="298"/>
      <c r="C217" s="286" t="s">
        <v>366</v>
      </c>
      <c r="D217" s="293" t="s">
        <v>209</v>
      </c>
      <c r="E217" s="287">
        <f t="shared" si="3"/>
        <v>0</v>
      </c>
      <c r="F217" s="333">
        <f>IFERROR(INDEX('1A'!$G$192:$G$227,MATCH(C217,'1A'!$B$192:$B$227,0)),0)</f>
        <v>0</v>
      </c>
      <c r="G217" s="333">
        <f>IFERROR(INDEX(#REF!,MATCH(C217,#REF!,0)),0)</f>
        <v>0</v>
      </c>
      <c r="H217" s="333">
        <f>IFERROR(INDEX('3A'!$G$192:$G$227,MATCH(C217,'3A'!$B$192:$B$227,0)),0)</f>
        <v>0</v>
      </c>
      <c r="I217" s="333">
        <f>IFERROR(INDEX('4A'!$G$192:$G$227,MATCH(C217,'4A'!$B$192:$B$227,0)),0)</f>
        <v>0</v>
      </c>
      <c r="J217" s="333">
        <f>IFERROR(INDEX('5A'!$G$192:$G$227,MATCH(C217,'5A'!$B$192:$B$227,0)),0)</f>
        <v>0</v>
      </c>
      <c r="K217" s="333">
        <f>IFERROR(INDEX('6A'!$G$192:$G$227,MATCH(C217,'6A'!$B$192:$B$227,0)),0)</f>
        <v>0</v>
      </c>
      <c r="L217" s="333">
        <f>IFERROR(INDEX('7A'!$G$192:$G$227,MATCH(C217,'7A'!$B$192:$B$227,0)),0)</f>
        <v>0</v>
      </c>
      <c r="M217" s="333">
        <f>IFERROR(INDEX('8A'!$G$192:$G$227,MATCH(C217,'8A'!$B$192:$B$227,0)),0)</f>
        <v>0</v>
      </c>
      <c r="N217" s="333">
        <f>IFERROR(INDEX('9A'!$G$192:$G$227,MATCH(C217,'9A'!$B$192:$B$227,0)),0)</f>
        <v>0</v>
      </c>
      <c r="O217" s="333">
        <f>IFERROR(INDEX('10A'!$G$192:$G$227,MATCH(C217,'10A'!$B$192:$B$227,0)),0)</f>
        <v>0</v>
      </c>
      <c r="P217" s="333">
        <f>IFERROR(INDEX('11A'!$G$192:$G$227,MATCH(C217,'11A'!$B$192:$B$227,0)),0)</f>
        <v>0</v>
      </c>
      <c r="Q217" s="333">
        <f>IFERROR(INDEX('12A'!$G$192:$G$227,MATCH(C217,'12A'!$B$192:$B$227,0)),0)</f>
        <v>0</v>
      </c>
      <c r="R217" s="333">
        <f>IFERROR(INDEX('13A'!$G$192:$G$227,MATCH(C217,'13A'!$B$192:$B$227,0)),0)</f>
        <v>0</v>
      </c>
      <c r="S217" s="333">
        <f>IFERROR(INDEX('14A'!$G$192:$G$227,MATCH(C217,'14A'!$B$192:$B$227,0)),0)</f>
        <v>0</v>
      </c>
      <c r="T217" s="333">
        <f>IFERROR(INDEX('15A'!$G$192:$G$227,MATCH(C217,'15A'!$B$192:$B$227,0)),0)</f>
        <v>0</v>
      </c>
      <c r="U217" s="333">
        <f>IFERROR(INDEX('16A'!$G$192:$G$227,MATCH($C217,'16A'!$B$192:$B$227,0)),0)</f>
        <v>0</v>
      </c>
      <c r="V217" s="333">
        <f>IFERROR(INDEX('17A'!$G$192:$G$227,MATCH($C217,'17A'!$B$192:$B$227,0)),0)</f>
        <v>0</v>
      </c>
      <c r="W217" s="333">
        <f>IFERROR(INDEX('18A'!$G$192:$G$227,MATCH($C217,'18A'!$B$192:$B$227,0)),0)</f>
        <v>0</v>
      </c>
      <c r="X217" s="333">
        <f>IFERROR(INDEX('19A'!$G$192:$G$227,MATCH($C217,'19A'!$B$192:$B$227,0)),0)</f>
        <v>0</v>
      </c>
      <c r="Y217" s="333">
        <f>IFERROR(INDEX('20A'!$G$192:$G$227,MATCH($C217,'20A'!$B$192:$B$227,0)),0)</f>
        <v>0</v>
      </c>
      <c r="Z217" s="333">
        <f>IFERROR(INDEX('21A'!$G$192:$G$227,MATCH($C217,'21A'!$B$192:$B$227,0)),0)</f>
        <v>0</v>
      </c>
      <c r="AA217" s="333">
        <f>IFERROR(INDEX('22A'!$G$192:$G$227,MATCH($C217,'22A'!$B$192:$B$227,0)),0)</f>
        <v>0</v>
      </c>
      <c r="AB217" s="333">
        <f>IFERROR(INDEX('23A'!$G$192:$G$227,MATCH($C217,'23A'!$B$192:$B$227,0)),0)</f>
        <v>0</v>
      </c>
      <c r="AC217" s="333">
        <f>IFERROR(INDEX('24A'!$G$192:$G$227,MATCH($C217,'24A'!$B$192:$B$227,0)),0)</f>
        <v>0</v>
      </c>
      <c r="AD217" s="333">
        <f>IFERROR(INDEX('25A'!$G$192:$G$227,MATCH($C217,'25A'!$B$192:$B$227,0)),0)</f>
        <v>0</v>
      </c>
      <c r="AE217" s="333">
        <f>IFERROR(INDEX('26A'!$G$192:$G$227,MATCH($C217,'26A'!$B$192:$B$227,0)),0)</f>
        <v>0</v>
      </c>
      <c r="AF217" s="333">
        <f>IFERROR(INDEX('27A'!$G$192:$G$227,MATCH($C217,'27A'!$B$192:$B$227,0)),0)</f>
        <v>0</v>
      </c>
      <c r="AG217" s="333">
        <f>IFERROR(INDEX('28A'!$G$192:$G$227,MATCH($C217,'28A'!$B$192:$B$227,0)),0)</f>
        <v>0</v>
      </c>
      <c r="AH217" s="333">
        <f>IFERROR(INDEX('29A'!$G$192:$G$227,MATCH($C217,'29A'!$B$192:$B$227,0)),0)</f>
        <v>0</v>
      </c>
      <c r="AI217" s="333">
        <f>IFERROR(INDEX('30A'!$G$192:$G$227,MATCH($C217,'30A'!$B$192:$B$227,0)),0)</f>
        <v>0</v>
      </c>
    </row>
    <row r="218" spans="1:35" s="289" customFormat="1" ht="19.95" hidden="1" customHeight="1">
      <c r="A218" s="298"/>
      <c r="B218" s="298"/>
      <c r="C218" s="286" t="s">
        <v>725</v>
      </c>
      <c r="D218" s="293" t="s">
        <v>209</v>
      </c>
      <c r="E218" s="287">
        <f t="shared" si="3"/>
        <v>0</v>
      </c>
      <c r="F218" s="333">
        <f>IFERROR(INDEX('1A'!$G$192:$G$227,MATCH(C218,'1A'!$B$192:$B$227,0)),0)</f>
        <v>0</v>
      </c>
      <c r="G218" s="333">
        <f>IFERROR(INDEX(#REF!,MATCH(C218,#REF!,0)),0)</f>
        <v>0</v>
      </c>
      <c r="H218" s="333">
        <f>IFERROR(INDEX('3A'!$G$192:$G$227,MATCH(C218,'3A'!$B$192:$B$227,0)),0)</f>
        <v>0</v>
      </c>
      <c r="I218" s="333">
        <f>IFERROR(INDEX('4A'!$G$192:$G$227,MATCH(C218,'4A'!$B$192:$B$227,0)),0)</f>
        <v>0</v>
      </c>
      <c r="J218" s="333">
        <f>IFERROR(INDEX('5A'!$G$192:$G$227,MATCH(C218,'5A'!$B$192:$B$227,0)),0)</f>
        <v>0</v>
      </c>
      <c r="K218" s="333">
        <f>IFERROR(INDEX('6A'!$G$192:$G$227,MATCH(C218,'6A'!$B$192:$B$227,0)),0)</f>
        <v>0</v>
      </c>
      <c r="L218" s="333">
        <f>IFERROR(INDEX('7A'!$G$192:$G$227,MATCH(C218,'7A'!$B$192:$B$227,0)),0)</f>
        <v>0</v>
      </c>
      <c r="M218" s="333">
        <f>IFERROR(INDEX('8A'!$G$192:$G$227,MATCH(C218,'8A'!$B$192:$B$227,0)),0)</f>
        <v>0</v>
      </c>
      <c r="N218" s="333">
        <f>IFERROR(INDEX('9A'!$G$192:$G$227,MATCH(C218,'9A'!$B$192:$B$227,0)),0)</f>
        <v>0</v>
      </c>
      <c r="O218" s="333">
        <f>IFERROR(INDEX('10A'!$G$192:$G$227,MATCH(C218,'10A'!$B$192:$B$227,0)),0)</f>
        <v>0</v>
      </c>
      <c r="P218" s="333">
        <f>IFERROR(INDEX('11A'!$G$192:$G$227,MATCH(C218,'11A'!$B$192:$B$227,0)),0)</f>
        <v>0</v>
      </c>
      <c r="Q218" s="333">
        <f>IFERROR(INDEX('12A'!$G$192:$G$227,MATCH(C218,'12A'!$B$192:$B$227,0)),0)</f>
        <v>0</v>
      </c>
      <c r="R218" s="333">
        <f>IFERROR(INDEX('13A'!$G$192:$G$227,MATCH(C218,'13A'!$B$192:$B$227,0)),0)</f>
        <v>0</v>
      </c>
      <c r="S218" s="333">
        <f>IFERROR(INDEX('14A'!$G$192:$G$227,MATCH(C218,'14A'!$B$192:$B$227,0)),0)</f>
        <v>0</v>
      </c>
      <c r="T218" s="333">
        <f>IFERROR(INDEX('15A'!$G$192:$G$227,MATCH(C218,'15A'!$B$192:$B$227,0)),0)</f>
        <v>0</v>
      </c>
      <c r="U218" s="333">
        <f>IFERROR(INDEX('16A'!$G$192:$G$227,MATCH($C218,'16A'!$B$192:$B$227,0)),0)</f>
        <v>0</v>
      </c>
      <c r="V218" s="333">
        <f>IFERROR(INDEX('17A'!$G$192:$G$227,MATCH($C218,'17A'!$B$192:$B$227,0)),0)</f>
        <v>0</v>
      </c>
      <c r="W218" s="333">
        <f>IFERROR(INDEX('18A'!$G$192:$G$227,MATCH($C218,'18A'!$B$192:$B$227,0)),0)</f>
        <v>0</v>
      </c>
      <c r="X218" s="333">
        <f>IFERROR(INDEX('19A'!$G$192:$G$227,MATCH($C218,'19A'!$B$192:$B$227,0)),0)</f>
        <v>0</v>
      </c>
      <c r="Y218" s="333">
        <f>IFERROR(INDEX('20A'!$G$192:$G$227,MATCH($C218,'20A'!$B$192:$B$227,0)),0)</f>
        <v>0</v>
      </c>
      <c r="Z218" s="333">
        <f>IFERROR(INDEX('21A'!$G$192:$G$227,MATCH($C218,'21A'!$B$192:$B$227,0)),0)</f>
        <v>0</v>
      </c>
      <c r="AA218" s="333">
        <f>IFERROR(INDEX('22A'!$G$192:$G$227,MATCH($C218,'22A'!$B$192:$B$227,0)),0)</f>
        <v>0</v>
      </c>
      <c r="AB218" s="333">
        <f>IFERROR(INDEX('23A'!$G$192:$G$227,MATCH($C218,'23A'!$B$192:$B$227,0)),0)</f>
        <v>0</v>
      </c>
      <c r="AC218" s="333">
        <f>IFERROR(INDEX('24A'!$G$192:$G$227,MATCH($C218,'24A'!$B$192:$B$227,0)),0)</f>
        <v>0</v>
      </c>
      <c r="AD218" s="333">
        <f>IFERROR(INDEX('25A'!$G$192:$G$227,MATCH($C218,'25A'!$B$192:$B$227,0)),0)</f>
        <v>0</v>
      </c>
      <c r="AE218" s="333">
        <f>IFERROR(INDEX('26A'!$G$192:$G$227,MATCH($C218,'26A'!$B$192:$B$227,0)),0)</f>
        <v>0</v>
      </c>
      <c r="AF218" s="333">
        <f>IFERROR(INDEX('27A'!$G$192:$G$227,MATCH($C218,'27A'!$B$192:$B$227,0)),0)</f>
        <v>0</v>
      </c>
      <c r="AG218" s="333">
        <f>IFERROR(INDEX('28A'!$G$192:$G$227,MATCH($C218,'28A'!$B$192:$B$227,0)),0)</f>
        <v>0</v>
      </c>
      <c r="AH218" s="333">
        <f>IFERROR(INDEX('29A'!$G$192:$G$227,MATCH($C218,'29A'!$B$192:$B$227,0)),0)</f>
        <v>0</v>
      </c>
      <c r="AI218" s="333">
        <f>IFERROR(INDEX('30A'!$G$192:$G$227,MATCH($C218,'30A'!$B$192:$B$227,0)),0)</f>
        <v>0</v>
      </c>
    </row>
    <row r="219" spans="1:35" s="280" customFormat="1" ht="17.399999999999999" hidden="1">
      <c r="A219" s="298"/>
      <c r="B219" s="298"/>
      <c r="C219" s="286" t="s">
        <v>218</v>
      </c>
      <c r="D219" s="293" t="s">
        <v>209</v>
      </c>
      <c r="E219" s="287">
        <f t="shared" si="3"/>
        <v>400</v>
      </c>
      <c r="F219" s="333">
        <f>IFERROR(INDEX('1A'!$G$192:$G$227,MATCH(C219,'1A'!$B$192:$B$227,0)),0)</f>
        <v>400</v>
      </c>
      <c r="G219" s="333">
        <f>IFERROR(INDEX(#REF!,MATCH(C219,#REF!,0)),0)</f>
        <v>0</v>
      </c>
      <c r="H219" s="333">
        <f>IFERROR(INDEX('3A'!$G$192:$G$227,MATCH(C219,'3A'!$B$192:$B$227,0)),0)</f>
        <v>0</v>
      </c>
      <c r="I219" s="333">
        <f>IFERROR(INDEX('4A'!$G$192:$G$227,MATCH(C219,'4A'!$B$192:$B$227,0)),0)</f>
        <v>0</v>
      </c>
      <c r="J219" s="333">
        <f>IFERROR(INDEX('5A'!$G$192:$G$227,MATCH(C219,'5A'!$B$192:$B$227,0)),0)</f>
        <v>0</v>
      </c>
      <c r="K219" s="333">
        <f>IFERROR(INDEX('6A'!$G$192:$G$227,MATCH(C219,'6A'!$B$192:$B$227,0)),0)</f>
        <v>0</v>
      </c>
      <c r="L219" s="333">
        <f>IFERROR(INDEX('7A'!$G$192:$G$227,MATCH(C219,'7A'!$B$192:$B$227,0)),0)</f>
        <v>0</v>
      </c>
      <c r="M219" s="333">
        <f>IFERROR(INDEX('8A'!$G$192:$G$227,MATCH(C219,'8A'!$B$192:$B$227,0)),0)</f>
        <v>0</v>
      </c>
      <c r="N219" s="333">
        <f>IFERROR(INDEX('9A'!$G$192:$G$227,MATCH(C219,'9A'!$B$192:$B$227,0)),0)</f>
        <v>0</v>
      </c>
      <c r="O219" s="333">
        <f>IFERROR(INDEX('10A'!$G$192:$G$227,MATCH(C219,'10A'!$B$192:$B$227,0)),0)</f>
        <v>0</v>
      </c>
      <c r="P219" s="333">
        <f>IFERROR(INDEX('11A'!$G$192:$G$227,MATCH(C219,'11A'!$B$192:$B$227,0)),0)</f>
        <v>0</v>
      </c>
      <c r="Q219" s="333">
        <f>IFERROR(INDEX('12A'!$G$192:$G$227,MATCH(C219,'12A'!$B$192:$B$227,0)),0)</f>
        <v>0</v>
      </c>
      <c r="R219" s="333">
        <f>IFERROR(INDEX('13A'!$G$192:$G$227,MATCH(C219,'13A'!$B$192:$B$227,0)),0)</f>
        <v>0</v>
      </c>
      <c r="S219" s="333">
        <f>IFERROR(INDEX('14A'!$G$192:$G$227,MATCH(C219,'14A'!$B$192:$B$227,0)),0)</f>
        <v>0</v>
      </c>
      <c r="T219" s="333">
        <f>IFERROR(INDEX('15A'!$G$192:$G$227,MATCH(C219,'15A'!$B$192:$B$227,0)),0)</f>
        <v>0</v>
      </c>
      <c r="U219" s="333">
        <f>IFERROR(INDEX('16A'!$G$192:$G$227,MATCH($C219,'16A'!$B$192:$B$227,0)),0)</f>
        <v>0</v>
      </c>
      <c r="V219" s="333">
        <f>IFERROR(INDEX('17A'!$G$192:$G$227,MATCH($C219,'17A'!$B$192:$B$227,0)),0)</f>
        <v>0</v>
      </c>
      <c r="W219" s="333">
        <f>IFERROR(INDEX('18A'!$G$192:$G$227,MATCH($C219,'18A'!$B$192:$B$227,0)),0)</f>
        <v>0</v>
      </c>
      <c r="X219" s="333">
        <f>IFERROR(INDEX('19A'!$G$192:$G$227,MATCH($C219,'19A'!$B$192:$B$227,0)),0)</f>
        <v>0</v>
      </c>
      <c r="Y219" s="333">
        <f>IFERROR(INDEX('20A'!$G$192:$G$227,MATCH($C219,'20A'!$B$192:$B$227,0)),0)</f>
        <v>0</v>
      </c>
      <c r="Z219" s="333">
        <f>IFERROR(INDEX('21A'!$G$192:$G$227,MATCH($C219,'21A'!$B$192:$B$227,0)),0)</f>
        <v>0</v>
      </c>
      <c r="AA219" s="333">
        <f>IFERROR(INDEX('22A'!$G$192:$G$227,MATCH($C219,'22A'!$B$192:$B$227,0)),0)</f>
        <v>0</v>
      </c>
      <c r="AB219" s="333">
        <f>IFERROR(INDEX('23A'!$G$192:$G$227,MATCH($C219,'23A'!$B$192:$B$227,0)),0)</f>
        <v>0</v>
      </c>
      <c r="AC219" s="333">
        <f>IFERROR(INDEX('24A'!$G$192:$G$227,MATCH($C219,'24A'!$B$192:$B$227,0)),0)</f>
        <v>0</v>
      </c>
      <c r="AD219" s="333">
        <f>IFERROR(INDEX('25A'!$G$192:$G$227,MATCH($C219,'25A'!$B$192:$B$227,0)),0)</f>
        <v>0</v>
      </c>
      <c r="AE219" s="333">
        <f>IFERROR(INDEX('26A'!$G$192:$G$227,MATCH($C219,'26A'!$B$192:$B$227,0)),0)</f>
        <v>0</v>
      </c>
      <c r="AF219" s="333">
        <f>IFERROR(INDEX('27A'!$G$192:$G$227,MATCH($C219,'27A'!$B$192:$B$227,0)),0)</f>
        <v>0</v>
      </c>
      <c r="AG219" s="333">
        <f>IFERROR(INDEX('28A'!$G$192:$G$227,MATCH($C219,'28A'!$B$192:$B$227,0)),0)</f>
        <v>0</v>
      </c>
      <c r="AH219" s="333">
        <f>IFERROR(INDEX('29A'!$G$192:$G$227,MATCH($C219,'29A'!$B$192:$B$227,0)),0)</f>
        <v>0</v>
      </c>
      <c r="AI219" s="333">
        <f>IFERROR(INDEX('30A'!$G$192:$G$227,MATCH($C219,'30A'!$B$192:$B$227,0)),0)</f>
        <v>0</v>
      </c>
    </row>
    <row r="220" spans="1:35" s="290" customFormat="1" ht="17.399999999999999" hidden="1">
      <c r="A220" s="298"/>
      <c r="B220" s="298"/>
      <c r="C220" s="286" t="s">
        <v>367</v>
      </c>
      <c r="D220" s="293" t="s">
        <v>209</v>
      </c>
      <c r="E220" s="287">
        <f t="shared" si="3"/>
        <v>0</v>
      </c>
      <c r="F220" s="333">
        <f>IFERROR(INDEX('1A'!$G$192:$G$227,MATCH(C220,'1A'!$B$192:$B$227,0)),0)</f>
        <v>0</v>
      </c>
      <c r="G220" s="333">
        <f>IFERROR(INDEX(#REF!,MATCH(C220,#REF!,0)),0)</f>
        <v>0</v>
      </c>
      <c r="H220" s="333">
        <f>IFERROR(INDEX('3A'!$G$192:$G$227,MATCH(C220,'3A'!$B$192:$B$227,0)),0)</f>
        <v>0</v>
      </c>
      <c r="I220" s="333">
        <f>IFERROR(INDEX('4A'!$G$192:$G$227,MATCH(C220,'4A'!$B$192:$B$227,0)),0)</f>
        <v>0</v>
      </c>
      <c r="J220" s="333">
        <f>IFERROR(INDEX('5A'!$G$192:$G$227,MATCH(C220,'5A'!$B$192:$B$227,0)),0)</f>
        <v>0</v>
      </c>
      <c r="K220" s="333">
        <f>IFERROR(INDEX('6A'!$G$192:$G$227,MATCH(C220,'6A'!$B$192:$B$227,0)),0)</f>
        <v>0</v>
      </c>
      <c r="L220" s="333">
        <f>IFERROR(INDEX('7A'!$G$192:$G$227,MATCH(C220,'7A'!$B$192:$B$227,0)),0)</f>
        <v>0</v>
      </c>
      <c r="M220" s="333">
        <f>IFERROR(INDEX('8A'!$G$192:$G$227,MATCH(C220,'8A'!$B$192:$B$227,0)),0)</f>
        <v>0</v>
      </c>
      <c r="N220" s="333">
        <f>IFERROR(INDEX('9A'!$G$192:$G$227,MATCH(C220,'9A'!$B$192:$B$227,0)),0)</f>
        <v>0</v>
      </c>
      <c r="O220" s="333">
        <f>IFERROR(INDEX('10A'!$G$192:$G$227,MATCH(C220,'10A'!$B$192:$B$227,0)),0)</f>
        <v>0</v>
      </c>
      <c r="P220" s="333">
        <f>IFERROR(INDEX('11A'!$G$192:$G$227,MATCH(C220,'11A'!$B$192:$B$227,0)),0)</f>
        <v>0</v>
      </c>
      <c r="Q220" s="333">
        <f>IFERROR(INDEX('12A'!$G$192:$G$227,MATCH(C220,'12A'!$B$192:$B$227,0)),0)</f>
        <v>0</v>
      </c>
      <c r="R220" s="333">
        <f>IFERROR(INDEX('13A'!$G$192:$G$227,MATCH(C220,'13A'!$B$192:$B$227,0)),0)</f>
        <v>0</v>
      </c>
      <c r="S220" s="333">
        <f>IFERROR(INDEX('14A'!$G$192:$G$227,MATCH(C220,'14A'!$B$192:$B$227,0)),0)</f>
        <v>0</v>
      </c>
      <c r="T220" s="333">
        <f>IFERROR(INDEX('15A'!$G$192:$G$227,MATCH(C220,'15A'!$B$192:$B$227,0)),0)</f>
        <v>0</v>
      </c>
      <c r="U220" s="333">
        <f>IFERROR(INDEX('16A'!$G$192:$G$227,MATCH($C220,'16A'!$B$192:$B$227,0)),0)</f>
        <v>0</v>
      </c>
      <c r="V220" s="333">
        <f>IFERROR(INDEX('17A'!$G$192:$G$227,MATCH($C220,'17A'!$B$192:$B$227,0)),0)</f>
        <v>0</v>
      </c>
      <c r="W220" s="333">
        <f>IFERROR(INDEX('18A'!$G$192:$G$227,MATCH($C220,'18A'!$B$192:$B$227,0)),0)</f>
        <v>0</v>
      </c>
      <c r="X220" s="333">
        <f>IFERROR(INDEX('19A'!$G$192:$G$227,MATCH($C220,'19A'!$B$192:$B$227,0)),0)</f>
        <v>0</v>
      </c>
      <c r="Y220" s="333">
        <f>IFERROR(INDEX('20A'!$G$192:$G$227,MATCH($C220,'20A'!$B$192:$B$227,0)),0)</f>
        <v>0</v>
      </c>
      <c r="Z220" s="333">
        <f>IFERROR(INDEX('21A'!$G$192:$G$227,MATCH($C220,'21A'!$B$192:$B$227,0)),0)</f>
        <v>0</v>
      </c>
      <c r="AA220" s="333">
        <f>IFERROR(INDEX('22A'!$G$192:$G$227,MATCH($C220,'22A'!$B$192:$B$227,0)),0)</f>
        <v>0</v>
      </c>
      <c r="AB220" s="333">
        <f>IFERROR(INDEX('23A'!$G$192:$G$227,MATCH($C220,'23A'!$B$192:$B$227,0)),0)</f>
        <v>0</v>
      </c>
      <c r="AC220" s="333">
        <f>IFERROR(INDEX('24A'!$G$192:$G$227,MATCH($C220,'24A'!$B$192:$B$227,0)),0)</f>
        <v>0</v>
      </c>
      <c r="AD220" s="333">
        <f>IFERROR(INDEX('25A'!$G$192:$G$227,MATCH($C220,'25A'!$B$192:$B$227,0)),0)</f>
        <v>0</v>
      </c>
      <c r="AE220" s="333">
        <f>IFERROR(INDEX('26A'!$G$192:$G$227,MATCH($C220,'26A'!$B$192:$B$227,0)),0)</f>
        <v>0</v>
      </c>
      <c r="AF220" s="333">
        <f>IFERROR(INDEX('27A'!$G$192:$G$227,MATCH($C220,'27A'!$B$192:$B$227,0)),0)</f>
        <v>0</v>
      </c>
      <c r="AG220" s="333">
        <f>IFERROR(INDEX('28A'!$G$192:$G$227,MATCH($C220,'28A'!$B$192:$B$227,0)),0)</f>
        <v>0</v>
      </c>
      <c r="AH220" s="333">
        <f>IFERROR(INDEX('29A'!$G$192:$G$227,MATCH($C220,'29A'!$B$192:$B$227,0)),0)</f>
        <v>0</v>
      </c>
      <c r="AI220" s="333">
        <f>IFERROR(INDEX('30A'!$G$192:$G$227,MATCH($C220,'30A'!$B$192:$B$227,0)),0)</f>
        <v>0</v>
      </c>
    </row>
    <row r="221" spans="1:35" s="290" customFormat="1" ht="17.399999999999999" hidden="1">
      <c r="A221" s="298"/>
      <c r="B221" s="298"/>
      <c r="C221" s="286" t="s">
        <v>219</v>
      </c>
      <c r="D221" s="293" t="s">
        <v>209</v>
      </c>
      <c r="E221" s="287">
        <f t="shared" si="3"/>
        <v>0</v>
      </c>
      <c r="F221" s="333">
        <f>IFERROR(INDEX('1A'!$G$192:$G$227,MATCH(C221,'1A'!$B$192:$B$227,0)),0)</f>
        <v>0</v>
      </c>
      <c r="G221" s="333">
        <f>IFERROR(INDEX(#REF!,MATCH(C221,#REF!,0)),0)</f>
        <v>0</v>
      </c>
      <c r="H221" s="333">
        <f>IFERROR(INDEX('3A'!$G$192:$G$227,MATCH(C221,'3A'!$B$192:$B$227,0)),0)</f>
        <v>0</v>
      </c>
      <c r="I221" s="333">
        <f>IFERROR(INDEX('4A'!$G$192:$G$227,MATCH(C221,'4A'!$B$192:$B$227,0)),0)</f>
        <v>0</v>
      </c>
      <c r="J221" s="333">
        <f>IFERROR(INDEX('5A'!$G$192:$G$227,MATCH(C221,'5A'!$B$192:$B$227,0)),0)</f>
        <v>0</v>
      </c>
      <c r="K221" s="333">
        <f>IFERROR(INDEX('6A'!$G$192:$G$227,MATCH(C221,'6A'!$B$192:$B$227,0)),0)</f>
        <v>0</v>
      </c>
      <c r="L221" s="333">
        <f>IFERROR(INDEX('7A'!$G$192:$G$227,MATCH(C221,'7A'!$B$192:$B$227,0)),0)</f>
        <v>0</v>
      </c>
      <c r="M221" s="333">
        <f>IFERROR(INDEX('8A'!$G$192:$G$227,MATCH(C221,'8A'!$B$192:$B$227,0)),0)</f>
        <v>0</v>
      </c>
      <c r="N221" s="333">
        <f>IFERROR(INDEX('9A'!$G$192:$G$227,MATCH(C221,'9A'!$B$192:$B$227,0)),0)</f>
        <v>0</v>
      </c>
      <c r="O221" s="333">
        <f>IFERROR(INDEX('10A'!$G$192:$G$227,MATCH(C221,'10A'!$B$192:$B$227,0)),0)</f>
        <v>0</v>
      </c>
      <c r="P221" s="333">
        <f>IFERROR(INDEX('11A'!$G$192:$G$227,MATCH(C221,'11A'!$B$192:$B$227,0)),0)</f>
        <v>0</v>
      </c>
      <c r="Q221" s="333">
        <f>IFERROR(INDEX('12A'!$G$192:$G$227,MATCH(C221,'12A'!$B$192:$B$227,0)),0)</f>
        <v>0</v>
      </c>
      <c r="R221" s="333">
        <f>IFERROR(INDEX('13A'!$G$192:$G$227,MATCH(C221,'13A'!$B$192:$B$227,0)),0)</f>
        <v>0</v>
      </c>
      <c r="S221" s="333">
        <f>IFERROR(INDEX('14A'!$G$192:$G$227,MATCH(C221,'14A'!$B$192:$B$227,0)),0)</f>
        <v>0</v>
      </c>
      <c r="T221" s="333">
        <f>IFERROR(INDEX('15A'!$G$192:$G$227,MATCH(C221,'15A'!$B$192:$B$227,0)),0)</f>
        <v>0</v>
      </c>
      <c r="U221" s="333">
        <f>IFERROR(INDEX('16A'!$G$192:$G$227,MATCH($C221,'16A'!$B$192:$B$227,0)),0)</f>
        <v>0</v>
      </c>
      <c r="V221" s="333">
        <f>IFERROR(INDEX('17A'!$G$192:$G$227,MATCH($C221,'17A'!$B$192:$B$227,0)),0)</f>
        <v>0</v>
      </c>
      <c r="W221" s="333">
        <f>IFERROR(INDEX('18A'!$G$192:$G$227,MATCH($C221,'18A'!$B$192:$B$227,0)),0)</f>
        <v>0</v>
      </c>
      <c r="X221" s="333">
        <f>IFERROR(INDEX('19A'!$G$192:$G$227,MATCH($C221,'19A'!$B$192:$B$227,0)),0)</f>
        <v>0</v>
      </c>
      <c r="Y221" s="333">
        <f>IFERROR(INDEX('20A'!$G$192:$G$227,MATCH($C221,'20A'!$B$192:$B$227,0)),0)</f>
        <v>0</v>
      </c>
      <c r="Z221" s="333">
        <f>IFERROR(INDEX('21A'!$G$192:$G$227,MATCH($C221,'21A'!$B$192:$B$227,0)),0)</f>
        <v>0</v>
      </c>
      <c r="AA221" s="333">
        <f>IFERROR(INDEX('22A'!$G$192:$G$227,MATCH($C221,'22A'!$B$192:$B$227,0)),0)</f>
        <v>0</v>
      </c>
      <c r="AB221" s="333">
        <f>IFERROR(INDEX('23A'!$G$192:$G$227,MATCH($C221,'23A'!$B$192:$B$227,0)),0)</f>
        <v>0</v>
      </c>
      <c r="AC221" s="333">
        <f>IFERROR(INDEX('24A'!$G$192:$G$227,MATCH($C221,'24A'!$B$192:$B$227,0)),0)</f>
        <v>0</v>
      </c>
      <c r="AD221" s="333">
        <f>IFERROR(INDEX('25A'!$G$192:$G$227,MATCH($C221,'25A'!$B$192:$B$227,0)),0)</f>
        <v>0</v>
      </c>
      <c r="AE221" s="333">
        <f>IFERROR(INDEX('26A'!$G$192:$G$227,MATCH($C221,'26A'!$B$192:$B$227,0)),0)</f>
        <v>0</v>
      </c>
      <c r="AF221" s="333">
        <f>IFERROR(INDEX('27A'!$G$192:$G$227,MATCH($C221,'27A'!$B$192:$B$227,0)),0)</f>
        <v>0</v>
      </c>
      <c r="AG221" s="333">
        <f>IFERROR(INDEX('28A'!$G$192:$G$227,MATCH($C221,'28A'!$B$192:$B$227,0)),0)</f>
        <v>0</v>
      </c>
      <c r="AH221" s="333">
        <f>IFERROR(INDEX('29A'!$G$192:$G$227,MATCH($C221,'29A'!$B$192:$B$227,0)),0)</f>
        <v>0</v>
      </c>
      <c r="AI221" s="333">
        <f>IFERROR(INDEX('30A'!$G$192:$G$227,MATCH($C221,'30A'!$B$192:$B$227,0)),0)</f>
        <v>0</v>
      </c>
    </row>
    <row r="222" spans="1:35" ht="17.399999999999999" hidden="1">
      <c r="A222" s="298"/>
      <c r="B222" s="298"/>
      <c r="C222" s="286" t="s">
        <v>368</v>
      </c>
      <c r="D222" s="293" t="s">
        <v>209</v>
      </c>
      <c r="E222" s="287">
        <f t="shared" si="3"/>
        <v>0</v>
      </c>
      <c r="F222" s="333">
        <f>IFERROR(INDEX('1A'!$G$192:$G$227,MATCH(C222,'1A'!$B$192:$B$227,0)),0)</f>
        <v>0</v>
      </c>
      <c r="G222" s="333">
        <f>IFERROR(INDEX(#REF!,MATCH(C222,#REF!,0)),0)</f>
        <v>0</v>
      </c>
      <c r="H222" s="333">
        <f>IFERROR(INDEX('3A'!$G$192:$G$227,MATCH(C222,'3A'!$B$192:$B$227,0)),0)</f>
        <v>0</v>
      </c>
      <c r="I222" s="333">
        <f>IFERROR(INDEX('4A'!$G$192:$G$227,MATCH(C222,'4A'!$B$192:$B$227,0)),0)</f>
        <v>0</v>
      </c>
      <c r="J222" s="333">
        <f>IFERROR(INDEX('5A'!$G$192:$G$227,MATCH(C222,'5A'!$B$192:$B$227,0)),0)</f>
        <v>0</v>
      </c>
      <c r="K222" s="333">
        <f>IFERROR(INDEX('6A'!$G$192:$G$227,MATCH(C222,'6A'!$B$192:$B$227,0)),0)</f>
        <v>0</v>
      </c>
      <c r="L222" s="333">
        <f>IFERROR(INDEX('7A'!$G$192:$G$227,MATCH(C222,'7A'!$B$192:$B$227,0)),0)</f>
        <v>0</v>
      </c>
      <c r="M222" s="333">
        <f>IFERROR(INDEX('8A'!$G$192:$G$227,MATCH(C222,'8A'!$B$192:$B$227,0)),0)</f>
        <v>0</v>
      </c>
      <c r="N222" s="333">
        <f>IFERROR(INDEX('9A'!$G$192:$G$227,MATCH(C222,'9A'!$B$192:$B$227,0)),0)</f>
        <v>0</v>
      </c>
      <c r="O222" s="333">
        <f>IFERROR(INDEX('10A'!$G$192:$G$227,MATCH(C222,'10A'!$B$192:$B$227,0)),0)</f>
        <v>0</v>
      </c>
      <c r="P222" s="333">
        <f>IFERROR(INDEX('11A'!$G$192:$G$227,MATCH(C222,'11A'!$B$192:$B$227,0)),0)</f>
        <v>0</v>
      </c>
      <c r="Q222" s="333">
        <f>IFERROR(INDEX('12A'!$G$192:$G$227,MATCH(C222,'12A'!$B$192:$B$227,0)),0)</f>
        <v>0</v>
      </c>
      <c r="R222" s="333">
        <f>IFERROR(INDEX('13A'!$G$192:$G$227,MATCH(C222,'13A'!$B$192:$B$227,0)),0)</f>
        <v>0</v>
      </c>
      <c r="S222" s="333">
        <f>IFERROR(INDEX('14A'!$G$192:$G$227,MATCH(C222,'14A'!$B$192:$B$227,0)),0)</f>
        <v>0</v>
      </c>
      <c r="T222" s="333">
        <f>IFERROR(INDEX('15A'!$G$192:$G$227,MATCH(C222,'15A'!$B$192:$B$227,0)),0)</f>
        <v>0</v>
      </c>
      <c r="U222" s="333">
        <f>IFERROR(INDEX('16A'!$G$192:$G$227,MATCH($C222,'16A'!$B$192:$B$227,0)),0)</f>
        <v>0</v>
      </c>
      <c r="V222" s="333">
        <f>IFERROR(INDEX('17A'!$G$192:$G$227,MATCH($C222,'17A'!$B$192:$B$227,0)),0)</f>
        <v>0</v>
      </c>
      <c r="W222" s="333">
        <f>IFERROR(INDEX('18A'!$G$192:$G$227,MATCH($C222,'18A'!$B$192:$B$227,0)),0)</f>
        <v>0</v>
      </c>
      <c r="X222" s="333">
        <f>IFERROR(INDEX('19A'!$G$192:$G$227,MATCH($C222,'19A'!$B$192:$B$227,0)),0)</f>
        <v>0</v>
      </c>
      <c r="Y222" s="333">
        <f>IFERROR(INDEX('20A'!$G$192:$G$227,MATCH($C222,'20A'!$B$192:$B$227,0)),0)</f>
        <v>0</v>
      </c>
      <c r="Z222" s="333">
        <f>IFERROR(INDEX('21A'!$G$192:$G$227,MATCH($C222,'21A'!$B$192:$B$227,0)),0)</f>
        <v>0</v>
      </c>
      <c r="AA222" s="333">
        <f>IFERROR(INDEX('22A'!$G$192:$G$227,MATCH($C222,'22A'!$B$192:$B$227,0)),0)</f>
        <v>0</v>
      </c>
      <c r="AB222" s="333">
        <f>IFERROR(INDEX('23A'!$G$192:$G$227,MATCH($C222,'23A'!$B$192:$B$227,0)),0)</f>
        <v>0</v>
      </c>
      <c r="AC222" s="333">
        <f>IFERROR(INDEX('24A'!$G$192:$G$227,MATCH($C222,'24A'!$B$192:$B$227,0)),0)</f>
        <v>0</v>
      </c>
      <c r="AD222" s="333">
        <f>IFERROR(INDEX('25A'!$G$192:$G$227,MATCH($C222,'25A'!$B$192:$B$227,0)),0)</f>
        <v>0</v>
      </c>
      <c r="AE222" s="333">
        <f>IFERROR(INDEX('26A'!$G$192:$G$227,MATCH($C222,'26A'!$B$192:$B$227,0)),0)</f>
        <v>0</v>
      </c>
      <c r="AF222" s="333">
        <f>IFERROR(INDEX('27A'!$G$192:$G$227,MATCH($C222,'27A'!$B$192:$B$227,0)),0)</f>
        <v>0</v>
      </c>
      <c r="AG222" s="333">
        <f>IFERROR(INDEX('28A'!$G$192:$G$227,MATCH($C222,'28A'!$B$192:$B$227,0)),0)</f>
        <v>0</v>
      </c>
      <c r="AH222" s="333">
        <f>IFERROR(INDEX('29A'!$G$192:$G$227,MATCH($C222,'29A'!$B$192:$B$227,0)),0)</f>
        <v>0</v>
      </c>
      <c r="AI222" s="333">
        <f>IFERROR(INDEX('30A'!$G$192:$G$227,MATCH($C222,'30A'!$B$192:$B$227,0)),0)</f>
        <v>0</v>
      </c>
    </row>
    <row r="223" spans="1:35" ht="17.399999999999999" hidden="1">
      <c r="A223" s="298"/>
      <c r="B223" s="298"/>
      <c r="C223" s="286" t="s">
        <v>369</v>
      </c>
      <c r="D223" s="293" t="s">
        <v>209</v>
      </c>
      <c r="E223" s="287">
        <f t="shared" si="3"/>
        <v>0</v>
      </c>
      <c r="F223" s="333">
        <f>IFERROR(INDEX('1A'!$G$192:$G$227,MATCH(C223,'1A'!$B$192:$B$227,0)),0)</f>
        <v>0</v>
      </c>
      <c r="G223" s="333">
        <f>IFERROR(INDEX(#REF!,MATCH(C223,#REF!,0)),0)</f>
        <v>0</v>
      </c>
      <c r="H223" s="333">
        <f>IFERROR(INDEX('3A'!$G$192:$G$227,MATCH(C223,'3A'!$B$192:$B$227,0)),0)</f>
        <v>0</v>
      </c>
      <c r="I223" s="333">
        <f>IFERROR(INDEX('4A'!$G$192:$G$227,MATCH(C223,'4A'!$B$192:$B$227,0)),0)</f>
        <v>0</v>
      </c>
      <c r="J223" s="333">
        <f>IFERROR(INDEX('5A'!$G$192:$G$227,MATCH(C223,'5A'!$B$192:$B$227,0)),0)</f>
        <v>0</v>
      </c>
      <c r="K223" s="333">
        <f>IFERROR(INDEX('6A'!$G$192:$G$227,MATCH(C223,'6A'!$B$192:$B$227,0)),0)</f>
        <v>0</v>
      </c>
      <c r="L223" s="333">
        <f>IFERROR(INDEX('7A'!$G$192:$G$227,MATCH(C223,'7A'!$B$192:$B$227,0)),0)</f>
        <v>0</v>
      </c>
      <c r="M223" s="333">
        <f>IFERROR(INDEX('8A'!$G$192:$G$227,MATCH(C223,'8A'!$B$192:$B$227,0)),0)</f>
        <v>0</v>
      </c>
      <c r="N223" s="333">
        <f>IFERROR(INDEX('9A'!$G$192:$G$227,MATCH(C223,'9A'!$B$192:$B$227,0)),0)</f>
        <v>0</v>
      </c>
      <c r="O223" s="333">
        <f>IFERROR(INDEX('10A'!$G$192:$G$227,MATCH(C223,'10A'!$B$192:$B$227,0)),0)</f>
        <v>0</v>
      </c>
      <c r="P223" s="333">
        <f>IFERROR(INDEX('11A'!$G$192:$G$227,MATCH(C223,'11A'!$B$192:$B$227,0)),0)</f>
        <v>0</v>
      </c>
      <c r="Q223" s="333">
        <f>IFERROR(INDEX('12A'!$G$192:$G$227,MATCH(C223,'12A'!$B$192:$B$227,0)),0)</f>
        <v>0</v>
      </c>
      <c r="R223" s="333">
        <f>IFERROR(INDEX('13A'!$G$192:$G$227,MATCH(C223,'13A'!$B$192:$B$227,0)),0)</f>
        <v>0</v>
      </c>
      <c r="S223" s="333">
        <f>IFERROR(INDEX('14A'!$G$192:$G$227,MATCH(C223,'14A'!$B$192:$B$227,0)),0)</f>
        <v>0</v>
      </c>
      <c r="T223" s="333">
        <f>IFERROR(INDEX('15A'!$G$192:$G$227,MATCH(C223,'15A'!$B$192:$B$227,0)),0)</f>
        <v>0</v>
      </c>
      <c r="U223" s="333">
        <f>IFERROR(INDEX('16A'!$G$192:$G$227,MATCH($C223,'16A'!$B$192:$B$227,0)),0)</f>
        <v>0</v>
      </c>
      <c r="V223" s="333">
        <f>IFERROR(INDEX('17A'!$G$192:$G$227,MATCH($C223,'17A'!$B$192:$B$227,0)),0)</f>
        <v>0</v>
      </c>
      <c r="W223" s="333">
        <f>IFERROR(INDEX('18A'!$G$192:$G$227,MATCH($C223,'18A'!$B$192:$B$227,0)),0)</f>
        <v>0</v>
      </c>
      <c r="X223" s="333">
        <f>IFERROR(INDEX('19A'!$G$192:$G$227,MATCH($C223,'19A'!$B$192:$B$227,0)),0)</f>
        <v>0</v>
      </c>
      <c r="Y223" s="333">
        <f>IFERROR(INDEX('20A'!$G$192:$G$227,MATCH($C223,'20A'!$B$192:$B$227,0)),0)</f>
        <v>0</v>
      </c>
      <c r="Z223" s="333">
        <f>IFERROR(INDEX('21A'!$G$192:$G$227,MATCH($C223,'21A'!$B$192:$B$227,0)),0)</f>
        <v>0</v>
      </c>
      <c r="AA223" s="333">
        <f>IFERROR(INDEX('22A'!$G$192:$G$227,MATCH($C223,'22A'!$B$192:$B$227,0)),0)</f>
        <v>0</v>
      </c>
      <c r="AB223" s="333">
        <f>IFERROR(INDEX('23A'!$G$192:$G$227,MATCH($C223,'23A'!$B$192:$B$227,0)),0)</f>
        <v>0</v>
      </c>
      <c r="AC223" s="333">
        <f>IFERROR(INDEX('24A'!$G$192:$G$227,MATCH($C223,'24A'!$B$192:$B$227,0)),0)</f>
        <v>0</v>
      </c>
      <c r="AD223" s="333">
        <f>IFERROR(INDEX('25A'!$G$192:$G$227,MATCH($C223,'25A'!$B$192:$B$227,0)),0)</f>
        <v>0</v>
      </c>
      <c r="AE223" s="333">
        <f>IFERROR(INDEX('26A'!$G$192:$G$227,MATCH($C223,'26A'!$B$192:$B$227,0)),0)</f>
        <v>0</v>
      </c>
      <c r="AF223" s="333">
        <f>IFERROR(INDEX('27A'!$G$192:$G$227,MATCH($C223,'27A'!$B$192:$B$227,0)),0)</f>
        <v>0</v>
      </c>
      <c r="AG223" s="333">
        <f>IFERROR(INDEX('28A'!$G$192:$G$227,MATCH($C223,'28A'!$B$192:$B$227,0)),0)</f>
        <v>0</v>
      </c>
      <c r="AH223" s="333">
        <f>IFERROR(INDEX('29A'!$G$192:$G$227,MATCH($C223,'29A'!$B$192:$B$227,0)),0)</f>
        <v>0</v>
      </c>
      <c r="AI223" s="333">
        <f>IFERROR(INDEX('30A'!$G$192:$G$227,MATCH($C223,'30A'!$B$192:$B$227,0)),0)</f>
        <v>0</v>
      </c>
    </row>
    <row r="224" spans="1:35" ht="17.399999999999999" hidden="1">
      <c r="A224" s="298"/>
      <c r="B224" s="298"/>
      <c r="C224" s="286" t="s">
        <v>370</v>
      </c>
      <c r="D224" s="293" t="s">
        <v>209</v>
      </c>
      <c r="E224" s="287">
        <f t="shared" si="3"/>
        <v>0</v>
      </c>
      <c r="F224" s="333">
        <f>IFERROR(INDEX('1A'!$G$192:$G$227,MATCH(C224,'1A'!$B$192:$B$227,0)),0)</f>
        <v>0</v>
      </c>
      <c r="G224" s="333">
        <f>IFERROR(INDEX(#REF!,MATCH(C224,#REF!,0)),0)</f>
        <v>0</v>
      </c>
      <c r="H224" s="333">
        <f>IFERROR(INDEX('3A'!$G$192:$G$227,MATCH(C224,'3A'!$B$192:$B$227,0)),0)</f>
        <v>0</v>
      </c>
      <c r="I224" s="333">
        <f>IFERROR(INDEX('4A'!$G$192:$G$227,MATCH(C224,'4A'!$B$192:$B$227,0)),0)</f>
        <v>0</v>
      </c>
      <c r="J224" s="333">
        <f>IFERROR(INDEX('5A'!$G$192:$G$227,MATCH(C224,'5A'!$B$192:$B$227,0)),0)</f>
        <v>0</v>
      </c>
      <c r="K224" s="333">
        <f>IFERROR(INDEX('6A'!$G$192:$G$227,MATCH(C224,'6A'!$B$192:$B$227,0)),0)</f>
        <v>0</v>
      </c>
      <c r="L224" s="333">
        <f>IFERROR(INDEX('7A'!$G$192:$G$227,MATCH(C224,'7A'!$B$192:$B$227,0)),0)</f>
        <v>0</v>
      </c>
      <c r="M224" s="333">
        <f>IFERROR(INDEX('8A'!$G$192:$G$227,MATCH(C224,'8A'!$B$192:$B$227,0)),0)</f>
        <v>0</v>
      </c>
      <c r="N224" s="333">
        <f>IFERROR(INDEX('9A'!$G$192:$G$227,MATCH(C224,'9A'!$B$192:$B$227,0)),0)</f>
        <v>0</v>
      </c>
      <c r="O224" s="333">
        <f>IFERROR(INDEX('10A'!$G$192:$G$227,MATCH(C224,'10A'!$B$192:$B$227,0)),0)</f>
        <v>0</v>
      </c>
      <c r="P224" s="333">
        <f>IFERROR(INDEX('11A'!$G$192:$G$227,MATCH(C224,'11A'!$B$192:$B$227,0)),0)</f>
        <v>0</v>
      </c>
      <c r="Q224" s="333">
        <f>IFERROR(INDEX('12A'!$G$192:$G$227,MATCH(C224,'12A'!$B$192:$B$227,0)),0)</f>
        <v>0</v>
      </c>
      <c r="R224" s="333">
        <f>IFERROR(INDEX('13A'!$G$192:$G$227,MATCH(C224,'13A'!$B$192:$B$227,0)),0)</f>
        <v>0</v>
      </c>
      <c r="S224" s="333">
        <f>IFERROR(INDEX('14A'!$G$192:$G$227,MATCH(C224,'14A'!$B$192:$B$227,0)),0)</f>
        <v>0</v>
      </c>
      <c r="T224" s="333">
        <f>IFERROR(INDEX('15A'!$G$192:$G$227,MATCH(C224,'15A'!$B$192:$B$227,0)),0)</f>
        <v>0</v>
      </c>
      <c r="U224" s="333">
        <f>IFERROR(INDEX('16A'!$G$192:$G$227,MATCH($C224,'16A'!$B$192:$B$227,0)),0)</f>
        <v>0</v>
      </c>
      <c r="V224" s="333">
        <f>IFERROR(INDEX('17A'!$G$192:$G$227,MATCH($C224,'17A'!$B$192:$B$227,0)),0)</f>
        <v>0</v>
      </c>
      <c r="W224" s="333">
        <f>IFERROR(INDEX('18A'!$G$192:$G$227,MATCH($C224,'18A'!$B$192:$B$227,0)),0)</f>
        <v>0</v>
      </c>
      <c r="X224" s="333">
        <f>IFERROR(INDEX('19A'!$G$192:$G$227,MATCH($C224,'19A'!$B$192:$B$227,0)),0)</f>
        <v>0</v>
      </c>
      <c r="Y224" s="333">
        <f>IFERROR(INDEX('20A'!$G$192:$G$227,MATCH($C224,'20A'!$B$192:$B$227,0)),0)</f>
        <v>0</v>
      </c>
      <c r="Z224" s="333">
        <f>IFERROR(INDEX('21A'!$G$192:$G$227,MATCH($C224,'21A'!$B$192:$B$227,0)),0)</f>
        <v>0</v>
      </c>
      <c r="AA224" s="333">
        <f>IFERROR(INDEX('22A'!$G$192:$G$227,MATCH($C224,'22A'!$B$192:$B$227,0)),0)</f>
        <v>0</v>
      </c>
      <c r="AB224" s="333">
        <f>IFERROR(INDEX('23A'!$G$192:$G$227,MATCH($C224,'23A'!$B$192:$B$227,0)),0)</f>
        <v>0</v>
      </c>
      <c r="AC224" s="333">
        <f>IFERROR(INDEX('24A'!$G$192:$G$227,MATCH($C224,'24A'!$B$192:$B$227,0)),0)</f>
        <v>0</v>
      </c>
      <c r="AD224" s="333">
        <f>IFERROR(INDEX('25A'!$G$192:$G$227,MATCH($C224,'25A'!$B$192:$B$227,0)),0)</f>
        <v>0</v>
      </c>
      <c r="AE224" s="333">
        <f>IFERROR(INDEX('26A'!$G$192:$G$227,MATCH($C224,'26A'!$B$192:$B$227,0)),0)</f>
        <v>0</v>
      </c>
      <c r="AF224" s="333">
        <f>IFERROR(INDEX('27A'!$G$192:$G$227,MATCH($C224,'27A'!$B$192:$B$227,0)),0)</f>
        <v>0</v>
      </c>
      <c r="AG224" s="333">
        <f>IFERROR(INDEX('28A'!$G$192:$G$227,MATCH($C224,'28A'!$B$192:$B$227,0)),0)</f>
        <v>0</v>
      </c>
      <c r="AH224" s="333">
        <f>IFERROR(INDEX('29A'!$G$192:$G$227,MATCH($C224,'29A'!$B$192:$B$227,0)),0)</f>
        <v>0</v>
      </c>
      <c r="AI224" s="333">
        <f>IFERROR(INDEX('30A'!$G$192:$G$227,MATCH($C224,'30A'!$B$192:$B$227,0)),0)</f>
        <v>0</v>
      </c>
    </row>
    <row r="225" spans="1:35" ht="17.399999999999999" hidden="1">
      <c r="A225" s="298"/>
      <c r="B225" s="298"/>
      <c r="C225" s="286" t="s">
        <v>371</v>
      </c>
      <c r="D225" s="293" t="s">
        <v>209</v>
      </c>
      <c r="E225" s="287">
        <f t="shared" si="3"/>
        <v>0</v>
      </c>
      <c r="F225" s="333">
        <f>IFERROR(INDEX('1A'!$G$192:$G$227,MATCH(C225,'1A'!$B$192:$B$227,0)),0)</f>
        <v>0</v>
      </c>
      <c r="G225" s="333">
        <f>IFERROR(INDEX(#REF!,MATCH(C225,#REF!,0)),0)</f>
        <v>0</v>
      </c>
      <c r="H225" s="333">
        <f>IFERROR(INDEX('3A'!$G$192:$G$227,MATCH(C225,'3A'!$B$192:$B$227,0)),0)</f>
        <v>0</v>
      </c>
      <c r="I225" s="333">
        <f>IFERROR(INDEX('4A'!$G$192:$G$227,MATCH(C225,'4A'!$B$192:$B$227,0)),0)</f>
        <v>0</v>
      </c>
      <c r="J225" s="333">
        <f>IFERROR(INDEX('5A'!$G$192:$G$227,MATCH(C225,'5A'!$B$192:$B$227,0)),0)</f>
        <v>0</v>
      </c>
      <c r="K225" s="333">
        <f>IFERROR(INDEX('6A'!$G$192:$G$227,MATCH(C225,'6A'!$B$192:$B$227,0)),0)</f>
        <v>0</v>
      </c>
      <c r="L225" s="333">
        <f>IFERROR(INDEX('7A'!$G$192:$G$227,MATCH(C225,'7A'!$B$192:$B$227,0)),0)</f>
        <v>0</v>
      </c>
      <c r="M225" s="333">
        <f>IFERROR(INDEX('8A'!$G$192:$G$227,MATCH(C225,'8A'!$B$192:$B$227,0)),0)</f>
        <v>0</v>
      </c>
      <c r="N225" s="333">
        <f>IFERROR(INDEX('9A'!$G$192:$G$227,MATCH(C225,'9A'!$B$192:$B$227,0)),0)</f>
        <v>0</v>
      </c>
      <c r="O225" s="333">
        <f>IFERROR(INDEX('10A'!$G$192:$G$227,MATCH(C225,'10A'!$B$192:$B$227,0)),0)</f>
        <v>0</v>
      </c>
      <c r="P225" s="333">
        <f>IFERROR(INDEX('11A'!$G$192:$G$227,MATCH(C225,'11A'!$B$192:$B$227,0)),0)</f>
        <v>0</v>
      </c>
      <c r="Q225" s="333">
        <f>IFERROR(INDEX('12A'!$G$192:$G$227,MATCH(C225,'12A'!$B$192:$B$227,0)),0)</f>
        <v>0</v>
      </c>
      <c r="R225" s="333">
        <f>IFERROR(INDEX('13A'!$G$192:$G$227,MATCH(C225,'13A'!$B$192:$B$227,0)),0)</f>
        <v>0</v>
      </c>
      <c r="S225" s="333">
        <f>IFERROR(INDEX('14A'!$G$192:$G$227,MATCH(C225,'14A'!$B$192:$B$227,0)),0)</f>
        <v>0</v>
      </c>
      <c r="T225" s="333">
        <f>IFERROR(INDEX('15A'!$G$192:$G$227,MATCH(C225,'15A'!$B$192:$B$227,0)),0)</f>
        <v>0</v>
      </c>
      <c r="U225" s="333">
        <f>IFERROR(INDEX('16A'!$G$192:$G$227,MATCH($C225,'16A'!$B$192:$B$227,0)),0)</f>
        <v>0</v>
      </c>
      <c r="V225" s="333">
        <f>IFERROR(INDEX('17A'!$G$192:$G$227,MATCH($C225,'17A'!$B$192:$B$227,0)),0)</f>
        <v>0</v>
      </c>
      <c r="W225" s="333">
        <f>IFERROR(INDEX('18A'!$G$192:$G$227,MATCH($C225,'18A'!$B$192:$B$227,0)),0)</f>
        <v>0</v>
      </c>
      <c r="X225" s="333">
        <f>IFERROR(INDEX('19A'!$G$192:$G$227,MATCH($C225,'19A'!$B$192:$B$227,0)),0)</f>
        <v>0</v>
      </c>
      <c r="Y225" s="333">
        <f>IFERROR(INDEX('20A'!$G$192:$G$227,MATCH($C225,'20A'!$B$192:$B$227,0)),0)</f>
        <v>0</v>
      </c>
      <c r="Z225" s="333">
        <f>IFERROR(INDEX('21A'!$G$192:$G$227,MATCH($C225,'21A'!$B$192:$B$227,0)),0)</f>
        <v>0</v>
      </c>
      <c r="AA225" s="333">
        <f>IFERROR(INDEX('22A'!$G$192:$G$227,MATCH($C225,'22A'!$B$192:$B$227,0)),0)</f>
        <v>0</v>
      </c>
      <c r="AB225" s="333">
        <f>IFERROR(INDEX('23A'!$G$192:$G$227,MATCH($C225,'23A'!$B$192:$B$227,0)),0)</f>
        <v>0</v>
      </c>
      <c r="AC225" s="333">
        <f>IFERROR(INDEX('24A'!$G$192:$G$227,MATCH($C225,'24A'!$B$192:$B$227,0)),0)</f>
        <v>0</v>
      </c>
      <c r="AD225" s="333">
        <f>IFERROR(INDEX('25A'!$G$192:$G$227,MATCH($C225,'25A'!$B$192:$B$227,0)),0)</f>
        <v>0</v>
      </c>
      <c r="AE225" s="333">
        <f>IFERROR(INDEX('26A'!$G$192:$G$227,MATCH($C225,'26A'!$B$192:$B$227,0)),0)</f>
        <v>0</v>
      </c>
      <c r="AF225" s="333">
        <f>IFERROR(INDEX('27A'!$G$192:$G$227,MATCH($C225,'27A'!$B$192:$B$227,0)),0)</f>
        <v>0</v>
      </c>
      <c r="AG225" s="333">
        <f>IFERROR(INDEX('28A'!$G$192:$G$227,MATCH($C225,'28A'!$B$192:$B$227,0)),0)</f>
        <v>0</v>
      </c>
      <c r="AH225" s="333">
        <f>IFERROR(INDEX('29A'!$G$192:$G$227,MATCH($C225,'29A'!$B$192:$B$227,0)),0)</f>
        <v>0</v>
      </c>
      <c r="AI225" s="333">
        <f>IFERROR(INDEX('30A'!$G$192:$G$227,MATCH($C225,'30A'!$B$192:$B$227,0)),0)</f>
        <v>0</v>
      </c>
    </row>
    <row r="226" spans="1:35" ht="17.399999999999999" hidden="1">
      <c r="A226" s="298"/>
      <c r="B226" s="298"/>
      <c r="C226" s="286" t="s">
        <v>211</v>
      </c>
      <c r="D226" s="293" t="s">
        <v>209</v>
      </c>
      <c r="E226" s="287">
        <f t="shared" si="3"/>
        <v>0</v>
      </c>
      <c r="F226" s="333">
        <f>IFERROR(INDEX('1A'!$G$192:$G$227,MATCH(C226,'1A'!$B$192:$B$227,0)),0)</f>
        <v>0</v>
      </c>
      <c r="G226" s="333">
        <f>IFERROR(INDEX(#REF!,MATCH(C226,#REF!,0)),0)</f>
        <v>0</v>
      </c>
      <c r="H226" s="333">
        <f>IFERROR(INDEX('3A'!$G$192:$G$227,MATCH(C226,'3A'!$B$192:$B$227,0)),0)</f>
        <v>0</v>
      </c>
      <c r="I226" s="333">
        <f>IFERROR(INDEX('4A'!$G$192:$G$227,MATCH(C226,'4A'!$B$192:$B$227,0)),0)</f>
        <v>0</v>
      </c>
      <c r="J226" s="333">
        <f>IFERROR(INDEX('5A'!$G$192:$G$227,MATCH(C226,'5A'!$B$192:$B$227,0)),0)</f>
        <v>0</v>
      </c>
      <c r="K226" s="333">
        <f>IFERROR(INDEX('6A'!$G$192:$G$227,MATCH(C226,'6A'!$B$192:$B$227,0)),0)</f>
        <v>0</v>
      </c>
      <c r="L226" s="333">
        <f>IFERROR(INDEX('7A'!$G$192:$G$227,MATCH(C226,'7A'!$B$192:$B$227,0)),0)</f>
        <v>0</v>
      </c>
      <c r="M226" s="333">
        <f>IFERROR(INDEX('8A'!$G$192:$G$227,MATCH(C226,'8A'!$B$192:$B$227,0)),0)</f>
        <v>0</v>
      </c>
      <c r="N226" s="333">
        <f>IFERROR(INDEX('9A'!$G$192:$G$227,MATCH(C226,'9A'!$B$192:$B$227,0)),0)</f>
        <v>0</v>
      </c>
      <c r="O226" s="333">
        <f>IFERROR(INDEX('10A'!$G$192:$G$227,MATCH(C226,'10A'!$B$192:$B$227,0)),0)</f>
        <v>0</v>
      </c>
      <c r="P226" s="333">
        <f>IFERROR(INDEX('11A'!$G$192:$G$227,MATCH(C226,'11A'!$B$192:$B$227,0)),0)</f>
        <v>0</v>
      </c>
      <c r="Q226" s="333">
        <f>IFERROR(INDEX('12A'!$G$192:$G$227,MATCH(C226,'12A'!$B$192:$B$227,0)),0)</f>
        <v>0</v>
      </c>
      <c r="R226" s="333">
        <f>IFERROR(INDEX('13A'!$G$192:$G$227,MATCH(C226,'13A'!$B$192:$B$227,0)),0)</f>
        <v>0</v>
      </c>
      <c r="S226" s="333">
        <f>IFERROR(INDEX('14A'!$G$192:$G$227,MATCH(C226,'14A'!$B$192:$B$227,0)),0)</f>
        <v>0</v>
      </c>
      <c r="T226" s="333">
        <f>IFERROR(INDEX('15A'!$G$192:$G$227,MATCH(C226,'15A'!$B$192:$B$227,0)),0)</f>
        <v>0</v>
      </c>
      <c r="U226" s="333">
        <f>IFERROR(INDEX('16A'!$G$192:$G$227,MATCH($C226,'16A'!$B$192:$B$227,0)),0)</f>
        <v>0</v>
      </c>
      <c r="V226" s="333">
        <f>IFERROR(INDEX('17A'!$G$192:$G$227,MATCH($C226,'17A'!$B$192:$B$227,0)),0)</f>
        <v>0</v>
      </c>
      <c r="W226" s="333">
        <f>IFERROR(INDEX('18A'!$G$192:$G$227,MATCH($C226,'18A'!$B$192:$B$227,0)),0)</f>
        <v>0</v>
      </c>
      <c r="X226" s="333">
        <f>IFERROR(INDEX('19A'!$G$192:$G$227,MATCH($C226,'19A'!$B$192:$B$227,0)),0)</f>
        <v>0</v>
      </c>
      <c r="Y226" s="333">
        <f>IFERROR(INDEX('20A'!$G$192:$G$227,MATCH($C226,'20A'!$B$192:$B$227,0)),0)</f>
        <v>0</v>
      </c>
      <c r="Z226" s="333">
        <f>IFERROR(INDEX('21A'!$G$192:$G$227,MATCH($C226,'21A'!$B$192:$B$227,0)),0)</f>
        <v>0</v>
      </c>
      <c r="AA226" s="333">
        <f>IFERROR(INDEX('22A'!$G$192:$G$227,MATCH($C226,'22A'!$B$192:$B$227,0)),0)</f>
        <v>0</v>
      </c>
      <c r="AB226" s="333">
        <f>IFERROR(INDEX('23A'!$G$192:$G$227,MATCH($C226,'23A'!$B$192:$B$227,0)),0)</f>
        <v>0</v>
      </c>
      <c r="AC226" s="333">
        <f>IFERROR(INDEX('24A'!$G$192:$G$227,MATCH($C226,'24A'!$B$192:$B$227,0)),0)</f>
        <v>0</v>
      </c>
      <c r="AD226" s="333">
        <f>IFERROR(INDEX('25A'!$G$192:$G$227,MATCH($C226,'25A'!$B$192:$B$227,0)),0)</f>
        <v>0</v>
      </c>
      <c r="AE226" s="333">
        <f>IFERROR(INDEX('26A'!$G$192:$G$227,MATCH($C226,'26A'!$B$192:$B$227,0)),0)</f>
        <v>0</v>
      </c>
      <c r="AF226" s="333">
        <f>IFERROR(INDEX('27A'!$G$192:$G$227,MATCH($C226,'27A'!$B$192:$B$227,0)),0)</f>
        <v>0</v>
      </c>
      <c r="AG226" s="333">
        <f>IFERROR(INDEX('28A'!$G$192:$G$227,MATCH($C226,'28A'!$B$192:$B$227,0)),0)</f>
        <v>0</v>
      </c>
      <c r="AH226" s="333">
        <f>IFERROR(INDEX('29A'!$G$192:$G$227,MATCH($C226,'29A'!$B$192:$B$227,0)),0)</f>
        <v>0</v>
      </c>
      <c r="AI226" s="333">
        <f>IFERROR(INDEX('30A'!$G$192:$G$227,MATCH($C226,'30A'!$B$192:$B$227,0)),0)</f>
        <v>0</v>
      </c>
    </row>
    <row r="227" spans="1:35" ht="17.399999999999999" hidden="1">
      <c r="A227" s="298"/>
      <c r="B227" s="298"/>
      <c r="C227" s="286" t="s">
        <v>212</v>
      </c>
      <c r="D227" s="293" t="s">
        <v>209</v>
      </c>
      <c r="E227" s="287">
        <f t="shared" si="3"/>
        <v>0</v>
      </c>
      <c r="F227" s="333">
        <f>IFERROR(INDEX('1A'!$G$192:$G$227,MATCH(C227,'1A'!$B$192:$B$227,0)),0)</f>
        <v>0</v>
      </c>
      <c r="G227" s="333">
        <f>IFERROR(INDEX(#REF!,MATCH(C227,#REF!,0)),0)</f>
        <v>0</v>
      </c>
      <c r="H227" s="333">
        <f>IFERROR(INDEX('3A'!$G$192:$G$227,MATCH(C227,'3A'!$B$192:$B$227,0)),0)</f>
        <v>0</v>
      </c>
      <c r="I227" s="333">
        <f>IFERROR(INDEX('4A'!$G$192:$G$227,MATCH(C227,'4A'!$B$192:$B$227,0)),0)</f>
        <v>0</v>
      </c>
      <c r="J227" s="333">
        <f>IFERROR(INDEX('5A'!$G$192:$G$227,MATCH(C227,'5A'!$B$192:$B$227,0)),0)</f>
        <v>0</v>
      </c>
      <c r="K227" s="333">
        <f>IFERROR(INDEX('6A'!$G$192:$G$227,MATCH(C227,'6A'!$B$192:$B$227,0)),0)</f>
        <v>0</v>
      </c>
      <c r="L227" s="333">
        <f>IFERROR(INDEX('7A'!$G$192:$G$227,MATCH(C227,'7A'!$B$192:$B$227,0)),0)</f>
        <v>0</v>
      </c>
      <c r="M227" s="333">
        <f>IFERROR(INDEX('8A'!$G$192:$G$227,MATCH(C227,'8A'!$B$192:$B$227,0)),0)</f>
        <v>0</v>
      </c>
      <c r="N227" s="333">
        <f>IFERROR(INDEX('9A'!$G$192:$G$227,MATCH(C227,'9A'!$B$192:$B$227,0)),0)</f>
        <v>0</v>
      </c>
      <c r="O227" s="333">
        <f>IFERROR(INDEX('10A'!$G$192:$G$227,MATCH(C227,'10A'!$B$192:$B$227,0)),0)</f>
        <v>0</v>
      </c>
      <c r="P227" s="333">
        <f>IFERROR(INDEX('11A'!$G$192:$G$227,MATCH(C227,'11A'!$B$192:$B$227,0)),0)</f>
        <v>0</v>
      </c>
      <c r="Q227" s="333">
        <f>IFERROR(INDEX('12A'!$G$192:$G$227,MATCH(C227,'12A'!$B$192:$B$227,0)),0)</f>
        <v>0</v>
      </c>
      <c r="R227" s="333">
        <f>IFERROR(INDEX('13A'!$G$192:$G$227,MATCH(C227,'13A'!$B$192:$B$227,0)),0)</f>
        <v>0</v>
      </c>
      <c r="S227" s="333">
        <f>IFERROR(INDEX('14A'!$G$192:$G$227,MATCH(C227,'14A'!$B$192:$B$227,0)),0)</f>
        <v>0</v>
      </c>
      <c r="T227" s="333">
        <f>IFERROR(INDEX('15A'!$G$192:$G$227,MATCH(C227,'15A'!$B$192:$B$227,0)),0)</f>
        <v>0</v>
      </c>
      <c r="U227" s="333">
        <f>IFERROR(INDEX('16A'!$G$192:$G$227,MATCH($C227,'16A'!$B$192:$B$227,0)),0)</f>
        <v>0</v>
      </c>
      <c r="V227" s="333">
        <f>IFERROR(INDEX('17A'!$G$192:$G$227,MATCH($C227,'17A'!$B$192:$B$227,0)),0)</f>
        <v>0</v>
      </c>
      <c r="W227" s="333">
        <f>IFERROR(INDEX('18A'!$G$192:$G$227,MATCH($C227,'18A'!$B$192:$B$227,0)),0)</f>
        <v>0</v>
      </c>
      <c r="X227" s="333">
        <f>IFERROR(INDEX('19A'!$G$192:$G$227,MATCH($C227,'19A'!$B$192:$B$227,0)),0)</f>
        <v>0</v>
      </c>
      <c r="Y227" s="333">
        <f>IFERROR(INDEX('20A'!$G$192:$G$227,MATCH($C227,'20A'!$B$192:$B$227,0)),0)</f>
        <v>0</v>
      </c>
      <c r="Z227" s="333">
        <f>IFERROR(INDEX('21A'!$G$192:$G$227,MATCH($C227,'21A'!$B$192:$B$227,0)),0)</f>
        <v>0</v>
      </c>
      <c r="AA227" s="333">
        <f>IFERROR(INDEX('22A'!$G$192:$G$227,MATCH($C227,'22A'!$B$192:$B$227,0)),0)</f>
        <v>0</v>
      </c>
      <c r="AB227" s="333">
        <f>IFERROR(INDEX('23A'!$G$192:$G$227,MATCH($C227,'23A'!$B$192:$B$227,0)),0)</f>
        <v>0</v>
      </c>
      <c r="AC227" s="333">
        <f>IFERROR(INDEX('24A'!$G$192:$G$227,MATCH($C227,'24A'!$B$192:$B$227,0)),0)</f>
        <v>0</v>
      </c>
      <c r="AD227" s="333">
        <f>IFERROR(INDEX('25A'!$G$192:$G$227,MATCH($C227,'25A'!$B$192:$B$227,0)),0)</f>
        <v>0</v>
      </c>
      <c r="AE227" s="333">
        <f>IFERROR(INDEX('26A'!$G$192:$G$227,MATCH($C227,'26A'!$B$192:$B$227,0)),0)</f>
        <v>0</v>
      </c>
      <c r="AF227" s="333">
        <f>IFERROR(INDEX('27A'!$G$192:$G$227,MATCH($C227,'27A'!$B$192:$B$227,0)),0)</f>
        <v>0</v>
      </c>
      <c r="AG227" s="333">
        <f>IFERROR(INDEX('28A'!$G$192:$G$227,MATCH($C227,'28A'!$B$192:$B$227,0)),0)</f>
        <v>0</v>
      </c>
      <c r="AH227" s="333">
        <f>IFERROR(INDEX('29A'!$G$192:$G$227,MATCH($C227,'29A'!$B$192:$B$227,0)),0)</f>
        <v>0</v>
      </c>
      <c r="AI227" s="333">
        <f>IFERROR(INDEX('30A'!$G$192:$G$227,MATCH($C227,'30A'!$B$192:$B$227,0)),0)</f>
        <v>0</v>
      </c>
    </row>
    <row r="228" spans="1:35" ht="17.399999999999999" hidden="1">
      <c r="A228" s="298"/>
      <c r="B228" s="298"/>
      <c r="C228" s="286" t="s">
        <v>372</v>
      </c>
      <c r="D228" s="293" t="s">
        <v>209</v>
      </c>
      <c r="E228" s="287">
        <f t="shared" si="3"/>
        <v>0</v>
      </c>
      <c r="F228" s="333">
        <f>IFERROR(INDEX('1A'!$G$192:$G$227,MATCH(C228,'1A'!$B$192:$B$227,0)),0)</f>
        <v>0</v>
      </c>
      <c r="G228" s="333">
        <f>IFERROR(INDEX(#REF!,MATCH(C228,#REF!,0)),0)</f>
        <v>0</v>
      </c>
      <c r="H228" s="333">
        <f>IFERROR(INDEX('3A'!$G$192:$G$227,MATCH(C228,'3A'!$B$192:$B$227,0)),0)</f>
        <v>0</v>
      </c>
      <c r="I228" s="333">
        <f>IFERROR(INDEX('4A'!$G$192:$G$227,MATCH(C228,'4A'!$B$192:$B$227,0)),0)</f>
        <v>0</v>
      </c>
      <c r="J228" s="333">
        <f>IFERROR(INDEX('5A'!$G$192:$G$227,MATCH(C228,'5A'!$B$192:$B$227,0)),0)</f>
        <v>0</v>
      </c>
      <c r="K228" s="333">
        <f>IFERROR(INDEX('6A'!$G$192:$G$227,MATCH(C228,'6A'!$B$192:$B$227,0)),0)</f>
        <v>0</v>
      </c>
      <c r="L228" s="333">
        <f>IFERROR(INDEX('7A'!$G$192:$G$227,MATCH(C228,'7A'!$B$192:$B$227,0)),0)</f>
        <v>0</v>
      </c>
      <c r="M228" s="333">
        <f>IFERROR(INDEX('8A'!$G$192:$G$227,MATCH(C228,'8A'!$B$192:$B$227,0)),0)</f>
        <v>0</v>
      </c>
      <c r="N228" s="333">
        <f>IFERROR(INDEX('9A'!$G$192:$G$227,MATCH(C228,'9A'!$B$192:$B$227,0)),0)</f>
        <v>0</v>
      </c>
      <c r="O228" s="333">
        <f>IFERROR(INDEX('10A'!$G$192:$G$227,MATCH(C228,'10A'!$B$192:$B$227,0)),0)</f>
        <v>0</v>
      </c>
      <c r="P228" s="333">
        <f>IFERROR(INDEX('11A'!$G$192:$G$227,MATCH(C228,'11A'!$B$192:$B$227,0)),0)</f>
        <v>0</v>
      </c>
      <c r="Q228" s="333">
        <f>IFERROR(INDEX('12A'!$G$192:$G$227,MATCH(C228,'12A'!$B$192:$B$227,0)),0)</f>
        <v>0</v>
      </c>
      <c r="R228" s="333">
        <f>IFERROR(INDEX('13A'!$G$192:$G$227,MATCH(C228,'13A'!$B$192:$B$227,0)),0)</f>
        <v>0</v>
      </c>
      <c r="S228" s="333">
        <f>IFERROR(INDEX('14A'!$G$192:$G$227,MATCH(C228,'14A'!$B$192:$B$227,0)),0)</f>
        <v>0</v>
      </c>
      <c r="T228" s="333">
        <f>IFERROR(INDEX('15A'!$G$192:$G$227,MATCH(C228,'15A'!$B$192:$B$227,0)),0)</f>
        <v>0</v>
      </c>
      <c r="U228" s="333">
        <f>IFERROR(INDEX('16A'!$G$192:$G$227,MATCH($C228,'16A'!$B$192:$B$227,0)),0)</f>
        <v>0</v>
      </c>
      <c r="V228" s="333">
        <f>IFERROR(INDEX('17A'!$G$192:$G$227,MATCH($C228,'17A'!$B$192:$B$227,0)),0)</f>
        <v>0</v>
      </c>
      <c r="W228" s="333">
        <f>IFERROR(INDEX('18A'!$G$192:$G$227,MATCH($C228,'18A'!$B$192:$B$227,0)),0)</f>
        <v>0</v>
      </c>
      <c r="X228" s="333">
        <f>IFERROR(INDEX('19A'!$G$192:$G$227,MATCH($C228,'19A'!$B$192:$B$227,0)),0)</f>
        <v>0</v>
      </c>
      <c r="Y228" s="333">
        <f>IFERROR(INDEX('20A'!$G$192:$G$227,MATCH($C228,'20A'!$B$192:$B$227,0)),0)</f>
        <v>0</v>
      </c>
      <c r="Z228" s="333">
        <f>IFERROR(INDEX('21A'!$G$192:$G$227,MATCH($C228,'21A'!$B$192:$B$227,0)),0)</f>
        <v>0</v>
      </c>
      <c r="AA228" s="333">
        <f>IFERROR(INDEX('22A'!$G$192:$G$227,MATCH($C228,'22A'!$B$192:$B$227,0)),0)</f>
        <v>0</v>
      </c>
      <c r="AB228" s="333">
        <f>IFERROR(INDEX('23A'!$G$192:$G$227,MATCH($C228,'23A'!$B$192:$B$227,0)),0)</f>
        <v>0</v>
      </c>
      <c r="AC228" s="333">
        <f>IFERROR(INDEX('24A'!$G$192:$G$227,MATCH($C228,'24A'!$B$192:$B$227,0)),0)</f>
        <v>0</v>
      </c>
      <c r="AD228" s="333">
        <f>IFERROR(INDEX('25A'!$G$192:$G$227,MATCH($C228,'25A'!$B$192:$B$227,0)),0)</f>
        <v>0</v>
      </c>
      <c r="AE228" s="333">
        <f>IFERROR(INDEX('26A'!$G$192:$G$227,MATCH($C228,'26A'!$B$192:$B$227,0)),0)</f>
        <v>0</v>
      </c>
      <c r="AF228" s="333">
        <f>IFERROR(INDEX('27A'!$G$192:$G$227,MATCH($C228,'27A'!$B$192:$B$227,0)),0)</f>
        <v>0</v>
      </c>
      <c r="AG228" s="333">
        <f>IFERROR(INDEX('28A'!$G$192:$G$227,MATCH($C228,'28A'!$B$192:$B$227,0)),0)</f>
        <v>0</v>
      </c>
      <c r="AH228" s="333">
        <f>IFERROR(INDEX('29A'!$G$192:$G$227,MATCH($C228,'29A'!$B$192:$B$227,0)),0)</f>
        <v>0</v>
      </c>
      <c r="AI228" s="333">
        <f>IFERROR(INDEX('30A'!$G$192:$G$227,MATCH($C228,'30A'!$B$192:$B$227,0)),0)</f>
        <v>0</v>
      </c>
    </row>
    <row r="229" spans="1:35" ht="17.399999999999999" hidden="1">
      <c r="A229" s="298"/>
      <c r="B229" s="298"/>
      <c r="C229" s="286" t="s">
        <v>373</v>
      </c>
      <c r="D229" s="293" t="s">
        <v>209</v>
      </c>
      <c r="E229" s="287">
        <f t="shared" si="3"/>
        <v>0</v>
      </c>
      <c r="F229" s="333">
        <f>IFERROR(INDEX('1A'!$G$192:$G$227,MATCH(C229,'1A'!$B$192:$B$227,0)),0)</f>
        <v>0</v>
      </c>
      <c r="G229" s="333">
        <f>IFERROR(INDEX(#REF!,MATCH(C229,#REF!,0)),0)</f>
        <v>0</v>
      </c>
      <c r="H229" s="333">
        <f>IFERROR(INDEX('3A'!$G$192:$G$227,MATCH(C229,'3A'!$B$192:$B$227,0)),0)</f>
        <v>0</v>
      </c>
      <c r="I229" s="333">
        <f>IFERROR(INDEX('4A'!$G$192:$G$227,MATCH(C229,'4A'!$B$192:$B$227,0)),0)</f>
        <v>0</v>
      </c>
      <c r="J229" s="333">
        <f>IFERROR(INDEX('5A'!$G$192:$G$227,MATCH(C229,'5A'!$B$192:$B$227,0)),0)</f>
        <v>0</v>
      </c>
      <c r="K229" s="333">
        <f>IFERROR(INDEX('6A'!$G$192:$G$227,MATCH(C229,'6A'!$B$192:$B$227,0)),0)</f>
        <v>0</v>
      </c>
      <c r="L229" s="333">
        <f>IFERROR(INDEX('7A'!$G$192:$G$227,MATCH(C229,'7A'!$B$192:$B$227,0)),0)</f>
        <v>0</v>
      </c>
      <c r="M229" s="333">
        <f>IFERROR(INDEX('8A'!$G$192:$G$227,MATCH(C229,'8A'!$B$192:$B$227,0)),0)</f>
        <v>0</v>
      </c>
      <c r="N229" s="333">
        <f>IFERROR(INDEX('9A'!$G$192:$G$227,MATCH(C229,'9A'!$B$192:$B$227,0)),0)</f>
        <v>0</v>
      </c>
      <c r="O229" s="333">
        <f>IFERROR(INDEX('10A'!$G$192:$G$227,MATCH(C229,'10A'!$B$192:$B$227,0)),0)</f>
        <v>0</v>
      </c>
      <c r="P229" s="333">
        <f>IFERROR(INDEX('11A'!$G$192:$G$227,MATCH(C229,'11A'!$B$192:$B$227,0)),0)</f>
        <v>0</v>
      </c>
      <c r="Q229" s="333">
        <f>IFERROR(INDEX('12A'!$G$192:$G$227,MATCH(C229,'12A'!$B$192:$B$227,0)),0)</f>
        <v>0</v>
      </c>
      <c r="R229" s="333">
        <f>IFERROR(INDEX('13A'!$G$192:$G$227,MATCH(C229,'13A'!$B$192:$B$227,0)),0)</f>
        <v>0</v>
      </c>
      <c r="S229" s="333">
        <f>IFERROR(INDEX('14A'!$G$192:$G$227,MATCH(C229,'14A'!$B$192:$B$227,0)),0)</f>
        <v>0</v>
      </c>
      <c r="T229" s="333">
        <f>IFERROR(INDEX('15A'!$G$192:$G$227,MATCH(C229,'15A'!$B$192:$B$227,0)),0)</f>
        <v>0</v>
      </c>
      <c r="U229" s="333">
        <f>IFERROR(INDEX('16A'!$G$192:$G$227,MATCH($C229,'16A'!$B$192:$B$227,0)),0)</f>
        <v>0</v>
      </c>
      <c r="V229" s="333">
        <f>IFERROR(INDEX('17A'!$G$192:$G$227,MATCH($C229,'17A'!$B$192:$B$227,0)),0)</f>
        <v>0</v>
      </c>
      <c r="W229" s="333">
        <f>IFERROR(INDEX('18A'!$G$192:$G$227,MATCH($C229,'18A'!$B$192:$B$227,0)),0)</f>
        <v>0</v>
      </c>
      <c r="X229" s="333">
        <f>IFERROR(INDEX('19A'!$G$192:$G$227,MATCH($C229,'19A'!$B$192:$B$227,0)),0)</f>
        <v>0</v>
      </c>
      <c r="Y229" s="333">
        <f>IFERROR(INDEX('20A'!$G$192:$G$227,MATCH($C229,'20A'!$B$192:$B$227,0)),0)</f>
        <v>0</v>
      </c>
      <c r="Z229" s="333">
        <f>IFERROR(INDEX('21A'!$G$192:$G$227,MATCH($C229,'21A'!$B$192:$B$227,0)),0)</f>
        <v>0</v>
      </c>
      <c r="AA229" s="333">
        <f>IFERROR(INDEX('22A'!$G$192:$G$227,MATCH($C229,'22A'!$B$192:$B$227,0)),0)</f>
        <v>0</v>
      </c>
      <c r="AB229" s="333">
        <f>IFERROR(INDEX('23A'!$G$192:$G$227,MATCH($C229,'23A'!$B$192:$B$227,0)),0)</f>
        <v>0</v>
      </c>
      <c r="AC229" s="333">
        <f>IFERROR(INDEX('24A'!$G$192:$G$227,MATCH($C229,'24A'!$B$192:$B$227,0)),0)</f>
        <v>0</v>
      </c>
      <c r="AD229" s="333">
        <f>IFERROR(INDEX('25A'!$G$192:$G$227,MATCH($C229,'25A'!$B$192:$B$227,0)),0)</f>
        <v>0</v>
      </c>
      <c r="AE229" s="333">
        <f>IFERROR(INDEX('26A'!$G$192:$G$227,MATCH($C229,'26A'!$B$192:$B$227,0)),0)</f>
        <v>0</v>
      </c>
      <c r="AF229" s="333">
        <f>IFERROR(INDEX('27A'!$G$192:$G$227,MATCH($C229,'27A'!$B$192:$B$227,0)),0)</f>
        <v>0</v>
      </c>
      <c r="AG229" s="333">
        <f>IFERROR(INDEX('28A'!$G$192:$G$227,MATCH($C229,'28A'!$B$192:$B$227,0)),0)</f>
        <v>0</v>
      </c>
      <c r="AH229" s="333">
        <f>IFERROR(INDEX('29A'!$G$192:$G$227,MATCH($C229,'29A'!$B$192:$B$227,0)),0)</f>
        <v>0</v>
      </c>
      <c r="AI229" s="333">
        <f>IFERROR(INDEX('30A'!$G$192:$G$227,MATCH($C229,'30A'!$B$192:$B$227,0)),0)</f>
        <v>0</v>
      </c>
    </row>
    <row r="230" spans="1:35" ht="17.399999999999999" hidden="1">
      <c r="A230" s="298"/>
      <c r="B230" s="298"/>
      <c r="C230" s="286" t="s">
        <v>374</v>
      </c>
      <c r="D230" s="293" t="s">
        <v>209</v>
      </c>
      <c r="E230" s="287">
        <f t="shared" si="3"/>
        <v>0</v>
      </c>
      <c r="F230" s="333">
        <f>IFERROR(INDEX('1A'!$G$192:$G$227,MATCH(C230,'1A'!$B$192:$B$227,0)),0)</f>
        <v>0</v>
      </c>
      <c r="G230" s="333">
        <f>IFERROR(INDEX(#REF!,MATCH(C230,#REF!,0)),0)</f>
        <v>0</v>
      </c>
      <c r="H230" s="333">
        <f>IFERROR(INDEX('3A'!$G$192:$G$227,MATCH(C230,'3A'!$B$192:$B$227,0)),0)</f>
        <v>0</v>
      </c>
      <c r="I230" s="333">
        <f>IFERROR(INDEX('4A'!$G$192:$G$227,MATCH(C230,'4A'!$B$192:$B$227,0)),0)</f>
        <v>0</v>
      </c>
      <c r="J230" s="333">
        <f>IFERROR(INDEX('5A'!$G$192:$G$227,MATCH(C230,'5A'!$B$192:$B$227,0)),0)</f>
        <v>0</v>
      </c>
      <c r="K230" s="333">
        <f>IFERROR(INDEX('6A'!$G$192:$G$227,MATCH(C230,'6A'!$B$192:$B$227,0)),0)</f>
        <v>0</v>
      </c>
      <c r="L230" s="333">
        <f>IFERROR(INDEX('7A'!$G$192:$G$227,MATCH(C230,'7A'!$B$192:$B$227,0)),0)</f>
        <v>0</v>
      </c>
      <c r="M230" s="333">
        <f>IFERROR(INDEX('8A'!$G$192:$G$227,MATCH(C230,'8A'!$B$192:$B$227,0)),0)</f>
        <v>0</v>
      </c>
      <c r="N230" s="333">
        <f>IFERROR(INDEX('9A'!$G$192:$G$227,MATCH(C230,'9A'!$B$192:$B$227,0)),0)</f>
        <v>0</v>
      </c>
      <c r="O230" s="333">
        <f>IFERROR(INDEX('10A'!$G$192:$G$227,MATCH(C230,'10A'!$B$192:$B$227,0)),0)</f>
        <v>0</v>
      </c>
      <c r="P230" s="333">
        <f>IFERROR(INDEX('11A'!$G$192:$G$227,MATCH(C230,'11A'!$B$192:$B$227,0)),0)</f>
        <v>0</v>
      </c>
      <c r="Q230" s="333">
        <f>IFERROR(INDEX('12A'!$G$192:$G$227,MATCH(C230,'12A'!$B$192:$B$227,0)),0)</f>
        <v>0</v>
      </c>
      <c r="R230" s="333">
        <f>IFERROR(INDEX('13A'!$G$192:$G$227,MATCH(C230,'13A'!$B$192:$B$227,0)),0)</f>
        <v>0</v>
      </c>
      <c r="S230" s="333">
        <f>IFERROR(INDEX('14A'!$G$192:$G$227,MATCH(C230,'14A'!$B$192:$B$227,0)),0)</f>
        <v>0</v>
      </c>
      <c r="T230" s="333">
        <f>IFERROR(INDEX('15A'!$G$192:$G$227,MATCH(C230,'15A'!$B$192:$B$227,0)),0)</f>
        <v>0</v>
      </c>
      <c r="U230" s="333">
        <f>IFERROR(INDEX('16A'!$G$192:$G$227,MATCH($C230,'16A'!$B$192:$B$227,0)),0)</f>
        <v>0</v>
      </c>
      <c r="V230" s="333">
        <f>IFERROR(INDEX('17A'!$G$192:$G$227,MATCH($C230,'17A'!$B$192:$B$227,0)),0)</f>
        <v>0</v>
      </c>
      <c r="W230" s="333">
        <f>IFERROR(INDEX('18A'!$G$192:$G$227,MATCH($C230,'18A'!$B$192:$B$227,0)),0)</f>
        <v>0</v>
      </c>
      <c r="X230" s="333">
        <f>IFERROR(INDEX('19A'!$G$192:$G$227,MATCH($C230,'19A'!$B$192:$B$227,0)),0)</f>
        <v>0</v>
      </c>
      <c r="Y230" s="333">
        <f>IFERROR(INDEX('20A'!$G$192:$G$227,MATCH($C230,'20A'!$B$192:$B$227,0)),0)</f>
        <v>0</v>
      </c>
      <c r="Z230" s="333">
        <f>IFERROR(INDEX('21A'!$G$192:$G$227,MATCH($C230,'21A'!$B$192:$B$227,0)),0)</f>
        <v>0</v>
      </c>
      <c r="AA230" s="333">
        <f>IFERROR(INDEX('22A'!$G$192:$G$227,MATCH($C230,'22A'!$B$192:$B$227,0)),0)</f>
        <v>0</v>
      </c>
      <c r="AB230" s="333">
        <f>IFERROR(INDEX('23A'!$G$192:$G$227,MATCH($C230,'23A'!$B$192:$B$227,0)),0)</f>
        <v>0</v>
      </c>
      <c r="AC230" s="333">
        <f>IFERROR(INDEX('24A'!$G$192:$G$227,MATCH($C230,'24A'!$B$192:$B$227,0)),0)</f>
        <v>0</v>
      </c>
      <c r="AD230" s="333">
        <f>IFERROR(INDEX('25A'!$G$192:$G$227,MATCH($C230,'25A'!$B$192:$B$227,0)),0)</f>
        <v>0</v>
      </c>
      <c r="AE230" s="333">
        <f>IFERROR(INDEX('26A'!$G$192:$G$227,MATCH($C230,'26A'!$B$192:$B$227,0)),0)</f>
        <v>0</v>
      </c>
      <c r="AF230" s="333">
        <f>IFERROR(INDEX('27A'!$G$192:$G$227,MATCH($C230,'27A'!$B$192:$B$227,0)),0)</f>
        <v>0</v>
      </c>
      <c r="AG230" s="333">
        <f>IFERROR(INDEX('28A'!$G$192:$G$227,MATCH($C230,'28A'!$B$192:$B$227,0)),0)</f>
        <v>0</v>
      </c>
      <c r="AH230" s="333">
        <f>IFERROR(INDEX('29A'!$G$192:$G$227,MATCH($C230,'29A'!$B$192:$B$227,0)),0)</f>
        <v>0</v>
      </c>
      <c r="AI230" s="333">
        <f>IFERROR(INDEX('30A'!$G$192:$G$227,MATCH($C230,'30A'!$B$192:$B$227,0)),0)</f>
        <v>0</v>
      </c>
    </row>
    <row r="231" spans="1:35" ht="17.399999999999999" hidden="1">
      <c r="A231" s="298"/>
      <c r="B231" s="298"/>
      <c r="C231" s="286" t="s">
        <v>375</v>
      </c>
      <c r="D231" s="293" t="s">
        <v>209</v>
      </c>
      <c r="E231" s="287">
        <f t="shared" si="3"/>
        <v>0</v>
      </c>
      <c r="F231" s="333">
        <f>IFERROR(INDEX('1A'!$G$192:$G$227,MATCH(C231,'1A'!$B$192:$B$227,0)),0)</f>
        <v>0</v>
      </c>
      <c r="G231" s="333">
        <f>IFERROR(INDEX(#REF!,MATCH(C231,#REF!,0)),0)</f>
        <v>0</v>
      </c>
      <c r="H231" s="333">
        <f>IFERROR(INDEX('3A'!$G$192:$G$227,MATCH(C231,'3A'!$B$192:$B$227,0)),0)</f>
        <v>0</v>
      </c>
      <c r="I231" s="333">
        <f>IFERROR(INDEX('4A'!$G$192:$G$227,MATCH(C231,'4A'!$B$192:$B$227,0)),0)</f>
        <v>0</v>
      </c>
      <c r="J231" s="333">
        <f>IFERROR(INDEX('5A'!$G$192:$G$227,MATCH(C231,'5A'!$B$192:$B$227,0)),0)</f>
        <v>0</v>
      </c>
      <c r="K231" s="333">
        <f>IFERROR(INDEX('6A'!$G$192:$G$227,MATCH(C231,'6A'!$B$192:$B$227,0)),0)</f>
        <v>0</v>
      </c>
      <c r="L231" s="333">
        <f>IFERROR(INDEX('7A'!$G$192:$G$227,MATCH(C231,'7A'!$B$192:$B$227,0)),0)</f>
        <v>0</v>
      </c>
      <c r="M231" s="333">
        <f>IFERROR(INDEX('8A'!$G$192:$G$227,MATCH(C231,'8A'!$B$192:$B$227,0)),0)</f>
        <v>0</v>
      </c>
      <c r="N231" s="333">
        <f>IFERROR(INDEX('9A'!$G$192:$G$227,MATCH(C231,'9A'!$B$192:$B$227,0)),0)</f>
        <v>0</v>
      </c>
      <c r="O231" s="333">
        <f>IFERROR(INDEX('10A'!$G$192:$G$227,MATCH(C231,'10A'!$B$192:$B$227,0)),0)</f>
        <v>0</v>
      </c>
      <c r="P231" s="333">
        <f>IFERROR(INDEX('11A'!$G$192:$G$227,MATCH(C231,'11A'!$B$192:$B$227,0)),0)</f>
        <v>0</v>
      </c>
      <c r="Q231" s="333">
        <f>IFERROR(INDEX('12A'!$G$192:$G$227,MATCH(C231,'12A'!$B$192:$B$227,0)),0)</f>
        <v>0</v>
      </c>
      <c r="R231" s="333">
        <f>IFERROR(INDEX('13A'!$G$192:$G$227,MATCH(C231,'13A'!$B$192:$B$227,0)),0)</f>
        <v>0</v>
      </c>
      <c r="S231" s="333">
        <f>IFERROR(INDEX('14A'!$G$192:$G$227,MATCH(C231,'14A'!$B$192:$B$227,0)),0)</f>
        <v>0</v>
      </c>
      <c r="T231" s="333">
        <f>IFERROR(INDEX('15A'!$G$192:$G$227,MATCH(C231,'15A'!$B$192:$B$227,0)),0)</f>
        <v>0</v>
      </c>
      <c r="U231" s="333">
        <f>IFERROR(INDEX('16A'!$G$192:$G$227,MATCH($C231,'16A'!$B$192:$B$227,0)),0)</f>
        <v>0</v>
      </c>
      <c r="V231" s="333">
        <f>IFERROR(INDEX('17A'!$G$192:$G$227,MATCH($C231,'17A'!$B$192:$B$227,0)),0)</f>
        <v>0</v>
      </c>
      <c r="W231" s="333">
        <f>IFERROR(INDEX('18A'!$G$192:$G$227,MATCH($C231,'18A'!$B$192:$B$227,0)),0)</f>
        <v>0</v>
      </c>
      <c r="X231" s="333">
        <f>IFERROR(INDEX('19A'!$G$192:$G$227,MATCH($C231,'19A'!$B$192:$B$227,0)),0)</f>
        <v>0</v>
      </c>
      <c r="Y231" s="333">
        <f>IFERROR(INDEX('20A'!$G$192:$G$227,MATCH($C231,'20A'!$B$192:$B$227,0)),0)</f>
        <v>0</v>
      </c>
      <c r="Z231" s="333">
        <f>IFERROR(INDEX('21A'!$G$192:$G$227,MATCH($C231,'21A'!$B$192:$B$227,0)),0)</f>
        <v>0</v>
      </c>
      <c r="AA231" s="333">
        <f>IFERROR(INDEX('22A'!$G$192:$G$227,MATCH($C231,'22A'!$B$192:$B$227,0)),0)</f>
        <v>0</v>
      </c>
      <c r="AB231" s="333">
        <f>IFERROR(INDEX('23A'!$G$192:$G$227,MATCH($C231,'23A'!$B$192:$B$227,0)),0)</f>
        <v>0</v>
      </c>
      <c r="AC231" s="333">
        <f>IFERROR(INDEX('24A'!$G$192:$G$227,MATCH($C231,'24A'!$B$192:$B$227,0)),0)</f>
        <v>0</v>
      </c>
      <c r="AD231" s="333">
        <f>IFERROR(INDEX('25A'!$G$192:$G$227,MATCH($C231,'25A'!$B$192:$B$227,0)),0)</f>
        <v>0</v>
      </c>
      <c r="AE231" s="333">
        <f>IFERROR(INDEX('26A'!$G$192:$G$227,MATCH($C231,'26A'!$B$192:$B$227,0)),0)</f>
        <v>0</v>
      </c>
      <c r="AF231" s="333">
        <f>IFERROR(INDEX('27A'!$G$192:$G$227,MATCH($C231,'27A'!$B$192:$B$227,0)),0)</f>
        <v>0</v>
      </c>
      <c r="AG231" s="333">
        <f>IFERROR(INDEX('28A'!$G$192:$G$227,MATCH($C231,'28A'!$B$192:$B$227,0)),0)</f>
        <v>0</v>
      </c>
      <c r="AH231" s="333">
        <f>IFERROR(INDEX('29A'!$G$192:$G$227,MATCH($C231,'29A'!$B$192:$B$227,0)),0)</f>
        <v>0</v>
      </c>
      <c r="AI231" s="333">
        <f>IFERROR(INDEX('30A'!$G$192:$G$227,MATCH($C231,'30A'!$B$192:$B$227,0)),0)</f>
        <v>0</v>
      </c>
    </row>
    <row r="232" spans="1:35" ht="17.399999999999999" hidden="1">
      <c r="A232" s="298"/>
      <c r="B232" s="298"/>
      <c r="C232" s="286" t="s">
        <v>376</v>
      </c>
      <c r="D232" s="293" t="s">
        <v>209</v>
      </c>
      <c r="E232" s="287">
        <f t="shared" si="3"/>
        <v>0</v>
      </c>
      <c r="F232" s="333">
        <f>IFERROR(INDEX('1A'!$G$192:$G$227,MATCH(C232,'1A'!$B$192:$B$227,0)),0)</f>
        <v>0</v>
      </c>
      <c r="G232" s="333">
        <f>IFERROR(INDEX(#REF!,MATCH(C232,#REF!,0)),0)</f>
        <v>0</v>
      </c>
      <c r="H232" s="333">
        <f>IFERROR(INDEX('3A'!$G$192:$G$227,MATCH(C232,'3A'!$B$192:$B$227,0)),0)</f>
        <v>0</v>
      </c>
      <c r="I232" s="333">
        <f>IFERROR(INDEX('4A'!$G$192:$G$227,MATCH(C232,'4A'!$B$192:$B$227,0)),0)</f>
        <v>0</v>
      </c>
      <c r="J232" s="333">
        <f>IFERROR(INDEX('5A'!$G$192:$G$227,MATCH(C232,'5A'!$B$192:$B$227,0)),0)</f>
        <v>0</v>
      </c>
      <c r="K232" s="333">
        <f>IFERROR(INDEX('6A'!$G$192:$G$227,MATCH(C232,'6A'!$B$192:$B$227,0)),0)</f>
        <v>0</v>
      </c>
      <c r="L232" s="333">
        <f>IFERROR(INDEX('7A'!$G$192:$G$227,MATCH(C232,'7A'!$B$192:$B$227,0)),0)</f>
        <v>0</v>
      </c>
      <c r="M232" s="333">
        <f>IFERROR(INDEX('8A'!$G$192:$G$227,MATCH(C232,'8A'!$B$192:$B$227,0)),0)</f>
        <v>0</v>
      </c>
      <c r="N232" s="333">
        <f>IFERROR(INDEX('9A'!$G$192:$G$227,MATCH(C232,'9A'!$B$192:$B$227,0)),0)</f>
        <v>0</v>
      </c>
      <c r="O232" s="333">
        <f>IFERROR(INDEX('10A'!$G$192:$G$227,MATCH(C232,'10A'!$B$192:$B$227,0)),0)</f>
        <v>0</v>
      </c>
      <c r="P232" s="333">
        <f>IFERROR(INDEX('11A'!$G$192:$G$227,MATCH(C232,'11A'!$B$192:$B$227,0)),0)</f>
        <v>0</v>
      </c>
      <c r="Q232" s="333">
        <f>IFERROR(INDEX('12A'!$G$192:$G$227,MATCH(C232,'12A'!$B$192:$B$227,0)),0)</f>
        <v>0</v>
      </c>
      <c r="R232" s="333">
        <f>IFERROR(INDEX('13A'!$G$192:$G$227,MATCH(C232,'13A'!$B$192:$B$227,0)),0)</f>
        <v>0</v>
      </c>
      <c r="S232" s="333">
        <f>IFERROR(INDEX('14A'!$G$192:$G$227,MATCH(C232,'14A'!$B$192:$B$227,0)),0)</f>
        <v>0</v>
      </c>
      <c r="T232" s="333">
        <f>IFERROR(INDEX('15A'!$G$192:$G$227,MATCH(C232,'15A'!$B$192:$B$227,0)),0)</f>
        <v>0</v>
      </c>
      <c r="U232" s="333">
        <f>IFERROR(INDEX('16A'!$G$192:$G$227,MATCH($C232,'16A'!$B$192:$B$227,0)),0)</f>
        <v>0</v>
      </c>
      <c r="V232" s="333">
        <f>IFERROR(INDEX('17A'!$G$192:$G$227,MATCH($C232,'17A'!$B$192:$B$227,0)),0)</f>
        <v>0</v>
      </c>
      <c r="W232" s="333">
        <f>IFERROR(INDEX('18A'!$G$192:$G$227,MATCH($C232,'18A'!$B$192:$B$227,0)),0)</f>
        <v>0</v>
      </c>
      <c r="X232" s="333">
        <f>IFERROR(INDEX('19A'!$G$192:$G$227,MATCH($C232,'19A'!$B$192:$B$227,0)),0)</f>
        <v>0</v>
      </c>
      <c r="Y232" s="333">
        <f>IFERROR(INDEX('20A'!$G$192:$G$227,MATCH($C232,'20A'!$B$192:$B$227,0)),0)</f>
        <v>0</v>
      </c>
      <c r="Z232" s="333">
        <f>IFERROR(INDEX('21A'!$G$192:$G$227,MATCH($C232,'21A'!$B$192:$B$227,0)),0)</f>
        <v>0</v>
      </c>
      <c r="AA232" s="333">
        <f>IFERROR(INDEX('22A'!$G$192:$G$227,MATCH($C232,'22A'!$B$192:$B$227,0)),0)</f>
        <v>0</v>
      </c>
      <c r="AB232" s="333">
        <f>IFERROR(INDEX('23A'!$G$192:$G$227,MATCH($C232,'23A'!$B$192:$B$227,0)),0)</f>
        <v>0</v>
      </c>
      <c r="AC232" s="333">
        <f>IFERROR(INDEX('24A'!$G$192:$G$227,MATCH($C232,'24A'!$B$192:$B$227,0)),0)</f>
        <v>0</v>
      </c>
      <c r="AD232" s="333">
        <f>IFERROR(INDEX('25A'!$G$192:$G$227,MATCH($C232,'25A'!$B$192:$B$227,0)),0)</f>
        <v>0</v>
      </c>
      <c r="AE232" s="333">
        <f>IFERROR(INDEX('26A'!$G$192:$G$227,MATCH($C232,'26A'!$B$192:$B$227,0)),0)</f>
        <v>0</v>
      </c>
      <c r="AF232" s="333">
        <f>IFERROR(INDEX('27A'!$G$192:$G$227,MATCH($C232,'27A'!$B$192:$B$227,0)),0)</f>
        <v>0</v>
      </c>
      <c r="AG232" s="333">
        <f>IFERROR(INDEX('28A'!$G$192:$G$227,MATCH($C232,'28A'!$B$192:$B$227,0)),0)</f>
        <v>0</v>
      </c>
      <c r="AH232" s="333">
        <f>IFERROR(INDEX('29A'!$G$192:$G$227,MATCH($C232,'29A'!$B$192:$B$227,0)),0)</f>
        <v>0</v>
      </c>
      <c r="AI232" s="333">
        <f>IFERROR(INDEX('30A'!$G$192:$G$227,MATCH($C232,'30A'!$B$192:$B$227,0)),0)</f>
        <v>0</v>
      </c>
    </row>
    <row r="233" spans="1:35" ht="17.399999999999999" hidden="1">
      <c r="A233" s="298"/>
      <c r="B233" s="298"/>
      <c r="C233" s="286" t="s">
        <v>377</v>
      </c>
      <c r="D233" s="293" t="s">
        <v>209</v>
      </c>
      <c r="E233" s="287">
        <f t="shared" si="3"/>
        <v>0</v>
      </c>
      <c r="F233" s="333">
        <f>IFERROR(INDEX('1A'!$G$192:$G$227,MATCH(C233,'1A'!$B$192:$B$227,0)),0)</f>
        <v>0</v>
      </c>
      <c r="G233" s="333">
        <f>IFERROR(INDEX(#REF!,MATCH(C233,#REF!,0)),0)</f>
        <v>0</v>
      </c>
      <c r="H233" s="333">
        <f>IFERROR(INDEX('3A'!$G$192:$G$227,MATCH(C233,'3A'!$B$192:$B$227,0)),0)</f>
        <v>0</v>
      </c>
      <c r="I233" s="333">
        <f>IFERROR(INDEX('4A'!$G$192:$G$227,MATCH(C233,'4A'!$B$192:$B$227,0)),0)</f>
        <v>0</v>
      </c>
      <c r="J233" s="333">
        <f>IFERROR(INDEX('5A'!$G$192:$G$227,MATCH(C233,'5A'!$B$192:$B$227,0)),0)</f>
        <v>0</v>
      </c>
      <c r="K233" s="333">
        <f>IFERROR(INDEX('6A'!$G$192:$G$227,MATCH(C233,'6A'!$B$192:$B$227,0)),0)</f>
        <v>0</v>
      </c>
      <c r="L233" s="333">
        <f>IFERROR(INDEX('7A'!$G$192:$G$227,MATCH(C233,'7A'!$B$192:$B$227,0)),0)</f>
        <v>0</v>
      </c>
      <c r="M233" s="333">
        <f>IFERROR(INDEX('8A'!$G$192:$G$227,MATCH(C233,'8A'!$B$192:$B$227,0)),0)</f>
        <v>0</v>
      </c>
      <c r="N233" s="333">
        <f>IFERROR(INDEX('9A'!$G$192:$G$227,MATCH(C233,'9A'!$B$192:$B$227,0)),0)</f>
        <v>0</v>
      </c>
      <c r="O233" s="333">
        <f>IFERROR(INDEX('10A'!$G$192:$G$227,MATCH(C233,'10A'!$B$192:$B$227,0)),0)</f>
        <v>0</v>
      </c>
      <c r="P233" s="333">
        <f>IFERROR(INDEX('11A'!$G$192:$G$227,MATCH(C233,'11A'!$B$192:$B$227,0)),0)</f>
        <v>0</v>
      </c>
      <c r="Q233" s="333">
        <f>IFERROR(INDEX('12A'!$G$192:$G$227,MATCH(C233,'12A'!$B$192:$B$227,0)),0)</f>
        <v>0</v>
      </c>
      <c r="R233" s="333">
        <f>IFERROR(INDEX('13A'!$G$192:$G$227,MATCH(C233,'13A'!$B$192:$B$227,0)),0)</f>
        <v>0</v>
      </c>
      <c r="S233" s="333">
        <f>IFERROR(INDEX('14A'!$G$192:$G$227,MATCH(C233,'14A'!$B$192:$B$227,0)),0)</f>
        <v>0</v>
      </c>
      <c r="T233" s="333">
        <f>IFERROR(INDEX('15A'!$G$192:$G$227,MATCH(C233,'15A'!$B$192:$B$227,0)),0)</f>
        <v>0</v>
      </c>
      <c r="U233" s="333">
        <f>IFERROR(INDEX('16A'!$G$192:$G$227,MATCH($C233,'16A'!$B$192:$B$227,0)),0)</f>
        <v>0</v>
      </c>
      <c r="V233" s="333">
        <f>IFERROR(INDEX('17A'!$G$192:$G$227,MATCH($C233,'17A'!$B$192:$B$227,0)),0)</f>
        <v>0</v>
      </c>
      <c r="W233" s="333">
        <f>IFERROR(INDEX('18A'!$G$192:$G$227,MATCH($C233,'18A'!$B$192:$B$227,0)),0)</f>
        <v>0</v>
      </c>
      <c r="X233" s="333">
        <f>IFERROR(INDEX('19A'!$G$192:$G$227,MATCH($C233,'19A'!$B$192:$B$227,0)),0)</f>
        <v>0</v>
      </c>
      <c r="Y233" s="333">
        <f>IFERROR(INDEX('20A'!$G$192:$G$227,MATCH($C233,'20A'!$B$192:$B$227,0)),0)</f>
        <v>0</v>
      </c>
      <c r="Z233" s="333">
        <f>IFERROR(INDEX('21A'!$G$192:$G$227,MATCH($C233,'21A'!$B$192:$B$227,0)),0)</f>
        <v>0</v>
      </c>
      <c r="AA233" s="333">
        <f>IFERROR(INDEX('22A'!$G$192:$G$227,MATCH($C233,'22A'!$B$192:$B$227,0)),0)</f>
        <v>0</v>
      </c>
      <c r="AB233" s="333">
        <f>IFERROR(INDEX('23A'!$G$192:$G$227,MATCH($C233,'23A'!$B$192:$B$227,0)),0)</f>
        <v>0</v>
      </c>
      <c r="AC233" s="333">
        <f>IFERROR(INDEX('24A'!$G$192:$G$227,MATCH($C233,'24A'!$B$192:$B$227,0)),0)</f>
        <v>0</v>
      </c>
      <c r="AD233" s="333">
        <f>IFERROR(INDEX('25A'!$G$192:$G$227,MATCH($C233,'25A'!$B$192:$B$227,0)),0)</f>
        <v>0</v>
      </c>
      <c r="AE233" s="333">
        <f>IFERROR(INDEX('26A'!$G$192:$G$227,MATCH($C233,'26A'!$B$192:$B$227,0)),0)</f>
        <v>0</v>
      </c>
      <c r="AF233" s="333">
        <f>IFERROR(INDEX('27A'!$G$192:$G$227,MATCH($C233,'27A'!$B$192:$B$227,0)),0)</f>
        <v>0</v>
      </c>
      <c r="AG233" s="333">
        <f>IFERROR(INDEX('28A'!$G$192:$G$227,MATCH($C233,'28A'!$B$192:$B$227,0)),0)</f>
        <v>0</v>
      </c>
      <c r="AH233" s="333">
        <f>IFERROR(INDEX('29A'!$G$192:$G$227,MATCH($C233,'29A'!$B$192:$B$227,0)),0)</f>
        <v>0</v>
      </c>
      <c r="AI233" s="333">
        <f>IFERROR(INDEX('30A'!$G$192:$G$227,MATCH($C233,'30A'!$B$192:$B$227,0)),0)</f>
        <v>0</v>
      </c>
    </row>
    <row r="234" spans="1:35" ht="17.399999999999999" hidden="1">
      <c r="A234" s="298"/>
      <c r="B234" s="298"/>
      <c r="C234" s="286" t="s">
        <v>692</v>
      </c>
      <c r="D234" s="293" t="s">
        <v>209</v>
      </c>
      <c r="E234" s="287">
        <f t="shared" si="3"/>
        <v>0</v>
      </c>
      <c r="F234" s="333">
        <f>IFERROR(INDEX('1A'!$G$192:$G$227,MATCH(C234,'1A'!$B$192:$B$227,0)),0)</f>
        <v>0</v>
      </c>
      <c r="G234" s="333">
        <f>IFERROR(INDEX(#REF!,MATCH(C234,#REF!,0)),0)</f>
        <v>0</v>
      </c>
      <c r="H234" s="333">
        <f>IFERROR(INDEX('3A'!$G$192:$G$227,MATCH(C234,'3A'!$B$192:$B$227,0)),0)</f>
        <v>0</v>
      </c>
      <c r="I234" s="333">
        <f>IFERROR(INDEX('4A'!$G$192:$G$227,MATCH(C234,'4A'!$B$192:$B$227,0)),0)</f>
        <v>0</v>
      </c>
      <c r="J234" s="333">
        <f>IFERROR(INDEX('5A'!$G$192:$G$227,MATCH(C234,'5A'!$B$192:$B$227,0)),0)</f>
        <v>0</v>
      </c>
      <c r="K234" s="333">
        <f>IFERROR(INDEX('6A'!$G$192:$G$227,MATCH(C234,'6A'!$B$192:$B$227,0)),0)</f>
        <v>0</v>
      </c>
      <c r="L234" s="333">
        <f>IFERROR(INDEX('7A'!$G$192:$G$227,MATCH(C234,'7A'!$B$192:$B$227,0)),0)</f>
        <v>0</v>
      </c>
      <c r="M234" s="333">
        <f>IFERROR(INDEX('8A'!$G$192:$G$227,MATCH(C234,'8A'!$B$192:$B$227,0)),0)</f>
        <v>0</v>
      </c>
      <c r="N234" s="333">
        <f>IFERROR(INDEX('9A'!$G$192:$G$227,MATCH(C234,'9A'!$B$192:$B$227,0)),0)</f>
        <v>0</v>
      </c>
      <c r="O234" s="333">
        <f>IFERROR(INDEX('10A'!$G$192:$G$227,MATCH(C234,'10A'!$B$192:$B$227,0)),0)</f>
        <v>0</v>
      </c>
      <c r="P234" s="333">
        <f>IFERROR(INDEX('11A'!$G$192:$G$227,MATCH(C234,'11A'!$B$192:$B$227,0)),0)</f>
        <v>0</v>
      </c>
      <c r="Q234" s="333">
        <f>IFERROR(INDEX('12A'!$G$192:$G$227,MATCH(C234,'12A'!$B$192:$B$227,0)),0)</f>
        <v>0</v>
      </c>
      <c r="R234" s="333">
        <f>IFERROR(INDEX('13A'!$G$192:$G$227,MATCH(C234,'13A'!$B$192:$B$227,0)),0)</f>
        <v>0</v>
      </c>
      <c r="S234" s="333">
        <f>IFERROR(INDEX('14A'!$G$192:$G$227,MATCH(C234,'14A'!$B$192:$B$227,0)),0)</f>
        <v>0</v>
      </c>
      <c r="T234" s="333">
        <f>IFERROR(INDEX('15A'!$G$192:$G$227,MATCH(C234,'15A'!$B$192:$B$227,0)),0)</f>
        <v>0</v>
      </c>
      <c r="U234" s="333">
        <f>IFERROR(INDEX('16A'!$G$192:$G$227,MATCH($C234,'16A'!$B$192:$B$227,0)),0)</f>
        <v>0</v>
      </c>
      <c r="V234" s="333">
        <f>IFERROR(INDEX('17A'!$G$192:$G$227,MATCH($C234,'17A'!$B$192:$B$227,0)),0)</f>
        <v>0</v>
      </c>
      <c r="W234" s="333">
        <f>IFERROR(INDEX('18A'!$G$192:$G$227,MATCH($C234,'18A'!$B$192:$B$227,0)),0)</f>
        <v>0</v>
      </c>
      <c r="X234" s="333">
        <f>IFERROR(INDEX('19A'!$G$192:$G$227,MATCH($C234,'19A'!$B$192:$B$227,0)),0)</f>
        <v>0</v>
      </c>
      <c r="Y234" s="333">
        <f>IFERROR(INDEX('20A'!$G$192:$G$227,MATCH($C234,'20A'!$B$192:$B$227,0)),0)</f>
        <v>0</v>
      </c>
      <c r="Z234" s="333">
        <f>IFERROR(INDEX('21A'!$G$192:$G$227,MATCH($C234,'21A'!$B$192:$B$227,0)),0)</f>
        <v>0</v>
      </c>
      <c r="AA234" s="333">
        <f>IFERROR(INDEX('22A'!$G$192:$G$227,MATCH($C234,'22A'!$B$192:$B$227,0)),0)</f>
        <v>0</v>
      </c>
      <c r="AB234" s="333">
        <f>IFERROR(INDEX('23A'!$G$192:$G$227,MATCH($C234,'23A'!$B$192:$B$227,0)),0)</f>
        <v>0</v>
      </c>
      <c r="AC234" s="333">
        <f>IFERROR(INDEX('24A'!$G$192:$G$227,MATCH($C234,'24A'!$B$192:$B$227,0)),0)</f>
        <v>0</v>
      </c>
      <c r="AD234" s="333">
        <f>IFERROR(INDEX('25A'!$G$192:$G$227,MATCH($C234,'25A'!$B$192:$B$227,0)),0)</f>
        <v>0</v>
      </c>
      <c r="AE234" s="333">
        <f>IFERROR(INDEX('26A'!$G$192:$G$227,MATCH($C234,'26A'!$B$192:$B$227,0)),0)</f>
        <v>0</v>
      </c>
      <c r="AF234" s="333">
        <f>IFERROR(INDEX('27A'!$G$192:$G$227,MATCH($C234,'27A'!$B$192:$B$227,0)),0)</f>
        <v>0</v>
      </c>
      <c r="AG234" s="333">
        <f>IFERROR(INDEX('28A'!$G$192:$G$227,MATCH($C234,'28A'!$B$192:$B$227,0)),0)</f>
        <v>0</v>
      </c>
      <c r="AH234" s="333">
        <f>IFERROR(INDEX('29A'!$G$192:$G$227,MATCH($C234,'29A'!$B$192:$B$227,0)),0)</f>
        <v>0</v>
      </c>
      <c r="AI234" s="333">
        <f>IFERROR(INDEX('30A'!$G$192:$G$227,MATCH($C234,'30A'!$B$192:$B$227,0)),0)</f>
        <v>0</v>
      </c>
    </row>
    <row r="235" spans="1:35" ht="17.399999999999999" hidden="1">
      <c r="A235" s="298"/>
      <c r="B235" s="298"/>
      <c r="C235" s="286" t="s">
        <v>693</v>
      </c>
      <c r="D235" s="293" t="s">
        <v>209</v>
      </c>
      <c r="E235" s="287">
        <f t="shared" si="3"/>
        <v>0</v>
      </c>
      <c r="F235" s="333">
        <f>IFERROR(INDEX('1A'!$G$192:$G$227,MATCH(C235,'1A'!$B$192:$B$227,0)),0)</f>
        <v>0</v>
      </c>
      <c r="G235" s="333">
        <f>IFERROR(INDEX(#REF!,MATCH(C235,#REF!,0)),0)</f>
        <v>0</v>
      </c>
      <c r="H235" s="333">
        <f>IFERROR(INDEX('3A'!$G$192:$G$227,MATCH(C235,'3A'!$B$192:$B$227,0)),0)</f>
        <v>0</v>
      </c>
      <c r="I235" s="333">
        <f>IFERROR(INDEX('4A'!$G$192:$G$227,MATCH(C235,'4A'!$B$192:$B$227,0)),0)</f>
        <v>0</v>
      </c>
      <c r="J235" s="333">
        <f>IFERROR(INDEX('5A'!$G$192:$G$227,MATCH(C235,'5A'!$B$192:$B$227,0)),0)</f>
        <v>0</v>
      </c>
      <c r="K235" s="333">
        <f>IFERROR(INDEX('6A'!$G$192:$G$227,MATCH(C235,'6A'!$B$192:$B$227,0)),0)</f>
        <v>0</v>
      </c>
      <c r="L235" s="333">
        <f>IFERROR(INDEX('7A'!$G$192:$G$227,MATCH(C235,'7A'!$B$192:$B$227,0)),0)</f>
        <v>0</v>
      </c>
      <c r="M235" s="333">
        <f>IFERROR(INDEX('8A'!$G$192:$G$227,MATCH(C235,'8A'!$B$192:$B$227,0)),0)</f>
        <v>0</v>
      </c>
      <c r="N235" s="333">
        <f>IFERROR(INDEX('9A'!$G$192:$G$227,MATCH(C235,'9A'!$B$192:$B$227,0)),0)</f>
        <v>0</v>
      </c>
      <c r="O235" s="333">
        <f>IFERROR(INDEX('10A'!$G$192:$G$227,MATCH(C235,'10A'!$B$192:$B$227,0)),0)</f>
        <v>0</v>
      </c>
      <c r="P235" s="333">
        <f>IFERROR(INDEX('11A'!$G$192:$G$227,MATCH(C235,'11A'!$B$192:$B$227,0)),0)</f>
        <v>0</v>
      </c>
      <c r="Q235" s="333">
        <f>IFERROR(INDEX('12A'!$G$192:$G$227,MATCH(C235,'12A'!$B$192:$B$227,0)),0)</f>
        <v>0</v>
      </c>
      <c r="R235" s="333">
        <f>IFERROR(INDEX('13A'!$G$192:$G$227,MATCH(C235,'13A'!$B$192:$B$227,0)),0)</f>
        <v>0</v>
      </c>
      <c r="S235" s="333">
        <f>IFERROR(INDEX('14A'!$G$192:$G$227,MATCH(C235,'14A'!$B$192:$B$227,0)),0)</f>
        <v>0</v>
      </c>
      <c r="T235" s="333">
        <f>IFERROR(INDEX('15A'!$G$192:$G$227,MATCH(C235,'15A'!$B$192:$B$227,0)),0)</f>
        <v>0</v>
      </c>
      <c r="U235" s="333">
        <f>IFERROR(INDEX('16A'!$G$192:$G$227,MATCH($C235,'16A'!$B$192:$B$227,0)),0)</f>
        <v>0</v>
      </c>
      <c r="V235" s="333">
        <f>IFERROR(INDEX('17A'!$G$192:$G$227,MATCH($C235,'17A'!$B$192:$B$227,0)),0)</f>
        <v>0</v>
      </c>
      <c r="W235" s="333">
        <f>IFERROR(INDEX('18A'!$G$192:$G$227,MATCH($C235,'18A'!$B$192:$B$227,0)),0)</f>
        <v>0</v>
      </c>
      <c r="X235" s="333">
        <f>IFERROR(INDEX('19A'!$G$192:$G$227,MATCH($C235,'19A'!$B$192:$B$227,0)),0)</f>
        <v>0</v>
      </c>
      <c r="Y235" s="333">
        <f>IFERROR(INDEX('20A'!$G$192:$G$227,MATCH($C235,'20A'!$B$192:$B$227,0)),0)</f>
        <v>0</v>
      </c>
      <c r="Z235" s="333">
        <f>IFERROR(INDEX('21A'!$G$192:$G$227,MATCH($C235,'21A'!$B$192:$B$227,0)),0)</f>
        <v>0</v>
      </c>
      <c r="AA235" s="333">
        <f>IFERROR(INDEX('22A'!$G$192:$G$227,MATCH($C235,'22A'!$B$192:$B$227,0)),0)</f>
        <v>0</v>
      </c>
      <c r="AB235" s="333">
        <f>IFERROR(INDEX('23A'!$G$192:$G$227,MATCH($C235,'23A'!$B$192:$B$227,0)),0)</f>
        <v>0</v>
      </c>
      <c r="AC235" s="333">
        <f>IFERROR(INDEX('24A'!$G$192:$G$227,MATCH($C235,'24A'!$B$192:$B$227,0)),0)</f>
        <v>0</v>
      </c>
      <c r="AD235" s="333">
        <f>IFERROR(INDEX('25A'!$G$192:$G$227,MATCH($C235,'25A'!$B$192:$B$227,0)),0)</f>
        <v>0</v>
      </c>
      <c r="AE235" s="333">
        <f>IFERROR(INDEX('26A'!$G$192:$G$227,MATCH($C235,'26A'!$B$192:$B$227,0)),0)</f>
        <v>0</v>
      </c>
      <c r="AF235" s="333">
        <f>IFERROR(INDEX('27A'!$G$192:$G$227,MATCH($C235,'27A'!$B$192:$B$227,0)),0)</f>
        <v>0</v>
      </c>
      <c r="AG235" s="333">
        <f>IFERROR(INDEX('28A'!$G$192:$G$227,MATCH($C235,'28A'!$B$192:$B$227,0)),0)</f>
        <v>0</v>
      </c>
      <c r="AH235" s="333">
        <f>IFERROR(INDEX('29A'!$G$192:$G$227,MATCH($C235,'29A'!$B$192:$B$227,0)),0)</f>
        <v>0</v>
      </c>
      <c r="AI235" s="333">
        <f>IFERROR(INDEX('30A'!$G$192:$G$227,MATCH($C235,'30A'!$B$192:$B$227,0)),0)</f>
        <v>0</v>
      </c>
    </row>
    <row r="236" spans="1:35" ht="17.399999999999999" hidden="1">
      <c r="A236" s="298"/>
      <c r="B236" s="298"/>
      <c r="C236" s="286" t="s">
        <v>694</v>
      </c>
      <c r="D236" s="293" t="s">
        <v>209</v>
      </c>
      <c r="E236" s="287">
        <f t="shared" si="3"/>
        <v>0</v>
      </c>
      <c r="F236" s="333">
        <f>IFERROR(INDEX('1A'!$G$192:$G$227,MATCH(C236,'1A'!$B$192:$B$227,0)),0)</f>
        <v>0</v>
      </c>
      <c r="G236" s="333">
        <f>IFERROR(INDEX(#REF!,MATCH(C236,#REF!,0)),0)</f>
        <v>0</v>
      </c>
      <c r="H236" s="333">
        <f>IFERROR(INDEX('3A'!$G$192:$G$227,MATCH(C236,'3A'!$B$192:$B$227,0)),0)</f>
        <v>0</v>
      </c>
      <c r="I236" s="333">
        <f>IFERROR(INDEX('4A'!$G$192:$G$227,MATCH(C236,'4A'!$B$192:$B$227,0)),0)</f>
        <v>0</v>
      </c>
      <c r="J236" s="333">
        <f>IFERROR(INDEX('5A'!$G$192:$G$227,MATCH(C236,'5A'!$B$192:$B$227,0)),0)</f>
        <v>0</v>
      </c>
      <c r="K236" s="333">
        <f>IFERROR(INDEX('6A'!$G$192:$G$227,MATCH(C236,'6A'!$B$192:$B$227,0)),0)</f>
        <v>0</v>
      </c>
      <c r="L236" s="333">
        <f>IFERROR(INDEX('7A'!$G$192:$G$227,MATCH(C236,'7A'!$B$192:$B$227,0)),0)</f>
        <v>0</v>
      </c>
      <c r="M236" s="333">
        <f>IFERROR(INDEX('8A'!$G$192:$G$227,MATCH(C236,'8A'!$B$192:$B$227,0)),0)</f>
        <v>0</v>
      </c>
      <c r="N236" s="333">
        <f>IFERROR(INDEX('9A'!$G$192:$G$227,MATCH(C236,'9A'!$B$192:$B$227,0)),0)</f>
        <v>0</v>
      </c>
      <c r="O236" s="333">
        <f>IFERROR(INDEX('10A'!$G$192:$G$227,MATCH(C236,'10A'!$B$192:$B$227,0)),0)</f>
        <v>0</v>
      </c>
      <c r="P236" s="333">
        <f>IFERROR(INDEX('11A'!$G$192:$G$227,MATCH(C236,'11A'!$B$192:$B$227,0)),0)</f>
        <v>0</v>
      </c>
      <c r="Q236" s="333">
        <f>IFERROR(INDEX('12A'!$G$192:$G$227,MATCH(C236,'12A'!$B$192:$B$227,0)),0)</f>
        <v>0</v>
      </c>
      <c r="R236" s="333">
        <f>IFERROR(INDEX('13A'!$G$192:$G$227,MATCH(C236,'13A'!$B$192:$B$227,0)),0)</f>
        <v>0</v>
      </c>
      <c r="S236" s="333">
        <f>IFERROR(INDEX('14A'!$G$192:$G$227,MATCH(C236,'14A'!$B$192:$B$227,0)),0)</f>
        <v>0</v>
      </c>
      <c r="T236" s="333">
        <f>IFERROR(INDEX('15A'!$G$192:$G$227,MATCH(C236,'15A'!$B$192:$B$227,0)),0)</f>
        <v>0</v>
      </c>
      <c r="U236" s="333">
        <f>IFERROR(INDEX('16A'!$G$192:$G$227,MATCH($C236,'16A'!$B$192:$B$227,0)),0)</f>
        <v>0</v>
      </c>
      <c r="V236" s="333">
        <f>IFERROR(INDEX('17A'!$G$192:$G$227,MATCH($C236,'17A'!$B$192:$B$227,0)),0)</f>
        <v>0</v>
      </c>
      <c r="W236" s="333">
        <f>IFERROR(INDEX('18A'!$G$192:$G$227,MATCH($C236,'18A'!$B$192:$B$227,0)),0)</f>
        <v>0</v>
      </c>
      <c r="X236" s="333">
        <f>IFERROR(INDEX('19A'!$G$192:$G$227,MATCH($C236,'19A'!$B$192:$B$227,0)),0)</f>
        <v>0</v>
      </c>
      <c r="Y236" s="333">
        <f>IFERROR(INDEX('20A'!$G$192:$G$227,MATCH($C236,'20A'!$B$192:$B$227,0)),0)</f>
        <v>0</v>
      </c>
      <c r="Z236" s="333">
        <f>IFERROR(INDEX('21A'!$G$192:$G$227,MATCH($C236,'21A'!$B$192:$B$227,0)),0)</f>
        <v>0</v>
      </c>
      <c r="AA236" s="333">
        <f>IFERROR(INDEX('22A'!$G$192:$G$227,MATCH($C236,'22A'!$B$192:$B$227,0)),0)</f>
        <v>0</v>
      </c>
      <c r="AB236" s="333">
        <f>IFERROR(INDEX('23A'!$G$192:$G$227,MATCH($C236,'23A'!$B$192:$B$227,0)),0)</f>
        <v>0</v>
      </c>
      <c r="AC236" s="333">
        <f>IFERROR(INDEX('24A'!$G$192:$G$227,MATCH($C236,'24A'!$B$192:$B$227,0)),0)</f>
        <v>0</v>
      </c>
      <c r="AD236" s="333">
        <f>IFERROR(INDEX('25A'!$G$192:$G$227,MATCH($C236,'25A'!$B$192:$B$227,0)),0)</f>
        <v>0</v>
      </c>
      <c r="AE236" s="333">
        <f>IFERROR(INDEX('26A'!$G$192:$G$227,MATCH($C236,'26A'!$B$192:$B$227,0)),0)</f>
        <v>0</v>
      </c>
      <c r="AF236" s="333">
        <f>IFERROR(INDEX('27A'!$G$192:$G$227,MATCH($C236,'27A'!$B$192:$B$227,0)),0)</f>
        <v>0</v>
      </c>
      <c r="AG236" s="333">
        <f>IFERROR(INDEX('28A'!$G$192:$G$227,MATCH($C236,'28A'!$B$192:$B$227,0)),0)</f>
        <v>0</v>
      </c>
      <c r="AH236" s="333">
        <f>IFERROR(INDEX('29A'!$G$192:$G$227,MATCH($C236,'29A'!$B$192:$B$227,0)),0)</f>
        <v>0</v>
      </c>
      <c r="AI236" s="333">
        <f>IFERROR(INDEX('30A'!$G$192:$G$227,MATCH($C236,'30A'!$B$192:$B$227,0)),0)</f>
        <v>0</v>
      </c>
    </row>
    <row r="237" spans="1:35" ht="17.399999999999999" hidden="1">
      <c r="A237" s="298"/>
      <c r="B237" s="298"/>
      <c r="C237" s="286" t="s">
        <v>695</v>
      </c>
      <c r="D237" s="293" t="s">
        <v>209</v>
      </c>
      <c r="E237" s="287">
        <f>SUM(F237:T237)</f>
        <v>0</v>
      </c>
      <c r="F237" s="333">
        <f>IFERROR(INDEX('1A'!$G$192:$G$227,MATCH(C237,'1A'!$B$192:$B$227,0)),0)</f>
        <v>0</v>
      </c>
      <c r="G237" s="333">
        <f>IFERROR(INDEX(#REF!,MATCH(C237,#REF!,0)),0)</f>
        <v>0</v>
      </c>
      <c r="H237" s="333">
        <f>IFERROR(INDEX('3A'!$G$192:$G$227,MATCH(C237,'3A'!$B$192:$B$227,0)),0)</f>
        <v>0</v>
      </c>
      <c r="I237" s="333">
        <f>IFERROR(INDEX('4A'!$G$192:$G$227,MATCH(C237,'4A'!$B$192:$B$227,0)),0)</f>
        <v>0</v>
      </c>
      <c r="J237" s="333">
        <f>IFERROR(INDEX('5A'!$G$192:$G$227,MATCH(C237,'5A'!$B$192:$B$227,0)),0)</f>
        <v>0</v>
      </c>
      <c r="K237" s="333">
        <f>IFERROR(INDEX('6A'!$G$192:$G$227,MATCH(C237,'6A'!$B$192:$B$227,0)),0)</f>
        <v>0</v>
      </c>
      <c r="L237" s="333">
        <f>IFERROR(INDEX('7A'!$G$192:$G$227,MATCH(C237,'7A'!$B$192:$B$227,0)),0)</f>
        <v>0</v>
      </c>
      <c r="M237" s="333">
        <f>IFERROR(INDEX('8A'!$G$192:$G$227,MATCH(C237,'8A'!$B$192:$B$227,0)),0)</f>
        <v>0</v>
      </c>
      <c r="N237" s="333">
        <f>IFERROR(INDEX('9A'!$G$192:$G$227,MATCH(C237,'9A'!$B$192:$B$227,0)),0)</f>
        <v>0</v>
      </c>
      <c r="O237" s="333">
        <f>IFERROR(INDEX('10A'!$G$192:$G$227,MATCH(C237,'10A'!$B$192:$B$227,0)),0)</f>
        <v>0</v>
      </c>
      <c r="P237" s="333">
        <f>IFERROR(INDEX('11A'!$G$192:$G$227,MATCH(C237,'11A'!$B$192:$B$227,0)),0)</f>
        <v>0</v>
      </c>
      <c r="Q237" s="333">
        <f>IFERROR(INDEX('12A'!$G$192:$G$227,MATCH(C237,'12A'!$B$192:$B$227,0)),0)</f>
        <v>0</v>
      </c>
      <c r="R237" s="333">
        <f>IFERROR(INDEX('13A'!$G$192:$G$227,MATCH(C237,'13A'!$B$192:$B$227,0)),0)</f>
        <v>0</v>
      </c>
      <c r="S237" s="333">
        <f>IFERROR(INDEX('14A'!$G$192:$G$227,MATCH(C237,'14A'!$B$192:$B$227,0)),0)</f>
        <v>0</v>
      </c>
      <c r="T237" s="333">
        <f>IFERROR(INDEX('15A'!$G$192:$G$227,MATCH(C237,'15A'!$B$192:$B$227,0)),0)</f>
        <v>0</v>
      </c>
      <c r="U237" s="333">
        <f>IFERROR(INDEX('16A'!$G$192:$G$227,MATCH($C237,'16A'!$B$192:$B$227,0)),0)</f>
        <v>0</v>
      </c>
      <c r="V237" s="333">
        <f>IFERROR(INDEX('17A'!$G$192:$G$227,MATCH($C237,'17A'!$B$192:$B$227,0)),0)</f>
        <v>0</v>
      </c>
      <c r="W237" s="333">
        <f>IFERROR(INDEX('18A'!$G$192:$G$227,MATCH($C237,'18A'!$B$192:$B$227,0)),0)</f>
        <v>0</v>
      </c>
      <c r="X237" s="333">
        <f>IFERROR(INDEX('19A'!$G$192:$G$227,MATCH($C237,'19A'!$B$192:$B$227,0)),0)</f>
        <v>0</v>
      </c>
      <c r="Y237" s="333">
        <f>IFERROR(INDEX('20A'!$G$192:$G$227,MATCH($C237,'20A'!$B$192:$B$227,0)),0)</f>
        <v>0</v>
      </c>
      <c r="Z237" s="333">
        <f>IFERROR(INDEX('21A'!$G$192:$G$227,MATCH($C237,'21A'!$B$192:$B$227,0)),0)</f>
        <v>0</v>
      </c>
      <c r="AA237" s="333">
        <f>IFERROR(INDEX('22A'!$G$192:$G$227,MATCH($C237,'22A'!$B$192:$B$227,0)),0)</f>
        <v>0</v>
      </c>
      <c r="AB237" s="333">
        <f>IFERROR(INDEX('23A'!$G$192:$G$227,MATCH($C237,'23A'!$B$192:$B$227,0)),0)</f>
        <v>0</v>
      </c>
      <c r="AC237" s="333">
        <f>IFERROR(INDEX('24A'!$G$192:$G$227,MATCH($C237,'24A'!$B$192:$B$227,0)),0)</f>
        <v>0</v>
      </c>
      <c r="AD237" s="333">
        <f>IFERROR(INDEX('25A'!$G$192:$G$227,MATCH($C237,'25A'!$B$192:$B$227,0)),0)</f>
        <v>0</v>
      </c>
      <c r="AE237" s="333">
        <f>IFERROR(INDEX('26A'!$G$192:$G$227,MATCH($C237,'26A'!$B$192:$B$227,0)),0)</f>
        <v>0</v>
      </c>
      <c r="AF237" s="333">
        <f>IFERROR(INDEX('27A'!$G$192:$G$227,MATCH($C237,'27A'!$B$192:$B$227,0)),0)</f>
        <v>0</v>
      </c>
      <c r="AG237" s="333">
        <f>IFERROR(INDEX('28A'!$G$192:$G$227,MATCH($C237,'28A'!$B$192:$B$227,0)),0)</f>
        <v>0</v>
      </c>
      <c r="AH237" s="333">
        <f>IFERROR(INDEX('29A'!$G$192:$G$227,MATCH($C237,'29A'!$B$192:$B$227,0)),0)</f>
        <v>0</v>
      </c>
      <c r="AI237" s="333">
        <f>IFERROR(INDEX('30A'!$G$192:$G$227,MATCH($C237,'30A'!$B$192:$B$227,0)),0)</f>
        <v>0</v>
      </c>
    </row>
    <row r="238" spans="1:35" ht="17.399999999999999" hidden="1">
      <c r="A238" s="298"/>
      <c r="B238" s="298"/>
      <c r="C238" s="286" t="s">
        <v>378</v>
      </c>
      <c r="D238" s="293" t="s">
        <v>209</v>
      </c>
      <c r="E238" s="287">
        <f t="shared" si="3"/>
        <v>0</v>
      </c>
      <c r="F238" s="333">
        <f>IFERROR(INDEX('1A'!$G$192:$G$227,MATCH(C238,'1A'!$B$192:$B$227,0)),0)</f>
        <v>0</v>
      </c>
      <c r="G238" s="333">
        <f>IFERROR(INDEX(#REF!,MATCH(C238,#REF!,0)),0)</f>
        <v>0</v>
      </c>
      <c r="H238" s="333">
        <f>IFERROR(INDEX('3A'!$G$192:$G$227,MATCH(C238,'3A'!$B$192:$B$227,0)),0)</f>
        <v>0</v>
      </c>
      <c r="I238" s="333">
        <f>IFERROR(INDEX('4A'!$G$192:$G$227,MATCH(C238,'4A'!$B$192:$B$227,0)),0)</f>
        <v>0</v>
      </c>
      <c r="J238" s="333">
        <f>IFERROR(INDEX('5A'!$G$192:$G$227,MATCH(C238,'5A'!$B$192:$B$227,0)),0)</f>
        <v>0</v>
      </c>
      <c r="K238" s="333">
        <f>IFERROR(INDEX('6A'!$G$192:$G$227,MATCH(C238,'6A'!$B$192:$B$227,0)),0)</f>
        <v>0</v>
      </c>
      <c r="L238" s="333">
        <f>IFERROR(INDEX('7A'!$G$192:$G$227,MATCH(C238,'7A'!$B$192:$B$227,0)),0)</f>
        <v>0</v>
      </c>
      <c r="M238" s="333">
        <f>IFERROR(INDEX('8A'!$G$192:$G$227,MATCH(C238,'8A'!$B$192:$B$227,0)),0)</f>
        <v>0</v>
      </c>
      <c r="N238" s="333">
        <f>IFERROR(INDEX('9A'!$G$192:$G$227,MATCH(C238,'9A'!$B$192:$B$227,0)),0)</f>
        <v>0</v>
      </c>
      <c r="O238" s="333">
        <f>IFERROR(INDEX('10A'!$G$192:$G$227,MATCH(C238,'10A'!$B$192:$B$227,0)),0)</f>
        <v>0</v>
      </c>
      <c r="P238" s="333">
        <f>IFERROR(INDEX('11A'!$G$192:$G$227,MATCH(C238,'11A'!$B$192:$B$227,0)),0)</f>
        <v>0</v>
      </c>
      <c r="Q238" s="333">
        <f>IFERROR(INDEX('12A'!$G$192:$G$227,MATCH(C238,'12A'!$B$192:$B$227,0)),0)</f>
        <v>0</v>
      </c>
      <c r="R238" s="333">
        <f>IFERROR(INDEX('13A'!$G$192:$G$227,MATCH(C238,'13A'!$B$192:$B$227,0)),0)</f>
        <v>0</v>
      </c>
      <c r="S238" s="333">
        <f>IFERROR(INDEX('14A'!$G$192:$G$227,MATCH(C238,'14A'!$B$192:$B$227,0)),0)</f>
        <v>0</v>
      </c>
      <c r="T238" s="333">
        <f>IFERROR(INDEX('15A'!$G$192:$G$227,MATCH(C238,'15A'!$B$192:$B$227,0)),0)</f>
        <v>0</v>
      </c>
      <c r="U238" s="333">
        <f>IFERROR(INDEX('16A'!$G$192:$G$227,MATCH($C238,'16A'!$B$192:$B$227,0)),0)</f>
        <v>0</v>
      </c>
      <c r="V238" s="333">
        <f>IFERROR(INDEX('17A'!$G$192:$G$227,MATCH($C238,'17A'!$B$192:$B$227,0)),0)</f>
        <v>0</v>
      </c>
      <c r="W238" s="333">
        <f>IFERROR(INDEX('18A'!$G$192:$G$227,MATCH($C238,'18A'!$B$192:$B$227,0)),0)</f>
        <v>0</v>
      </c>
      <c r="X238" s="333">
        <f>IFERROR(INDEX('19A'!$G$192:$G$227,MATCH($C238,'19A'!$B$192:$B$227,0)),0)</f>
        <v>0</v>
      </c>
      <c r="Y238" s="333">
        <f>IFERROR(INDEX('20A'!$G$192:$G$227,MATCH($C238,'20A'!$B$192:$B$227,0)),0)</f>
        <v>0</v>
      </c>
      <c r="Z238" s="333">
        <f>IFERROR(INDEX('21A'!$G$192:$G$227,MATCH($C238,'21A'!$B$192:$B$227,0)),0)</f>
        <v>0</v>
      </c>
      <c r="AA238" s="333">
        <f>IFERROR(INDEX('22A'!$G$192:$G$227,MATCH($C238,'22A'!$B$192:$B$227,0)),0)</f>
        <v>0</v>
      </c>
      <c r="AB238" s="333">
        <f>IFERROR(INDEX('23A'!$G$192:$G$227,MATCH($C238,'23A'!$B$192:$B$227,0)),0)</f>
        <v>0</v>
      </c>
      <c r="AC238" s="333">
        <f>IFERROR(INDEX('24A'!$G$192:$G$227,MATCH($C238,'24A'!$B$192:$B$227,0)),0)</f>
        <v>0</v>
      </c>
      <c r="AD238" s="333">
        <f>IFERROR(INDEX('25A'!$G$192:$G$227,MATCH($C238,'25A'!$B$192:$B$227,0)),0)</f>
        <v>0</v>
      </c>
      <c r="AE238" s="333">
        <f>IFERROR(INDEX('26A'!$G$192:$G$227,MATCH($C238,'26A'!$B$192:$B$227,0)),0)</f>
        <v>0</v>
      </c>
      <c r="AF238" s="333">
        <f>IFERROR(INDEX('27A'!$G$192:$G$227,MATCH($C238,'27A'!$B$192:$B$227,0)),0)</f>
        <v>0</v>
      </c>
      <c r="AG238" s="333">
        <f>IFERROR(INDEX('28A'!$G$192:$G$227,MATCH($C238,'28A'!$B$192:$B$227,0)),0)</f>
        <v>0</v>
      </c>
      <c r="AH238" s="333">
        <f>IFERROR(INDEX('29A'!$G$192:$G$227,MATCH($C238,'29A'!$B$192:$B$227,0)),0)</f>
        <v>0</v>
      </c>
      <c r="AI238" s="333">
        <f>IFERROR(INDEX('30A'!$G$192:$G$227,MATCH($C238,'30A'!$B$192:$B$227,0)),0)</f>
        <v>0</v>
      </c>
    </row>
    <row r="239" spans="1:35" ht="17.399999999999999" hidden="1">
      <c r="A239" s="298"/>
      <c r="B239" s="298"/>
      <c r="C239" s="286" t="s">
        <v>379</v>
      </c>
      <c r="D239" s="293" t="s">
        <v>209</v>
      </c>
      <c r="E239" s="287">
        <f t="shared" si="3"/>
        <v>0</v>
      </c>
      <c r="F239" s="333">
        <f>IFERROR(INDEX('1A'!$G$192:$G$227,MATCH(C239,'1A'!$B$192:$B$227,0)),0)</f>
        <v>0</v>
      </c>
      <c r="G239" s="333">
        <f>IFERROR(INDEX(#REF!,MATCH(C239,#REF!,0)),0)</f>
        <v>0</v>
      </c>
      <c r="H239" s="333">
        <f>IFERROR(INDEX('3A'!$G$192:$G$227,MATCH(C239,'3A'!$B$192:$B$227,0)),0)</f>
        <v>0</v>
      </c>
      <c r="I239" s="333">
        <f>IFERROR(INDEX('4A'!$G$192:$G$227,MATCH(C239,'4A'!$B$192:$B$227,0)),0)</f>
        <v>0</v>
      </c>
      <c r="J239" s="333">
        <f>IFERROR(INDEX('5A'!$G$192:$G$227,MATCH(C239,'5A'!$B$192:$B$227,0)),0)</f>
        <v>0</v>
      </c>
      <c r="K239" s="333">
        <f>IFERROR(INDEX('6A'!$G$192:$G$227,MATCH(C239,'6A'!$B$192:$B$227,0)),0)</f>
        <v>0</v>
      </c>
      <c r="L239" s="333">
        <f>IFERROR(INDEX('7A'!$G$192:$G$227,MATCH(C239,'7A'!$B$192:$B$227,0)),0)</f>
        <v>0</v>
      </c>
      <c r="M239" s="333">
        <f>IFERROR(INDEX('8A'!$G$192:$G$227,MATCH(C239,'8A'!$B$192:$B$227,0)),0)</f>
        <v>0</v>
      </c>
      <c r="N239" s="333">
        <f>IFERROR(INDEX('9A'!$G$192:$G$227,MATCH(C239,'9A'!$B$192:$B$227,0)),0)</f>
        <v>0</v>
      </c>
      <c r="O239" s="333">
        <f>IFERROR(INDEX('10A'!$G$192:$G$227,MATCH(C239,'10A'!$B$192:$B$227,0)),0)</f>
        <v>0</v>
      </c>
      <c r="P239" s="333">
        <f>IFERROR(INDEX('11A'!$G$192:$G$227,MATCH(C239,'11A'!$B$192:$B$227,0)),0)</f>
        <v>0</v>
      </c>
      <c r="Q239" s="333">
        <f>IFERROR(INDEX('12A'!$G$192:$G$227,MATCH(C239,'12A'!$B$192:$B$227,0)),0)</f>
        <v>0</v>
      </c>
      <c r="R239" s="333">
        <f>IFERROR(INDEX('13A'!$G$192:$G$227,MATCH(C239,'13A'!$B$192:$B$227,0)),0)</f>
        <v>0</v>
      </c>
      <c r="S239" s="333">
        <f>IFERROR(INDEX('14A'!$G$192:$G$227,MATCH(C239,'14A'!$B$192:$B$227,0)),0)</f>
        <v>0</v>
      </c>
      <c r="T239" s="333">
        <f>IFERROR(INDEX('15A'!$G$192:$G$227,MATCH(C239,'15A'!$B$192:$B$227,0)),0)</f>
        <v>0</v>
      </c>
      <c r="U239" s="333">
        <f>IFERROR(INDEX('16A'!$G$192:$G$227,MATCH($C239,'16A'!$B$192:$B$227,0)),0)</f>
        <v>0</v>
      </c>
      <c r="V239" s="333">
        <f>IFERROR(INDEX('17A'!$G$192:$G$227,MATCH($C239,'17A'!$B$192:$B$227,0)),0)</f>
        <v>0</v>
      </c>
      <c r="W239" s="333">
        <f>IFERROR(INDEX('18A'!$G$192:$G$227,MATCH($C239,'18A'!$B$192:$B$227,0)),0)</f>
        <v>0</v>
      </c>
      <c r="X239" s="333">
        <f>IFERROR(INDEX('19A'!$G$192:$G$227,MATCH($C239,'19A'!$B$192:$B$227,0)),0)</f>
        <v>0</v>
      </c>
      <c r="Y239" s="333">
        <f>IFERROR(INDEX('20A'!$G$192:$G$227,MATCH($C239,'20A'!$B$192:$B$227,0)),0)</f>
        <v>0</v>
      </c>
      <c r="Z239" s="333">
        <f>IFERROR(INDEX('21A'!$G$192:$G$227,MATCH($C239,'21A'!$B$192:$B$227,0)),0)</f>
        <v>0</v>
      </c>
      <c r="AA239" s="333">
        <f>IFERROR(INDEX('22A'!$G$192:$G$227,MATCH($C239,'22A'!$B$192:$B$227,0)),0)</f>
        <v>0</v>
      </c>
      <c r="AB239" s="333">
        <f>IFERROR(INDEX('23A'!$G$192:$G$227,MATCH($C239,'23A'!$B$192:$B$227,0)),0)</f>
        <v>0</v>
      </c>
      <c r="AC239" s="333">
        <f>IFERROR(INDEX('24A'!$G$192:$G$227,MATCH($C239,'24A'!$B$192:$B$227,0)),0)</f>
        <v>0</v>
      </c>
      <c r="AD239" s="333">
        <f>IFERROR(INDEX('25A'!$G$192:$G$227,MATCH($C239,'25A'!$B$192:$B$227,0)),0)</f>
        <v>0</v>
      </c>
      <c r="AE239" s="333">
        <f>IFERROR(INDEX('26A'!$G$192:$G$227,MATCH($C239,'26A'!$B$192:$B$227,0)),0)</f>
        <v>0</v>
      </c>
      <c r="AF239" s="333">
        <f>IFERROR(INDEX('27A'!$G$192:$G$227,MATCH($C239,'27A'!$B$192:$B$227,0)),0)</f>
        <v>0</v>
      </c>
      <c r="AG239" s="333">
        <f>IFERROR(INDEX('28A'!$G$192:$G$227,MATCH($C239,'28A'!$B$192:$B$227,0)),0)</f>
        <v>0</v>
      </c>
      <c r="AH239" s="333">
        <f>IFERROR(INDEX('29A'!$G$192:$G$227,MATCH($C239,'29A'!$B$192:$B$227,0)),0)</f>
        <v>0</v>
      </c>
      <c r="AI239" s="333">
        <f>IFERROR(INDEX('30A'!$G$192:$G$227,MATCH($C239,'30A'!$B$192:$B$227,0)),0)</f>
        <v>0</v>
      </c>
    </row>
    <row r="240" spans="1:35" ht="17.399999999999999" hidden="1">
      <c r="A240" s="298"/>
      <c r="B240" s="298"/>
      <c r="C240" s="286" t="s">
        <v>380</v>
      </c>
      <c r="D240" s="293" t="s">
        <v>209</v>
      </c>
      <c r="E240" s="287">
        <f t="shared" si="3"/>
        <v>0</v>
      </c>
      <c r="F240" s="333">
        <f>IFERROR(INDEX('1A'!$G$192:$G$227,MATCH(C240,'1A'!$B$192:$B$227,0)),0)</f>
        <v>0</v>
      </c>
      <c r="G240" s="333">
        <f>IFERROR(INDEX(#REF!,MATCH(C240,#REF!,0)),0)</f>
        <v>0</v>
      </c>
      <c r="H240" s="333">
        <f>IFERROR(INDEX('3A'!$G$192:$G$227,MATCH(C240,'3A'!$B$192:$B$227,0)),0)</f>
        <v>0</v>
      </c>
      <c r="I240" s="333">
        <f>IFERROR(INDEX('4A'!$G$192:$G$227,MATCH(C240,'4A'!$B$192:$B$227,0)),0)</f>
        <v>0</v>
      </c>
      <c r="J240" s="333">
        <f>IFERROR(INDEX('5A'!$G$192:$G$227,MATCH(C240,'5A'!$B$192:$B$227,0)),0)</f>
        <v>0</v>
      </c>
      <c r="K240" s="333">
        <f>IFERROR(INDEX('6A'!$G$192:$G$227,MATCH(C240,'6A'!$B$192:$B$227,0)),0)</f>
        <v>0</v>
      </c>
      <c r="L240" s="333">
        <f>IFERROR(INDEX('7A'!$G$192:$G$227,MATCH(C240,'7A'!$B$192:$B$227,0)),0)</f>
        <v>0</v>
      </c>
      <c r="M240" s="333">
        <f>IFERROR(INDEX('8A'!$G$192:$G$227,MATCH(C240,'8A'!$B$192:$B$227,0)),0)</f>
        <v>0</v>
      </c>
      <c r="N240" s="333">
        <f>IFERROR(INDEX('9A'!$G$192:$G$227,MATCH(C240,'9A'!$B$192:$B$227,0)),0)</f>
        <v>0</v>
      </c>
      <c r="O240" s="333">
        <f>IFERROR(INDEX('10A'!$G$192:$G$227,MATCH(C240,'10A'!$B$192:$B$227,0)),0)</f>
        <v>0</v>
      </c>
      <c r="P240" s="333">
        <f>IFERROR(INDEX('11A'!$G$192:$G$227,MATCH(C240,'11A'!$B$192:$B$227,0)),0)</f>
        <v>0</v>
      </c>
      <c r="Q240" s="333">
        <f>IFERROR(INDEX('12A'!$G$192:$G$227,MATCH(C240,'12A'!$B$192:$B$227,0)),0)</f>
        <v>0</v>
      </c>
      <c r="R240" s="333">
        <f>IFERROR(INDEX('13A'!$G$192:$G$227,MATCH(C240,'13A'!$B$192:$B$227,0)),0)</f>
        <v>0</v>
      </c>
      <c r="S240" s="333">
        <f>IFERROR(INDEX('14A'!$G$192:$G$227,MATCH(C240,'14A'!$B$192:$B$227,0)),0)</f>
        <v>0</v>
      </c>
      <c r="T240" s="333">
        <f>IFERROR(INDEX('15A'!$G$192:$G$227,MATCH(C240,'15A'!$B$192:$B$227,0)),0)</f>
        <v>0</v>
      </c>
      <c r="U240" s="333">
        <f>IFERROR(INDEX('16A'!$G$192:$G$227,MATCH($C240,'16A'!$B$192:$B$227,0)),0)</f>
        <v>0</v>
      </c>
      <c r="V240" s="333">
        <f>IFERROR(INDEX('17A'!$G$192:$G$227,MATCH($C240,'17A'!$B$192:$B$227,0)),0)</f>
        <v>0</v>
      </c>
      <c r="W240" s="333">
        <f>IFERROR(INDEX('18A'!$G$192:$G$227,MATCH($C240,'18A'!$B$192:$B$227,0)),0)</f>
        <v>0</v>
      </c>
      <c r="X240" s="333">
        <f>IFERROR(INDEX('19A'!$G$192:$G$227,MATCH($C240,'19A'!$B$192:$B$227,0)),0)</f>
        <v>0</v>
      </c>
      <c r="Y240" s="333">
        <f>IFERROR(INDEX('20A'!$G$192:$G$227,MATCH($C240,'20A'!$B$192:$B$227,0)),0)</f>
        <v>0</v>
      </c>
      <c r="Z240" s="333">
        <f>IFERROR(INDEX('21A'!$G$192:$G$227,MATCH($C240,'21A'!$B$192:$B$227,0)),0)</f>
        <v>0</v>
      </c>
      <c r="AA240" s="333">
        <f>IFERROR(INDEX('22A'!$G$192:$G$227,MATCH($C240,'22A'!$B$192:$B$227,0)),0)</f>
        <v>0</v>
      </c>
      <c r="AB240" s="333">
        <f>IFERROR(INDEX('23A'!$G$192:$G$227,MATCH($C240,'23A'!$B$192:$B$227,0)),0)</f>
        <v>0</v>
      </c>
      <c r="AC240" s="333">
        <f>IFERROR(INDEX('24A'!$G$192:$G$227,MATCH($C240,'24A'!$B$192:$B$227,0)),0)</f>
        <v>0</v>
      </c>
      <c r="AD240" s="333">
        <f>IFERROR(INDEX('25A'!$G$192:$G$227,MATCH($C240,'25A'!$B$192:$B$227,0)),0)</f>
        <v>0</v>
      </c>
      <c r="AE240" s="333">
        <f>IFERROR(INDEX('26A'!$G$192:$G$227,MATCH($C240,'26A'!$B$192:$B$227,0)),0)</f>
        <v>0</v>
      </c>
      <c r="AF240" s="333">
        <f>IFERROR(INDEX('27A'!$G$192:$G$227,MATCH($C240,'27A'!$B$192:$B$227,0)),0)</f>
        <v>0</v>
      </c>
      <c r="AG240" s="333">
        <f>IFERROR(INDEX('28A'!$G$192:$G$227,MATCH($C240,'28A'!$B$192:$B$227,0)),0)</f>
        <v>0</v>
      </c>
      <c r="AH240" s="333">
        <f>IFERROR(INDEX('29A'!$G$192:$G$227,MATCH($C240,'29A'!$B$192:$B$227,0)),0)</f>
        <v>0</v>
      </c>
      <c r="AI240" s="333">
        <f>IFERROR(INDEX('30A'!$G$192:$G$227,MATCH($C240,'30A'!$B$192:$B$227,0)),0)</f>
        <v>0</v>
      </c>
    </row>
    <row r="241" spans="1:35" ht="17.399999999999999" hidden="1">
      <c r="A241" s="298"/>
      <c r="B241" s="298"/>
      <c r="C241" s="286" t="s">
        <v>381</v>
      </c>
      <c r="D241" s="293" t="s">
        <v>209</v>
      </c>
      <c r="E241" s="287">
        <f t="shared" si="3"/>
        <v>0</v>
      </c>
      <c r="F241" s="333">
        <f>IFERROR(INDEX('1A'!$G$192:$G$227,MATCH(C241,'1A'!$B$192:$B$227,0)),0)</f>
        <v>0</v>
      </c>
      <c r="G241" s="333">
        <f>IFERROR(INDEX(#REF!,MATCH(C241,#REF!,0)),0)</f>
        <v>0</v>
      </c>
      <c r="H241" s="333">
        <f>IFERROR(INDEX('3A'!$G$192:$G$227,MATCH(C241,'3A'!$B$192:$B$227,0)),0)</f>
        <v>0</v>
      </c>
      <c r="I241" s="333">
        <f>IFERROR(INDEX('4A'!$G$192:$G$227,MATCH(C241,'4A'!$B$192:$B$227,0)),0)</f>
        <v>0</v>
      </c>
      <c r="J241" s="333">
        <f>IFERROR(INDEX('5A'!$G$192:$G$227,MATCH(C241,'5A'!$B$192:$B$227,0)),0)</f>
        <v>0</v>
      </c>
      <c r="K241" s="333">
        <f>IFERROR(INDEX('6A'!$G$192:$G$227,MATCH(C241,'6A'!$B$192:$B$227,0)),0)</f>
        <v>0</v>
      </c>
      <c r="L241" s="333">
        <f>IFERROR(INDEX('7A'!$G$192:$G$227,MATCH(C241,'7A'!$B$192:$B$227,0)),0)</f>
        <v>0</v>
      </c>
      <c r="M241" s="333">
        <f>IFERROR(INDEX('8A'!$G$192:$G$227,MATCH(C241,'8A'!$B$192:$B$227,0)),0)</f>
        <v>0</v>
      </c>
      <c r="N241" s="333">
        <f>IFERROR(INDEX('9A'!$G$192:$G$227,MATCH(C241,'9A'!$B$192:$B$227,0)),0)</f>
        <v>0</v>
      </c>
      <c r="O241" s="333">
        <f>IFERROR(INDEX('10A'!$G$192:$G$227,MATCH(C241,'10A'!$B$192:$B$227,0)),0)</f>
        <v>0</v>
      </c>
      <c r="P241" s="333">
        <f>IFERROR(INDEX('11A'!$G$192:$G$227,MATCH(C241,'11A'!$B$192:$B$227,0)),0)</f>
        <v>0</v>
      </c>
      <c r="Q241" s="333">
        <f>IFERROR(INDEX('12A'!$G$192:$G$227,MATCH(C241,'12A'!$B$192:$B$227,0)),0)</f>
        <v>0</v>
      </c>
      <c r="R241" s="333">
        <f>IFERROR(INDEX('13A'!$G$192:$G$227,MATCH(C241,'13A'!$B$192:$B$227,0)),0)</f>
        <v>0</v>
      </c>
      <c r="S241" s="333">
        <f>IFERROR(INDEX('14A'!$G$192:$G$227,MATCH(C241,'14A'!$B$192:$B$227,0)),0)</f>
        <v>0</v>
      </c>
      <c r="T241" s="333">
        <f>IFERROR(INDEX('15A'!$G$192:$G$227,MATCH(C241,'15A'!$B$192:$B$227,0)),0)</f>
        <v>0</v>
      </c>
      <c r="U241" s="333">
        <f>IFERROR(INDEX('16A'!$G$192:$G$227,MATCH($C241,'16A'!$B$192:$B$227,0)),0)</f>
        <v>0</v>
      </c>
      <c r="V241" s="333">
        <f>IFERROR(INDEX('17A'!$G$192:$G$227,MATCH($C241,'17A'!$B$192:$B$227,0)),0)</f>
        <v>0</v>
      </c>
      <c r="W241" s="333">
        <f>IFERROR(INDEX('18A'!$G$192:$G$227,MATCH($C241,'18A'!$B$192:$B$227,0)),0)</f>
        <v>0</v>
      </c>
      <c r="X241" s="333">
        <f>IFERROR(INDEX('19A'!$G$192:$G$227,MATCH($C241,'19A'!$B$192:$B$227,0)),0)</f>
        <v>0</v>
      </c>
      <c r="Y241" s="333">
        <f>IFERROR(INDEX('20A'!$G$192:$G$227,MATCH($C241,'20A'!$B$192:$B$227,0)),0)</f>
        <v>0</v>
      </c>
      <c r="Z241" s="333">
        <f>IFERROR(INDEX('21A'!$G$192:$G$227,MATCH($C241,'21A'!$B$192:$B$227,0)),0)</f>
        <v>0</v>
      </c>
      <c r="AA241" s="333">
        <f>IFERROR(INDEX('22A'!$G$192:$G$227,MATCH($C241,'22A'!$B$192:$B$227,0)),0)</f>
        <v>0</v>
      </c>
      <c r="AB241" s="333">
        <f>IFERROR(INDEX('23A'!$G$192:$G$227,MATCH($C241,'23A'!$B$192:$B$227,0)),0)</f>
        <v>0</v>
      </c>
      <c r="AC241" s="333">
        <f>IFERROR(INDEX('24A'!$G$192:$G$227,MATCH($C241,'24A'!$B$192:$B$227,0)),0)</f>
        <v>0</v>
      </c>
      <c r="AD241" s="333">
        <f>IFERROR(INDEX('25A'!$G$192:$G$227,MATCH($C241,'25A'!$B$192:$B$227,0)),0)</f>
        <v>0</v>
      </c>
      <c r="AE241" s="333">
        <f>IFERROR(INDEX('26A'!$G$192:$G$227,MATCH($C241,'26A'!$B$192:$B$227,0)),0)</f>
        <v>0</v>
      </c>
      <c r="AF241" s="333">
        <f>IFERROR(INDEX('27A'!$G$192:$G$227,MATCH($C241,'27A'!$B$192:$B$227,0)),0)</f>
        <v>0</v>
      </c>
      <c r="AG241" s="333">
        <f>IFERROR(INDEX('28A'!$G$192:$G$227,MATCH($C241,'28A'!$B$192:$B$227,0)),0)</f>
        <v>0</v>
      </c>
      <c r="AH241" s="333">
        <f>IFERROR(INDEX('29A'!$G$192:$G$227,MATCH($C241,'29A'!$B$192:$B$227,0)),0)</f>
        <v>0</v>
      </c>
      <c r="AI241" s="333">
        <f>IFERROR(INDEX('30A'!$G$192:$G$227,MATCH($C241,'30A'!$B$192:$B$227,0)),0)</f>
        <v>0</v>
      </c>
    </row>
    <row r="242" spans="1:35" ht="17.399999999999999" hidden="1">
      <c r="A242" s="298"/>
      <c r="B242" s="298"/>
      <c r="C242" s="286" t="s">
        <v>217</v>
      </c>
      <c r="D242" s="293" t="s">
        <v>209</v>
      </c>
      <c r="E242" s="287">
        <f t="shared" si="3"/>
        <v>0</v>
      </c>
      <c r="F242" s="333">
        <f>IFERROR(INDEX('1A'!$G$192:$G$227,MATCH(C242,'1A'!$B$192:$B$227,0)),0)</f>
        <v>0</v>
      </c>
      <c r="G242" s="333">
        <f>IFERROR(INDEX(#REF!,MATCH(C242,#REF!,0)),0)</f>
        <v>0</v>
      </c>
      <c r="H242" s="333">
        <f>IFERROR(INDEX('3A'!$G$192:$G$227,MATCH(C242,'3A'!$B$192:$B$227,0)),0)</f>
        <v>0</v>
      </c>
      <c r="I242" s="333">
        <f>IFERROR(INDEX('4A'!$G$192:$G$227,MATCH(C242,'4A'!$B$192:$B$227,0)),0)</f>
        <v>0</v>
      </c>
      <c r="J242" s="333">
        <f>IFERROR(INDEX('5A'!$G$192:$G$227,MATCH(C242,'5A'!$B$192:$B$227,0)),0)</f>
        <v>0</v>
      </c>
      <c r="K242" s="333">
        <f>IFERROR(INDEX('6A'!$G$192:$G$227,MATCH(C242,'6A'!$B$192:$B$227,0)),0)</f>
        <v>0</v>
      </c>
      <c r="L242" s="333">
        <f>IFERROR(INDEX('7A'!$G$192:$G$227,MATCH(C242,'7A'!$B$192:$B$227,0)),0)</f>
        <v>0</v>
      </c>
      <c r="M242" s="333">
        <f>IFERROR(INDEX('8A'!$G$192:$G$227,MATCH(C242,'8A'!$B$192:$B$227,0)),0)</f>
        <v>0</v>
      </c>
      <c r="N242" s="333">
        <f>IFERROR(INDEX('9A'!$G$192:$G$227,MATCH(C242,'9A'!$B$192:$B$227,0)),0)</f>
        <v>0</v>
      </c>
      <c r="O242" s="333">
        <f>IFERROR(INDEX('10A'!$G$192:$G$227,MATCH(C242,'10A'!$B$192:$B$227,0)),0)</f>
        <v>0</v>
      </c>
      <c r="P242" s="333">
        <f>IFERROR(INDEX('11A'!$G$192:$G$227,MATCH(C242,'11A'!$B$192:$B$227,0)),0)</f>
        <v>0</v>
      </c>
      <c r="Q242" s="333">
        <f>IFERROR(INDEX('12A'!$G$192:$G$227,MATCH(C242,'12A'!$B$192:$B$227,0)),0)</f>
        <v>0</v>
      </c>
      <c r="R242" s="333">
        <f>IFERROR(INDEX('13A'!$G$192:$G$227,MATCH(C242,'13A'!$B$192:$B$227,0)),0)</f>
        <v>0</v>
      </c>
      <c r="S242" s="333">
        <f>IFERROR(INDEX('14A'!$G$192:$G$227,MATCH(C242,'14A'!$B$192:$B$227,0)),0)</f>
        <v>0</v>
      </c>
      <c r="T242" s="333">
        <f>IFERROR(INDEX('15A'!$G$192:$G$227,MATCH(C242,'15A'!$B$192:$B$227,0)),0)</f>
        <v>0</v>
      </c>
      <c r="U242" s="333">
        <f>IFERROR(INDEX('16A'!$G$192:$G$227,MATCH($C242,'16A'!$B$192:$B$227,0)),0)</f>
        <v>0</v>
      </c>
      <c r="V242" s="333">
        <f>IFERROR(INDEX('17A'!$G$192:$G$227,MATCH($C242,'17A'!$B$192:$B$227,0)),0)</f>
        <v>0</v>
      </c>
      <c r="W242" s="333">
        <f>IFERROR(INDEX('18A'!$G$192:$G$227,MATCH($C242,'18A'!$B$192:$B$227,0)),0)</f>
        <v>0</v>
      </c>
      <c r="X242" s="333">
        <f>IFERROR(INDEX('19A'!$G$192:$G$227,MATCH($C242,'19A'!$B$192:$B$227,0)),0)</f>
        <v>0</v>
      </c>
      <c r="Y242" s="333">
        <f>IFERROR(INDEX('20A'!$G$192:$G$227,MATCH($C242,'20A'!$B$192:$B$227,0)),0)</f>
        <v>0</v>
      </c>
      <c r="Z242" s="333">
        <f>IFERROR(INDEX('21A'!$G$192:$G$227,MATCH($C242,'21A'!$B$192:$B$227,0)),0)</f>
        <v>0</v>
      </c>
      <c r="AA242" s="333">
        <f>IFERROR(INDEX('22A'!$G$192:$G$227,MATCH($C242,'22A'!$B$192:$B$227,0)),0)</f>
        <v>0</v>
      </c>
      <c r="AB242" s="333">
        <f>IFERROR(INDEX('23A'!$G$192:$G$227,MATCH($C242,'23A'!$B$192:$B$227,0)),0)</f>
        <v>0</v>
      </c>
      <c r="AC242" s="333">
        <f>IFERROR(INDEX('24A'!$G$192:$G$227,MATCH($C242,'24A'!$B$192:$B$227,0)),0)</f>
        <v>0</v>
      </c>
      <c r="AD242" s="333">
        <f>IFERROR(INDEX('25A'!$G$192:$G$227,MATCH($C242,'25A'!$B$192:$B$227,0)),0)</f>
        <v>0</v>
      </c>
      <c r="AE242" s="333">
        <f>IFERROR(INDEX('26A'!$G$192:$G$227,MATCH($C242,'26A'!$B$192:$B$227,0)),0)</f>
        <v>0</v>
      </c>
      <c r="AF242" s="333">
        <f>IFERROR(INDEX('27A'!$G$192:$G$227,MATCH($C242,'27A'!$B$192:$B$227,0)),0)</f>
        <v>0</v>
      </c>
      <c r="AG242" s="333">
        <f>IFERROR(INDEX('28A'!$G$192:$G$227,MATCH($C242,'28A'!$B$192:$B$227,0)),0)</f>
        <v>0</v>
      </c>
      <c r="AH242" s="333">
        <f>IFERROR(INDEX('29A'!$G$192:$G$227,MATCH($C242,'29A'!$B$192:$B$227,0)),0)</f>
        <v>0</v>
      </c>
      <c r="AI242" s="333">
        <f>IFERROR(INDEX('30A'!$G$192:$G$227,MATCH($C242,'30A'!$B$192:$B$227,0)),0)</f>
        <v>0</v>
      </c>
    </row>
    <row r="243" spans="1:35" ht="17.399999999999999" hidden="1">
      <c r="A243" s="298"/>
      <c r="B243" s="298"/>
      <c r="C243" s="286" t="s">
        <v>696</v>
      </c>
      <c r="D243" s="293" t="s">
        <v>209</v>
      </c>
      <c r="E243" s="287">
        <f>SUM(F243:T243)</f>
        <v>0</v>
      </c>
      <c r="F243" s="333">
        <f>IFERROR(INDEX('1A'!$G$192:$G$227,MATCH(C243,'1A'!$B$192:$B$227,0)),0)</f>
        <v>0</v>
      </c>
      <c r="G243" s="333">
        <f>IFERROR(INDEX(#REF!,MATCH(C243,#REF!,0)),0)</f>
        <v>0</v>
      </c>
      <c r="H243" s="333">
        <f>IFERROR(INDEX('3A'!$G$192:$G$227,MATCH(C243,'3A'!$B$192:$B$227,0)),0)</f>
        <v>0</v>
      </c>
      <c r="I243" s="333">
        <f>IFERROR(INDEX('4A'!$G$192:$G$227,MATCH(C243,'4A'!$B$192:$B$227,0)),0)</f>
        <v>0</v>
      </c>
      <c r="J243" s="333">
        <f>IFERROR(INDEX('5A'!$G$192:$G$227,MATCH(C243,'5A'!$B$192:$B$227,0)),0)</f>
        <v>0</v>
      </c>
      <c r="K243" s="333">
        <f>IFERROR(INDEX('6A'!$G$192:$G$227,MATCH(C243,'6A'!$B$192:$B$227,0)),0)</f>
        <v>0</v>
      </c>
      <c r="L243" s="333">
        <f>IFERROR(INDEX('7A'!$G$192:$G$227,MATCH(C243,'7A'!$B$192:$B$227,0)),0)</f>
        <v>0</v>
      </c>
      <c r="M243" s="333">
        <f>IFERROR(INDEX('8A'!$G$192:$G$227,MATCH(C243,'8A'!$B$192:$B$227,0)),0)</f>
        <v>0</v>
      </c>
      <c r="N243" s="333">
        <f>IFERROR(INDEX('9A'!$G$192:$G$227,MATCH(C243,'9A'!$B$192:$B$227,0)),0)</f>
        <v>0</v>
      </c>
      <c r="O243" s="333">
        <f>IFERROR(INDEX('10A'!$G$192:$G$227,MATCH(C243,'10A'!$B$192:$B$227,0)),0)</f>
        <v>0</v>
      </c>
      <c r="P243" s="333">
        <f>IFERROR(INDEX('11A'!$G$192:$G$227,MATCH(C243,'11A'!$B$192:$B$227,0)),0)</f>
        <v>0</v>
      </c>
      <c r="Q243" s="333">
        <f>IFERROR(INDEX('12A'!$G$192:$G$227,MATCH(C243,'12A'!$B$192:$B$227,0)),0)</f>
        <v>0</v>
      </c>
      <c r="R243" s="333">
        <f>IFERROR(INDEX('13A'!$G$192:$G$227,MATCH(C243,'13A'!$B$192:$B$227,0)),0)</f>
        <v>0</v>
      </c>
      <c r="S243" s="333">
        <f>IFERROR(INDEX('14A'!$G$192:$G$227,MATCH(C243,'14A'!$B$192:$B$227,0)),0)</f>
        <v>0</v>
      </c>
      <c r="T243" s="333">
        <f>IFERROR(INDEX('15A'!$G$192:$G$227,MATCH(C243,'15A'!$B$192:$B$227,0)),0)</f>
        <v>0</v>
      </c>
      <c r="U243" s="333">
        <f>IFERROR(INDEX('16A'!$G$192:$G$227,MATCH($C243,'16A'!$B$192:$B$227,0)),0)</f>
        <v>0</v>
      </c>
      <c r="V243" s="333">
        <f>IFERROR(INDEX('17A'!$G$192:$G$227,MATCH($C243,'17A'!$B$192:$B$227,0)),0)</f>
        <v>0</v>
      </c>
      <c r="W243" s="333">
        <f>IFERROR(INDEX('18A'!$G$192:$G$227,MATCH($C243,'18A'!$B$192:$B$227,0)),0)</f>
        <v>0</v>
      </c>
      <c r="X243" s="333">
        <f>IFERROR(INDEX('19A'!$G$192:$G$227,MATCH($C243,'19A'!$B$192:$B$227,0)),0)</f>
        <v>0</v>
      </c>
      <c r="Y243" s="333">
        <f>IFERROR(INDEX('20A'!$G$192:$G$227,MATCH($C243,'20A'!$B$192:$B$227,0)),0)</f>
        <v>0</v>
      </c>
      <c r="Z243" s="333">
        <f>IFERROR(INDEX('21A'!$G$192:$G$227,MATCH($C243,'21A'!$B$192:$B$227,0)),0)</f>
        <v>0</v>
      </c>
      <c r="AA243" s="333">
        <f>IFERROR(INDEX('22A'!$G$192:$G$227,MATCH($C243,'22A'!$B$192:$B$227,0)),0)</f>
        <v>0</v>
      </c>
      <c r="AB243" s="333">
        <f>IFERROR(INDEX('23A'!$G$192:$G$227,MATCH($C243,'23A'!$B$192:$B$227,0)),0)</f>
        <v>0</v>
      </c>
      <c r="AC243" s="333">
        <f>IFERROR(INDEX('24A'!$G$192:$G$227,MATCH($C243,'24A'!$B$192:$B$227,0)),0)</f>
        <v>0</v>
      </c>
      <c r="AD243" s="333">
        <f>IFERROR(INDEX('25A'!$G$192:$G$227,MATCH($C243,'25A'!$B$192:$B$227,0)),0)</f>
        <v>0</v>
      </c>
      <c r="AE243" s="333">
        <f>IFERROR(INDEX('26A'!$G$192:$G$227,MATCH($C243,'26A'!$B$192:$B$227,0)),0)</f>
        <v>0</v>
      </c>
      <c r="AF243" s="333">
        <f>IFERROR(INDEX('27A'!$G$192:$G$227,MATCH($C243,'27A'!$B$192:$B$227,0)),0)</f>
        <v>0</v>
      </c>
      <c r="AG243" s="333">
        <f>IFERROR(INDEX('28A'!$G$192:$G$227,MATCH($C243,'28A'!$B$192:$B$227,0)),0)</f>
        <v>0</v>
      </c>
      <c r="AH243" s="333">
        <f>IFERROR(INDEX('29A'!$G$192:$G$227,MATCH($C243,'29A'!$B$192:$B$227,0)),0)</f>
        <v>0</v>
      </c>
      <c r="AI243" s="333">
        <f>IFERROR(INDEX('30A'!$G$192:$G$227,MATCH($C243,'30A'!$B$192:$B$227,0)),0)</f>
        <v>0</v>
      </c>
    </row>
    <row r="244" spans="1:35" ht="17.399999999999999" hidden="1">
      <c r="A244" s="298"/>
      <c r="B244" s="298"/>
      <c r="C244" s="286" t="s">
        <v>697</v>
      </c>
      <c r="D244" s="293" t="s">
        <v>209</v>
      </c>
      <c r="E244" s="287">
        <f t="shared" si="3"/>
        <v>0</v>
      </c>
      <c r="F244" s="333">
        <f>IFERROR(INDEX('1A'!$G$192:$G$227,MATCH(C244,'1A'!$B$192:$B$227,0)),0)</f>
        <v>0</v>
      </c>
      <c r="G244" s="333">
        <f>IFERROR(INDEX(#REF!,MATCH(C244,#REF!,0)),0)</f>
        <v>0</v>
      </c>
      <c r="H244" s="333">
        <f>IFERROR(INDEX('3A'!$G$192:$G$227,MATCH(C244,'3A'!$B$192:$B$227,0)),0)</f>
        <v>0</v>
      </c>
      <c r="I244" s="333">
        <f>IFERROR(INDEX('4A'!$G$192:$G$227,MATCH(C244,'4A'!$B$192:$B$227,0)),0)</f>
        <v>0</v>
      </c>
      <c r="J244" s="333">
        <f>IFERROR(INDEX('5A'!$G$192:$G$227,MATCH(C244,'5A'!$B$192:$B$227,0)),0)</f>
        <v>0</v>
      </c>
      <c r="K244" s="333">
        <f>IFERROR(INDEX('6A'!$G$192:$G$227,MATCH(C244,'6A'!$B$192:$B$227,0)),0)</f>
        <v>0</v>
      </c>
      <c r="L244" s="333">
        <f>IFERROR(INDEX('7A'!$G$192:$G$227,MATCH(C244,'7A'!$B$192:$B$227,0)),0)</f>
        <v>0</v>
      </c>
      <c r="M244" s="333">
        <f>IFERROR(INDEX('8A'!$G$192:$G$227,MATCH(C244,'8A'!$B$192:$B$227,0)),0)</f>
        <v>0</v>
      </c>
      <c r="N244" s="333">
        <f>IFERROR(INDEX('9A'!$G$192:$G$227,MATCH(C244,'9A'!$B$192:$B$227,0)),0)</f>
        <v>0</v>
      </c>
      <c r="O244" s="333">
        <f>IFERROR(INDEX('10A'!$G$192:$G$227,MATCH(C244,'10A'!$B$192:$B$227,0)),0)</f>
        <v>0</v>
      </c>
      <c r="P244" s="333">
        <f>IFERROR(INDEX('11A'!$G$192:$G$227,MATCH(C244,'11A'!$B$192:$B$227,0)),0)</f>
        <v>0</v>
      </c>
      <c r="Q244" s="333">
        <f>IFERROR(INDEX('12A'!$G$192:$G$227,MATCH(C244,'12A'!$B$192:$B$227,0)),0)</f>
        <v>0</v>
      </c>
      <c r="R244" s="333">
        <f>IFERROR(INDEX('13A'!$G$192:$G$227,MATCH(C244,'13A'!$B$192:$B$227,0)),0)</f>
        <v>0</v>
      </c>
      <c r="S244" s="333">
        <f>IFERROR(INDEX('14A'!$G$192:$G$227,MATCH(C244,'14A'!$B$192:$B$227,0)),0)</f>
        <v>0</v>
      </c>
      <c r="T244" s="333">
        <f>IFERROR(INDEX('15A'!$G$192:$G$227,MATCH(C244,'15A'!$B$192:$B$227,0)),0)</f>
        <v>0</v>
      </c>
      <c r="U244" s="333">
        <f>IFERROR(INDEX('16A'!$G$192:$G$227,MATCH($C244,'16A'!$B$192:$B$227,0)),0)</f>
        <v>0</v>
      </c>
      <c r="V244" s="333">
        <f>IFERROR(INDEX('17A'!$G$192:$G$227,MATCH($C244,'17A'!$B$192:$B$227,0)),0)</f>
        <v>0</v>
      </c>
      <c r="W244" s="333">
        <f>IFERROR(INDEX('18A'!$G$192:$G$227,MATCH($C244,'18A'!$B$192:$B$227,0)),0)</f>
        <v>0</v>
      </c>
      <c r="X244" s="333">
        <f>IFERROR(INDEX('19A'!$G$192:$G$227,MATCH($C244,'19A'!$B$192:$B$227,0)),0)</f>
        <v>0</v>
      </c>
      <c r="Y244" s="333">
        <f>IFERROR(INDEX('20A'!$G$192:$G$227,MATCH($C244,'20A'!$B$192:$B$227,0)),0)</f>
        <v>0</v>
      </c>
      <c r="Z244" s="333">
        <f>IFERROR(INDEX('21A'!$G$192:$G$227,MATCH($C244,'21A'!$B$192:$B$227,0)),0)</f>
        <v>0</v>
      </c>
      <c r="AA244" s="333">
        <f>IFERROR(INDEX('22A'!$G$192:$G$227,MATCH($C244,'22A'!$B$192:$B$227,0)),0)</f>
        <v>0</v>
      </c>
      <c r="AB244" s="333">
        <f>IFERROR(INDEX('23A'!$G$192:$G$227,MATCH($C244,'23A'!$B$192:$B$227,0)),0)</f>
        <v>0</v>
      </c>
      <c r="AC244" s="333">
        <f>IFERROR(INDEX('24A'!$G$192:$G$227,MATCH($C244,'24A'!$B$192:$B$227,0)),0)</f>
        <v>0</v>
      </c>
      <c r="AD244" s="333">
        <f>IFERROR(INDEX('25A'!$G$192:$G$227,MATCH($C244,'25A'!$B$192:$B$227,0)),0)</f>
        <v>0</v>
      </c>
      <c r="AE244" s="333">
        <f>IFERROR(INDEX('26A'!$G$192:$G$227,MATCH($C244,'26A'!$B$192:$B$227,0)),0)</f>
        <v>0</v>
      </c>
      <c r="AF244" s="333">
        <f>IFERROR(INDEX('27A'!$G$192:$G$227,MATCH($C244,'27A'!$B$192:$B$227,0)),0)</f>
        <v>0</v>
      </c>
      <c r="AG244" s="333">
        <f>IFERROR(INDEX('28A'!$G$192:$G$227,MATCH($C244,'28A'!$B$192:$B$227,0)),0)</f>
        <v>0</v>
      </c>
      <c r="AH244" s="333">
        <f>IFERROR(INDEX('29A'!$G$192:$G$227,MATCH($C244,'29A'!$B$192:$B$227,0)),0)</f>
        <v>0</v>
      </c>
      <c r="AI244" s="333">
        <f>IFERROR(INDEX('30A'!$G$192:$G$227,MATCH($C244,'30A'!$B$192:$B$227,0)),0)</f>
        <v>0</v>
      </c>
    </row>
    <row r="245" spans="1:35" ht="17.399999999999999" hidden="1">
      <c r="A245" s="298"/>
      <c r="B245" s="298"/>
      <c r="C245" s="286" t="s">
        <v>726</v>
      </c>
      <c r="D245" s="293" t="s">
        <v>209</v>
      </c>
      <c r="E245" s="287">
        <f t="shared" si="3"/>
        <v>0</v>
      </c>
      <c r="F245" s="333">
        <f>IFERROR(INDEX('1A'!$G$192:$G$227,MATCH(C245,'1A'!$B$192:$B$227,0)),0)</f>
        <v>0</v>
      </c>
      <c r="G245" s="333">
        <f>IFERROR(INDEX(#REF!,MATCH(C245,#REF!,0)),0)</f>
        <v>0</v>
      </c>
      <c r="H245" s="333">
        <f>IFERROR(INDEX('3A'!$G$192:$G$227,MATCH(C245,'3A'!$B$192:$B$227,0)),0)</f>
        <v>0</v>
      </c>
      <c r="I245" s="333">
        <f>IFERROR(INDEX('4A'!$G$192:$G$227,MATCH(C245,'4A'!$B$192:$B$227,0)),0)</f>
        <v>0</v>
      </c>
      <c r="J245" s="333">
        <f>IFERROR(INDEX('5A'!$G$192:$G$227,MATCH(C245,'5A'!$B$192:$B$227,0)),0)</f>
        <v>0</v>
      </c>
      <c r="K245" s="333">
        <f>IFERROR(INDEX('6A'!$G$192:$G$227,MATCH(C245,'6A'!$B$192:$B$227,0)),0)</f>
        <v>0</v>
      </c>
      <c r="L245" s="333">
        <f>IFERROR(INDEX('7A'!$G$192:$G$227,MATCH(C245,'7A'!$B$192:$B$227,0)),0)</f>
        <v>0</v>
      </c>
      <c r="M245" s="333">
        <f>IFERROR(INDEX('8A'!$G$192:$G$227,MATCH(C245,'8A'!$B$192:$B$227,0)),0)</f>
        <v>0</v>
      </c>
      <c r="N245" s="333">
        <f>IFERROR(INDEX('9A'!$G$192:$G$227,MATCH(C245,'9A'!$B$192:$B$227,0)),0)</f>
        <v>0</v>
      </c>
      <c r="O245" s="333">
        <f>IFERROR(INDEX('10A'!$G$192:$G$227,MATCH(C245,'10A'!$B$192:$B$227,0)),0)</f>
        <v>0</v>
      </c>
      <c r="P245" s="333">
        <f>IFERROR(INDEX('11A'!$G$192:$G$227,MATCH(C245,'11A'!$B$192:$B$227,0)),0)</f>
        <v>0</v>
      </c>
      <c r="Q245" s="333">
        <f>IFERROR(INDEX('12A'!$G$192:$G$227,MATCH(C245,'12A'!$B$192:$B$227,0)),0)</f>
        <v>0</v>
      </c>
      <c r="R245" s="333">
        <f>IFERROR(INDEX('13A'!$G$192:$G$227,MATCH(C245,'13A'!$B$192:$B$227,0)),0)</f>
        <v>0</v>
      </c>
      <c r="S245" s="333">
        <f>IFERROR(INDEX('14A'!$G$192:$G$227,MATCH(C245,'14A'!$B$192:$B$227,0)),0)</f>
        <v>0</v>
      </c>
      <c r="T245" s="333">
        <f>IFERROR(INDEX('15A'!$G$192:$G$227,MATCH(C245,'15A'!$B$192:$B$227,0)),0)</f>
        <v>0</v>
      </c>
      <c r="U245" s="333">
        <f>IFERROR(INDEX('16A'!$G$192:$G$227,MATCH($C245,'16A'!$B$192:$B$227,0)),0)</f>
        <v>0</v>
      </c>
      <c r="V245" s="333">
        <f>IFERROR(INDEX('17A'!$G$192:$G$227,MATCH($C245,'17A'!$B$192:$B$227,0)),0)</f>
        <v>0</v>
      </c>
      <c r="W245" s="333">
        <f>IFERROR(INDEX('18A'!$G$192:$G$227,MATCH($C245,'18A'!$B$192:$B$227,0)),0)</f>
        <v>0</v>
      </c>
      <c r="X245" s="333">
        <f>IFERROR(INDEX('19A'!$G$192:$G$227,MATCH($C245,'19A'!$B$192:$B$227,0)),0)</f>
        <v>0</v>
      </c>
      <c r="Y245" s="333">
        <f>IFERROR(INDEX('20A'!$G$192:$G$227,MATCH($C245,'20A'!$B$192:$B$227,0)),0)</f>
        <v>0</v>
      </c>
      <c r="Z245" s="333">
        <f>IFERROR(INDEX('21A'!$G$192:$G$227,MATCH($C245,'21A'!$B$192:$B$227,0)),0)</f>
        <v>0</v>
      </c>
      <c r="AA245" s="333">
        <f>IFERROR(INDEX('22A'!$G$192:$G$227,MATCH($C245,'22A'!$B$192:$B$227,0)),0)</f>
        <v>0</v>
      </c>
      <c r="AB245" s="333">
        <f>IFERROR(INDEX('23A'!$G$192:$G$227,MATCH($C245,'23A'!$B$192:$B$227,0)),0)</f>
        <v>0</v>
      </c>
      <c r="AC245" s="333">
        <f>IFERROR(INDEX('24A'!$G$192:$G$227,MATCH($C245,'24A'!$B$192:$B$227,0)),0)</f>
        <v>0</v>
      </c>
      <c r="AD245" s="333">
        <f>IFERROR(INDEX('25A'!$G$192:$G$227,MATCH($C245,'25A'!$B$192:$B$227,0)),0)</f>
        <v>0</v>
      </c>
      <c r="AE245" s="333">
        <f>IFERROR(INDEX('26A'!$G$192:$G$227,MATCH($C245,'26A'!$B$192:$B$227,0)),0)</f>
        <v>0</v>
      </c>
      <c r="AF245" s="333">
        <f>IFERROR(INDEX('27A'!$G$192:$G$227,MATCH($C245,'27A'!$B$192:$B$227,0)),0)</f>
        <v>0</v>
      </c>
      <c r="AG245" s="333">
        <f>IFERROR(INDEX('28A'!$G$192:$G$227,MATCH($C245,'28A'!$B$192:$B$227,0)),0)</f>
        <v>0</v>
      </c>
      <c r="AH245" s="333">
        <f>IFERROR(INDEX('29A'!$G$192:$G$227,MATCH($C245,'29A'!$B$192:$B$227,0)),0)</f>
        <v>0</v>
      </c>
      <c r="AI245" s="333">
        <f>IFERROR(INDEX('30A'!$G$192:$G$227,MATCH($C245,'30A'!$B$192:$B$227,0)),0)</f>
        <v>0</v>
      </c>
    </row>
    <row r="246" spans="1:35" ht="17.399999999999999" hidden="1">
      <c r="A246" s="298"/>
      <c r="B246" s="298"/>
      <c r="C246" s="286" t="s">
        <v>382</v>
      </c>
      <c r="D246" s="293" t="s">
        <v>209</v>
      </c>
      <c r="E246" s="287">
        <f t="shared" si="3"/>
        <v>0</v>
      </c>
      <c r="F246" s="333">
        <f>IFERROR(INDEX('1A'!$G$192:$G$227,MATCH(C246,'1A'!$B$192:$B$227,0)),0)</f>
        <v>0</v>
      </c>
      <c r="G246" s="333">
        <f>IFERROR(INDEX(#REF!,MATCH(C246,#REF!,0)),0)</f>
        <v>0</v>
      </c>
      <c r="H246" s="333">
        <f>IFERROR(INDEX('3A'!$G$192:$G$227,MATCH(C246,'3A'!$B$192:$B$227,0)),0)</f>
        <v>0</v>
      </c>
      <c r="I246" s="333">
        <f>IFERROR(INDEX('4A'!$G$192:$G$227,MATCH(C246,'4A'!$B$192:$B$227,0)),0)</f>
        <v>0</v>
      </c>
      <c r="J246" s="333">
        <f>IFERROR(INDEX('5A'!$G$192:$G$227,MATCH(C246,'5A'!$B$192:$B$227,0)),0)</f>
        <v>0</v>
      </c>
      <c r="K246" s="333">
        <f>IFERROR(INDEX('6A'!$G$192:$G$227,MATCH(C246,'6A'!$B$192:$B$227,0)),0)</f>
        <v>0</v>
      </c>
      <c r="L246" s="333">
        <f>IFERROR(INDEX('7A'!$G$192:$G$227,MATCH(C246,'7A'!$B$192:$B$227,0)),0)</f>
        <v>0</v>
      </c>
      <c r="M246" s="333">
        <f>IFERROR(INDEX('8A'!$G$192:$G$227,MATCH(C246,'8A'!$B$192:$B$227,0)),0)</f>
        <v>0</v>
      </c>
      <c r="N246" s="333">
        <f>IFERROR(INDEX('9A'!$G$192:$G$227,MATCH(C246,'9A'!$B$192:$B$227,0)),0)</f>
        <v>0</v>
      </c>
      <c r="O246" s="333">
        <f>IFERROR(INDEX('10A'!$G$192:$G$227,MATCH(C246,'10A'!$B$192:$B$227,0)),0)</f>
        <v>0</v>
      </c>
      <c r="P246" s="333">
        <f>IFERROR(INDEX('11A'!$G$192:$G$227,MATCH(C246,'11A'!$B$192:$B$227,0)),0)</f>
        <v>0</v>
      </c>
      <c r="Q246" s="333">
        <f>IFERROR(INDEX('12A'!$G$192:$G$227,MATCH(C246,'12A'!$B$192:$B$227,0)),0)</f>
        <v>0</v>
      </c>
      <c r="R246" s="333">
        <f>IFERROR(INDEX('13A'!$G$192:$G$227,MATCH(C246,'13A'!$B$192:$B$227,0)),0)</f>
        <v>0</v>
      </c>
      <c r="S246" s="333">
        <f>IFERROR(INDEX('14A'!$G$192:$G$227,MATCH(C246,'14A'!$B$192:$B$227,0)),0)</f>
        <v>0</v>
      </c>
      <c r="T246" s="333">
        <f>IFERROR(INDEX('15A'!$G$192:$G$227,MATCH(C246,'15A'!$B$192:$B$227,0)),0)</f>
        <v>0</v>
      </c>
      <c r="U246" s="333">
        <f>IFERROR(INDEX('16A'!$G$192:$G$227,MATCH($C246,'16A'!$B$192:$B$227,0)),0)</f>
        <v>0</v>
      </c>
      <c r="V246" s="333">
        <f>IFERROR(INDEX('17A'!$G$192:$G$227,MATCH($C246,'17A'!$B$192:$B$227,0)),0)</f>
        <v>0</v>
      </c>
      <c r="W246" s="333">
        <f>IFERROR(INDEX('18A'!$G$192:$G$227,MATCH($C246,'18A'!$B$192:$B$227,0)),0)</f>
        <v>0</v>
      </c>
      <c r="X246" s="333">
        <f>IFERROR(INDEX('19A'!$G$192:$G$227,MATCH($C246,'19A'!$B$192:$B$227,0)),0)</f>
        <v>0</v>
      </c>
      <c r="Y246" s="333">
        <f>IFERROR(INDEX('20A'!$G$192:$G$227,MATCH($C246,'20A'!$B$192:$B$227,0)),0)</f>
        <v>0</v>
      </c>
      <c r="Z246" s="333">
        <f>IFERROR(INDEX('21A'!$G$192:$G$227,MATCH($C246,'21A'!$B$192:$B$227,0)),0)</f>
        <v>0</v>
      </c>
      <c r="AA246" s="333">
        <f>IFERROR(INDEX('22A'!$G$192:$G$227,MATCH($C246,'22A'!$B$192:$B$227,0)),0)</f>
        <v>0</v>
      </c>
      <c r="AB246" s="333">
        <f>IFERROR(INDEX('23A'!$G$192:$G$227,MATCH($C246,'23A'!$B$192:$B$227,0)),0)</f>
        <v>0</v>
      </c>
      <c r="AC246" s="333">
        <f>IFERROR(INDEX('24A'!$G$192:$G$227,MATCH($C246,'24A'!$B$192:$B$227,0)),0)</f>
        <v>0</v>
      </c>
      <c r="AD246" s="333">
        <f>IFERROR(INDEX('25A'!$G$192:$G$227,MATCH($C246,'25A'!$B$192:$B$227,0)),0)</f>
        <v>0</v>
      </c>
      <c r="AE246" s="333">
        <f>IFERROR(INDEX('26A'!$G$192:$G$227,MATCH($C246,'26A'!$B$192:$B$227,0)),0)</f>
        <v>0</v>
      </c>
      <c r="AF246" s="333">
        <f>IFERROR(INDEX('27A'!$G$192:$G$227,MATCH($C246,'27A'!$B$192:$B$227,0)),0)</f>
        <v>0</v>
      </c>
      <c r="AG246" s="333">
        <f>IFERROR(INDEX('28A'!$G$192:$G$227,MATCH($C246,'28A'!$B$192:$B$227,0)),0)</f>
        <v>0</v>
      </c>
      <c r="AH246" s="333">
        <f>IFERROR(INDEX('29A'!$G$192:$G$227,MATCH($C246,'29A'!$B$192:$B$227,0)),0)</f>
        <v>0</v>
      </c>
      <c r="AI246" s="333">
        <f>IFERROR(INDEX('30A'!$G$192:$G$227,MATCH($C246,'30A'!$B$192:$B$227,0)),0)</f>
        <v>0</v>
      </c>
    </row>
    <row r="247" spans="1:35" ht="17.399999999999999" hidden="1">
      <c r="A247" s="298"/>
      <c r="B247" s="298"/>
      <c r="C247" s="286" t="s">
        <v>706</v>
      </c>
      <c r="D247" s="293" t="s">
        <v>209</v>
      </c>
      <c r="E247" s="287">
        <f t="shared" si="3"/>
        <v>0</v>
      </c>
      <c r="F247" s="333">
        <f>IFERROR(INDEX('1A'!$G$192:$G$227,MATCH(C247,'1A'!$B$192:$B$227,0)),0)</f>
        <v>0</v>
      </c>
      <c r="G247" s="333">
        <f>IFERROR(INDEX(#REF!,MATCH(C247,#REF!,0)),0)</f>
        <v>0</v>
      </c>
      <c r="H247" s="333">
        <f>IFERROR(INDEX('3A'!$G$192:$G$227,MATCH(C247,'3A'!$B$192:$B$227,0)),0)</f>
        <v>0</v>
      </c>
      <c r="I247" s="333">
        <f>IFERROR(INDEX('4A'!$G$192:$G$227,MATCH(C247,'4A'!$B$192:$B$227,0)),0)</f>
        <v>0</v>
      </c>
      <c r="J247" s="333">
        <f>IFERROR(INDEX('5A'!$G$192:$G$227,MATCH(C247,'5A'!$B$192:$B$227,0)),0)</f>
        <v>0</v>
      </c>
      <c r="K247" s="333">
        <f>IFERROR(INDEX('6A'!$G$192:$G$227,MATCH(C247,'6A'!$B$192:$B$227,0)),0)</f>
        <v>0</v>
      </c>
      <c r="L247" s="333">
        <f>IFERROR(INDEX('7A'!$G$192:$G$227,MATCH(C247,'7A'!$B$192:$B$227,0)),0)</f>
        <v>0</v>
      </c>
      <c r="M247" s="333">
        <f>IFERROR(INDEX('8A'!$G$192:$G$227,MATCH(C247,'8A'!$B$192:$B$227,0)),0)</f>
        <v>0</v>
      </c>
      <c r="N247" s="333">
        <f>IFERROR(INDEX('9A'!$G$192:$G$227,MATCH(C247,'9A'!$B$192:$B$227,0)),0)</f>
        <v>0</v>
      </c>
      <c r="O247" s="333">
        <f>IFERROR(INDEX('10A'!$G$192:$G$227,MATCH(C247,'10A'!$B$192:$B$227,0)),0)</f>
        <v>0</v>
      </c>
      <c r="P247" s="333">
        <f>IFERROR(INDEX('11A'!$G$192:$G$227,MATCH(C247,'11A'!$B$192:$B$227,0)),0)</f>
        <v>0</v>
      </c>
      <c r="Q247" s="333">
        <f>IFERROR(INDEX('12A'!$G$192:$G$227,MATCH(C247,'12A'!$B$192:$B$227,0)),0)</f>
        <v>0</v>
      </c>
      <c r="R247" s="333">
        <f>IFERROR(INDEX('13A'!$G$192:$G$227,MATCH(C247,'13A'!$B$192:$B$227,0)),0)</f>
        <v>0</v>
      </c>
      <c r="S247" s="333">
        <f>IFERROR(INDEX('14A'!$G$192:$G$227,MATCH(C247,'14A'!$B$192:$B$227,0)),0)</f>
        <v>0</v>
      </c>
      <c r="T247" s="333">
        <f>IFERROR(INDEX('15A'!$G$192:$G$227,MATCH(C247,'15A'!$B$192:$B$227,0)),0)</f>
        <v>0</v>
      </c>
      <c r="U247" s="333">
        <f>IFERROR(INDEX('16A'!$G$192:$G$227,MATCH($C247,'16A'!$B$192:$B$227,0)),0)</f>
        <v>0</v>
      </c>
      <c r="V247" s="333">
        <f>IFERROR(INDEX('17A'!$G$192:$G$227,MATCH($C247,'17A'!$B$192:$B$227,0)),0)</f>
        <v>0</v>
      </c>
      <c r="W247" s="333">
        <f>IFERROR(INDEX('18A'!$G$192:$G$227,MATCH($C247,'18A'!$B$192:$B$227,0)),0)</f>
        <v>0</v>
      </c>
      <c r="X247" s="333">
        <f>IFERROR(INDEX('19A'!$G$192:$G$227,MATCH($C247,'19A'!$B$192:$B$227,0)),0)</f>
        <v>0</v>
      </c>
      <c r="Y247" s="333">
        <f>IFERROR(INDEX('20A'!$G$192:$G$227,MATCH($C247,'20A'!$B$192:$B$227,0)),0)</f>
        <v>0</v>
      </c>
      <c r="Z247" s="333">
        <f>IFERROR(INDEX('21A'!$G$192:$G$227,MATCH($C247,'21A'!$B$192:$B$227,0)),0)</f>
        <v>0</v>
      </c>
      <c r="AA247" s="333">
        <f>IFERROR(INDEX('22A'!$G$192:$G$227,MATCH($C247,'22A'!$B$192:$B$227,0)),0)</f>
        <v>0</v>
      </c>
      <c r="AB247" s="333">
        <f>IFERROR(INDEX('23A'!$G$192:$G$227,MATCH($C247,'23A'!$B$192:$B$227,0)),0)</f>
        <v>0</v>
      </c>
      <c r="AC247" s="333">
        <f>IFERROR(INDEX('24A'!$G$192:$G$227,MATCH($C247,'24A'!$B$192:$B$227,0)),0)</f>
        <v>0</v>
      </c>
      <c r="AD247" s="333">
        <f>IFERROR(INDEX('25A'!$G$192:$G$227,MATCH($C247,'25A'!$B$192:$B$227,0)),0)</f>
        <v>0</v>
      </c>
      <c r="AE247" s="333">
        <f>IFERROR(INDEX('26A'!$G$192:$G$227,MATCH($C247,'26A'!$B$192:$B$227,0)),0)</f>
        <v>0</v>
      </c>
      <c r="AF247" s="333">
        <f>IFERROR(INDEX('27A'!$G$192:$G$227,MATCH($C247,'27A'!$B$192:$B$227,0)),0)</f>
        <v>0</v>
      </c>
      <c r="AG247" s="333">
        <f>IFERROR(INDEX('28A'!$G$192:$G$227,MATCH($C247,'28A'!$B$192:$B$227,0)),0)</f>
        <v>0</v>
      </c>
      <c r="AH247" s="333">
        <f>IFERROR(INDEX('29A'!$G$192:$G$227,MATCH($C247,'29A'!$B$192:$B$227,0)),0)</f>
        <v>0</v>
      </c>
      <c r="AI247" s="333">
        <f>IFERROR(INDEX('30A'!$G$192:$G$227,MATCH($C247,'30A'!$B$192:$B$227,0)),0)</f>
        <v>0</v>
      </c>
    </row>
    <row r="248" spans="1:35" ht="17.399999999999999" hidden="1">
      <c r="A248" s="298"/>
      <c r="B248" s="298"/>
      <c r="C248" s="286" t="s">
        <v>698</v>
      </c>
      <c r="D248" s="293" t="s">
        <v>209</v>
      </c>
      <c r="E248" s="287">
        <f t="shared" si="3"/>
        <v>0</v>
      </c>
      <c r="F248" s="333">
        <f>IFERROR(INDEX('1A'!$G$192:$G$227,MATCH(C248,'1A'!$B$192:$B$227,0)),0)</f>
        <v>0</v>
      </c>
      <c r="G248" s="333">
        <f>IFERROR(INDEX(#REF!,MATCH(C248,#REF!,0)),0)</f>
        <v>0</v>
      </c>
      <c r="H248" s="333">
        <f>IFERROR(INDEX('3A'!$G$192:$G$227,MATCH(C248,'3A'!$B$192:$B$227,0)),0)</f>
        <v>0</v>
      </c>
      <c r="I248" s="333">
        <f>IFERROR(INDEX('4A'!$G$192:$G$227,MATCH(C248,'4A'!$B$192:$B$227,0)),0)</f>
        <v>0</v>
      </c>
      <c r="J248" s="333">
        <f>IFERROR(INDEX('5A'!$G$192:$G$227,MATCH(C248,'5A'!$B$192:$B$227,0)),0)</f>
        <v>0</v>
      </c>
      <c r="K248" s="333">
        <f>IFERROR(INDEX('6A'!$G$192:$G$227,MATCH(C248,'6A'!$B$192:$B$227,0)),0)</f>
        <v>0</v>
      </c>
      <c r="L248" s="333">
        <f>IFERROR(INDEX('7A'!$G$192:$G$227,MATCH(C248,'7A'!$B$192:$B$227,0)),0)</f>
        <v>0</v>
      </c>
      <c r="M248" s="333">
        <f>IFERROR(INDEX('8A'!$G$192:$G$227,MATCH(C248,'8A'!$B$192:$B$227,0)),0)</f>
        <v>0</v>
      </c>
      <c r="N248" s="333">
        <f>IFERROR(INDEX('9A'!$G$192:$G$227,MATCH(C248,'9A'!$B$192:$B$227,0)),0)</f>
        <v>0</v>
      </c>
      <c r="O248" s="333">
        <f>IFERROR(INDEX('10A'!$G$192:$G$227,MATCH(C248,'10A'!$B$192:$B$227,0)),0)</f>
        <v>0</v>
      </c>
      <c r="P248" s="333">
        <f>IFERROR(INDEX('11A'!$G$192:$G$227,MATCH(C248,'11A'!$B$192:$B$227,0)),0)</f>
        <v>0</v>
      </c>
      <c r="Q248" s="333">
        <f>IFERROR(INDEX('12A'!$G$192:$G$227,MATCH(C248,'12A'!$B$192:$B$227,0)),0)</f>
        <v>0</v>
      </c>
      <c r="R248" s="333">
        <f>IFERROR(INDEX('13A'!$G$192:$G$227,MATCH(C248,'13A'!$B$192:$B$227,0)),0)</f>
        <v>0</v>
      </c>
      <c r="S248" s="333">
        <f>IFERROR(INDEX('14A'!$G$192:$G$227,MATCH(C248,'14A'!$B$192:$B$227,0)),0)</f>
        <v>0</v>
      </c>
      <c r="T248" s="333">
        <f>IFERROR(INDEX('15A'!$G$192:$G$227,MATCH(C248,'15A'!$B$192:$B$227,0)),0)</f>
        <v>0</v>
      </c>
      <c r="U248" s="333">
        <f>IFERROR(INDEX('16A'!$G$192:$G$227,MATCH($C248,'16A'!$B$192:$B$227,0)),0)</f>
        <v>0</v>
      </c>
      <c r="V248" s="333">
        <f>IFERROR(INDEX('17A'!$G$192:$G$227,MATCH($C248,'17A'!$B$192:$B$227,0)),0)</f>
        <v>0</v>
      </c>
      <c r="W248" s="333">
        <f>IFERROR(INDEX('18A'!$G$192:$G$227,MATCH($C248,'18A'!$B$192:$B$227,0)),0)</f>
        <v>0</v>
      </c>
      <c r="X248" s="333">
        <f>IFERROR(INDEX('19A'!$G$192:$G$227,MATCH($C248,'19A'!$B$192:$B$227,0)),0)</f>
        <v>0</v>
      </c>
      <c r="Y248" s="333">
        <f>IFERROR(INDEX('20A'!$G$192:$G$227,MATCH($C248,'20A'!$B$192:$B$227,0)),0)</f>
        <v>0</v>
      </c>
      <c r="Z248" s="333">
        <f>IFERROR(INDEX('21A'!$G$192:$G$227,MATCH($C248,'21A'!$B$192:$B$227,0)),0)</f>
        <v>0</v>
      </c>
      <c r="AA248" s="333">
        <f>IFERROR(INDEX('22A'!$G$192:$G$227,MATCH($C248,'22A'!$B$192:$B$227,0)),0)</f>
        <v>0</v>
      </c>
      <c r="AB248" s="333">
        <f>IFERROR(INDEX('23A'!$G$192:$G$227,MATCH($C248,'23A'!$B$192:$B$227,0)),0)</f>
        <v>0</v>
      </c>
      <c r="AC248" s="333">
        <f>IFERROR(INDEX('24A'!$G$192:$G$227,MATCH($C248,'24A'!$B$192:$B$227,0)),0)</f>
        <v>0</v>
      </c>
      <c r="AD248" s="333">
        <f>IFERROR(INDEX('25A'!$G$192:$G$227,MATCH($C248,'25A'!$B$192:$B$227,0)),0)</f>
        <v>0</v>
      </c>
      <c r="AE248" s="333">
        <f>IFERROR(INDEX('26A'!$G$192:$G$227,MATCH($C248,'26A'!$B$192:$B$227,0)),0)</f>
        <v>0</v>
      </c>
      <c r="AF248" s="333">
        <f>IFERROR(INDEX('27A'!$G$192:$G$227,MATCH($C248,'27A'!$B$192:$B$227,0)),0)</f>
        <v>0</v>
      </c>
      <c r="AG248" s="333">
        <f>IFERROR(INDEX('28A'!$G$192:$G$227,MATCH($C248,'28A'!$B$192:$B$227,0)),0)</f>
        <v>0</v>
      </c>
      <c r="AH248" s="333">
        <f>IFERROR(INDEX('29A'!$G$192:$G$227,MATCH($C248,'29A'!$B$192:$B$227,0)),0)</f>
        <v>0</v>
      </c>
      <c r="AI248" s="333">
        <f>IFERROR(INDEX('30A'!$G$192:$G$227,MATCH($C248,'30A'!$B$192:$B$227,0)),0)</f>
        <v>0</v>
      </c>
    </row>
    <row r="249" spans="1:35" ht="17.399999999999999" hidden="1">
      <c r="A249" s="298"/>
      <c r="B249" s="298"/>
      <c r="C249" s="286" t="s">
        <v>383</v>
      </c>
      <c r="D249" s="293" t="s">
        <v>209</v>
      </c>
      <c r="E249" s="287">
        <f t="shared" si="3"/>
        <v>0</v>
      </c>
      <c r="F249" s="333">
        <f>IFERROR(INDEX('1A'!$G$192:$G$227,MATCH(C249,'1A'!$B$192:$B$227,0)),0)</f>
        <v>0</v>
      </c>
      <c r="G249" s="333">
        <f>IFERROR(INDEX(#REF!,MATCH(C249,#REF!,0)),0)</f>
        <v>0</v>
      </c>
      <c r="H249" s="333">
        <f>IFERROR(INDEX('3A'!$G$192:$G$227,MATCH(C249,'3A'!$B$192:$B$227,0)),0)</f>
        <v>0</v>
      </c>
      <c r="I249" s="333">
        <f>IFERROR(INDEX('4A'!$G$192:$G$227,MATCH(C249,'4A'!$B$192:$B$227,0)),0)</f>
        <v>0</v>
      </c>
      <c r="J249" s="333">
        <f>IFERROR(INDEX('5A'!$G$192:$G$227,MATCH(C249,'5A'!$B$192:$B$227,0)),0)</f>
        <v>0</v>
      </c>
      <c r="K249" s="333">
        <f>IFERROR(INDEX('6A'!$G$192:$G$227,MATCH(C249,'6A'!$B$192:$B$227,0)),0)</f>
        <v>0</v>
      </c>
      <c r="L249" s="333">
        <f>IFERROR(INDEX('7A'!$G$192:$G$227,MATCH(C249,'7A'!$B$192:$B$227,0)),0)</f>
        <v>0</v>
      </c>
      <c r="M249" s="333">
        <f>IFERROR(INDEX('8A'!$G$192:$G$227,MATCH(C249,'8A'!$B$192:$B$227,0)),0)</f>
        <v>0</v>
      </c>
      <c r="N249" s="333">
        <f>IFERROR(INDEX('9A'!$G$192:$G$227,MATCH(C249,'9A'!$B$192:$B$227,0)),0)</f>
        <v>0</v>
      </c>
      <c r="O249" s="333">
        <f>IFERROR(INDEX('10A'!$G$192:$G$227,MATCH(C249,'10A'!$B$192:$B$227,0)),0)</f>
        <v>0</v>
      </c>
      <c r="P249" s="333">
        <f>IFERROR(INDEX('11A'!$G$192:$G$227,MATCH(C249,'11A'!$B$192:$B$227,0)),0)</f>
        <v>0</v>
      </c>
      <c r="Q249" s="333">
        <f>IFERROR(INDEX('12A'!$G$192:$G$227,MATCH(C249,'12A'!$B$192:$B$227,0)),0)</f>
        <v>0</v>
      </c>
      <c r="R249" s="333">
        <f>IFERROR(INDEX('13A'!$G$192:$G$227,MATCH(C249,'13A'!$B$192:$B$227,0)),0)</f>
        <v>0</v>
      </c>
      <c r="S249" s="333">
        <f>IFERROR(INDEX('14A'!$G$192:$G$227,MATCH(C249,'14A'!$B$192:$B$227,0)),0)</f>
        <v>0</v>
      </c>
      <c r="T249" s="333">
        <f>IFERROR(INDEX('15A'!$G$192:$G$227,MATCH(C249,'15A'!$B$192:$B$227,0)),0)</f>
        <v>0</v>
      </c>
      <c r="U249" s="333">
        <f>IFERROR(INDEX('16A'!$G$192:$G$227,MATCH($C249,'16A'!$B$192:$B$227,0)),0)</f>
        <v>0</v>
      </c>
      <c r="V249" s="333">
        <f>IFERROR(INDEX('17A'!$G$192:$G$227,MATCH($C249,'17A'!$B$192:$B$227,0)),0)</f>
        <v>0</v>
      </c>
      <c r="W249" s="333">
        <f>IFERROR(INDEX('18A'!$G$192:$G$227,MATCH($C249,'18A'!$B$192:$B$227,0)),0)</f>
        <v>0</v>
      </c>
      <c r="X249" s="333">
        <f>IFERROR(INDEX('19A'!$G$192:$G$227,MATCH($C249,'19A'!$B$192:$B$227,0)),0)</f>
        <v>0</v>
      </c>
      <c r="Y249" s="333">
        <f>IFERROR(INDEX('20A'!$G$192:$G$227,MATCH($C249,'20A'!$B$192:$B$227,0)),0)</f>
        <v>0</v>
      </c>
      <c r="Z249" s="333">
        <f>IFERROR(INDEX('21A'!$G$192:$G$227,MATCH($C249,'21A'!$B$192:$B$227,0)),0)</f>
        <v>0</v>
      </c>
      <c r="AA249" s="333">
        <f>IFERROR(INDEX('22A'!$G$192:$G$227,MATCH($C249,'22A'!$B$192:$B$227,0)),0)</f>
        <v>0</v>
      </c>
      <c r="AB249" s="333">
        <f>IFERROR(INDEX('23A'!$G$192:$G$227,MATCH($C249,'23A'!$B$192:$B$227,0)),0)</f>
        <v>0</v>
      </c>
      <c r="AC249" s="333">
        <f>IFERROR(INDEX('24A'!$G$192:$G$227,MATCH($C249,'24A'!$B$192:$B$227,0)),0)</f>
        <v>0</v>
      </c>
      <c r="AD249" s="333">
        <f>IFERROR(INDEX('25A'!$G$192:$G$227,MATCH($C249,'25A'!$B$192:$B$227,0)),0)</f>
        <v>0</v>
      </c>
      <c r="AE249" s="333">
        <f>IFERROR(INDEX('26A'!$G$192:$G$227,MATCH($C249,'26A'!$B$192:$B$227,0)),0)</f>
        <v>0</v>
      </c>
      <c r="AF249" s="333">
        <f>IFERROR(INDEX('27A'!$G$192:$G$227,MATCH($C249,'27A'!$B$192:$B$227,0)),0)</f>
        <v>0</v>
      </c>
      <c r="AG249" s="333">
        <f>IFERROR(INDEX('28A'!$G$192:$G$227,MATCH($C249,'28A'!$B$192:$B$227,0)),0)</f>
        <v>0</v>
      </c>
      <c r="AH249" s="333">
        <f>IFERROR(INDEX('29A'!$G$192:$G$227,MATCH($C249,'29A'!$B$192:$B$227,0)),0)</f>
        <v>0</v>
      </c>
      <c r="AI249" s="333">
        <f>IFERROR(INDEX('30A'!$G$192:$G$227,MATCH($C249,'30A'!$B$192:$B$227,0)),0)</f>
        <v>0</v>
      </c>
    </row>
    <row r="250" spans="1:35" ht="17.399999999999999" hidden="1">
      <c r="A250" s="298"/>
      <c r="B250" s="298"/>
      <c r="C250" s="286" t="s">
        <v>384</v>
      </c>
      <c r="D250" s="293" t="s">
        <v>209</v>
      </c>
      <c r="E250" s="287">
        <f t="shared" si="3"/>
        <v>0</v>
      </c>
      <c r="F250" s="333">
        <f>IFERROR(INDEX('1A'!$G$192:$G$227,MATCH(C250,'1A'!$B$192:$B$227,0)),0)</f>
        <v>0</v>
      </c>
      <c r="G250" s="333">
        <f>IFERROR(INDEX(#REF!,MATCH(C250,#REF!,0)),0)</f>
        <v>0</v>
      </c>
      <c r="H250" s="333">
        <f>IFERROR(INDEX('3A'!$G$192:$G$227,MATCH(C250,'3A'!$B$192:$B$227,0)),0)</f>
        <v>0</v>
      </c>
      <c r="I250" s="333">
        <f>IFERROR(INDEX('4A'!$G$192:$G$227,MATCH(C250,'4A'!$B$192:$B$227,0)),0)</f>
        <v>0</v>
      </c>
      <c r="J250" s="333">
        <f>IFERROR(INDEX('5A'!$G$192:$G$227,MATCH(C250,'5A'!$B$192:$B$227,0)),0)</f>
        <v>0</v>
      </c>
      <c r="K250" s="333">
        <f>IFERROR(INDEX('6A'!$G$192:$G$227,MATCH(C250,'6A'!$B$192:$B$227,0)),0)</f>
        <v>0</v>
      </c>
      <c r="L250" s="333">
        <f>IFERROR(INDEX('7A'!$G$192:$G$227,MATCH(C250,'7A'!$B$192:$B$227,0)),0)</f>
        <v>0</v>
      </c>
      <c r="M250" s="333">
        <f>IFERROR(INDEX('8A'!$G$192:$G$227,MATCH(C250,'8A'!$B$192:$B$227,0)),0)</f>
        <v>0</v>
      </c>
      <c r="N250" s="333">
        <f>IFERROR(INDEX('9A'!$G$192:$G$227,MATCH(C250,'9A'!$B$192:$B$227,0)),0)</f>
        <v>0</v>
      </c>
      <c r="O250" s="333">
        <f>IFERROR(INDEX('10A'!$G$192:$G$227,MATCH(C250,'10A'!$B$192:$B$227,0)),0)</f>
        <v>0</v>
      </c>
      <c r="P250" s="333">
        <f>IFERROR(INDEX('11A'!$G$192:$G$227,MATCH(C250,'11A'!$B$192:$B$227,0)),0)</f>
        <v>0</v>
      </c>
      <c r="Q250" s="333">
        <f>IFERROR(INDEX('12A'!$G$192:$G$227,MATCH(C250,'12A'!$B$192:$B$227,0)),0)</f>
        <v>0</v>
      </c>
      <c r="R250" s="333">
        <f>IFERROR(INDEX('13A'!$G$192:$G$227,MATCH(C250,'13A'!$B$192:$B$227,0)),0)</f>
        <v>0</v>
      </c>
      <c r="S250" s="333">
        <f>IFERROR(INDEX('14A'!$G$192:$G$227,MATCH(C250,'14A'!$B$192:$B$227,0)),0)</f>
        <v>0</v>
      </c>
      <c r="T250" s="333">
        <f>IFERROR(INDEX('15A'!$G$192:$G$227,MATCH(C250,'15A'!$B$192:$B$227,0)),0)</f>
        <v>0</v>
      </c>
      <c r="U250" s="333">
        <f>IFERROR(INDEX('16A'!$G$192:$G$227,MATCH($C250,'16A'!$B$192:$B$227,0)),0)</f>
        <v>0</v>
      </c>
      <c r="V250" s="333">
        <f>IFERROR(INDEX('17A'!$G$192:$G$227,MATCH($C250,'17A'!$B$192:$B$227,0)),0)</f>
        <v>0</v>
      </c>
      <c r="W250" s="333">
        <f>IFERROR(INDEX('18A'!$G$192:$G$227,MATCH($C250,'18A'!$B$192:$B$227,0)),0)</f>
        <v>0</v>
      </c>
      <c r="X250" s="333">
        <f>IFERROR(INDEX('19A'!$G$192:$G$227,MATCH($C250,'19A'!$B$192:$B$227,0)),0)</f>
        <v>0</v>
      </c>
      <c r="Y250" s="333">
        <f>IFERROR(INDEX('20A'!$G$192:$G$227,MATCH($C250,'20A'!$B$192:$B$227,0)),0)</f>
        <v>0</v>
      </c>
      <c r="Z250" s="333">
        <f>IFERROR(INDEX('21A'!$G$192:$G$227,MATCH($C250,'21A'!$B$192:$B$227,0)),0)</f>
        <v>0</v>
      </c>
      <c r="AA250" s="333">
        <f>IFERROR(INDEX('22A'!$G$192:$G$227,MATCH($C250,'22A'!$B$192:$B$227,0)),0)</f>
        <v>0</v>
      </c>
      <c r="AB250" s="333">
        <f>IFERROR(INDEX('23A'!$G$192:$G$227,MATCH($C250,'23A'!$B$192:$B$227,0)),0)</f>
        <v>0</v>
      </c>
      <c r="AC250" s="333">
        <f>IFERROR(INDEX('24A'!$G$192:$G$227,MATCH($C250,'24A'!$B$192:$B$227,0)),0)</f>
        <v>0</v>
      </c>
      <c r="AD250" s="333">
        <f>IFERROR(INDEX('25A'!$G$192:$G$227,MATCH($C250,'25A'!$B$192:$B$227,0)),0)</f>
        <v>0</v>
      </c>
      <c r="AE250" s="333">
        <f>IFERROR(INDEX('26A'!$G$192:$G$227,MATCH($C250,'26A'!$B$192:$B$227,0)),0)</f>
        <v>0</v>
      </c>
      <c r="AF250" s="333">
        <f>IFERROR(INDEX('27A'!$G$192:$G$227,MATCH($C250,'27A'!$B$192:$B$227,0)),0)</f>
        <v>0</v>
      </c>
      <c r="AG250" s="333">
        <f>IFERROR(INDEX('28A'!$G$192:$G$227,MATCH($C250,'28A'!$B$192:$B$227,0)),0)</f>
        <v>0</v>
      </c>
      <c r="AH250" s="333">
        <f>IFERROR(INDEX('29A'!$G$192:$G$227,MATCH($C250,'29A'!$B$192:$B$227,0)),0)</f>
        <v>0</v>
      </c>
      <c r="AI250" s="333">
        <f>IFERROR(INDEX('30A'!$G$192:$G$227,MATCH($C250,'30A'!$B$192:$B$227,0)),0)</f>
        <v>0</v>
      </c>
    </row>
    <row r="251" spans="1:35" ht="17.399999999999999" hidden="1">
      <c r="A251" s="298"/>
      <c r="B251" s="298"/>
      <c r="C251" s="286" t="s">
        <v>385</v>
      </c>
      <c r="D251" s="293" t="s">
        <v>209</v>
      </c>
      <c r="E251" s="287">
        <f t="shared" si="3"/>
        <v>0</v>
      </c>
      <c r="F251" s="333">
        <f>IFERROR(INDEX('1A'!$G$192:$G$227,MATCH(C251,'1A'!$B$192:$B$227,0)),0)</f>
        <v>0</v>
      </c>
      <c r="G251" s="333">
        <f>IFERROR(INDEX(#REF!,MATCH(C251,#REF!,0)),0)</f>
        <v>0</v>
      </c>
      <c r="H251" s="333">
        <f>IFERROR(INDEX('3A'!$G$192:$G$227,MATCH(C251,'3A'!$B$192:$B$227,0)),0)</f>
        <v>0</v>
      </c>
      <c r="I251" s="333">
        <f>IFERROR(INDEX('4A'!$G$192:$G$227,MATCH(C251,'4A'!$B$192:$B$227,0)),0)</f>
        <v>0</v>
      </c>
      <c r="J251" s="333">
        <f>IFERROR(INDEX('5A'!$G$192:$G$227,MATCH(C251,'5A'!$B$192:$B$227,0)),0)</f>
        <v>0</v>
      </c>
      <c r="K251" s="333">
        <f>IFERROR(INDEX('6A'!$G$192:$G$227,MATCH(C251,'6A'!$B$192:$B$227,0)),0)</f>
        <v>0</v>
      </c>
      <c r="L251" s="333">
        <f>IFERROR(INDEX('7A'!$G$192:$G$227,MATCH(C251,'7A'!$B$192:$B$227,0)),0)</f>
        <v>0</v>
      </c>
      <c r="M251" s="333">
        <f>IFERROR(INDEX('8A'!$G$192:$G$227,MATCH(C251,'8A'!$B$192:$B$227,0)),0)</f>
        <v>0</v>
      </c>
      <c r="N251" s="333">
        <f>IFERROR(INDEX('9A'!$G$192:$G$227,MATCH(C251,'9A'!$B$192:$B$227,0)),0)</f>
        <v>0</v>
      </c>
      <c r="O251" s="333">
        <f>IFERROR(INDEX('10A'!$G$192:$G$227,MATCH(C251,'10A'!$B$192:$B$227,0)),0)</f>
        <v>0</v>
      </c>
      <c r="P251" s="333">
        <f>IFERROR(INDEX('11A'!$G$192:$G$227,MATCH(C251,'11A'!$B$192:$B$227,0)),0)</f>
        <v>0</v>
      </c>
      <c r="Q251" s="333">
        <f>IFERROR(INDEX('12A'!$G$192:$G$227,MATCH(C251,'12A'!$B$192:$B$227,0)),0)</f>
        <v>0</v>
      </c>
      <c r="R251" s="333">
        <f>IFERROR(INDEX('13A'!$G$192:$G$227,MATCH(C251,'13A'!$B$192:$B$227,0)),0)</f>
        <v>0</v>
      </c>
      <c r="S251" s="333">
        <f>IFERROR(INDEX('14A'!$G$192:$G$227,MATCH(C251,'14A'!$B$192:$B$227,0)),0)</f>
        <v>0</v>
      </c>
      <c r="T251" s="333">
        <f>IFERROR(INDEX('15A'!$G$192:$G$227,MATCH(C251,'15A'!$B$192:$B$227,0)),0)</f>
        <v>0</v>
      </c>
      <c r="U251" s="333">
        <f>IFERROR(INDEX('16A'!$G$192:$G$227,MATCH($C251,'16A'!$B$192:$B$227,0)),0)</f>
        <v>0</v>
      </c>
      <c r="V251" s="333">
        <f>IFERROR(INDEX('17A'!$G$192:$G$227,MATCH($C251,'17A'!$B$192:$B$227,0)),0)</f>
        <v>0</v>
      </c>
      <c r="W251" s="333">
        <f>IFERROR(INDEX('18A'!$G$192:$G$227,MATCH($C251,'18A'!$B$192:$B$227,0)),0)</f>
        <v>0</v>
      </c>
      <c r="X251" s="333">
        <f>IFERROR(INDEX('19A'!$G$192:$G$227,MATCH($C251,'19A'!$B$192:$B$227,0)),0)</f>
        <v>0</v>
      </c>
      <c r="Y251" s="333">
        <f>IFERROR(INDEX('20A'!$G$192:$G$227,MATCH($C251,'20A'!$B$192:$B$227,0)),0)</f>
        <v>0</v>
      </c>
      <c r="Z251" s="333">
        <f>IFERROR(INDEX('21A'!$G$192:$G$227,MATCH($C251,'21A'!$B$192:$B$227,0)),0)</f>
        <v>0</v>
      </c>
      <c r="AA251" s="333">
        <f>IFERROR(INDEX('22A'!$G$192:$G$227,MATCH($C251,'22A'!$B$192:$B$227,0)),0)</f>
        <v>0</v>
      </c>
      <c r="AB251" s="333">
        <f>IFERROR(INDEX('23A'!$G$192:$G$227,MATCH($C251,'23A'!$B$192:$B$227,0)),0)</f>
        <v>0</v>
      </c>
      <c r="AC251" s="333">
        <f>IFERROR(INDEX('24A'!$G$192:$G$227,MATCH($C251,'24A'!$B$192:$B$227,0)),0)</f>
        <v>0</v>
      </c>
      <c r="AD251" s="333">
        <f>IFERROR(INDEX('25A'!$G$192:$G$227,MATCH($C251,'25A'!$B$192:$B$227,0)),0)</f>
        <v>0</v>
      </c>
      <c r="AE251" s="333">
        <f>IFERROR(INDEX('26A'!$G$192:$G$227,MATCH($C251,'26A'!$B$192:$B$227,0)),0)</f>
        <v>0</v>
      </c>
      <c r="AF251" s="333">
        <f>IFERROR(INDEX('27A'!$G$192:$G$227,MATCH($C251,'27A'!$B$192:$B$227,0)),0)</f>
        <v>0</v>
      </c>
      <c r="AG251" s="333">
        <f>IFERROR(INDEX('28A'!$G$192:$G$227,MATCH($C251,'28A'!$B$192:$B$227,0)),0)</f>
        <v>0</v>
      </c>
      <c r="AH251" s="333">
        <f>IFERROR(INDEX('29A'!$G$192:$G$227,MATCH($C251,'29A'!$B$192:$B$227,0)),0)</f>
        <v>0</v>
      </c>
      <c r="AI251" s="333">
        <f>IFERROR(INDEX('30A'!$G$192:$G$227,MATCH($C251,'30A'!$B$192:$B$227,0)),0)</f>
        <v>0</v>
      </c>
    </row>
    <row r="252" spans="1:35" ht="17.399999999999999" hidden="1">
      <c r="A252" s="298"/>
      <c r="B252" s="298"/>
      <c r="C252" s="286" t="s">
        <v>386</v>
      </c>
      <c r="D252" s="293" t="s">
        <v>209</v>
      </c>
      <c r="E252" s="287">
        <f t="shared" si="3"/>
        <v>0</v>
      </c>
      <c r="F252" s="333">
        <f>IFERROR(INDEX('1A'!$G$192:$G$227,MATCH(C252,'1A'!$B$192:$B$227,0)),0)</f>
        <v>0</v>
      </c>
      <c r="G252" s="333">
        <f>IFERROR(INDEX(#REF!,MATCH(C252,#REF!,0)),0)</f>
        <v>0</v>
      </c>
      <c r="H252" s="333">
        <f>IFERROR(INDEX('3A'!$G$192:$G$227,MATCH(C252,'3A'!$B$192:$B$227,0)),0)</f>
        <v>0</v>
      </c>
      <c r="I252" s="333">
        <f>IFERROR(INDEX('4A'!$G$192:$G$227,MATCH(C252,'4A'!$B$192:$B$227,0)),0)</f>
        <v>0</v>
      </c>
      <c r="J252" s="333">
        <f>IFERROR(INDEX('5A'!$G$192:$G$227,MATCH(C252,'5A'!$B$192:$B$227,0)),0)</f>
        <v>0</v>
      </c>
      <c r="K252" s="333">
        <f>IFERROR(INDEX('6A'!$G$192:$G$227,MATCH(C252,'6A'!$B$192:$B$227,0)),0)</f>
        <v>0</v>
      </c>
      <c r="L252" s="333">
        <f>IFERROR(INDEX('7A'!$G$192:$G$227,MATCH(C252,'7A'!$B$192:$B$227,0)),0)</f>
        <v>0</v>
      </c>
      <c r="M252" s="333">
        <f>IFERROR(INDEX('8A'!$G$192:$G$227,MATCH(C252,'8A'!$B$192:$B$227,0)),0)</f>
        <v>0</v>
      </c>
      <c r="N252" s="333">
        <f>IFERROR(INDEX('9A'!$G$192:$G$227,MATCH(C252,'9A'!$B$192:$B$227,0)),0)</f>
        <v>0</v>
      </c>
      <c r="O252" s="333">
        <f>IFERROR(INDEX('10A'!$G$192:$G$227,MATCH(C252,'10A'!$B$192:$B$227,0)),0)</f>
        <v>0</v>
      </c>
      <c r="P252" s="333">
        <f>IFERROR(INDEX('11A'!$G$192:$G$227,MATCH(C252,'11A'!$B$192:$B$227,0)),0)</f>
        <v>0</v>
      </c>
      <c r="Q252" s="333">
        <f>IFERROR(INDEX('12A'!$G$192:$G$227,MATCH(C252,'12A'!$B$192:$B$227,0)),0)</f>
        <v>0</v>
      </c>
      <c r="R252" s="333">
        <f>IFERROR(INDEX('13A'!$G$192:$G$227,MATCH(C252,'13A'!$B$192:$B$227,0)),0)</f>
        <v>0</v>
      </c>
      <c r="S252" s="333">
        <f>IFERROR(INDEX('14A'!$G$192:$G$227,MATCH(C252,'14A'!$B$192:$B$227,0)),0)</f>
        <v>0</v>
      </c>
      <c r="T252" s="333">
        <f>IFERROR(INDEX('15A'!$G$192:$G$227,MATCH(C252,'15A'!$B$192:$B$227,0)),0)</f>
        <v>0</v>
      </c>
      <c r="U252" s="333">
        <f>IFERROR(INDEX('16A'!$G$192:$G$227,MATCH($C252,'16A'!$B$192:$B$227,0)),0)</f>
        <v>0</v>
      </c>
      <c r="V252" s="333">
        <f>IFERROR(INDEX('17A'!$G$192:$G$227,MATCH($C252,'17A'!$B$192:$B$227,0)),0)</f>
        <v>0</v>
      </c>
      <c r="W252" s="333">
        <f>IFERROR(INDEX('18A'!$G$192:$G$227,MATCH($C252,'18A'!$B$192:$B$227,0)),0)</f>
        <v>0</v>
      </c>
      <c r="X252" s="333">
        <f>IFERROR(INDEX('19A'!$G$192:$G$227,MATCH($C252,'19A'!$B$192:$B$227,0)),0)</f>
        <v>0</v>
      </c>
      <c r="Y252" s="333">
        <f>IFERROR(INDEX('20A'!$G$192:$G$227,MATCH($C252,'20A'!$B$192:$B$227,0)),0)</f>
        <v>0</v>
      </c>
      <c r="Z252" s="333">
        <f>IFERROR(INDEX('21A'!$G$192:$G$227,MATCH($C252,'21A'!$B$192:$B$227,0)),0)</f>
        <v>0</v>
      </c>
      <c r="AA252" s="333">
        <f>IFERROR(INDEX('22A'!$G$192:$G$227,MATCH($C252,'22A'!$B$192:$B$227,0)),0)</f>
        <v>0</v>
      </c>
      <c r="AB252" s="333">
        <f>IFERROR(INDEX('23A'!$G$192:$G$227,MATCH($C252,'23A'!$B$192:$B$227,0)),0)</f>
        <v>0</v>
      </c>
      <c r="AC252" s="333">
        <f>IFERROR(INDEX('24A'!$G$192:$G$227,MATCH($C252,'24A'!$B$192:$B$227,0)),0)</f>
        <v>0</v>
      </c>
      <c r="AD252" s="333">
        <f>IFERROR(INDEX('25A'!$G$192:$G$227,MATCH($C252,'25A'!$B$192:$B$227,0)),0)</f>
        <v>0</v>
      </c>
      <c r="AE252" s="333">
        <f>IFERROR(INDEX('26A'!$G$192:$G$227,MATCH($C252,'26A'!$B$192:$B$227,0)),0)</f>
        <v>0</v>
      </c>
      <c r="AF252" s="333">
        <f>IFERROR(INDEX('27A'!$G$192:$G$227,MATCH($C252,'27A'!$B$192:$B$227,0)),0)</f>
        <v>0</v>
      </c>
      <c r="AG252" s="333">
        <f>IFERROR(INDEX('28A'!$G$192:$G$227,MATCH($C252,'28A'!$B$192:$B$227,0)),0)</f>
        <v>0</v>
      </c>
      <c r="AH252" s="333">
        <f>IFERROR(INDEX('29A'!$G$192:$G$227,MATCH($C252,'29A'!$B$192:$B$227,0)),0)</f>
        <v>0</v>
      </c>
      <c r="AI252" s="333">
        <f>IFERROR(INDEX('30A'!$G$192:$G$227,MATCH($C252,'30A'!$B$192:$B$227,0)),0)</f>
        <v>0</v>
      </c>
    </row>
    <row r="253" spans="1:35" ht="17.399999999999999" hidden="1">
      <c r="A253" s="298"/>
      <c r="B253" s="298"/>
      <c r="C253" s="286" t="s">
        <v>387</v>
      </c>
      <c r="D253" s="293" t="s">
        <v>209</v>
      </c>
      <c r="E253" s="287">
        <f t="shared" si="3"/>
        <v>0</v>
      </c>
      <c r="F253" s="333">
        <f>IFERROR(INDEX('1A'!$G$192:$G$227,MATCH(C253,'1A'!$B$192:$B$227,0)),0)</f>
        <v>0</v>
      </c>
      <c r="G253" s="333">
        <f>IFERROR(INDEX(#REF!,MATCH(C253,#REF!,0)),0)</f>
        <v>0</v>
      </c>
      <c r="H253" s="333">
        <f>IFERROR(INDEX('3A'!$G$192:$G$227,MATCH(C253,'3A'!$B$192:$B$227,0)),0)</f>
        <v>0</v>
      </c>
      <c r="I253" s="333">
        <f>IFERROR(INDEX('4A'!$G$192:$G$227,MATCH(C253,'4A'!$B$192:$B$227,0)),0)</f>
        <v>0</v>
      </c>
      <c r="J253" s="333">
        <f>IFERROR(INDEX('5A'!$G$192:$G$227,MATCH(C253,'5A'!$B$192:$B$227,0)),0)</f>
        <v>0</v>
      </c>
      <c r="K253" s="333">
        <f>IFERROR(INDEX('6A'!$G$192:$G$227,MATCH(C253,'6A'!$B$192:$B$227,0)),0)</f>
        <v>0</v>
      </c>
      <c r="L253" s="333">
        <f>IFERROR(INDEX('7A'!$G$192:$G$227,MATCH(C253,'7A'!$B$192:$B$227,0)),0)</f>
        <v>0</v>
      </c>
      <c r="M253" s="333">
        <f>IFERROR(INDEX('8A'!$G$192:$G$227,MATCH(C253,'8A'!$B$192:$B$227,0)),0)</f>
        <v>0</v>
      </c>
      <c r="N253" s="333">
        <f>IFERROR(INDEX('9A'!$G$192:$G$227,MATCH(C253,'9A'!$B$192:$B$227,0)),0)</f>
        <v>0</v>
      </c>
      <c r="O253" s="333">
        <f>IFERROR(INDEX('10A'!$G$192:$G$227,MATCH(C253,'10A'!$B$192:$B$227,0)),0)</f>
        <v>0</v>
      </c>
      <c r="P253" s="333">
        <f>IFERROR(INDEX('11A'!$G$192:$G$227,MATCH(C253,'11A'!$B$192:$B$227,0)),0)</f>
        <v>0</v>
      </c>
      <c r="Q253" s="333">
        <f>IFERROR(INDEX('12A'!$G$192:$G$227,MATCH(C253,'12A'!$B$192:$B$227,0)),0)</f>
        <v>0</v>
      </c>
      <c r="R253" s="333">
        <f>IFERROR(INDEX('13A'!$G$192:$G$227,MATCH(C253,'13A'!$B$192:$B$227,0)),0)</f>
        <v>0</v>
      </c>
      <c r="S253" s="333">
        <f>IFERROR(INDEX('14A'!$G$192:$G$227,MATCH(C253,'14A'!$B$192:$B$227,0)),0)</f>
        <v>0</v>
      </c>
      <c r="T253" s="333">
        <f>IFERROR(INDEX('15A'!$G$192:$G$227,MATCH(C253,'15A'!$B$192:$B$227,0)),0)</f>
        <v>0</v>
      </c>
      <c r="U253" s="333">
        <f>IFERROR(INDEX('16A'!$G$192:$G$227,MATCH($C253,'16A'!$B$192:$B$227,0)),0)</f>
        <v>0</v>
      </c>
      <c r="V253" s="333">
        <f>IFERROR(INDEX('17A'!$G$192:$G$227,MATCH($C253,'17A'!$B$192:$B$227,0)),0)</f>
        <v>0</v>
      </c>
      <c r="W253" s="333">
        <f>IFERROR(INDEX('18A'!$G$192:$G$227,MATCH($C253,'18A'!$B$192:$B$227,0)),0)</f>
        <v>0</v>
      </c>
      <c r="X253" s="333">
        <f>IFERROR(INDEX('19A'!$G$192:$G$227,MATCH($C253,'19A'!$B$192:$B$227,0)),0)</f>
        <v>0</v>
      </c>
      <c r="Y253" s="333">
        <f>IFERROR(INDEX('20A'!$G$192:$G$227,MATCH($C253,'20A'!$B$192:$B$227,0)),0)</f>
        <v>0</v>
      </c>
      <c r="Z253" s="333">
        <f>IFERROR(INDEX('21A'!$G$192:$G$227,MATCH($C253,'21A'!$B$192:$B$227,0)),0)</f>
        <v>0</v>
      </c>
      <c r="AA253" s="333">
        <f>IFERROR(INDEX('22A'!$G$192:$G$227,MATCH($C253,'22A'!$B$192:$B$227,0)),0)</f>
        <v>0</v>
      </c>
      <c r="AB253" s="333">
        <f>IFERROR(INDEX('23A'!$G$192:$G$227,MATCH($C253,'23A'!$B$192:$B$227,0)),0)</f>
        <v>0</v>
      </c>
      <c r="AC253" s="333">
        <f>IFERROR(INDEX('24A'!$G$192:$G$227,MATCH($C253,'24A'!$B$192:$B$227,0)),0)</f>
        <v>0</v>
      </c>
      <c r="AD253" s="333">
        <f>IFERROR(INDEX('25A'!$G$192:$G$227,MATCH($C253,'25A'!$B$192:$B$227,0)),0)</f>
        <v>0</v>
      </c>
      <c r="AE253" s="333">
        <f>IFERROR(INDEX('26A'!$G$192:$G$227,MATCH($C253,'26A'!$B$192:$B$227,0)),0)</f>
        <v>0</v>
      </c>
      <c r="AF253" s="333">
        <f>IFERROR(INDEX('27A'!$G$192:$G$227,MATCH($C253,'27A'!$B$192:$B$227,0)),0)</f>
        <v>0</v>
      </c>
      <c r="AG253" s="333">
        <f>IFERROR(INDEX('28A'!$G$192:$G$227,MATCH($C253,'28A'!$B$192:$B$227,0)),0)</f>
        <v>0</v>
      </c>
      <c r="AH253" s="333">
        <f>IFERROR(INDEX('29A'!$G$192:$G$227,MATCH($C253,'29A'!$B$192:$B$227,0)),0)</f>
        <v>0</v>
      </c>
      <c r="AI253" s="333">
        <f>IFERROR(INDEX('30A'!$G$192:$G$227,MATCH($C253,'30A'!$B$192:$B$227,0)),0)</f>
        <v>0</v>
      </c>
    </row>
    <row r="254" spans="1:35" ht="17.399999999999999" hidden="1">
      <c r="A254" s="298"/>
      <c r="B254" s="298"/>
      <c r="C254" s="286" t="s">
        <v>746</v>
      </c>
      <c r="D254" s="293" t="s">
        <v>209</v>
      </c>
      <c r="E254" s="287">
        <f t="shared" si="3"/>
        <v>0</v>
      </c>
      <c r="F254" s="333">
        <f>IFERROR(INDEX('1A'!$G$192:$G$227,MATCH(C254,'1A'!$B$192:$B$227,0)),0)</f>
        <v>0</v>
      </c>
      <c r="G254" s="333">
        <f>IFERROR(INDEX(#REF!,MATCH(C254,#REF!,0)),0)</f>
        <v>0</v>
      </c>
      <c r="H254" s="333">
        <f>IFERROR(INDEX('3A'!$G$192:$G$227,MATCH(C254,'3A'!$B$192:$B$227,0)),0)</f>
        <v>0</v>
      </c>
      <c r="I254" s="333">
        <f>IFERROR(INDEX('4A'!$G$192:$G$227,MATCH(C254,'4A'!$B$192:$B$227,0)),0)</f>
        <v>0</v>
      </c>
      <c r="J254" s="333">
        <f>IFERROR(INDEX('5A'!$G$192:$G$227,MATCH(C254,'5A'!$B$192:$B$227,0)),0)</f>
        <v>0</v>
      </c>
      <c r="K254" s="333">
        <f>IFERROR(INDEX('6A'!$G$192:$G$227,MATCH(C254,'6A'!$B$192:$B$227,0)),0)</f>
        <v>0</v>
      </c>
      <c r="L254" s="333">
        <f>IFERROR(INDEX('7A'!$G$192:$G$227,MATCH(C254,'7A'!$B$192:$B$227,0)),0)</f>
        <v>0</v>
      </c>
      <c r="M254" s="333">
        <f>IFERROR(INDEX('8A'!$G$192:$G$227,MATCH(C254,'8A'!$B$192:$B$227,0)),0)</f>
        <v>0</v>
      </c>
      <c r="N254" s="333">
        <f>IFERROR(INDEX('9A'!$G$192:$G$227,MATCH(C254,'9A'!$B$192:$B$227,0)),0)</f>
        <v>0</v>
      </c>
      <c r="O254" s="333">
        <f>IFERROR(INDEX('10A'!$G$192:$G$227,MATCH(C254,'10A'!$B$192:$B$227,0)),0)</f>
        <v>0</v>
      </c>
      <c r="P254" s="333">
        <f>IFERROR(INDEX('11A'!$G$192:$G$227,MATCH(C254,'11A'!$B$192:$B$227,0)),0)</f>
        <v>0</v>
      </c>
      <c r="Q254" s="333">
        <f>IFERROR(INDEX('12A'!$G$192:$G$227,MATCH(C254,'12A'!$B$192:$B$227,0)),0)</f>
        <v>0</v>
      </c>
      <c r="R254" s="333">
        <f>IFERROR(INDEX('13A'!$G$192:$G$227,MATCH(C254,'13A'!$B$192:$B$227,0)),0)</f>
        <v>0</v>
      </c>
      <c r="S254" s="333">
        <f>IFERROR(INDEX('14A'!$G$192:$G$227,MATCH(C254,'14A'!$B$192:$B$227,0)),0)</f>
        <v>0</v>
      </c>
      <c r="T254" s="333">
        <f>IFERROR(INDEX('15A'!$G$192:$G$227,MATCH(C254,'15A'!$B$192:$B$227,0)),0)</f>
        <v>0</v>
      </c>
      <c r="U254" s="333">
        <f>IFERROR(INDEX('16A'!$G$192:$G$227,MATCH($C254,'16A'!$B$192:$B$227,0)),0)</f>
        <v>0</v>
      </c>
      <c r="V254" s="333">
        <f>IFERROR(INDEX('17A'!$G$192:$G$227,MATCH($C254,'17A'!$B$192:$B$227,0)),0)</f>
        <v>0</v>
      </c>
      <c r="W254" s="333">
        <f>IFERROR(INDEX('18A'!$G$192:$G$227,MATCH($C254,'18A'!$B$192:$B$227,0)),0)</f>
        <v>0</v>
      </c>
      <c r="X254" s="333">
        <f>IFERROR(INDEX('19A'!$G$192:$G$227,MATCH($C254,'19A'!$B$192:$B$227,0)),0)</f>
        <v>0</v>
      </c>
      <c r="Y254" s="333">
        <f>IFERROR(INDEX('20A'!$G$192:$G$227,MATCH($C254,'20A'!$B$192:$B$227,0)),0)</f>
        <v>0</v>
      </c>
      <c r="Z254" s="333">
        <f>IFERROR(INDEX('21A'!$G$192:$G$227,MATCH($C254,'21A'!$B$192:$B$227,0)),0)</f>
        <v>0</v>
      </c>
      <c r="AA254" s="333">
        <f>IFERROR(INDEX('22A'!$G$192:$G$227,MATCH($C254,'22A'!$B$192:$B$227,0)),0)</f>
        <v>0</v>
      </c>
      <c r="AB254" s="333">
        <f>IFERROR(INDEX('23A'!$G$192:$G$227,MATCH($C254,'23A'!$B$192:$B$227,0)),0)</f>
        <v>0</v>
      </c>
      <c r="AC254" s="333">
        <f>IFERROR(INDEX('24A'!$G$192:$G$227,MATCH($C254,'24A'!$B$192:$B$227,0)),0)</f>
        <v>0</v>
      </c>
      <c r="AD254" s="333">
        <f>IFERROR(INDEX('25A'!$G$192:$G$227,MATCH($C254,'25A'!$B$192:$B$227,0)),0)</f>
        <v>0</v>
      </c>
      <c r="AE254" s="333">
        <f>IFERROR(INDEX('26A'!$G$192:$G$227,MATCH($C254,'26A'!$B$192:$B$227,0)),0)</f>
        <v>0</v>
      </c>
      <c r="AF254" s="333">
        <f>IFERROR(INDEX('27A'!$G$192:$G$227,MATCH($C254,'27A'!$B$192:$B$227,0)),0)</f>
        <v>0</v>
      </c>
      <c r="AG254" s="333">
        <f>IFERROR(INDEX('28A'!$G$192:$G$227,MATCH($C254,'28A'!$B$192:$B$227,0)),0)</f>
        <v>0</v>
      </c>
      <c r="AH254" s="333">
        <f>IFERROR(INDEX('29A'!$G$192:$G$227,MATCH($C254,'29A'!$B$192:$B$227,0)),0)</f>
        <v>0</v>
      </c>
      <c r="AI254" s="333">
        <f>IFERROR(INDEX('30A'!$G$192:$G$227,MATCH($C254,'30A'!$B$192:$B$227,0)),0)</f>
        <v>0</v>
      </c>
    </row>
    <row r="255" spans="1:35" ht="17.399999999999999" hidden="1">
      <c r="A255" s="298"/>
      <c r="B255" s="298"/>
      <c r="C255" s="286" t="s">
        <v>747</v>
      </c>
      <c r="D255" s="293" t="s">
        <v>209</v>
      </c>
      <c r="E255" s="287">
        <f t="shared" si="3"/>
        <v>0</v>
      </c>
      <c r="F255" s="333">
        <f>IFERROR(INDEX('1A'!$G$192:$G$227,MATCH(C255,'1A'!$B$192:$B$227,0)),0)</f>
        <v>0</v>
      </c>
      <c r="G255" s="333">
        <f>IFERROR(INDEX(#REF!,MATCH(C255,#REF!,0)),0)</f>
        <v>0</v>
      </c>
      <c r="H255" s="333">
        <f>IFERROR(INDEX('3A'!$G$192:$G$227,MATCH(C255,'3A'!$B$192:$B$227,0)),0)</f>
        <v>0</v>
      </c>
      <c r="I255" s="333">
        <f>IFERROR(INDEX('4A'!$G$192:$G$227,MATCH(C255,'4A'!$B$192:$B$227,0)),0)</f>
        <v>0</v>
      </c>
      <c r="J255" s="333">
        <f>IFERROR(INDEX('5A'!$G$192:$G$227,MATCH(C255,'5A'!$B$192:$B$227,0)),0)</f>
        <v>0</v>
      </c>
      <c r="K255" s="333">
        <f>IFERROR(INDEX('6A'!$G$192:$G$227,MATCH(C255,'6A'!$B$192:$B$227,0)),0)</f>
        <v>0</v>
      </c>
      <c r="L255" s="333">
        <f>IFERROR(INDEX('7A'!$G$192:$G$227,MATCH(C255,'7A'!$B$192:$B$227,0)),0)</f>
        <v>0</v>
      </c>
      <c r="M255" s="333">
        <f>IFERROR(INDEX('8A'!$G$192:$G$227,MATCH(C255,'8A'!$B$192:$B$227,0)),0)</f>
        <v>0</v>
      </c>
      <c r="N255" s="333">
        <f>IFERROR(INDEX('9A'!$G$192:$G$227,MATCH(C255,'9A'!$B$192:$B$227,0)),0)</f>
        <v>0</v>
      </c>
      <c r="O255" s="333">
        <f>IFERROR(INDEX('10A'!$G$192:$G$227,MATCH(C255,'10A'!$B$192:$B$227,0)),0)</f>
        <v>0</v>
      </c>
      <c r="P255" s="333">
        <f>IFERROR(INDEX('11A'!$G$192:$G$227,MATCH(C255,'11A'!$B$192:$B$227,0)),0)</f>
        <v>0</v>
      </c>
      <c r="Q255" s="333">
        <f>IFERROR(INDEX('12A'!$G$192:$G$227,MATCH(C255,'12A'!$B$192:$B$227,0)),0)</f>
        <v>0</v>
      </c>
      <c r="R255" s="333">
        <f>IFERROR(INDEX('13A'!$G$192:$G$227,MATCH(C255,'13A'!$B$192:$B$227,0)),0)</f>
        <v>0</v>
      </c>
      <c r="S255" s="333">
        <f>IFERROR(INDEX('14A'!$G$192:$G$227,MATCH(C255,'14A'!$B$192:$B$227,0)),0)</f>
        <v>0</v>
      </c>
      <c r="T255" s="333">
        <f>IFERROR(INDEX('15A'!$G$192:$G$227,MATCH(C255,'15A'!$B$192:$B$227,0)),0)</f>
        <v>0</v>
      </c>
      <c r="U255" s="333">
        <f>IFERROR(INDEX('16A'!$G$192:$G$227,MATCH($C255,'16A'!$B$192:$B$227,0)),0)</f>
        <v>0</v>
      </c>
      <c r="V255" s="333">
        <f>IFERROR(INDEX('17A'!$G$192:$G$227,MATCH($C255,'17A'!$B$192:$B$227,0)),0)</f>
        <v>0</v>
      </c>
      <c r="W255" s="333">
        <f>IFERROR(INDEX('18A'!$G$192:$G$227,MATCH($C255,'18A'!$B$192:$B$227,0)),0)</f>
        <v>0</v>
      </c>
      <c r="X255" s="333">
        <f>IFERROR(INDEX('19A'!$G$192:$G$227,MATCH($C255,'19A'!$B$192:$B$227,0)),0)</f>
        <v>0</v>
      </c>
      <c r="Y255" s="333">
        <f>IFERROR(INDEX('20A'!$G$192:$G$227,MATCH($C255,'20A'!$B$192:$B$227,0)),0)</f>
        <v>0</v>
      </c>
      <c r="Z255" s="333">
        <f>IFERROR(INDEX('21A'!$G$192:$G$227,MATCH($C255,'21A'!$B$192:$B$227,0)),0)</f>
        <v>0</v>
      </c>
      <c r="AA255" s="333">
        <f>IFERROR(INDEX('22A'!$G$192:$G$227,MATCH($C255,'22A'!$B$192:$B$227,0)),0)</f>
        <v>0</v>
      </c>
      <c r="AB255" s="333">
        <f>IFERROR(INDEX('23A'!$G$192:$G$227,MATCH($C255,'23A'!$B$192:$B$227,0)),0)</f>
        <v>0</v>
      </c>
      <c r="AC255" s="333">
        <f>IFERROR(INDEX('24A'!$G$192:$G$227,MATCH($C255,'24A'!$B$192:$B$227,0)),0)</f>
        <v>0</v>
      </c>
      <c r="AD255" s="333">
        <f>IFERROR(INDEX('25A'!$G$192:$G$227,MATCH($C255,'25A'!$B$192:$B$227,0)),0)</f>
        <v>0</v>
      </c>
      <c r="AE255" s="333">
        <f>IFERROR(INDEX('26A'!$G$192:$G$227,MATCH($C255,'26A'!$B$192:$B$227,0)),0)</f>
        <v>0</v>
      </c>
      <c r="AF255" s="333">
        <f>IFERROR(INDEX('27A'!$G$192:$G$227,MATCH($C255,'27A'!$B$192:$B$227,0)),0)</f>
        <v>0</v>
      </c>
      <c r="AG255" s="333">
        <f>IFERROR(INDEX('28A'!$G$192:$G$227,MATCH($C255,'28A'!$B$192:$B$227,0)),0)</f>
        <v>0</v>
      </c>
      <c r="AH255" s="333">
        <f>IFERROR(INDEX('29A'!$G$192:$G$227,MATCH($C255,'29A'!$B$192:$B$227,0)),0)</f>
        <v>0</v>
      </c>
      <c r="AI255" s="333">
        <f>IFERROR(INDEX('30A'!$G$192:$G$227,MATCH($C255,'30A'!$B$192:$B$227,0)),0)</f>
        <v>0</v>
      </c>
    </row>
    <row r="256" spans="1:35" ht="17.399999999999999" hidden="1">
      <c r="A256" s="298"/>
      <c r="B256" s="298"/>
      <c r="C256" s="286" t="s">
        <v>748</v>
      </c>
      <c r="D256" s="293" t="s">
        <v>209</v>
      </c>
      <c r="E256" s="287">
        <f t="shared" si="3"/>
        <v>0</v>
      </c>
      <c r="F256" s="333">
        <f>IFERROR(INDEX('1A'!$G$192:$G$227,MATCH(C256,'1A'!$B$192:$B$227,0)),0)</f>
        <v>0</v>
      </c>
      <c r="G256" s="333">
        <f>IFERROR(INDEX(#REF!,MATCH(C256,#REF!,0)),0)</f>
        <v>0</v>
      </c>
      <c r="H256" s="333">
        <f>IFERROR(INDEX('3A'!$G$192:$G$227,MATCH(C256,'3A'!$B$192:$B$227,0)),0)</f>
        <v>0</v>
      </c>
      <c r="I256" s="333">
        <f>IFERROR(INDEX('4A'!$G$192:$G$227,MATCH(C256,'4A'!$B$192:$B$227,0)),0)</f>
        <v>0</v>
      </c>
      <c r="J256" s="333">
        <f>IFERROR(INDEX('5A'!$G$192:$G$227,MATCH(C256,'5A'!$B$192:$B$227,0)),0)</f>
        <v>0</v>
      </c>
      <c r="K256" s="333">
        <f>IFERROR(INDEX('6A'!$G$192:$G$227,MATCH(C256,'6A'!$B$192:$B$227,0)),0)</f>
        <v>0</v>
      </c>
      <c r="L256" s="333">
        <f>IFERROR(INDEX('7A'!$G$192:$G$227,MATCH(C256,'7A'!$B$192:$B$227,0)),0)</f>
        <v>0</v>
      </c>
      <c r="M256" s="333">
        <f>IFERROR(INDEX('8A'!$G$192:$G$227,MATCH(C256,'8A'!$B$192:$B$227,0)),0)</f>
        <v>0</v>
      </c>
      <c r="N256" s="333">
        <f>IFERROR(INDEX('9A'!$G$192:$G$227,MATCH(C256,'9A'!$B$192:$B$227,0)),0)</f>
        <v>0</v>
      </c>
      <c r="O256" s="333">
        <f>IFERROR(INDEX('10A'!$G$192:$G$227,MATCH(C256,'10A'!$B$192:$B$227,0)),0)</f>
        <v>0</v>
      </c>
      <c r="P256" s="333">
        <f>IFERROR(INDEX('11A'!$G$192:$G$227,MATCH(C256,'11A'!$B$192:$B$227,0)),0)</f>
        <v>0</v>
      </c>
      <c r="Q256" s="333">
        <f>IFERROR(INDEX('12A'!$G$192:$G$227,MATCH(C256,'12A'!$B$192:$B$227,0)),0)</f>
        <v>0</v>
      </c>
      <c r="R256" s="333">
        <f>IFERROR(INDEX('13A'!$G$192:$G$227,MATCH(C256,'13A'!$B$192:$B$227,0)),0)</f>
        <v>0</v>
      </c>
      <c r="S256" s="333">
        <f>IFERROR(INDEX('14A'!$G$192:$G$227,MATCH(C256,'14A'!$B$192:$B$227,0)),0)</f>
        <v>0</v>
      </c>
      <c r="T256" s="333">
        <f>IFERROR(INDEX('15A'!$G$192:$G$227,MATCH(C256,'15A'!$B$192:$B$227,0)),0)</f>
        <v>0</v>
      </c>
      <c r="U256" s="333">
        <f>IFERROR(INDEX('16A'!$G$192:$G$227,MATCH($C256,'16A'!$B$192:$B$227,0)),0)</f>
        <v>0</v>
      </c>
      <c r="V256" s="333">
        <f>IFERROR(INDEX('17A'!$G$192:$G$227,MATCH($C256,'17A'!$B$192:$B$227,0)),0)</f>
        <v>0</v>
      </c>
      <c r="W256" s="333">
        <f>IFERROR(INDEX('18A'!$G$192:$G$227,MATCH($C256,'18A'!$B$192:$B$227,0)),0)</f>
        <v>0</v>
      </c>
      <c r="X256" s="333">
        <f>IFERROR(INDEX('19A'!$G$192:$G$227,MATCH($C256,'19A'!$B$192:$B$227,0)),0)</f>
        <v>0</v>
      </c>
      <c r="Y256" s="333">
        <f>IFERROR(INDEX('20A'!$G$192:$G$227,MATCH($C256,'20A'!$B$192:$B$227,0)),0)</f>
        <v>0</v>
      </c>
      <c r="Z256" s="333">
        <f>IFERROR(INDEX('21A'!$G$192:$G$227,MATCH($C256,'21A'!$B$192:$B$227,0)),0)</f>
        <v>0</v>
      </c>
      <c r="AA256" s="333">
        <f>IFERROR(INDEX('22A'!$G$192:$G$227,MATCH($C256,'22A'!$B$192:$B$227,0)),0)</f>
        <v>0</v>
      </c>
      <c r="AB256" s="333">
        <f>IFERROR(INDEX('23A'!$G$192:$G$227,MATCH($C256,'23A'!$B$192:$B$227,0)),0)</f>
        <v>0</v>
      </c>
      <c r="AC256" s="333">
        <f>IFERROR(INDEX('24A'!$G$192:$G$227,MATCH($C256,'24A'!$B$192:$B$227,0)),0)</f>
        <v>0</v>
      </c>
      <c r="AD256" s="333">
        <f>IFERROR(INDEX('25A'!$G$192:$G$227,MATCH($C256,'25A'!$B$192:$B$227,0)),0)</f>
        <v>0</v>
      </c>
      <c r="AE256" s="333">
        <f>IFERROR(INDEX('26A'!$G$192:$G$227,MATCH($C256,'26A'!$B$192:$B$227,0)),0)</f>
        <v>0</v>
      </c>
      <c r="AF256" s="333">
        <f>IFERROR(INDEX('27A'!$G$192:$G$227,MATCH($C256,'27A'!$B$192:$B$227,0)),0)</f>
        <v>0</v>
      </c>
      <c r="AG256" s="333">
        <f>IFERROR(INDEX('28A'!$G$192:$G$227,MATCH($C256,'28A'!$B$192:$B$227,0)),0)</f>
        <v>0</v>
      </c>
      <c r="AH256" s="333">
        <f>IFERROR(INDEX('29A'!$G$192:$G$227,MATCH($C256,'29A'!$B$192:$B$227,0)),0)</f>
        <v>0</v>
      </c>
      <c r="AI256" s="333">
        <f>IFERROR(INDEX('30A'!$G$192:$G$227,MATCH($C256,'30A'!$B$192:$B$227,0)),0)</f>
        <v>0</v>
      </c>
    </row>
    <row r="257" spans="1:35" ht="17.399999999999999" hidden="1">
      <c r="A257" s="298"/>
      <c r="B257" s="298"/>
      <c r="C257" s="286" t="s">
        <v>749</v>
      </c>
      <c r="D257" s="293" t="s">
        <v>209</v>
      </c>
      <c r="E257" s="287">
        <f t="shared" si="3"/>
        <v>0</v>
      </c>
      <c r="F257" s="333">
        <f>IFERROR(INDEX('1A'!$G$192:$G$227,MATCH(C257,'1A'!$B$192:$B$227,0)),0)</f>
        <v>0</v>
      </c>
      <c r="G257" s="333">
        <f>IFERROR(INDEX(#REF!,MATCH(C257,#REF!,0)),0)</f>
        <v>0</v>
      </c>
      <c r="H257" s="333">
        <f>IFERROR(INDEX('3A'!$G$192:$G$227,MATCH(C257,'3A'!$B$192:$B$227,0)),0)</f>
        <v>0</v>
      </c>
      <c r="I257" s="333">
        <f>IFERROR(INDEX('4A'!$G$192:$G$227,MATCH(C257,'4A'!$B$192:$B$227,0)),0)</f>
        <v>0</v>
      </c>
      <c r="J257" s="333">
        <f>IFERROR(INDEX('5A'!$G$192:$G$227,MATCH(C257,'5A'!$B$192:$B$227,0)),0)</f>
        <v>0</v>
      </c>
      <c r="K257" s="333">
        <f>IFERROR(INDEX('6A'!$G$192:$G$227,MATCH(C257,'6A'!$B$192:$B$227,0)),0)</f>
        <v>0</v>
      </c>
      <c r="L257" s="333">
        <f>IFERROR(INDEX('7A'!$G$192:$G$227,MATCH(C257,'7A'!$B$192:$B$227,0)),0)</f>
        <v>0</v>
      </c>
      <c r="M257" s="333">
        <f>IFERROR(INDEX('8A'!$G$192:$G$227,MATCH(C257,'8A'!$B$192:$B$227,0)),0)</f>
        <v>0</v>
      </c>
      <c r="N257" s="333">
        <f>IFERROR(INDEX('9A'!$G$192:$G$227,MATCH(C257,'9A'!$B$192:$B$227,0)),0)</f>
        <v>0</v>
      </c>
      <c r="O257" s="333">
        <f>IFERROR(INDEX('10A'!$G$192:$G$227,MATCH(C257,'10A'!$B$192:$B$227,0)),0)</f>
        <v>0</v>
      </c>
      <c r="P257" s="333">
        <f>IFERROR(INDEX('11A'!$G$192:$G$227,MATCH(C257,'11A'!$B$192:$B$227,0)),0)</f>
        <v>0</v>
      </c>
      <c r="Q257" s="333">
        <f>IFERROR(INDEX('12A'!$G$192:$G$227,MATCH(C257,'12A'!$B$192:$B$227,0)),0)</f>
        <v>0</v>
      </c>
      <c r="R257" s="333">
        <f>IFERROR(INDEX('13A'!$G$192:$G$227,MATCH(C257,'13A'!$B$192:$B$227,0)),0)</f>
        <v>0</v>
      </c>
      <c r="S257" s="333">
        <f>IFERROR(INDEX('14A'!$G$192:$G$227,MATCH(C257,'14A'!$B$192:$B$227,0)),0)</f>
        <v>0</v>
      </c>
      <c r="T257" s="333">
        <f>IFERROR(INDEX('15A'!$G$192:$G$227,MATCH(C257,'15A'!$B$192:$B$227,0)),0)</f>
        <v>0</v>
      </c>
      <c r="U257" s="333">
        <f>IFERROR(INDEX('16A'!$G$192:$G$227,MATCH($C257,'16A'!$B$192:$B$227,0)),0)</f>
        <v>0</v>
      </c>
      <c r="V257" s="333">
        <f>IFERROR(INDEX('17A'!$G$192:$G$227,MATCH($C257,'17A'!$B$192:$B$227,0)),0)</f>
        <v>0</v>
      </c>
      <c r="W257" s="333">
        <f>IFERROR(INDEX('18A'!$G$192:$G$227,MATCH($C257,'18A'!$B$192:$B$227,0)),0)</f>
        <v>0</v>
      </c>
      <c r="X257" s="333">
        <f>IFERROR(INDEX('19A'!$G$192:$G$227,MATCH($C257,'19A'!$B$192:$B$227,0)),0)</f>
        <v>0</v>
      </c>
      <c r="Y257" s="333">
        <f>IFERROR(INDEX('20A'!$G$192:$G$227,MATCH($C257,'20A'!$B$192:$B$227,0)),0)</f>
        <v>0</v>
      </c>
      <c r="Z257" s="333">
        <f>IFERROR(INDEX('21A'!$G$192:$G$227,MATCH($C257,'21A'!$B$192:$B$227,0)),0)</f>
        <v>0</v>
      </c>
      <c r="AA257" s="333">
        <f>IFERROR(INDEX('22A'!$G$192:$G$227,MATCH($C257,'22A'!$B$192:$B$227,0)),0)</f>
        <v>0</v>
      </c>
      <c r="AB257" s="333">
        <f>IFERROR(INDEX('23A'!$G$192:$G$227,MATCH($C257,'23A'!$B$192:$B$227,0)),0)</f>
        <v>0</v>
      </c>
      <c r="AC257" s="333">
        <f>IFERROR(INDEX('24A'!$G$192:$G$227,MATCH($C257,'24A'!$B$192:$B$227,0)),0)</f>
        <v>0</v>
      </c>
      <c r="AD257" s="333">
        <f>IFERROR(INDEX('25A'!$G$192:$G$227,MATCH($C257,'25A'!$B$192:$B$227,0)),0)</f>
        <v>0</v>
      </c>
      <c r="AE257" s="333">
        <f>IFERROR(INDEX('26A'!$G$192:$G$227,MATCH($C257,'26A'!$B$192:$B$227,0)),0)</f>
        <v>0</v>
      </c>
      <c r="AF257" s="333">
        <f>IFERROR(INDEX('27A'!$G$192:$G$227,MATCH($C257,'27A'!$B$192:$B$227,0)),0)</f>
        <v>0</v>
      </c>
      <c r="AG257" s="333">
        <f>IFERROR(INDEX('28A'!$G$192:$G$227,MATCH($C257,'28A'!$B$192:$B$227,0)),0)</f>
        <v>0</v>
      </c>
      <c r="AH257" s="333">
        <f>IFERROR(INDEX('29A'!$G$192:$G$227,MATCH($C257,'29A'!$B$192:$B$227,0)),0)</f>
        <v>0</v>
      </c>
      <c r="AI257" s="333">
        <f>IFERROR(INDEX('30A'!$G$192:$G$227,MATCH($C257,'30A'!$B$192:$B$227,0)),0)</f>
        <v>0</v>
      </c>
    </row>
    <row r="258" spans="1:35" ht="17.399999999999999" hidden="1">
      <c r="A258" s="298"/>
      <c r="B258" s="298"/>
      <c r="C258" s="286" t="s">
        <v>750</v>
      </c>
      <c r="D258" s="293" t="s">
        <v>209</v>
      </c>
      <c r="E258" s="287">
        <f t="shared" si="3"/>
        <v>0</v>
      </c>
      <c r="F258" s="333">
        <f>IFERROR(INDEX('1A'!$G$192:$G$227,MATCH(C258,'1A'!$B$192:$B$227,0)),0)</f>
        <v>0</v>
      </c>
      <c r="G258" s="333">
        <f>IFERROR(INDEX(#REF!,MATCH(C258,#REF!,0)),0)</f>
        <v>0</v>
      </c>
      <c r="H258" s="333">
        <f>IFERROR(INDEX('3A'!$G$192:$G$227,MATCH(C258,'3A'!$B$192:$B$227,0)),0)</f>
        <v>0</v>
      </c>
      <c r="I258" s="333">
        <f>IFERROR(INDEX('4A'!$G$192:$G$227,MATCH(C258,'4A'!$B$192:$B$227,0)),0)</f>
        <v>0</v>
      </c>
      <c r="J258" s="333">
        <f>IFERROR(INDEX('5A'!$G$192:$G$227,MATCH(C258,'5A'!$B$192:$B$227,0)),0)</f>
        <v>0</v>
      </c>
      <c r="K258" s="333">
        <f>IFERROR(INDEX('6A'!$G$192:$G$227,MATCH(C258,'6A'!$B$192:$B$227,0)),0)</f>
        <v>0</v>
      </c>
      <c r="L258" s="333">
        <f>IFERROR(INDEX('7A'!$G$192:$G$227,MATCH(C258,'7A'!$B$192:$B$227,0)),0)</f>
        <v>0</v>
      </c>
      <c r="M258" s="333">
        <f>IFERROR(INDEX('8A'!$G$192:$G$227,MATCH(C258,'8A'!$B$192:$B$227,0)),0)</f>
        <v>0</v>
      </c>
      <c r="N258" s="333">
        <f>IFERROR(INDEX('9A'!$G$192:$G$227,MATCH(C258,'9A'!$B$192:$B$227,0)),0)</f>
        <v>0</v>
      </c>
      <c r="O258" s="333">
        <f>IFERROR(INDEX('10A'!$G$192:$G$227,MATCH(C258,'10A'!$B$192:$B$227,0)),0)</f>
        <v>0</v>
      </c>
      <c r="P258" s="333">
        <f>IFERROR(INDEX('11A'!$G$192:$G$227,MATCH(C258,'11A'!$B$192:$B$227,0)),0)</f>
        <v>0</v>
      </c>
      <c r="Q258" s="333">
        <f>IFERROR(INDEX('12A'!$G$192:$G$227,MATCH(C258,'12A'!$B$192:$B$227,0)),0)</f>
        <v>0</v>
      </c>
      <c r="R258" s="333">
        <f>IFERROR(INDEX('13A'!$G$192:$G$227,MATCH(C258,'13A'!$B$192:$B$227,0)),0)</f>
        <v>0</v>
      </c>
      <c r="S258" s="333">
        <f>IFERROR(INDEX('14A'!$G$192:$G$227,MATCH(C258,'14A'!$B$192:$B$227,0)),0)</f>
        <v>0</v>
      </c>
      <c r="T258" s="333">
        <f>IFERROR(INDEX('15A'!$G$192:$G$227,MATCH(C258,'15A'!$B$192:$B$227,0)),0)</f>
        <v>0</v>
      </c>
      <c r="U258" s="333">
        <f>IFERROR(INDEX('16A'!$G$192:$G$227,MATCH($C258,'16A'!$B$192:$B$227,0)),0)</f>
        <v>0</v>
      </c>
      <c r="V258" s="333">
        <f>IFERROR(INDEX('17A'!$G$192:$G$227,MATCH($C258,'17A'!$B$192:$B$227,0)),0)</f>
        <v>0</v>
      </c>
      <c r="W258" s="333">
        <f>IFERROR(INDEX('18A'!$G$192:$G$227,MATCH($C258,'18A'!$B$192:$B$227,0)),0)</f>
        <v>0</v>
      </c>
      <c r="X258" s="333">
        <f>IFERROR(INDEX('19A'!$G$192:$G$227,MATCH($C258,'19A'!$B$192:$B$227,0)),0)</f>
        <v>0</v>
      </c>
      <c r="Y258" s="333">
        <f>IFERROR(INDEX('20A'!$G$192:$G$227,MATCH($C258,'20A'!$B$192:$B$227,0)),0)</f>
        <v>0</v>
      </c>
      <c r="Z258" s="333">
        <f>IFERROR(INDEX('21A'!$G$192:$G$227,MATCH($C258,'21A'!$B$192:$B$227,0)),0)</f>
        <v>0</v>
      </c>
      <c r="AA258" s="333">
        <f>IFERROR(INDEX('22A'!$G$192:$G$227,MATCH($C258,'22A'!$B$192:$B$227,0)),0)</f>
        <v>0</v>
      </c>
      <c r="AB258" s="333">
        <f>IFERROR(INDEX('23A'!$G$192:$G$227,MATCH($C258,'23A'!$B$192:$B$227,0)),0)</f>
        <v>0</v>
      </c>
      <c r="AC258" s="333">
        <f>IFERROR(INDEX('24A'!$G$192:$G$227,MATCH($C258,'24A'!$B$192:$B$227,0)),0)</f>
        <v>0</v>
      </c>
      <c r="AD258" s="333">
        <f>IFERROR(INDEX('25A'!$G$192:$G$227,MATCH($C258,'25A'!$B$192:$B$227,0)),0)</f>
        <v>0</v>
      </c>
      <c r="AE258" s="333">
        <f>IFERROR(INDEX('26A'!$G$192:$G$227,MATCH($C258,'26A'!$B$192:$B$227,0)),0)</f>
        <v>0</v>
      </c>
      <c r="AF258" s="333">
        <f>IFERROR(INDEX('27A'!$G$192:$G$227,MATCH($C258,'27A'!$B$192:$B$227,0)),0)</f>
        <v>0</v>
      </c>
      <c r="AG258" s="333">
        <f>IFERROR(INDEX('28A'!$G$192:$G$227,MATCH($C258,'28A'!$B$192:$B$227,0)),0)</f>
        <v>0</v>
      </c>
      <c r="AH258" s="333">
        <f>IFERROR(INDEX('29A'!$G$192:$G$227,MATCH($C258,'29A'!$B$192:$B$227,0)),0)</f>
        <v>0</v>
      </c>
      <c r="AI258" s="333">
        <f>IFERROR(INDEX('30A'!$G$192:$G$227,MATCH($C258,'30A'!$B$192:$B$227,0)),0)</f>
        <v>0</v>
      </c>
    </row>
    <row r="259" spans="1:35" ht="17.399999999999999" hidden="1">
      <c r="A259" s="298"/>
      <c r="B259" s="298"/>
      <c r="C259" s="286" t="s">
        <v>751</v>
      </c>
      <c r="D259" s="293" t="s">
        <v>209</v>
      </c>
      <c r="E259" s="287">
        <f t="shared" si="3"/>
        <v>0</v>
      </c>
      <c r="F259" s="333">
        <f>IFERROR(INDEX('1A'!$G$192:$G$227,MATCH(C259,'1A'!$B$192:$B$227,0)),0)</f>
        <v>0</v>
      </c>
      <c r="G259" s="333">
        <f>IFERROR(INDEX(#REF!,MATCH(C259,#REF!,0)),0)</f>
        <v>0</v>
      </c>
      <c r="H259" s="333">
        <f>IFERROR(INDEX('3A'!$G$192:$G$227,MATCH(C259,'3A'!$B$192:$B$227,0)),0)</f>
        <v>0</v>
      </c>
      <c r="I259" s="333">
        <f>IFERROR(INDEX('4A'!$G$192:$G$227,MATCH(C259,'4A'!$B$192:$B$227,0)),0)</f>
        <v>0</v>
      </c>
      <c r="J259" s="333">
        <f>IFERROR(INDEX('5A'!$G$192:$G$227,MATCH(C259,'5A'!$B$192:$B$227,0)),0)</f>
        <v>0</v>
      </c>
      <c r="K259" s="333">
        <f>IFERROR(INDEX('6A'!$G$192:$G$227,MATCH(C259,'6A'!$B$192:$B$227,0)),0)</f>
        <v>0</v>
      </c>
      <c r="L259" s="333">
        <f>IFERROR(INDEX('7A'!$G$192:$G$227,MATCH(C259,'7A'!$B$192:$B$227,0)),0)</f>
        <v>0</v>
      </c>
      <c r="M259" s="333">
        <f>IFERROR(INDEX('8A'!$G$192:$G$227,MATCH(C259,'8A'!$B$192:$B$227,0)),0)</f>
        <v>0</v>
      </c>
      <c r="N259" s="333">
        <f>IFERROR(INDEX('9A'!$G$192:$G$227,MATCH(C259,'9A'!$B$192:$B$227,0)),0)</f>
        <v>0</v>
      </c>
      <c r="O259" s="333">
        <f>IFERROR(INDEX('10A'!$G$192:$G$227,MATCH(C259,'10A'!$B$192:$B$227,0)),0)</f>
        <v>0</v>
      </c>
      <c r="P259" s="333">
        <f>IFERROR(INDEX('11A'!$G$192:$G$227,MATCH(C259,'11A'!$B$192:$B$227,0)),0)</f>
        <v>0</v>
      </c>
      <c r="Q259" s="333">
        <f>IFERROR(INDEX('12A'!$G$192:$G$227,MATCH(C259,'12A'!$B$192:$B$227,0)),0)</f>
        <v>0</v>
      </c>
      <c r="R259" s="333">
        <f>IFERROR(INDEX('13A'!$G$192:$G$227,MATCH(C259,'13A'!$B$192:$B$227,0)),0)</f>
        <v>0</v>
      </c>
      <c r="S259" s="333">
        <f>IFERROR(INDEX('14A'!$G$192:$G$227,MATCH(C259,'14A'!$B$192:$B$227,0)),0)</f>
        <v>0</v>
      </c>
      <c r="T259" s="333">
        <f>IFERROR(INDEX('15A'!$G$192:$G$227,MATCH(C259,'15A'!$B$192:$B$227,0)),0)</f>
        <v>0</v>
      </c>
      <c r="U259" s="333">
        <f>IFERROR(INDEX('16A'!$G$192:$G$227,MATCH($C259,'16A'!$B$192:$B$227,0)),0)</f>
        <v>0</v>
      </c>
      <c r="V259" s="333">
        <f>IFERROR(INDEX('17A'!$G$192:$G$227,MATCH($C259,'17A'!$B$192:$B$227,0)),0)</f>
        <v>0</v>
      </c>
      <c r="W259" s="333">
        <f>IFERROR(INDEX('18A'!$G$192:$G$227,MATCH($C259,'18A'!$B$192:$B$227,0)),0)</f>
        <v>0</v>
      </c>
      <c r="X259" s="333">
        <f>IFERROR(INDEX('19A'!$G$192:$G$227,MATCH($C259,'19A'!$B$192:$B$227,0)),0)</f>
        <v>0</v>
      </c>
      <c r="Y259" s="333">
        <f>IFERROR(INDEX('20A'!$G$192:$G$227,MATCH($C259,'20A'!$B$192:$B$227,0)),0)</f>
        <v>0</v>
      </c>
      <c r="Z259" s="333">
        <f>IFERROR(INDEX('21A'!$G$192:$G$227,MATCH($C259,'21A'!$B$192:$B$227,0)),0)</f>
        <v>0</v>
      </c>
      <c r="AA259" s="333">
        <f>IFERROR(INDEX('22A'!$G$192:$G$227,MATCH($C259,'22A'!$B$192:$B$227,0)),0)</f>
        <v>0</v>
      </c>
      <c r="AB259" s="333">
        <f>IFERROR(INDEX('23A'!$G$192:$G$227,MATCH($C259,'23A'!$B$192:$B$227,0)),0)</f>
        <v>0</v>
      </c>
      <c r="AC259" s="333">
        <f>IFERROR(INDEX('24A'!$G$192:$G$227,MATCH($C259,'24A'!$B$192:$B$227,0)),0)</f>
        <v>0</v>
      </c>
      <c r="AD259" s="333">
        <f>IFERROR(INDEX('25A'!$G$192:$G$227,MATCH($C259,'25A'!$B$192:$B$227,0)),0)</f>
        <v>0</v>
      </c>
      <c r="AE259" s="333">
        <f>IFERROR(INDEX('26A'!$G$192:$G$227,MATCH($C259,'26A'!$B$192:$B$227,0)),0)</f>
        <v>0</v>
      </c>
      <c r="AF259" s="333">
        <f>IFERROR(INDEX('27A'!$G$192:$G$227,MATCH($C259,'27A'!$B$192:$B$227,0)),0)</f>
        <v>0</v>
      </c>
      <c r="AG259" s="333">
        <f>IFERROR(INDEX('28A'!$G$192:$G$227,MATCH($C259,'28A'!$B$192:$B$227,0)),0)</f>
        <v>0</v>
      </c>
      <c r="AH259" s="333">
        <f>IFERROR(INDEX('29A'!$G$192:$G$227,MATCH($C259,'29A'!$B$192:$B$227,0)),0)</f>
        <v>0</v>
      </c>
      <c r="AI259" s="333">
        <f>IFERROR(INDEX('30A'!$G$192:$G$227,MATCH($C259,'30A'!$B$192:$B$227,0)),0)</f>
        <v>0</v>
      </c>
    </row>
    <row r="260" spans="1:35" ht="17.399999999999999" hidden="1">
      <c r="A260" s="298"/>
      <c r="B260" s="298"/>
      <c r="C260" s="286" t="s">
        <v>752</v>
      </c>
      <c r="D260" s="293" t="s">
        <v>209</v>
      </c>
      <c r="E260" s="287">
        <f t="shared" si="3"/>
        <v>0</v>
      </c>
      <c r="F260" s="333">
        <f>IFERROR(INDEX('1A'!$G$192:$G$227,MATCH(C260,'1A'!$B$192:$B$227,0)),0)</f>
        <v>0</v>
      </c>
      <c r="G260" s="333">
        <f>IFERROR(INDEX(#REF!,MATCH(C260,#REF!,0)),0)</f>
        <v>0</v>
      </c>
      <c r="H260" s="333">
        <f>IFERROR(INDEX('3A'!$G$192:$G$227,MATCH(C260,'3A'!$B$192:$B$227,0)),0)</f>
        <v>0</v>
      </c>
      <c r="I260" s="333">
        <f>IFERROR(INDEX('4A'!$G$192:$G$227,MATCH(C260,'4A'!$B$192:$B$227,0)),0)</f>
        <v>0</v>
      </c>
      <c r="J260" s="333">
        <f>IFERROR(INDEX('5A'!$G$192:$G$227,MATCH(C260,'5A'!$B$192:$B$227,0)),0)</f>
        <v>0</v>
      </c>
      <c r="K260" s="333">
        <f>IFERROR(INDEX('6A'!$G$192:$G$227,MATCH(C260,'6A'!$B$192:$B$227,0)),0)</f>
        <v>0</v>
      </c>
      <c r="L260" s="333">
        <f>IFERROR(INDEX('7A'!$G$192:$G$227,MATCH(C260,'7A'!$B$192:$B$227,0)),0)</f>
        <v>0</v>
      </c>
      <c r="M260" s="333">
        <f>IFERROR(INDEX('8A'!$G$192:$G$227,MATCH(C260,'8A'!$B$192:$B$227,0)),0)</f>
        <v>0</v>
      </c>
      <c r="N260" s="333">
        <f>IFERROR(INDEX('9A'!$G$192:$G$227,MATCH(C260,'9A'!$B$192:$B$227,0)),0)</f>
        <v>0</v>
      </c>
      <c r="O260" s="333">
        <f>IFERROR(INDEX('10A'!$G$192:$G$227,MATCH(C260,'10A'!$B$192:$B$227,0)),0)</f>
        <v>0</v>
      </c>
      <c r="P260" s="333">
        <f>IFERROR(INDEX('11A'!$G$192:$G$227,MATCH(C260,'11A'!$B$192:$B$227,0)),0)</f>
        <v>0</v>
      </c>
      <c r="Q260" s="333">
        <f>IFERROR(INDEX('12A'!$G$192:$G$227,MATCH(C260,'12A'!$B$192:$B$227,0)),0)</f>
        <v>0</v>
      </c>
      <c r="R260" s="333">
        <f>IFERROR(INDEX('13A'!$G$192:$G$227,MATCH(C260,'13A'!$B$192:$B$227,0)),0)</f>
        <v>0</v>
      </c>
      <c r="S260" s="333">
        <f>IFERROR(INDEX('14A'!$G$192:$G$227,MATCH(C260,'14A'!$B$192:$B$227,0)),0)</f>
        <v>0</v>
      </c>
      <c r="T260" s="333">
        <f>IFERROR(INDEX('15A'!$G$192:$G$227,MATCH(C260,'15A'!$B$192:$B$227,0)),0)</f>
        <v>0</v>
      </c>
      <c r="U260" s="333">
        <f>IFERROR(INDEX('16A'!$G$192:$G$227,MATCH($C260,'16A'!$B$192:$B$227,0)),0)</f>
        <v>0</v>
      </c>
      <c r="V260" s="333">
        <f>IFERROR(INDEX('17A'!$G$192:$G$227,MATCH($C260,'17A'!$B$192:$B$227,0)),0)</f>
        <v>0</v>
      </c>
      <c r="W260" s="333">
        <f>IFERROR(INDEX('18A'!$G$192:$G$227,MATCH($C260,'18A'!$B$192:$B$227,0)),0)</f>
        <v>0</v>
      </c>
      <c r="X260" s="333">
        <f>IFERROR(INDEX('19A'!$G$192:$G$227,MATCH($C260,'19A'!$B$192:$B$227,0)),0)</f>
        <v>0</v>
      </c>
      <c r="Y260" s="333">
        <f>IFERROR(INDEX('20A'!$G$192:$G$227,MATCH($C260,'20A'!$B$192:$B$227,0)),0)</f>
        <v>0</v>
      </c>
      <c r="Z260" s="333">
        <f>IFERROR(INDEX('21A'!$G$192:$G$227,MATCH($C260,'21A'!$B$192:$B$227,0)),0)</f>
        <v>0</v>
      </c>
      <c r="AA260" s="333">
        <f>IFERROR(INDEX('22A'!$G$192:$G$227,MATCH($C260,'22A'!$B$192:$B$227,0)),0)</f>
        <v>0</v>
      </c>
      <c r="AB260" s="333">
        <f>IFERROR(INDEX('23A'!$G$192:$G$227,MATCH($C260,'23A'!$B$192:$B$227,0)),0)</f>
        <v>0</v>
      </c>
      <c r="AC260" s="333">
        <f>IFERROR(INDEX('24A'!$G$192:$G$227,MATCH($C260,'24A'!$B$192:$B$227,0)),0)</f>
        <v>0</v>
      </c>
      <c r="AD260" s="333">
        <f>IFERROR(INDEX('25A'!$G$192:$G$227,MATCH($C260,'25A'!$B$192:$B$227,0)),0)</f>
        <v>0</v>
      </c>
      <c r="AE260" s="333">
        <f>IFERROR(INDEX('26A'!$G$192:$G$227,MATCH($C260,'26A'!$B$192:$B$227,0)),0)</f>
        <v>0</v>
      </c>
      <c r="AF260" s="333">
        <f>IFERROR(INDEX('27A'!$G$192:$G$227,MATCH($C260,'27A'!$B$192:$B$227,0)),0)</f>
        <v>0</v>
      </c>
      <c r="AG260" s="333">
        <f>IFERROR(INDEX('28A'!$G$192:$G$227,MATCH($C260,'28A'!$B$192:$B$227,0)),0)</f>
        <v>0</v>
      </c>
      <c r="AH260" s="333">
        <f>IFERROR(INDEX('29A'!$G$192:$G$227,MATCH($C260,'29A'!$B$192:$B$227,0)),0)</f>
        <v>0</v>
      </c>
      <c r="AI260" s="333">
        <f>IFERROR(INDEX('30A'!$G$192:$G$227,MATCH($C260,'30A'!$B$192:$B$227,0)),0)</f>
        <v>0</v>
      </c>
    </row>
    <row r="261" spans="1:35" ht="17.399999999999999" hidden="1">
      <c r="A261" s="298"/>
      <c r="B261" s="298"/>
      <c r="C261" s="286" t="s">
        <v>753</v>
      </c>
      <c r="D261" s="293" t="s">
        <v>209</v>
      </c>
      <c r="E261" s="287">
        <f t="shared" si="3"/>
        <v>0</v>
      </c>
      <c r="F261" s="333">
        <f>IFERROR(INDEX('1A'!$G$192:$G$227,MATCH(C261,'1A'!$B$192:$B$227,0)),0)</f>
        <v>0</v>
      </c>
      <c r="G261" s="333">
        <f>IFERROR(INDEX(#REF!,MATCH(C261,#REF!,0)),0)</f>
        <v>0</v>
      </c>
      <c r="H261" s="333">
        <f>IFERROR(INDEX('3A'!$G$192:$G$227,MATCH(C261,'3A'!$B$192:$B$227,0)),0)</f>
        <v>0</v>
      </c>
      <c r="I261" s="333">
        <f>IFERROR(INDEX('4A'!$G$192:$G$227,MATCH(C261,'4A'!$B$192:$B$227,0)),0)</f>
        <v>0</v>
      </c>
      <c r="J261" s="333">
        <f>IFERROR(INDEX('5A'!$G$192:$G$227,MATCH(C261,'5A'!$B$192:$B$227,0)),0)</f>
        <v>0</v>
      </c>
      <c r="K261" s="333">
        <f>IFERROR(INDEX('6A'!$G$192:$G$227,MATCH(C261,'6A'!$B$192:$B$227,0)),0)</f>
        <v>0</v>
      </c>
      <c r="L261" s="333">
        <f>IFERROR(INDEX('7A'!$G$192:$G$227,MATCH(C261,'7A'!$B$192:$B$227,0)),0)</f>
        <v>0</v>
      </c>
      <c r="M261" s="333">
        <f>IFERROR(INDEX('8A'!$G$192:$G$227,MATCH(C261,'8A'!$B$192:$B$227,0)),0)</f>
        <v>0</v>
      </c>
      <c r="N261" s="333">
        <f>IFERROR(INDEX('9A'!$G$192:$G$227,MATCH(C261,'9A'!$B$192:$B$227,0)),0)</f>
        <v>0</v>
      </c>
      <c r="O261" s="333">
        <f>IFERROR(INDEX('10A'!$G$192:$G$227,MATCH(C261,'10A'!$B$192:$B$227,0)),0)</f>
        <v>0</v>
      </c>
      <c r="P261" s="333">
        <f>IFERROR(INDEX('11A'!$G$192:$G$227,MATCH(C261,'11A'!$B$192:$B$227,0)),0)</f>
        <v>0</v>
      </c>
      <c r="Q261" s="333">
        <f>IFERROR(INDEX('12A'!$G$192:$G$227,MATCH(C261,'12A'!$B$192:$B$227,0)),0)</f>
        <v>0</v>
      </c>
      <c r="R261" s="333">
        <f>IFERROR(INDEX('13A'!$G$192:$G$227,MATCH(C261,'13A'!$B$192:$B$227,0)),0)</f>
        <v>0</v>
      </c>
      <c r="S261" s="333">
        <f>IFERROR(INDEX('14A'!$G$192:$G$227,MATCH(C261,'14A'!$B$192:$B$227,0)),0)</f>
        <v>0</v>
      </c>
      <c r="T261" s="333">
        <f>IFERROR(INDEX('15A'!$G$192:$G$227,MATCH(C261,'15A'!$B$192:$B$227,0)),0)</f>
        <v>0</v>
      </c>
      <c r="U261" s="333">
        <f>IFERROR(INDEX('16A'!$G$192:$G$227,MATCH($C261,'16A'!$B$192:$B$227,0)),0)</f>
        <v>0</v>
      </c>
      <c r="V261" s="333">
        <f>IFERROR(INDEX('17A'!$G$192:$G$227,MATCH($C261,'17A'!$B$192:$B$227,0)),0)</f>
        <v>0</v>
      </c>
      <c r="W261" s="333">
        <f>IFERROR(INDEX('18A'!$G$192:$G$227,MATCH($C261,'18A'!$B$192:$B$227,0)),0)</f>
        <v>0</v>
      </c>
      <c r="X261" s="333">
        <f>IFERROR(INDEX('19A'!$G$192:$G$227,MATCH($C261,'19A'!$B$192:$B$227,0)),0)</f>
        <v>0</v>
      </c>
      <c r="Y261" s="333">
        <f>IFERROR(INDEX('20A'!$G$192:$G$227,MATCH($C261,'20A'!$B$192:$B$227,0)),0)</f>
        <v>0</v>
      </c>
      <c r="Z261" s="333">
        <f>IFERROR(INDEX('21A'!$G$192:$G$227,MATCH($C261,'21A'!$B$192:$B$227,0)),0)</f>
        <v>0</v>
      </c>
      <c r="AA261" s="333">
        <f>IFERROR(INDEX('22A'!$G$192:$G$227,MATCH($C261,'22A'!$B$192:$B$227,0)),0)</f>
        <v>0</v>
      </c>
      <c r="AB261" s="333">
        <f>IFERROR(INDEX('23A'!$G$192:$G$227,MATCH($C261,'23A'!$B$192:$B$227,0)),0)</f>
        <v>0</v>
      </c>
      <c r="AC261" s="333">
        <f>IFERROR(INDEX('24A'!$G$192:$G$227,MATCH($C261,'24A'!$B$192:$B$227,0)),0)</f>
        <v>0</v>
      </c>
      <c r="AD261" s="333">
        <f>IFERROR(INDEX('25A'!$G$192:$G$227,MATCH($C261,'25A'!$B$192:$B$227,0)),0)</f>
        <v>0</v>
      </c>
      <c r="AE261" s="333">
        <f>IFERROR(INDEX('26A'!$G$192:$G$227,MATCH($C261,'26A'!$B$192:$B$227,0)),0)</f>
        <v>0</v>
      </c>
      <c r="AF261" s="333">
        <f>IFERROR(INDEX('27A'!$G$192:$G$227,MATCH($C261,'27A'!$B$192:$B$227,0)),0)</f>
        <v>0</v>
      </c>
      <c r="AG261" s="333">
        <f>IFERROR(INDEX('28A'!$G$192:$G$227,MATCH($C261,'28A'!$B$192:$B$227,0)),0)</f>
        <v>0</v>
      </c>
      <c r="AH261" s="333">
        <f>IFERROR(INDEX('29A'!$G$192:$G$227,MATCH($C261,'29A'!$B$192:$B$227,0)),0)</f>
        <v>0</v>
      </c>
      <c r="AI261" s="333">
        <f>IFERROR(INDEX('30A'!$G$192:$G$227,MATCH($C261,'30A'!$B$192:$B$227,0)),0)</f>
        <v>0</v>
      </c>
    </row>
    <row r="262" spans="1:35" ht="17.399999999999999" hidden="1">
      <c r="A262" s="298"/>
      <c r="B262" s="298"/>
      <c r="C262" s="286" t="s">
        <v>754</v>
      </c>
      <c r="D262" s="293" t="s">
        <v>209</v>
      </c>
      <c r="E262" s="287">
        <f t="shared" si="3"/>
        <v>0</v>
      </c>
      <c r="F262" s="333">
        <f>IFERROR(INDEX('1A'!$G$192:$G$227,MATCH(C262,'1A'!$B$192:$B$227,0)),0)</f>
        <v>0</v>
      </c>
      <c r="G262" s="333">
        <f>IFERROR(INDEX(#REF!,MATCH(C262,#REF!,0)),0)</f>
        <v>0</v>
      </c>
      <c r="H262" s="333">
        <f>IFERROR(INDEX('3A'!$G$192:$G$227,MATCH(C262,'3A'!$B$192:$B$227,0)),0)</f>
        <v>0</v>
      </c>
      <c r="I262" s="333">
        <f>IFERROR(INDEX('4A'!$G$192:$G$227,MATCH(C262,'4A'!$B$192:$B$227,0)),0)</f>
        <v>0</v>
      </c>
      <c r="J262" s="333">
        <f>IFERROR(INDEX('5A'!$G$192:$G$227,MATCH(C262,'5A'!$B$192:$B$227,0)),0)</f>
        <v>0</v>
      </c>
      <c r="K262" s="333">
        <f>IFERROR(INDEX('6A'!$G$192:$G$227,MATCH(C262,'6A'!$B$192:$B$227,0)),0)</f>
        <v>0</v>
      </c>
      <c r="L262" s="333">
        <f>IFERROR(INDEX('7A'!$G$192:$G$227,MATCH(C262,'7A'!$B$192:$B$227,0)),0)</f>
        <v>0</v>
      </c>
      <c r="M262" s="333">
        <f>IFERROR(INDEX('8A'!$G$192:$G$227,MATCH(C262,'8A'!$B$192:$B$227,0)),0)</f>
        <v>0</v>
      </c>
      <c r="N262" s="333">
        <f>IFERROR(INDEX('9A'!$G$192:$G$227,MATCH(C262,'9A'!$B$192:$B$227,0)),0)</f>
        <v>0</v>
      </c>
      <c r="O262" s="333">
        <f>IFERROR(INDEX('10A'!$G$192:$G$227,MATCH(C262,'10A'!$B$192:$B$227,0)),0)</f>
        <v>0</v>
      </c>
      <c r="P262" s="333">
        <f>IFERROR(INDEX('11A'!$G$192:$G$227,MATCH(C262,'11A'!$B$192:$B$227,0)),0)</f>
        <v>0</v>
      </c>
      <c r="Q262" s="333">
        <f>IFERROR(INDEX('12A'!$G$192:$G$227,MATCH(C262,'12A'!$B$192:$B$227,0)),0)</f>
        <v>0</v>
      </c>
      <c r="R262" s="333">
        <f>IFERROR(INDEX('13A'!$G$192:$G$227,MATCH(C262,'13A'!$B$192:$B$227,0)),0)</f>
        <v>0</v>
      </c>
      <c r="S262" s="333">
        <f>IFERROR(INDEX('14A'!$G$192:$G$227,MATCH(C262,'14A'!$B$192:$B$227,0)),0)</f>
        <v>0</v>
      </c>
      <c r="T262" s="333">
        <f>IFERROR(INDEX('15A'!$G$192:$G$227,MATCH(C262,'15A'!$B$192:$B$227,0)),0)</f>
        <v>0</v>
      </c>
      <c r="U262" s="333">
        <f>IFERROR(INDEX('16A'!$G$192:$G$227,MATCH($C262,'16A'!$B$192:$B$227,0)),0)</f>
        <v>0</v>
      </c>
      <c r="V262" s="333">
        <f>IFERROR(INDEX('17A'!$G$192:$G$227,MATCH($C262,'17A'!$B$192:$B$227,0)),0)</f>
        <v>0</v>
      </c>
      <c r="W262" s="333">
        <f>IFERROR(INDEX('18A'!$G$192:$G$227,MATCH($C262,'18A'!$B$192:$B$227,0)),0)</f>
        <v>0</v>
      </c>
      <c r="X262" s="333">
        <f>IFERROR(INDEX('19A'!$G$192:$G$227,MATCH($C262,'19A'!$B$192:$B$227,0)),0)</f>
        <v>0</v>
      </c>
      <c r="Y262" s="333">
        <f>IFERROR(INDEX('20A'!$G$192:$G$227,MATCH($C262,'20A'!$B$192:$B$227,0)),0)</f>
        <v>0</v>
      </c>
      <c r="Z262" s="333">
        <f>IFERROR(INDEX('21A'!$G$192:$G$227,MATCH($C262,'21A'!$B$192:$B$227,0)),0)</f>
        <v>0</v>
      </c>
      <c r="AA262" s="333">
        <f>IFERROR(INDEX('22A'!$G$192:$G$227,MATCH($C262,'22A'!$B$192:$B$227,0)),0)</f>
        <v>0</v>
      </c>
      <c r="AB262" s="333">
        <f>IFERROR(INDEX('23A'!$G$192:$G$227,MATCH($C262,'23A'!$B$192:$B$227,0)),0)</f>
        <v>0</v>
      </c>
      <c r="AC262" s="333">
        <f>IFERROR(INDEX('24A'!$G$192:$G$227,MATCH($C262,'24A'!$B$192:$B$227,0)),0)</f>
        <v>0</v>
      </c>
      <c r="AD262" s="333">
        <f>IFERROR(INDEX('25A'!$G$192:$G$227,MATCH($C262,'25A'!$B$192:$B$227,0)),0)</f>
        <v>0</v>
      </c>
      <c r="AE262" s="333">
        <f>IFERROR(INDEX('26A'!$G$192:$G$227,MATCH($C262,'26A'!$B$192:$B$227,0)),0)</f>
        <v>0</v>
      </c>
      <c r="AF262" s="333">
        <f>IFERROR(INDEX('27A'!$G$192:$G$227,MATCH($C262,'27A'!$B$192:$B$227,0)),0)</f>
        <v>0</v>
      </c>
      <c r="AG262" s="333">
        <f>IFERROR(INDEX('28A'!$G$192:$G$227,MATCH($C262,'28A'!$B$192:$B$227,0)),0)</f>
        <v>0</v>
      </c>
      <c r="AH262" s="333">
        <f>IFERROR(INDEX('29A'!$G$192:$G$227,MATCH($C262,'29A'!$B$192:$B$227,0)),0)</f>
        <v>0</v>
      </c>
      <c r="AI262" s="333">
        <f>IFERROR(INDEX('30A'!$G$192:$G$227,MATCH($C262,'30A'!$B$192:$B$227,0)),0)</f>
        <v>0</v>
      </c>
    </row>
    <row r="263" spans="1:35" ht="17.399999999999999" hidden="1">
      <c r="A263" s="298"/>
      <c r="B263" s="298"/>
      <c r="C263" s="286" t="s">
        <v>388</v>
      </c>
      <c r="D263" s="293" t="s">
        <v>209</v>
      </c>
      <c r="E263" s="287">
        <f>SUM(F263:T263)</f>
        <v>0</v>
      </c>
      <c r="F263" s="333">
        <f>IFERROR(INDEX('1A'!$G$192:$G$227,MATCH(C263,'1A'!$B$192:$B$227,0)),0)</f>
        <v>0</v>
      </c>
      <c r="G263" s="333">
        <f>IFERROR(INDEX(#REF!,MATCH(C263,#REF!,0)),0)</f>
        <v>0</v>
      </c>
      <c r="H263" s="333">
        <f>IFERROR(INDEX('3A'!$G$192:$G$227,MATCH(C263,'3A'!$B$192:$B$227,0)),0)</f>
        <v>0</v>
      </c>
      <c r="I263" s="333">
        <f>IFERROR(INDEX('4A'!$G$192:$G$227,MATCH(C263,'4A'!$B$192:$B$227,0)),0)</f>
        <v>0</v>
      </c>
      <c r="J263" s="333">
        <f>IFERROR(INDEX('5A'!$G$192:$G$227,MATCH(C263,'5A'!$B$192:$B$227,0)),0)</f>
        <v>0</v>
      </c>
      <c r="K263" s="333">
        <f>IFERROR(INDEX('6A'!$G$192:$G$227,MATCH(C263,'6A'!$B$192:$B$227,0)),0)</f>
        <v>0</v>
      </c>
      <c r="L263" s="333">
        <f>IFERROR(INDEX('7A'!$G$192:$G$227,MATCH(C263,'7A'!$B$192:$B$227,0)),0)</f>
        <v>0</v>
      </c>
      <c r="M263" s="333">
        <f>IFERROR(INDEX('8A'!$G$192:$G$227,MATCH(C263,'8A'!$B$192:$B$227,0)),0)</f>
        <v>0</v>
      </c>
      <c r="N263" s="333">
        <f>IFERROR(INDEX('9A'!$G$192:$G$227,MATCH(C263,'9A'!$B$192:$B$227,0)),0)</f>
        <v>0</v>
      </c>
      <c r="O263" s="333">
        <f>IFERROR(INDEX('10A'!$G$192:$G$227,MATCH(C263,'10A'!$B$192:$B$227,0)),0)</f>
        <v>0</v>
      </c>
      <c r="P263" s="333">
        <f>IFERROR(INDEX('11A'!$G$192:$G$227,MATCH(C263,'11A'!$B$192:$B$227,0)),0)</f>
        <v>0</v>
      </c>
      <c r="Q263" s="333">
        <f>IFERROR(INDEX('12A'!$G$192:$G$227,MATCH(C263,'12A'!$B$192:$B$227,0)),0)</f>
        <v>0</v>
      </c>
      <c r="R263" s="333">
        <f>IFERROR(INDEX('13A'!$G$192:$G$227,MATCH(C263,'13A'!$B$192:$B$227,0)),0)</f>
        <v>0</v>
      </c>
      <c r="S263" s="333">
        <f>IFERROR(INDEX('14A'!$G$192:$G$227,MATCH(C263,'14A'!$B$192:$B$227,0)),0)</f>
        <v>0</v>
      </c>
      <c r="T263" s="333">
        <f>IFERROR(INDEX('15A'!$G$192:$G$227,MATCH(C263,'15A'!$B$192:$B$227,0)),0)</f>
        <v>0</v>
      </c>
      <c r="U263" s="333">
        <f>IFERROR(INDEX('16A'!$G$192:$G$227,MATCH($C263,'16A'!$B$192:$B$227,0)),0)</f>
        <v>0</v>
      </c>
      <c r="V263" s="333">
        <f>IFERROR(INDEX('17A'!$G$192:$G$227,MATCH($C263,'17A'!$B$192:$B$227,0)),0)</f>
        <v>0</v>
      </c>
      <c r="W263" s="333">
        <f>IFERROR(INDEX('18A'!$G$192:$G$227,MATCH($C263,'18A'!$B$192:$B$227,0)),0)</f>
        <v>0</v>
      </c>
      <c r="X263" s="333">
        <f>IFERROR(INDEX('19A'!$G$192:$G$227,MATCH($C263,'19A'!$B$192:$B$227,0)),0)</f>
        <v>0</v>
      </c>
      <c r="Y263" s="333">
        <f>IFERROR(INDEX('20A'!$G$192:$G$227,MATCH($C263,'20A'!$B$192:$B$227,0)),0)</f>
        <v>0</v>
      </c>
      <c r="Z263" s="333">
        <f>IFERROR(INDEX('21A'!$G$192:$G$227,MATCH($C263,'21A'!$B$192:$B$227,0)),0)</f>
        <v>0</v>
      </c>
      <c r="AA263" s="333">
        <f>IFERROR(INDEX('22A'!$G$192:$G$227,MATCH($C263,'22A'!$B$192:$B$227,0)),0)</f>
        <v>0</v>
      </c>
      <c r="AB263" s="333">
        <f>IFERROR(INDEX('23A'!$G$192:$G$227,MATCH($C263,'23A'!$B$192:$B$227,0)),0)</f>
        <v>0</v>
      </c>
      <c r="AC263" s="333">
        <f>IFERROR(INDEX('24A'!$G$192:$G$227,MATCH($C263,'24A'!$B$192:$B$227,0)),0)</f>
        <v>0</v>
      </c>
      <c r="AD263" s="333">
        <f>IFERROR(INDEX('25A'!$G$192:$G$227,MATCH($C263,'25A'!$B$192:$B$227,0)),0)</f>
        <v>0</v>
      </c>
      <c r="AE263" s="333">
        <f>IFERROR(INDEX('26A'!$G$192:$G$227,MATCH($C263,'26A'!$B$192:$B$227,0)),0)</f>
        <v>0</v>
      </c>
      <c r="AF263" s="333">
        <f>IFERROR(INDEX('27A'!$G$192:$G$227,MATCH($C263,'27A'!$B$192:$B$227,0)),0)</f>
        <v>0</v>
      </c>
      <c r="AG263" s="333">
        <f>IFERROR(INDEX('28A'!$G$192:$G$227,MATCH($C263,'28A'!$B$192:$B$227,0)),0)</f>
        <v>0</v>
      </c>
      <c r="AH263" s="333">
        <f>IFERROR(INDEX('29A'!$G$192:$G$227,MATCH($C263,'29A'!$B$192:$B$227,0)),0)</f>
        <v>0</v>
      </c>
      <c r="AI263" s="333">
        <f>IFERROR(INDEX('30A'!$G$192:$G$227,MATCH($C263,'30A'!$B$192:$B$227,0)),0)</f>
        <v>0</v>
      </c>
    </row>
    <row r="264" spans="1:35" ht="17.399999999999999" hidden="1">
      <c r="A264" s="298"/>
      <c r="B264" s="298"/>
      <c r="C264" s="286" t="s">
        <v>699</v>
      </c>
      <c r="D264" s="293" t="s">
        <v>209</v>
      </c>
      <c r="E264" s="287">
        <f>SUM(F264:T264)</f>
        <v>0</v>
      </c>
      <c r="F264" s="333">
        <f>IFERROR(INDEX('1A'!$G$192:$G$227,MATCH(C264,'1A'!$B$192:$B$227,0)),0)</f>
        <v>0</v>
      </c>
      <c r="G264" s="333">
        <f>IFERROR(INDEX(#REF!,MATCH(C264,#REF!,0)),0)</f>
        <v>0</v>
      </c>
      <c r="H264" s="333">
        <f>IFERROR(INDEX('3A'!$G$192:$G$227,MATCH(C264,'3A'!$B$192:$B$227,0)),0)</f>
        <v>0</v>
      </c>
      <c r="I264" s="333">
        <f>IFERROR(INDEX('4A'!$G$192:$G$227,MATCH(C264,'4A'!$B$192:$B$227,0)),0)</f>
        <v>0</v>
      </c>
      <c r="J264" s="333">
        <f>IFERROR(INDEX('5A'!$G$192:$G$227,MATCH(C264,'5A'!$B$192:$B$227,0)),0)</f>
        <v>0</v>
      </c>
      <c r="K264" s="333">
        <f>IFERROR(INDEX('6A'!$G$192:$G$227,MATCH(C264,'6A'!$B$192:$B$227,0)),0)</f>
        <v>0</v>
      </c>
      <c r="L264" s="333">
        <f>IFERROR(INDEX('7A'!$G$192:$G$227,MATCH(C264,'7A'!$B$192:$B$227,0)),0)</f>
        <v>0</v>
      </c>
      <c r="M264" s="333">
        <f>IFERROR(INDEX('8A'!$G$192:$G$227,MATCH(C264,'8A'!$B$192:$B$227,0)),0)</f>
        <v>0</v>
      </c>
      <c r="N264" s="333">
        <f>IFERROR(INDEX('9A'!$G$192:$G$227,MATCH(C264,'9A'!$B$192:$B$227,0)),0)</f>
        <v>0</v>
      </c>
      <c r="O264" s="333">
        <f>IFERROR(INDEX('10A'!$G$192:$G$227,MATCH(C264,'10A'!$B$192:$B$227,0)),0)</f>
        <v>0</v>
      </c>
      <c r="P264" s="333">
        <f>IFERROR(INDEX('11A'!$G$192:$G$227,MATCH(C264,'11A'!$B$192:$B$227,0)),0)</f>
        <v>0</v>
      </c>
      <c r="Q264" s="333">
        <f>IFERROR(INDEX('12A'!$G$192:$G$227,MATCH(C264,'12A'!$B$192:$B$227,0)),0)</f>
        <v>0</v>
      </c>
      <c r="R264" s="333">
        <f>IFERROR(INDEX('13A'!$G$192:$G$227,MATCH(C264,'13A'!$B$192:$B$227,0)),0)</f>
        <v>0</v>
      </c>
      <c r="S264" s="333">
        <f>IFERROR(INDEX('14A'!$G$192:$G$227,MATCH(C264,'14A'!$B$192:$B$227,0)),0)</f>
        <v>0</v>
      </c>
      <c r="T264" s="333">
        <f>IFERROR(INDEX('15A'!$G$192:$G$227,MATCH(C264,'15A'!$B$192:$B$227,0)),0)</f>
        <v>0</v>
      </c>
      <c r="U264" s="333">
        <f>IFERROR(INDEX('16A'!$G$192:$G$227,MATCH($C264,'16A'!$B$192:$B$227,0)),0)</f>
        <v>0</v>
      </c>
      <c r="V264" s="333">
        <f>IFERROR(INDEX('17A'!$G$192:$G$227,MATCH($C264,'17A'!$B$192:$B$227,0)),0)</f>
        <v>0</v>
      </c>
      <c r="W264" s="333">
        <f>IFERROR(INDEX('18A'!$G$192:$G$227,MATCH($C264,'18A'!$B$192:$B$227,0)),0)</f>
        <v>0</v>
      </c>
      <c r="X264" s="333">
        <f>IFERROR(INDEX('19A'!$G$192:$G$227,MATCH($C264,'19A'!$B$192:$B$227,0)),0)</f>
        <v>0</v>
      </c>
      <c r="Y264" s="333">
        <f>IFERROR(INDEX('20A'!$G$192:$G$227,MATCH($C264,'20A'!$B$192:$B$227,0)),0)</f>
        <v>0</v>
      </c>
      <c r="Z264" s="333">
        <f>IFERROR(INDEX('21A'!$G$192:$G$227,MATCH($C264,'21A'!$B$192:$B$227,0)),0)</f>
        <v>0</v>
      </c>
      <c r="AA264" s="333">
        <f>IFERROR(INDEX('22A'!$G$192:$G$227,MATCH($C264,'22A'!$B$192:$B$227,0)),0)</f>
        <v>0</v>
      </c>
      <c r="AB264" s="333">
        <f>IFERROR(INDEX('23A'!$G$192:$G$227,MATCH($C264,'23A'!$B$192:$B$227,0)),0)</f>
        <v>0</v>
      </c>
      <c r="AC264" s="333">
        <f>IFERROR(INDEX('24A'!$G$192:$G$227,MATCH($C264,'24A'!$B$192:$B$227,0)),0)</f>
        <v>0</v>
      </c>
      <c r="AD264" s="333">
        <f>IFERROR(INDEX('25A'!$G$192:$G$227,MATCH($C264,'25A'!$B$192:$B$227,0)),0)</f>
        <v>0</v>
      </c>
      <c r="AE264" s="333">
        <f>IFERROR(INDEX('26A'!$G$192:$G$227,MATCH($C264,'26A'!$B$192:$B$227,0)),0)</f>
        <v>0</v>
      </c>
      <c r="AF264" s="333">
        <f>IFERROR(INDEX('27A'!$G$192:$G$227,MATCH($C264,'27A'!$B$192:$B$227,0)),0)</f>
        <v>0</v>
      </c>
      <c r="AG264" s="333">
        <f>IFERROR(INDEX('28A'!$G$192:$G$227,MATCH($C264,'28A'!$B$192:$B$227,0)),0)</f>
        <v>0</v>
      </c>
      <c r="AH264" s="333">
        <f>IFERROR(INDEX('29A'!$G$192:$G$227,MATCH($C264,'29A'!$B$192:$B$227,0)),0)</f>
        <v>0</v>
      </c>
      <c r="AI264" s="333">
        <f>IFERROR(INDEX('30A'!$G$192:$G$227,MATCH($C264,'30A'!$B$192:$B$227,0)),0)</f>
        <v>0</v>
      </c>
    </row>
    <row r="265" spans="1:35" ht="17.399999999999999" hidden="1">
      <c r="A265" s="298"/>
      <c r="B265" s="298"/>
      <c r="C265" s="286" t="s">
        <v>727</v>
      </c>
      <c r="D265" s="293" t="s">
        <v>209</v>
      </c>
      <c r="E265" s="287">
        <f>SUM(F265:T265)</f>
        <v>0</v>
      </c>
      <c r="F265" s="333">
        <f>IFERROR(INDEX('1A'!$G$192:$G$227,MATCH(C265,'1A'!$B$192:$B$227,0)),0)</f>
        <v>0</v>
      </c>
      <c r="G265" s="333">
        <f>IFERROR(INDEX(#REF!,MATCH(C265,#REF!,0)),0)</f>
        <v>0</v>
      </c>
      <c r="H265" s="333">
        <f>IFERROR(INDEX('3A'!$G$192:$G$227,MATCH(C265,'3A'!$B$192:$B$227,0)),0)</f>
        <v>0</v>
      </c>
      <c r="I265" s="333">
        <f>IFERROR(INDEX('4A'!$G$192:$G$227,MATCH(C265,'4A'!$B$192:$B$227,0)),0)</f>
        <v>0</v>
      </c>
      <c r="J265" s="333">
        <f>IFERROR(INDEX('5A'!$G$192:$G$227,MATCH(C265,'5A'!$B$192:$B$227,0)),0)</f>
        <v>0</v>
      </c>
      <c r="K265" s="333">
        <f>IFERROR(INDEX('6A'!$G$192:$G$227,MATCH(C265,'6A'!$B$192:$B$227,0)),0)</f>
        <v>0</v>
      </c>
      <c r="L265" s="333">
        <f>IFERROR(INDEX('7A'!$G$192:$G$227,MATCH(C265,'7A'!$B$192:$B$227,0)),0)</f>
        <v>0</v>
      </c>
      <c r="M265" s="333">
        <f>IFERROR(INDEX('8A'!$G$192:$G$227,MATCH(C265,'8A'!$B$192:$B$227,0)),0)</f>
        <v>0</v>
      </c>
      <c r="N265" s="333">
        <f>IFERROR(INDEX('9A'!$G$192:$G$227,MATCH(C265,'9A'!$B$192:$B$227,0)),0)</f>
        <v>0</v>
      </c>
      <c r="O265" s="333">
        <f>IFERROR(INDEX('10A'!$G$192:$G$227,MATCH(C265,'10A'!$B$192:$B$227,0)),0)</f>
        <v>0</v>
      </c>
      <c r="P265" s="333">
        <f>IFERROR(INDEX('11A'!$G$192:$G$227,MATCH(C265,'11A'!$B$192:$B$227,0)),0)</f>
        <v>0</v>
      </c>
      <c r="Q265" s="333">
        <f>IFERROR(INDEX('12A'!$G$192:$G$227,MATCH(C265,'12A'!$B$192:$B$227,0)),0)</f>
        <v>0</v>
      </c>
      <c r="R265" s="333">
        <f>IFERROR(INDEX('13A'!$G$192:$G$227,MATCH(C265,'13A'!$B$192:$B$227,0)),0)</f>
        <v>0</v>
      </c>
      <c r="S265" s="333">
        <f>IFERROR(INDEX('14A'!$G$192:$G$227,MATCH(C265,'14A'!$B$192:$B$227,0)),0)</f>
        <v>0</v>
      </c>
      <c r="T265" s="333">
        <f>IFERROR(INDEX('15A'!$G$192:$G$227,MATCH(C265,'15A'!$B$192:$B$227,0)),0)</f>
        <v>0</v>
      </c>
      <c r="U265" s="333">
        <f>IFERROR(INDEX('16A'!$G$192:$G$227,MATCH($C265,'16A'!$B$192:$B$227,0)),0)</f>
        <v>0</v>
      </c>
      <c r="V265" s="333">
        <f>IFERROR(INDEX('17A'!$G$192:$G$227,MATCH($C265,'17A'!$B$192:$B$227,0)),0)</f>
        <v>0</v>
      </c>
      <c r="W265" s="333">
        <f>IFERROR(INDEX('18A'!$G$192:$G$227,MATCH($C265,'18A'!$B$192:$B$227,0)),0)</f>
        <v>0</v>
      </c>
      <c r="X265" s="333">
        <f>IFERROR(INDEX('19A'!$G$192:$G$227,MATCH($C265,'19A'!$B$192:$B$227,0)),0)</f>
        <v>0</v>
      </c>
      <c r="Y265" s="333">
        <f>IFERROR(INDEX('20A'!$G$192:$G$227,MATCH($C265,'20A'!$B$192:$B$227,0)),0)</f>
        <v>0</v>
      </c>
      <c r="Z265" s="333">
        <f>IFERROR(INDEX('21A'!$G$192:$G$227,MATCH($C265,'21A'!$B$192:$B$227,0)),0)</f>
        <v>0</v>
      </c>
      <c r="AA265" s="333">
        <f>IFERROR(INDEX('22A'!$G$192:$G$227,MATCH($C265,'22A'!$B$192:$B$227,0)),0)</f>
        <v>0</v>
      </c>
      <c r="AB265" s="333">
        <f>IFERROR(INDEX('23A'!$G$192:$G$227,MATCH($C265,'23A'!$B$192:$B$227,0)),0)</f>
        <v>0</v>
      </c>
      <c r="AC265" s="333">
        <f>IFERROR(INDEX('24A'!$G$192:$G$227,MATCH($C265,'24A'!$B$192:$B$227,0)),0)</f>
        <v>0</v>
      </c>
      <c r="AD265" s="333">
        <f>IFERROR(INDEX('25A'!$G$192:$G$227,MATCH($C265,'25A'!$B$192:$B$227,0)),0)</f>
        <v>0</v>
      </c>
      <c r="AE265" s="333">
        <f>IFERROR(INDEX('26A'!$G$192:$G$227,MATCH($C265,'26A'!$B$192:$B$227,0)),0)</f>
        <v>0</v>
      </c>
      <c r="AF265" s="333">
        <f>IFERROR(INDEX('27A'!$G$192:$G$227,MATCH($C265,'27A'!$B$192:$B$227,0)),0)</f>
        <v>0</v>
      </c>
      <c r="AG265" s="333">
        <f>IFERROR(INDEX('28A'!$G$192:$G$227,MATCH($C265,'28A'!$B$192:$B$227,0)),0)</f>
        <v>0</v>
      </c>
      <c r="AH265" s="333">
        <f>IFERROR(INDEX('29A'!$G$192:$G$227,MATCH($C265,'29A'!$B$192:$B$227,0)),0)</f>
        <v>0</v>
      </c>
      <c r="AI265" s="333">
        <f>IFERROR(INDEX('30A'!$G$192:$G$227,MATCH($C265,'30A'!$B$192:$B$227,0)),0)</f>
        <v>0</v>
      </c>
    </row>
    <row r="266" spans="1:35" ht="17.399999999999999" hidden="1">
      <c r="A266" s="298"/>
      <c r="B266" s="298"/>
      <c r="C266" s="286" t="s">
        <v>389</v>
      </c>
      <c r="D266" s="293" t="s">
        <v>209</v>
      </c>
      <c r="E266" s="287">
        <f t="shared" ref="E266:E274" si="4">SUM(F266:T266)</f>
        <v>0</v>
      </c>
      <c r="F266" s="333">
        <f>IFERROR(INDEX('1A'!$G$192:$G$227,MATCH(C266,'1A'!$B$192:$B$227,0)),0)</f>
        <v>0</v>
      </c>
      <c r="G266" s="333">
        <f>IFERROR(INDEX(#REF!,MATCH(C266,#REF!,0)),0)</f>
        <v>0</v>
      </c>
      <c r="H266" s="333">
        <f>IFERROR(INDEX('3A'!$G$192:$G$227,MATCH(C266,'3A'!$B$192:$B$227,0)),0)</f>
        <v>0</v>
      </c>
      <c r="I266" s="333">
        <f>IFERROR(INDEX('4A'!$G$192:$G$227,MATCH(C266,'4A'!$B$192:$B$227,0)),0)</f>
        <v>0</v>
      </c>
      <c r="J266" s="333">
        <f>IFERROR(INDEX('5A'!$G$192:$G$227,MATCH(C266,'5A'!$B$192:$B$227,0)),0)</f>
        <v>0</v>
      </c>
      <c r="K266" s="333">
        <f>IFERROR(INDEX('6A'!$G$192:$G$227,MATCH(C266,'6A'!$B$192:$B$227,0)),0)</f>
        <v>0</v>
      </c>
      <c r="L266" s="333">
        <f>IFERROR(INDEX('7A'!$G$192:$G$227,MATCH(C266,'7A'!$B$192:$B$227,0)),0)</f>
        <v>0</v>
      </c>
      <c r="M266" s="333">
        <f>IFERROR(INDEX('8A'!$G$192:$G$227,MATCH(C266,'8A'!$B$192:$B$227,0)),0)</f>
        <v>0</v>
      </c>
      <c r="N266" s="333">
        <f>IFERROR(INDEX('9A'!$G$192:$G$227,MATCH(C266,'9A'!$B$192:$B$227,0)),0)</f>
        <v>0</v>
      </c>
      <c r="O266" s="333">
        <f>IFERROR(INDEX('10A'!$G$192:$G$227,MATCH(C266,'10A'!$B$192:$B$227,0)),0)</f>
        <v>0</v>
      </c>
      <c r="P266" s="333">
        <f>IFERROR(INDEX('11A'!$G$192:$G$227,MATCH(C266,'11A'!$B$192:$B$227,0)),0)</f>
        <v>0</v>
      </c>
      <c r="Q266" s="333">
        <f>IFERROR(INDEX('12A'!$G$192:$G$227,MATCH(C266,'12A'!$B$192:$B$227,0)),0)</f>
        <v>0</v>
      </c>
      <c r="R266" s="333">
        <f>IFERROR(INDEX('13A'!$G$192:$G$227,MATCH(C266,'13A'!$B$192:$B$227,0)),0)</f>
        <v>0</v>
      </c>
      <c r="S266" s="333">
        <f>IFERROR(INDEX('14A'!$G$192:$G$227,MATCH(C266,'14A'!$B$192:$B$227,0)),0)</f>
        <v>0</v>
      </c>
      <c r="T266" s="333">
        <f>IFERROR(INDEX('15A'!$G$192:$G$227,MATCH(C266,'15A'!$B$192:$B$227,0)),0)</f>
        <v>0</v>
      </c>
      <c r="U266" s="333">
        <f>IFERROR(INDEX('16A'!$G$192:$G$227,MATCH($C266,'16A'!$B$192:$B$227,0)),0)</f>
        <v>0</v>
      </c>
      <c r="V266" s="333">
        <f>IFERROR(INDEX('17A'!$G$192:$G$227,MATCH($C266,'17A'!$B$192:$B$227,0)),0)</f>
        <v>0</v>
      </c>
      <c r="W266" s="333">
        <f>IFERROR(INDEX('18A'!$G$192:$G$227,MATCH($C266,'18A'!$B$192:$B$227,0)),0)</f>
        <v>0</v>
      </c>
      <c r="X266" s="333">
        <f>IFERROR(INDEX('19A'!$G$192:$G$227,MATCH($C266,'19A'!$B$192:$B$227,0)),0)</f>
        <v>0</v>
      </c>
      <c r="Y266" s="333">
        <f>IFERROR(INDEX('20A'!$G$192:$G$227,MATCH($C266,'20A'!$B$192:$B$227,0)),0)</f>
        <v>0</v>
      </c>
      <c r="Z266" s="333">
        <f>IFERROR(INDEX('21A'!$G$192:$G$227,MATCH($C266,'21A'!$B$192:$B$227,0)),0)</f>
        <v>0</v>
      </c>
      <c r="AA266" s="333">
        <f>IFERROR(INDEX('22A'!$G$192:$G$227,MATCH($C266,'22A'!$B$192:$B$227,0)),0)</f>
        <v>0</v>
      </c>
      <c r="AB266" s="333">
        <f>IFERROR(INDEX('23A'!$G$192:$G$227,MATCH($C266,'23A'!$B$192:$B$227,0)),0)</f>
        <v>0</v>
      </c>
      <c r="AC266" s="333">
        <f>IFERROR(INDEX('24A'!$G$192:$G$227,MATCH($C266,'24A'!$B$192:$B$227,0)),0)</f>
        <v>0</v>
      </c>
      <c r="AD266" s="333">
        <f>IFERROR(INDEX('25A'!$G$192:$G$227,MATCH($C266,'25A'!$B$192:$B$227,0)),0)</f>
        <v>0</v>
      </c>
      <c r="AE266" s="333">
        <f>IFERROR(INDEX('26A'!$G$192:$G$227,MATCH($C266,'26A'!$B$192:$B$227,0)),0)</f>
        <v>0</v>
      </c>
      <c r="AF266" s="333">
        <f>IFERROR(INDEX('27A'!$G$192:$G$227,MATCH($C266,'27A'!$B$192:$B$227,0)),0)</f>
        <v>0</v>
      </c>
      <c r="AG266" s="333">
        <f>IFERROR(INDEX('28A'!$G$192:$G$227,MATCH($C266,'28A'!$B$192:$B$227,0)),0)</f>
        <v>0</v>
      </c>
      <c r="AH266" s="333">
        <f>IFERROR(INDEX('29A'!$G$192:$G$227,MATCH($C266,'29A'!$B$192:$B$227,0)),0)</f>
        <v>0</v>
      </c>
      <c r="AI266" s="333">
        <f>IFERROR(INDEX('30A'!$G$192:$G$227,MATCH($C266,'30A'!$B$192:$B$227,0)),0)</f>
        <v>0</v>
      </c>
    </row>
    <row r="267" spans="1:35" ht="17.399999999999999" hidden="1">
      <c r="A267" s="298"/>
      <c r="B267" s="298"/>
      <c r="C267" s="286" t="s">
        <v>390</v>
      </c>
      <c r="D267" s="293" t="s">
        <v>209</v>
      </c>
      <c r="E267" s="287">
        <f t="shared" si="4"/>
        <v>0</v>
      </c>
      <c r="F267" s="333">
        <f>IFERROR(INDEX('1A'!$G$192:$G$227,MATCH(C267,'1A'!$B$192:$B$227,0)),0)</f>
        <v>0</v>
      </c>
      <c r="G267" s="333">
        <f>IFERROR(INDEX(#REF!,MATCH(C267,#REF!,0)),0)</f>
        <v>0</v>
      </c>
      <c r="H267" s="333">
        <f>IFERROR(INDEX('3A'!$G$192:$G$227,MATCH(C267,'3A'!$B$192:$B$227,0)),0)</f>
        <v>0</v>
      </c>
      <c r="I267" s="333">
        <f>IFERROR(INDEX('4A'!$G$192:$G$227,MATCH(C267,'4A'!$B$192:$B$227,0)),0)</f>
        <v>0</v>
      </c>
      <c r="J267" s="333">
        <f>IFERROR(INDEX('5A'!$G$192:$G$227,MATCH(C267,'5A'!$B$192:$B$227,0)),0)</f>
        <v>0</v>
      </c>
      <c r="K267" s="333">
        <f>IFERROR(INDEX('6A'!$G$192:$G$227,MATCH(C267,'6A'!$B$192:$B$227,0)),0)</f>
        <v>0</v>
      </c>
      <c r="L267" s="333">
        <f>IFERROR(INDEX('7A'!$G$192:$G$227,MATCH(C267,'7A'!$B$192:$B$227,0)),0)</f>
        <v>0</v>
      </c>
      <c r="M267" s="333">
        <f>IFERROR(INDEX('8A'!$G$192:$G$227,MATCH(C267,'8A'!$B$192:$B$227,0)),0)</f>
        <v>0</v>
      </c>
      <c r="N267" s="333">
        <f>IFERROR(INDEX('9A'!$G$192:$G$227,MATCH(C267,'9A'!$B$192:$B$227,0)),0)</f>
        <v>0</v>
      </c>
      <c r="O267" s="333">
        <f>IFERROR(INDEX('10A'!$G$192:$G$227,MATCH(C267,'10A'!$B$192:$B$227,0)),0)</f>
        <v>0</v>
      </c>
      <c r="P267" s="333">
        <f>IFERROR(INDEX('11A'!$G$192:$G$227,MATCH(C267,'11A'!$B$192:$B$227,0)),0)</f>
        <v>0</v>
      </c>
      <c r="Q267" s="333">
        <f>IFERROR(INDEX('12A'!$G$192:$G$227,MATCH(C267,'12A'!$B$192:$B$227,0)),0)</f>
        <v>0</v>
      </c>
      <c r="R267" s="333">
        <f>IFERROR(INDEX('13A'!$G$192:$G$227,MATCH(C267,'13A'!$B$192:$B$227,0)),0)</f>
        <v>0</v>
      </c>
      <c r="S267" s="333">
        <f>IFERROR(INDEX('14A'!$G$192:$G$227,MATCH(C267,'14A'!$B$192:$B$227,0)),0)</f>
        <v>0</v>
      </c>
      <c r="T267" s="333">
        <f>IFERROR(INDEX('15A'!$G$192:$G$227,MATCH(C267,'15A'!$B$192:$B$227,0)),0)</f>
        <v>0</v>
      </c>
      <c r="U267" s="333">
        <f>IFERROR(INDEX('16A'!$G$192:$G$227,MATCH($C267,'16A'!$B$192:$B$227,0)),0)</f>
        <v>0</v>
      </c>
      <c r="V267" s="333">
        <f>IFERROR(INDEX('17A'!$G$192:$G$227,MATCH($C267,'17A'!$B$192:$B$227,0)),0)</f>
        <v>0</v>
      </c>
      <c r="W267" s="333">
        <f>IFERROR(INDEX('18A'!$G$192:$G$227,MATCH($C267,'18A'!$B$192:$B$227,0)),0)</f>
        <v>0</v>
      </c>
      <c r="X267" s="333">
        <f>IFERROR(INDEX('19A'!$G$192:$G$227,MATCH($C267,'19A'!$B$192:$B$227,0)),0)</f>
        <v>0</v>
      </c>
      <c r="Y267" s="333">
        <f>IFERROR(INDEX('20A'!$G$192:$G$227,MATCH($C267,'20A'!$B$192:$B$227,0)),0)</f>
        <v>0</v>
      </c>
      <c r="Z267" s="333">
        <f>IFERROR(INDEX('21A'!$G$192:$G$227,MATCH($C267,'21A'!$B$192:$B$227,0)),0)</f>
        <v>0</v>
      </c>
      <c r="AA267" s="333">
        <f>IFERROR(INDEX('22A'!$G$192:$G$227,MATCH($C267,'22A'!$B$192:$B$227,0)),0)</f>
        <v>0</v>
      </c>
      <c r="AB267" s="333">
        <f>IFERROR(INDEX('23A'!$G$192:$G$227,MATCH($C267,'23A'!$B$192:$B$227,0)),0)</f>
        <v>0</v>
      </c>
      <c r="AC267" s="333">
        <f>IFERROR(INDEX('24A'!$G$192:$G$227,MATCH($C267,'24A'!$B$192:$B$227,0)),0)</f>
        <v>0</v>
      </c>
      <c r="AD267" s="333">
        <f>IFERROR(INDEX('25A'!$G$192:$G$227,MATCH($C267,'25A'!$B$192:$B$227,0)),0)</f>
        <v>0</v>
      </c>
      <c r="AE267" s="333">
        <f>IFERROR(INDEX('26A'!$G$192:$G$227,MATCH($C267,'26A'!$B$192:$B$227,0)),0)</f>
        <v>0</v>
      </c>
      <c r="AF267" s="333">
        <f>IFERROR(INDEX('27A'!$G$192:$G$227,MATCH($C267,'27A'!$B$192:$B$227,0)),0)</f>
        <v>0</v>
      </c>
      <c r="AG267" s="333">
        <f>IFERROR(INDEX('28A'!$G$192:$G$227,MATCH($C267,'28A'!$B$192:$B$227,0)),0)</f>
        <v>0</v>
      </c>
      <c r="AH267" s="333">
        <f>IFERROR(INDEX('29A'!$G$192:$G$227,MATCH($C267,'29A'!$B$192:$B$227,0)),0)</f>
        <v>0</v>
      </c>
      <c r="AI267" s="333">
        <f>IFERROR(INDEX('30A'!$G$192:$G$227,MATCH($C267,'30A'!$B$192:$B$227,0)),0)</f>
        <v>0</v>
      </c>
    </row>
    <row r="268" spans="1:35" ht="17.399999999999999" hidden="1">
      <c r="A268" s="298"/>
      <c r="B268" s="298"/>
      <c r="C268" s="286" t="s">
        <v>391</v>
      </c>
      <c r="D268" s="293" t="s">
        <v>209</v>
      </c>
      <c r="E268" s="287">
        <f t="shared" si="4"/>
        <v>0</v>
      </c>
      <c r="F268" s="333">
        <f>IFERROR(INDEX('1A'!$G$192:$G$227,MATCH(C268,'1A'!$B$192:$B$227,0)),0)</f>
        <v>0</v>
      </c>
      <c r="G268" s="333">
        <f>IFERROR(INDEX(#REF!,MATCH(C268,#REF!,0)),0)</f>
        <v>0</v>
      </c>
      <c r="H268" s="333">
        <f>IFERROR(INDEX('3A'!$G$192:$G$227,MATCH(C268,'3A'!$B$192:$B$227,0)),0)</f>
        <v>0</v>
      </c>
      <c r="I268" s="333">
        <f>IFERROR(INDEX('4A'!$G$192:$G$227,MATCH(C268,'4A'!$B$192:$B$227,0)),0)</f>
        <v>0</v>
      </c>
      <c r="J268" s="333">
        <f>IFERROR(INDEX('5A'!$G$192:$G$227,MATCH(C268,'5A'!$B$192:$B$227,0)),0)</f>
        <v>0</v>
      </c>
      <c r="K268" s="333">
        <f>IFERROR(INDEX('6A'!$G$192:$G$227,MATCH(C268,'6A'!$B$192:$B$227,0)),0)</f>
        <v>0</v>
      </c>
      <c r="L268" s="333">
        <f>IFERROR(INDEX('7A'!$G$192:$G$227,MATCH(C268,'7A'!$B$192:$B$227,0)),0)</f>
        <v>0</v>
      </c>
      <c r="M268" s="333">
        <f>IFERROR(INDEX('8A'!$G$192:$G$227,MATCH(C268,'8A'!$B$192:$B$227,0)),0)</f>
        <v>0</v>
      </c>
      <c r="N268" s="333">
        <f>IFERROR(INDEX('9A'!$G$192:$G$227,MATCH(C268,'9A'!$B$192:$B$227,0)),0)</f>
        <v>0</v>
      </c>
      <c r="O268" s="333">
        <f>IFERROR(INDEX('10A'!$G$192:$G$227,MATCH(C268,'10A'!$B$192:$B$227,0)),0)</f>
        <v>0</v>
      </c>
      <c r="P268" s="333">
        <f>IFERROR(INDEX('11A'!$G$192:$G$227,MATCH(C268,'11A'!$B$192:$B$227,0)),0)</f>
        <v>0</v>
      </c>
      <c r="Q268" s="333">
        <f>IFERROR(INDEX('12A'!$G$192:$G$227,MATCH(C268,'12A'!$B$192:$B$227,0)),0)</f>
        <v>0</v>
      </c>
      <c r="R268" s="333">
        <f>IFERROR(INDEX('13A'!$G$192:$G$227,MATCH(C268,'13A'!$B$192:$B$227,0)),0)</f>
        <v>0</v>
      </c>
      <c r="S268" s="333">
        <f>IFERROR(INDEX('14A'!$G$192:$G$227,MATCH(C268,'14A'!$B$192:$B$227,0)),0)</f>
        <v>0</v>
      </c>
      <c r="T268" s="333">
        <f>IFERROR(INDEX('15A'!$G$192:$G$227,MATCH(C268,'15A'!$B$192:$B$227,0)),0)</f>
        <v>0</v>
      </c>
      <c r="U268" s="333">
        <f>IFERROR(INDEX('16A'!$G$192:$G$227,MATCH($C268,'16A'!$B$192:$B$227,0)),0)</f>
        <v>0</v>
      </c>
      <c r="V268" s="333">
        <f>IFERROR(INDEX('17A'!$G$192:$G$227,MATCH($C268,'17A'!$B$192:$B$227,0)),0)</f>
        <v>0</v>
      </c>
      <c r="W268" s="333">
        <f>IFERROR(INDEX('18A'!$G$192:$G$227,MATCH($C268,'18A'!$B$192:$B$227,0)),0)</f>
        <v>0</v>
      </c>
      <c r="X268" s="333">
        <f>IFERROR(INDEX('19A'!$G$192:$G$227,MATCH($C268,'19A'!$B$192:$B$227,0)),0)</f>
        <v>0</v>
      </c>
      <c r="Y268" s="333">
        <f>IFERROR(INDEX('20A'!$G$192:$G$227,MATCH($C268,'20A'!$B$192:$B$227,0)),0)</f>
        <v>0</v>
      </c>
      <c r="Z268" s="333">
        <f>IFERROR(INDEX('21A'!$G$192:$G$227,MATCH($C268,'21A'!$B$192:$B$227,0)),0)</f>
        <v>0</v>
      </c>
      <c r="AA268" s="333">
        <f>IFERROR(INDEX('22A'!$G$192:$G$227,MATCH($C268,'22A'!$B$192:$B$227,0)),0)</f>
        <v>0</v>
      </c>
      <c r="AB268" s="333">
        <f>IFERROR(INDEX('23A'!$G$192:$G$227,MATCH($C268,'23A'!$B$192:$B$227,0)),0)</f>
        <v>0</v>
      </c>
      <c r="AC268" s="333">
        <f>IFERROR(INDEX('24A'!$G$192:$G$227,MATCH($C268,'24A'!$B$192:$B$227,0)),0)</f>
        <v>0</v>
      </c>
      <c r="AD268" s="333">
        <f>IFERROR(INDEX('25A'!$G$192:$G$227,MATCH($C268,'25A'!$B$192:$B$227,0)),0)</f>
        <v>0</v>
      </c>
      <c r="AE268" s="333">
        <f>IFERROR(INDEX('26A'!$G$192:$G$227,MATCH($C268,'26A'!$B$192:$B$227,0)),0)</f>
        <v>0</v>
      </c>
      <c r="AF268" s="333">
        <f>IFERROR(INDEX('27A'!$G$192:$G$227,MATCH($C268,'27A'!$B$192:$B$227,0)),0)</f>
        <v>0</v>
      </c>
      <c r="AG268" s="333">
        <f>IFERROR(INDEX('28A'!$G$192:$G$227,MATCH($C268,'28A'!$B$192:$B$227,0)),0)</f>
        <v>0</v>
      </c>
      <c r="AH268" s="333">
        <f>IFERROR(INDEX('29A'!$G$192:$G$227,MATCH($C268,'29A'!$B$192:$B$227,0)),0)</f>
        <v>0</v>
      </c>
      <c r="AI268" s="333">
        <f>IFERROR(INDEX('30A'!$G$192:$G$227,MATCH($C268,'30A'!$B$192:$B$227,0)),0)</f>
        <v>0</v>
      </c>
    </row>
    <row r="269" spans="1:35" ht="17.399999999999999" hidden="1">
      <c r="A269" s="298"/>
      <c r="B269" s="298"/>
      <c r="C269" s="286" t="s">
        <v>392</v>
      </c>
      <c r="D269" s="293" t="s">
        <v>209</v>
      </c>
      <c r="E269" s="287">
        <f t="shared" si="4"/>
        <v>0</v>
      </c>
      <c r="F269" s="333">
        <f>IFERROR(INDEX('1A'!$G$192:$G$227,MATCH(C269,'1A'!$B$192:$B$227,0)),0)</f>
        <v>0</v>
      </c>
      <c r="G269" s="333">
        <f>IFERROR(INDEX(#REF!,MATCH(C269,#REF!,0)),0)</f>
        <v>0</v>
      </c>
      <c r="H269" s="333">
        <f>IFERROR(INDEX('3A'!$G$192:$G$227,MATCH(C269,'3A'!$B$192:$B$227,0)),0)</f>
        <v>0</v>
      </c>
      <c r="I269" s="333">
        <f>IFERROR(INDEX('4A'!$G$192:$G$227,MATCH(C269,'4A'!$B$192:$B$227,0)),0)</f>
        <v>0</v>
      </c>
      <c r="J269" s="333">
        <f>IFERROR(INDEX('5A'!$G$192:$G$227,MATCH(C269,'5A'!$B$192:$B$227,0)),0)</f>
        <v>0</v>
      </c>
      <c r="K269" s="333">
        <f>IFERROR(INDEX('6A'!$G$192:$G$227,MATCH(C269,'6A'!$B$192:$B$227,0)),0)</f>
        <v>0</v>
      </c>
      <c r="L269" s="333">
        <f>IFERROR(INDEX('7A'!$G$192:$G$227,MATCH(C269,'7A'!$B$192:$B$227,0)),0)</f>
        <v>0</v>
      </c>
      <c r="M269" s="333">
        <f>IFERROR(INDEX('8A'!$G$192:$G$227,MATCH(C269,'8A'!$B$192:$B$227,0)),0)</f>
        <v>0</v>
      </c>
      <c r="N269" s="333">
        <f>IFERROR(INDEX('9A'!$G$192:$G$227,MATCH(C269,'9A'!$B$192:$B$227,0)),0)</f>
        <v>0</v>
      </c>
      <c r="O269" s="333">
        <f>IFERROR(INDEX('10A'!$G$192:$G$227,MATCH(C269,'10A'!$B$192:$B$227,0)),0)</f>
        <v>0</v>
      </c>
      <c r="P269" s="333">
        <f>IFERROR(INDEX('11A'!$G$192:$G$227,MATCH(C269,'11A'!$B$192:$B$227,0)),0)</f>
        <v>0</v>
      </c>
      <c r="Q269" s="333">
        <f>IFERROR(INDEX('12A'!$G$192:$G$227,MATCH(C269,'12A'!$B$192:$B$227,0)),0)</f>
        <v>0</v>
      </c>
      <c r="R269" s="333">
        <f>IFERROR(INDEX('13A'!$G$192:$G$227,MATCH(C269,'13A'!$B$192:$B$227,0)),0)</f>
        <v>0</v>
      </c>
      <c r="S269" s="333">
        <f>IFERROR(INDEX('14A'!$G$192:$G$227,MATCH(C269,'14A'!$B$192:$B$227,0)),0)</f>
        <v>0</v>
      </c>
      <c r="T269" s="333">
        <f>IFERROR(INDEX('15A'!$G$192:$G$227,MATCH(C269,'15A'!$B$192:$B$227,0)),0)</f>
        <v>0</v>
      </c>
      <c r="U269" s="333">
        <f>IFERROR(INDEX('16A'!$G$192:$G$227,MATCH($C269,'16A'!$B$192:$B$227,0)),0)</f>
        <v>0</v>
      </c>
      <c r="V269" s="333">
        <f>IFERROR(INDEX('17A'!$G$192:$G$227,MATCH($C269,'17A'!$B$192:$B$227,0)),0)</f>
        <v>0</v>
      </c>
      <c r="W269" s="333">
        <f>IFERROR(INDEX('18A'!$G$192:$G$227,MATCH($C269,'18A'!$B$192:$B$227,0)),0)</f>
        <v>0</v>
      </c>
      <c r="X269" s="333">
        <f>IFERROR(INDEX('19A'!$G$192:$G$227,MATCH($C269,'19A'!$B$192:$B$227,0)),0)</f>
        <v>0</v>
      </c>
      <c r="Y269" s="333">
        <f>IFERROR(INDEX('20A'!$G$192:$G$227,MATCH($C269,'20A'!$B$192:$B$227,0)),0)</f>
        <v>0</v>
      </c>
      <c r="Z269" s="333">
        <f>IFERROR(INDEX('21A'!$G$192:$G$227,MATCH($C269,'21A'!$B$192:$B$227,0)),0)</f>
        <v>0</v>
      </c>
      <c r="AA269" s="333">
        <f>IFERROR(INDEX('22A'!$G$192:$G$227,MATCH($C269,'22A'!$B$192:$B$227,0)),0)</f>
        <v>0</v>
      </c>
      <c r="AB269" s="333">
        <f>IFERROR(INDEX('23A'!$G$192:$G$227,MATCH($C269,'23A'!$B$192:$B$227,0)),0)</f>
        <v>0</v>
      </c>
      <c r="AC269" s="333">
        <f>IFERROR(INDEX('24A'!$G$192:$G$227,MATCH($C269,'24A'!$B$192:$B$227,0)),0)</f>
        <v>0</v>
      </c>
      <c r="AD269" s="333">
        <f>IFERROR(INDEX('25A'!$G$192:$G$227,MATCH($C269,'25A'!$B$192:$B$227,0)),0)</f>
        <v>0</v>
      </c>
      <c r="AE269" s="333">
        <f>IFERROR(INDEX('26A'!$G$192:$G$227,MATCH($C269,'26A'!$B$192:$B$227,0)),0)</f>
        <v>0</v>
      </c>
      <c r="AF269" s="333">
        <f>IFERROR(INDEX('27A'!$G$192:$G$227,MATCH($C269,'27A'!$B$192:$B$227,0)),0)</f>
        <v>0</v>
      </c>
      <c r="AG269" s="333">
        <f>IFERROR(INDEX('28A'!$G$192:$G$227,MATCH($C269,'28A'!$B$192:$B$227,0)),0)</f>
        <v>0</v>
      </c>
      <c r="AH269" s="333">
        <f>IFERROR(INDEX('29A'!$G$192:$G$227,MATCH($C269,'29A'!$B$192:$B$227,0)),0)</f>
        <v>0</v>
      </c>
      <c r="AI269" s="333">
        <f>IFERROR(INDEX('30A'!$G$192:$G$227,MATCH($C269,'30A'!$B$192:$B$227,0)),0)</f>
        <v>0</v>
      </c>
    </row>
    <row r="270" spans="1:35" ht="17.399999999999999" hidden="1">
      <c r="A270" s="298"/>
      <c r="B270" s="298"/>
      <c r="C270" s="286" t="s">
        <v>393</v>
      </c>
      <c r="D270" s="293" t="s">
        <v>209</v>
      </c>
      <c r="E270" s="287">
        <f t="shared" si="4"/>
        <v>0</v>
      </c>
      <c r="F270" s="333">
        <f>IFERROR(INDEX('1A'!$G$192:$G$227,MATCH(C270,'1A'!$B$192:$B$227,0)),0)</f>
        <v>0</v>
      </c>
      <c r="G270" s="333">
        <f>IFERROR(INDEX(#REF!,MATCH(C270,#REF!,0)),0)</f>
        <v>0</v>
      </c>
      <c r="H270" s="333">
        <f>IFERROR(INDEX('3A'!$G$192:$G$227,MATCH(C270,'3A'!$B$192:$B$227,0)),0)</f>
        <v>0</v>
      </c>
      <c r="I270" s="333">
        <f>IFERROR(INDEX('4A'!$G$192:$G$227,MATCH(C270,'4A'!$B$192:$B$227,0)),0)</f>
        <v>0</v>
      </c>
      <c r="J270" s="333">
        <f>IFERROR(INDEX('5A'!$G$192:$G$227,MATCH(C270,'5A'!$B$192:$B$227,0)),0)</f>
        <v>0</v>
      </c>
      <c r="K270" s="333">
        <f>IFERROR(INDEX('6A'!$G$192:$G$227,MATCH(C270,'6A'!$B$192:$B$227,0)),0)</f>
        <v>0</v>
      </c>
      <c r="L270" s="333">
        <f>IFERROR(INDEX('7A'!$G$192:$G$227,MATCH(C270,'7A'!$B$192:$B$227,0)),0)</f>
        <v>0</v>
      </c>
      <c r="M270" s="333">
        <f>IFERROR(INDEX('8A'!$G$192:$G$227,MATCH(C270,'8A'!$B$192:$B$227,0)),0)</f>
        <v>0</v>
      </c>
      <c r="N270" s="333">
        <f>IFERROR(INDEX('9A'!$G$192:$G$227,MATCH(C270,'9A'!$B$192:$B$227,0)),0)</f>
        <v>0</v>
      </c>
      <c r="O270" s="333">
        <f>IFERROR(INDEX('10A'!$G$192:$G$227,MATCH(C270,'10A'!$B$192:$B$227,0)),0)</f>
        <v>0</v>
      </c>
      <c r="P270" s="333">
        <f>IFERROR(INDEX('11A'!$G$192:$G$227,MATCH(C270,'11A'!$B$192:$B$227,0)),0)</f>
        <v>0</v>
      </c>
      <c r="Q270" s="333">
        <f>IFERROR(INDEX('12A'!$G$192:$G$227,MATCH(C270,'12A'!$B$192:$B$227,0)),0)</f>
        <v>0</v>
      </c>
      <c r="R270" s="333">
        <f>IFERROR(INDEX('13A'!$G$192:$G$227,MATCH(C270,'13A'!$B$192:$B$227,0)),0)</f>
        <v>0</v>
      </c>
      <c r="S270" s="333">
        <f>IFERROR(INDEX('14A'!$G$192:$G$227,MATCH(C270,'14A'!$B$192:$B$227,0)),0)</f>
        <v>0</v>
      </c>
      <c r="T270" s="333">
        <f>IFERROR(INDEX('15A'!$G$192:$G$227,MATCH(C270,'15A'!$B$192:$B$227,0)),0)</f>
        <v>0</v>
      </c>
      <c r="U270" s="333">
        <f>IFERROR(INDEX('16A'!$G$192:$G$227,MATCH($C270,'16A'!$B$192:$B$227,0)),0)</f>
        <v>0</v>
      </c>
      <c r="V270" s="333">
        <f>IFERROR(INDEX('17A'!$G$192:$G$227,MATCH($C270,'17A'!$B$192:$B$227,0)),0)</f>
        <v>0</v>
      </c>
      <c r="W270" s="333">
        <f>IFERROR(INDEX('18A'!$G$192:$G$227,MATCH($C270,'18A'!$B$192:$B$227,0)),0)</f>
        <v>0</v>
      </c>
      <c r="X270" s="333">
        <f>IFERROR(INDEX('19A'!$G$192:$G$227,MATCH($C270,'19A'!$B$192:$B$227,0)),0)</f>
        <v>0</v>
      </c>
      <c r="Y270" s="333">
        <f>IFERROR(INDEX('20A'!$G$192:$G$227,MATCH($C270,'20A'!$B$192:$B$227,0)),0)</f>
        <v>0</v>
      </c>
      <c r="Z270" s="333">
        <f>IFERROR(INDEX('21A'!$G$192:$G$227,MATCH($C270,'21A'!$B$192:$B$227,0)),0)</f>
        <v>0</v>
      </c>
      <c r="AA270" s="333">
        <f>IFERROR(INDEX('22A'!$G$192:$G$227,MATCH($C270,'22A'!$B$192:$B$227,0)),0)</f>
        <v>0</v>
      </c>
      <c r="AB270" s="333">
        <f>IFERROR(INDEX('23A'!$G$192:$G$227,MATCH($C270,'23A'!$B$192:$B$227,0)),0)</f>
        <v>0</v>
      </c>
      <c r="AC270" s="333">
        <f>IFERROR(INDEX('24A'!$G$192:$G$227,MATCH($C270,'24A'!$B$192:$B$227,0)),0)</f>
        <v>0</v>
      </c>
      <c r="AD270" s="333">
        <f>IFERROR(INDEX('25A'!$G$192:$G$227,MATCH($C270,'25A'!$B$192:$B$227,0)),0)</f>
        <v>0</v>
      </c>
      <c r="AE270" s="333">
        <f>IFERROR(INDEX('26A'!$G$192:$G$227,MATCH($C270,'26A'!$B$192:$B$227,0)),0)</f>
        <v>0</v>
      </c>
      <c r="AF270" s="333">
        <f>IFERROR(INDEX('27A'!$G$192:$G$227,MATCH($C270,'27A'!$B$192:$B$227,0)),0)</f>
        <v>0</v>
      </c>
      <c r="AG270" s="333">
        <f>IFERROR(INDEX('28A'!$G$192:$G$227,MATCH($C270,'28A'!$B$192:$B$227,0)),0)</f>
        <v>0</v>
      </c>
      <c r="AH270" s="333">
        <f>IFERROR(INDEX('29A'!$G$192:$G$227,MATCH($C270,'29A'!$B$192:$B$227,0)),0)</f>
        <v>0</v>
      </c>
      <c r="AI270" s="333">
        <f>IFERROR(INDEX('30A'!$G$192:$G$227,MATCH($C270,'30A'!$B$192:$B$227,0)),0)</f>
        <v>0</v>
      </c>
    </row>
    <row r="271" spans="1:35" ht="17.399999999999999" hidden="1">
      <c r="A271" s="298"/>
      <c r="B271" s="298"/>
      <c r="C271" s="286" t="s">
        <v>394</v>
      </c>
      <c r="D271" s="293" t="s">
        <v>209</v>
      </c>
      <c r="E271" s="287">
        <f t="shared" si="4"/>
        <v>0</v>
      </c>
      <c r="F271" s="333">
        <f>IFERROR(INDEX('1A'!$G$192:$G$227,MATCH(C271,'1A'!$B$192:$B$227,0)),0)</f>
        <v>0</v>
      </c>
      <c r="G271" s="333">
        <f>IFERROR(INDEX(#REF!,MATCH(C271,#REF!,0)),0)</f>
        <v>0</v>
      </c>
      <c r="H271" s="333">
        <f>IFERROR(INDEX('3A'!$G$192:$G$227,MATCH(C271,'3A'!$B$192:$B$227,0)),0)</f>
        <v>0</v>
      </c>
      <c r="I271" s="333">
        <f>IFERROR(INDEX('4A'!$G$192:$G$227,MATCH(C271,'4A'!$B$192:$B$227,0)),0)</f>
        <v>0</v>
      </c>
      <c r="J271" s="333">
        <f>IFERROR(INDEX('5A'!$G$192:$G$227,MATCH(C271,'5A'!$B$192:$B$227,0)),0)</f>
        <v>0</v>
      </c>
      <c r="K271" s="333">
        <f>IFERROR(INDEX('6A'!$G$192:$G$227,MATCH(C271,'6A'!$B$192:$B$227,0)),0)</f>
        <v>0</v>
      </c>
      <c r="L271" s="333">
        <f>IFERROR(INDEX('7A'!$G$192:$G$227,MATCH(C271,'7A'!$B$192:$B$227,0)),0)</f>
        <v>0</v>
      </c>
      <c r="M271" s="333">
        <f>IFERROR(INDEX('8A'!$G$192:$G$227,MATCH(C271,'8A'!$B$192:$B$227,0)),0)</f>
        <v>0</v>
      </c>
      <c r="N271" s="333">
        <f>IFERROR(INDEX('9A'!$G$192:$G$227,MATCH(C271,'9A'!$B$192:$B$227,0)),0)</f>
        <v>0</v>
      </c>
      <c r="O271" s="333">
        <f>IFERROR(INDEX('10A'!$G$192:$G$227,MATCH(C271,'10A'!$B$192:$B$227,0)),0)</f>
        <v>0</v>
      </c>
      <c r="P271" s="333">
        <f>IFERROR(INDEX('11A'!$G$192:$G$227,MATCH(C271,'11A'!$B$192:$B$227,0)),0)</f>
        <v>0</v>
      </c>
      <c r="Q271" s="333">
        <f>IFERROR(INDEX('12A'!$G$192:$G$227,MATCH(C271,'12A'!$B$192:$B$227,0)),0)</f>
        <v>0</v>
      </c>
      <c r="R271" s="333">
        <f>IFERROR(INDEX('13A'!$G$192:$G$227,MATCH(C271,'13A'!$B$192:$B$227,0)),0)</f>
        <v>0</v>
      </c>
      <c r="S271" s="333">
        <f>IFERROR(INDEX('14A'!$G$192:$G$227,MATCH(C271,'14A'!$B$192:$B$227,0)),0)</f>
        <v>0</v>
      </c>
      <c r="T271" s="333">
        <f>IFERROR(INDEX('15A'!$G$192:$G$227,MATCH(C271,'15A'!$B$192:$B$227,0)),0)</f>
        <v>0</v>
      </c>
      <c r="U271" s="333">
        <f>IFERROR(INDEX('16A'!$G$192:$G$227,MATCH($C271,'16A'!$B$192:$B$227,0)),0)</f>
        <v>0</v>
      </c>
      <c r="V271" s="333">
        <f>IFERROR(INDEX('17A'!$G$192:$G$227,MATCH($C271,'17A'!$B$192:$B$227,0)),0)</f>
        <v>0</v>
      </c>
      <c r="W271" s="333">
        <f>IFERROR(INDEX('18A'!$G$192:$G$227,MATCH($C271,'18A'!$B$192:$B$227,0)),0)</f>
        <v>0</v>
      </c>
      <c r="X271" s="333">
        <f>IFERROR(INDEX('19A'!$G$192:$G$227,MATCH($C271,'19A'!$B$192:$B$227,0)),0)</f>
        <v>0</v>
      </c>
      <c r="Y271" s="333">
        <f>IFERROR(INDEX('20A'!$G$192:$G$227,MATCH($C271,'20A'!$B$192:$B$227,0)),0)</f>
        <v>0</v>
      </c>
      <c r="Z271" s="333">
        <f>IFERROR(INDEX('21A'!$G$192:$G$227,MATCH($C271,'21A'!$B$192:$B$227,0)),0)</f>
        <v>0</v>
      </c>
      <c r="AA271" s="333">
        <f>IFERROR(INDEX('22A'!$G$192:$G$227,MATCH($C271,'22A'!$B$192:$B$227,0)),0)</f>
        <v>0</v>
      </c>
      <c r="AB271" s="333">
        <f>IFERROR(INDEX('23A'!$G$192:$G$227,MATCH($C271,'23A'!$B$192:$B$227,0)),0)</f>
        <v>0</v>
      </c>
      <c r="AC271" s="333">
        <f>IFERROR(INDEX('24A'!$G$192:$G$227,MATCH($C271,'24A'!$B$192:$B$227,0)),0)</f>
        <v>0</v>
      </c>
      <c r="AD271" s="333">
        <f>IFERROR(INDEX('25A'!$G$192:$G$227,MATCH($C271,'25A'!$B$192:$B$227,0)),0)</f>
        <v>0</v>
      </c>
      <c r="AE271" s="333">
        <f>IFERROR(INDEX('26A'!$G$192:$G$227,MATCH($C271,'26A'!$B$192:$B$227,0)),0)</f>
        <v>0</v>
      </c>
      <c r="AF271" s="333">
        <f>IFERROR(INDEX('27A'!$G$192:$G$227,MATCH($C271,'27A'!$B$192:$B$227,0)),0)</f>
        <v>0</v>
      </c>
      <c r="AG271" s="333">
        <f>IFERROR(INDEX('28A'!$G$192:$G$227,MATCH($C271,'28A'!$B$192:$B$227,0)),0)</f>
        <v>0</v>
      </c>
      <c r="AH271" s="333">
        <f>IFERROR(INDEX('29A'!$G$192:$G$227,MATCH($C271,'29A'!$B$192:$B$227,0)),0)</f>
        <v>0</v>
      </c>
      <c r="AI271" s="333">
        <f>IFERROR(INDEX('30A'!$G$192:$G$227,MATCH($C271,'30A'!$B$192:$B$227,0)),0)</f>
        <v>0</v>
      </c>
    </row>
    <row r="272" spans="1:35" ht="17.399999999999999">
      <c r="A272" s="298"/>
      <c r="B272" s="298"/>
      <c r="C272" s="286" t="s">
        <v>395</v>
      </c>
      <c r="D272" s="293" t="s">
        <v>209</v>
      </c>
      <c r="E272" s="287">
        <f t="shared" si="4"/>
        <v>0</v>
      </c>
      <c r="F272" s="333">
        <f>IFERROR(INDEX('1A'!$G$192:$G$227,MATCH(C272,'1A'!$B$192:$B$227,0)),0)</f>
        <v>0</v>
      </c>
      <c r="G272" s="333">
        <f>IFERROR(INDEX(#REF!,MATCH(C272,#REF!,0)),0)</f>
        <v>0</v>
      </c>
      <c r="H272" s="333">
        <f>IFERROR(INDEX('3A'!$G$192:$G$227,MATCH(C272,'3A'!$B$192:$B$227,0)),0)</f>
        <v>0</v>
      </c>
      <c r="I272" s="333">
        <f>IFERROR(INDEX('4A'!$G$192:$G$227,MATCH(C272,'4A'!$B$192:$B$227,0)),0)</f>
        <v>0</v>
      </c>
      <c r="J272" s="333">
        <f>IFERROR(INDEX('5A'!$G$192:$G$227,MATCH(C272,'5A'!$B$192:$B$227,0)),0)</f>
        <v>0</v>
      </c>
      <c r="K272" s="333">
        <f>IFERROR(INDEX('6A'!$G$192:$G$227,MATCH(C272,'6A'!$B$192:$B$227,0)),0)</f>
        <v>0</v>
      </c>
      <c r="L272" s="333">
        <f>IFERROR(INDEX('7A'!$G$192:$G$227,MATCH(C272,'7A'!$B$192:$B$227,0)),0)</f>
        <v>0</v>
      </c>
      <c r="M272" s="333">
        <f>IFERROR(INDEX('8A'!$G$192:$G$227,MATCH(C272,'8A'!$B$192:$B$227,0)),0)</f>
        <v>0</v>
      </c>
      <c r="N272" s="333">
        <f>IFERROR(INDEX('9A'!$G$192:$G$227,MATCH(C272,'9A'!$B$192:$B$227,0)),0)</f>
        <v>0</v>
      </c>
      <c r="O272" s="333">
        <f>IFERROR(INDEX('10A'!$G$192:$G$227,MATCH(C272,'10A'!$B$192:$B$227,0)),0)</f>
        <v>0</v>
      </c>
      <c r="P272" s="333">
        <f>IFERROR(INDEX('11A'!$G$192:$G$227,MATCH(C272,'11A'!$B$192:$B$227,0)),0)</f>
        <v>0</v>
      </c>
      <c r="Q272" s="333">
        <f>IFERROR(INDEX('12A'!$G$192:$G$227,MATCH(C272,'12A'!$B$192:$B$227,0)),0)</f>
        <v>0</v>
      </c>
      <c r="R272" s="333">
        <f>IFERROR(INDEX('13A'!$G$192:$G$227,MATCH(C272,'13A'!$B$192:$B$227,0)),0)</f>
        <v>0</v>
      </c>
      <c r="S272" s="333">
        <f>IFERROR(INDEX('14A'!$G$192:$G$227,MATCH(C272,'14A'!$B$192:$B$227,0)),0)</f>
        <v>0</v>
      </c>
      <c r="T272" s="333">
        <f>IFERROR(INDEX('15A'!$G$192:$G$227,MATCH(C272,'15A'!$B$192:$B$227,0)),0)</f>
        <v>0</v>
      </c>
      <c r="U272" s="333">
        <f>IFERROR(INDEX('16A'!$G$192:$G$227,MATCH($C272,'16A'!$B$192:$B$227,0)),0)</f>
        <v>0</v>
      </c>
      <c r="V272" s="333">
        <f>IFERROR(INDEX('17A'!$G$192:$G$227,MATCH($C272,'17A'!$B$192:$B$227,0)),0)</f>
        <v>0</v>
      </c>
      <c r="W272" s="333">
        <f>IFERROR(INDEX('18A'!$G$192:$G$227,MATCH($C272,'18A'!$B$192:$B$227,0)),0)</f>
        <v>0</v>
      </c>
      <c r="X272" s="333">
        <f>IFERROR(INDEX('19A'!$G$192:$G$227,MATCH($C272,'19A'!$B$192:$B$227,0)),0)</f>
        <v>0</v>
      </c>
      <c r="Y272" s="333">
        <f>IFERROR(INDEX('20A'!$G$192:$G$227,MATCH($C272,'20A'!$B$192:$B$227,0)),0)</f>
        <v>0</v>
      </c>
      <c r="Z272" s="333">
        <f>IFERROR(INDEX('21A'!$G$192:$G$227,MATCH($C272,'21A'!$B$192:$B$227,0)),0)</f>
        <v>0</v>
      </c>
      <c r="AA272" s="333">
        <f>IFERROR(INDEX('22A'!$G$192:$G$227,MATCH($C272,'22A'!$B$192:$B$227,0)),0)</f>
        <v>0</v>
      </c>
      <c r="AB272" s="333">
        <f>IFERROR(INDEX('23A'!$G$192:$G$227,MATCH($C272,'23A'!$B$192:$B$227,0)),0)</f>
        <v>0</v>
      </c>
      <c r="AC272" s="333">
        <f>IFERROR(INDEX('24A'!$G$192:$G$227,MATCH($C272,'24A'!$B$192:$B$227,0)),0)</f>
        <v>0</v>
      </c>
      <c r="AD272" s="333">
        <f>IFERROR(INDEX('25A'!$G$192:$G$227,MATCH($C272,'25A'!$B$192:$B$227,0)),0)</f>
        <v>0</v>
      </c>
      <c r="AE272" s="333">
        <f>IFERROR(INDEX('26A'!$G$192:$G$227,MATCH($C272,'26A'!$B$192:$B$227,0)),0)</f>
        <v>0</v>
      </c>
      <c r="AF272" s="333">
        <f>IFERROR(INDEX('27A'!$G$192:$G$227,MATCH($C272,'27A'!$B$192:$B$227,0)),0)</f>
        <v>0</v>
      </c>
      <c r="AG272" s="333">
        <f>IFERROR(INDEX('28A'!$G$192:$G$227,MATCH($C272,'28A'!$B$192:$B$227,0)),0)</f>
        <v>0</v>
      </c>
      <c r="AH272" s="333">
        <f>IFERROR(INDEX('29A'!$G$192:$G$227,MATCH($C272,'29A'!$B$192:$B$227,0)),0)</f>
        <v>0</v>
      </c>
      <c r="AI272" s="333">
        <f>IFERROR(INDEX('30A'!$G$192:$G$227,MATCH($C272,'30A'!$B$192:$B$227,0)),0)</f>
        <v>0</v>
      </c>
    </row>
    <row r="273" spans="1:35" ht="17.399999999999999" hidden="1">
      <c r="A273" s="298"/>
      <c r="B273" s="298"/>
      <c r="C273" s="286" t="s">
        <v>396</v>
      </c>
      <c r="D273" s="293" t="s">
        <v>209</v>
      </c>
      <c r="E273" s="287">
        <f t="shared" si="4"/>
        <v>0</v>
      </c>
      <c r="F273" s="333">
        <f>IFERROR(INDEX('1A'!$G$192:$G$227,MATCH(C273,'1A'!$B$192:$B$227,0)),0)</f>
        <v>0</v>
      </c>
      <c r="G273" s="333">
        <f>IFERROR(INDEX(#REF!,MATCH(C273,#REF!,0)),0)</f>
        <v>0</v>
      </c>
      <c r="H273" s="333">
        <f>IFERROR(INDEX('3A'!$G$192:$G$227,MATCH(C273,'3A'!$B$192:$B$227,0)),0)</f>
        <v>0</v>
      </c>
      <c r="I273" s="333">
        <f>IFERROR(INDEX('4A'!$G$192:$G$227,MATCH(C273,'4A'!$B$192:$B$227,0)),0)</f>
        <v>0</v>
      </c>
      <c r="J273" s="333">
        <f>IFERROR(INDEX('5A'!$G$192:$G$227,MATCH(C273,'5A'!$B$192:$B$227,0)),0)</f>
        <v>0</v>
      </c>
      <c r="K273" s="333">
        <f>IFERROR(INDEX('6A'!$G$192:$G$227,MATCH(C273,'6A'!$B$192:$B$227,0)),0)</f>
        <v>0</v>
      </c>
      <c r="L273" s="333">
        <f>IFERROR(INDEX('7A'!$G$192:$G$227,MATCH(C273,'7A'!$B$192:$B$227,0)),0)</f>
        <v>0</v>
      </c>
      <c r="M273" s="333">
        <f>IFERROR(INDEX('8A'!$G$192:$G$227,MATCH(C273,'8A'!$B$192:$B$227,0)),0)</f>
        <v>0</v>
      </c>
      <c r="N273" s="333">
        <f>IFERROR(INDEX('9A'!$G$192:$G$227,MATCH(C273,'9A'!$B$192:$B$227,0)),0)</f>
        <v>0</v>
      </c>
      <c r="O273" s="333">
        <f>IFERROR(INDEX('10A'!$G$192:$G$227,MATCH(C273,'10A'!$B$192:$B$227,0)),0)</f>
        <v>0</v>
      </c>
      <c r="P273" s="333">
        <f>IFERROR(INDEX('11A'!$G$192:$G$227,MATCH(C273,'11A'!$B$192:$B$227,0)),0)</f>
        <v>0</v>
      </c>
      <c r="Q273" s="333">
        <f>IFERROR(INDEX('12A'!$G$192:$G$227,MATCH(C273,'12A'!$B$192:$B$227,0)),0)</f>
        <v>0</v>
      </c>
      <c r="R273" s="333">
        <f>IFERROR(INDEX('13A'!$G$192:$G$227,MATCH(C273,'13A'!$B$192:$B$227,0)),0)</f>
        <v>0</v>
      </c>
      <c r="S273" s="333">
        <f>IFERROR(INDEX('14A'!$G$192:$G$227,MATCH(C273,'14A'!$B$192:$B$227,0)),0)</f>
        <v>0</v>
      </c>
      <c r="T273" s="333">
        <f>IFERROR(INDEX('15A'!$G$192:$G$227,MATCH(C273,'15A'!$B$192:$B$227,0)),0)</f>
        <v>0</v>
      </c>
      <c r="U273" s="333">
        <f>IFERROR(INDEX('16A'!$G$192:$G$227,MATCH($C273,'16A'!$B$192:$B$227,0)),0)</f>
        <v>0</v>
      </c>
      <c r="V273" s="333">
        <f>IFERROR(INDEX('17A'!$G$192:$G$227,MATCH($C273,'17A'!$B$192:$B$227,0)),0)</f>
        <v>0</v>
      </c>
      <c r="W273" s="333">
        <f>IFERROR(INDEX('18A'!$G$192:$G$227,MATCH($C273,'18A'!$B$192:$B$227,0)),0)</f>
        <v>0</v>
      </c>
      <c r="X273" s="333">
        <f>IFERROR(INDEX('19A'!$G$192:$G$227,MATCH($C273,'19A'!$B$192:$B$227,0)),0)</f>
        <v>0</v>
      </c>
      <c r="Y273" s="333">
        <f>IFERROR(INDEX('20A'!$G$192:$G$227,MATCH($C273,'20A'!$B$192:$B$227,0)),0)</f>
        <v>0</v>
      </c>
      <c r="Z273" s="333">
        <f>IFERROR(INDEX('21A'!$G$192:$G$227,MATCH($C273,'21A'!$B$192:$B$227,0)),0)</f>
        <v>0</v>
      </c>
      <c r="AA273" s="333">
        <f>IFERROR(INDEX('22A'!$G$192:$G$227,MATCH($C273,'22A'!$B$192:$B$227,0)),0)</f>
        <v>0</v>
      </c>
      <c r="AB273" s="333">
        <f>IFERROR(INDEX('23A'!$G$192:$G$227,MATCH($C273,'23A'!$B$192:$B$227,0)),0)</f>
        <v>0</v>
      </c>
      <c r="AC273" s="333">
        <f>IFERROR(INDEX('24A'!$G$192:$G$227,MATCH($C273,'24A'!$B$192:$B$227,0)),0)</f>
        <v>0</v>
      </c>
      <c r="AD273" s="333">
        <f>IFERROR(INDEX('25A'!$G$192:$G$227,MATCH($C273,'25A'!$B$192:$B$227,0)),0)</f>
        <v>0</v>
      </c>
      <c r="AE273" s="333">
        <f>IFERROR(INDEX('26A'!$G$192:$G$227,MATCH($C273,'26A'!$B$192:$B$227,0)),0)</f>
        <v>0</v>
      </c>
      <c r="AF273" s="333">
        <f>IFERROR(INDEX('27A'!$G$192:$G$227,MATCH($C273,'27A'!$B$192:$B$227,0)),0)</f>
        <v>0</v>
      </c>
      <c r="AG273" s="333">
        <f>IFERROR(INDEX('28A'!$G$192:$G$227,MATCH($C273,'28A'!$B$192:$B$227,0)),0)</f>
        <v>0</v>
      </c>
      <c r="AH273" s="333">
        <f>IFERROR(INDEX('29A'!$G$192:$G$227,MATCH($C273,'29A'!$B$192:$B$227,0)),0)</f>
        <v>0</v>
      </c>
      <c r="AI273" s="333">
        <f>IFERROR(INDEX('30A'!$G$192:$G$227,MATCH($C273,'30A'!$B$192:$B$227,0)),0)</f>
        <v>0</v>
      </c>
    </row>
    <row r="274" spans="1:35" ht="17.399999999999999" hidden="1">
      <c r="A274" s="298"/>
      <c r="B274" s="298"/>
      <c r="C274" s="286" t="s">
        <v>397</v>
      </c>
      <c r="D274" s="293" t="s">
        <v>209</v>
      </c>
      <c r="E274" s="287">
        <f t="shared" si="4"/>
        <v>0</v>
      </c>
      <c r="F274" s="333">
        <f>IFERROR(INDEX('1A'!$G$192:$G$227,MATCH(C274,'1A'!$B$192:$B$227,0)),0)</f>
        <v>0</v>
      </c>
      <c r="G274" s="333">
        <f>IFERROR(INDEX(#REF!,MATCH(C274,#REF!,0)),0)</f>
        <v>0</v>
      </c>
      <c r="H274" s="333">
        <f>IFERROR(INDEX('3A'!$G$192:$G$227,MATCH(C274,'3A'!$B$192:$B$227,0)),0)</f>
        <v>0</v>
      </c>
      <c r="I274" s="333">
        <f>IFERROR(INDEX('4A'!$G$192:$G$227,MATCH(C274,'4A'!$B$192:$B$227,0)),0)</f>
        <v>0</v>
      </c>
      <c r="J274" s="333">
        <f>IFERROR(INDEX('5A'!$G$192:$G$227,MATCH(C274,'5A'!$B$192:$B$227,0)),0)</f>
        <v>0</v>
      </c>
      <c r="K274" s="333">
        <f>IFERROR(INDEX('6A'!$G$192:$G$227,MATCH(C274,'6A'!$B$192:$B$227,0)),0)</f>
        <v>0</v>
      </c>
      <c r="L274" s="333">
        <f>IFERROR(INDEX('7A'!$G$192:$G$227,MATCH(C274,'7A'!$B$192:$B$227,0)),0)</f>
        <v>0</v>
      </c>
      <c r="M274" s="333">
        <f>IFERROR(INDEX('8A'!$G$192:$G$227,MATCH(C274,'8A'!$B$192:$B$227,0)),0)</f>
        <v>0</v>
      </c>
      <c r="N274" s="333">
        <f>IFERROR(INDEX('9A'!$G$192:$G$227,MATCH(C274,'9A'!$B$192:$B$227,0)),0)</f>
        <v>0</v>
      </c>
      <c r="O274" s="333">
        <f>IFERROR(INDEX('10A'!$G$192:$G$227,MATCH(C274,'10A'!$B$192:$B$227,0)),0)</f>
        <v>0</v>
      </c>
      <c r="P274" s="333">
        <f>IFERROR(INDEX('11A'!$G$192:$G$227,MATCH(C274,'11A'!$B$192:$B$227,0)),0)</f>
        <v>0</v>
      </c>
      <c r="Q274" s="333">
        <f>IFERROR(INDEX('12A'!$G$192:$G$227,MATCH(C274,'12A'!$B$192:$B$227,0)),0)</f>
        <v>0</v>
      </c>
      <c r="R274" s="333">
        <f>IFERROR(INDEX('13A'!$G$192:$G$227,MATCH(C274,'13A'!$B$192:$B$227,0)),0)</f>
        <v>0</v>
      </c>
      <c r="S274" s="333">
        <f>IFERROR(INDEX('14A'!$G$192:$G$227,MATCH(C274,'14A'!$B$192:$B$227,0)),0)</f>
        <v>0</v>
      </c>
      <c r="T274" s="333">
        <f>IFERROR(INDEX('15A'!$G$192:$G$227,MATCH(C274,'15A'!$B$192:$B$227,0)),0)</f>
        <v>0</v>
      </c>
      <c r="U274" s="333">
        <f>IFERROR(INDEX('16A'!$G$192:$G$227,MATCH($C274,'16A'!$B$192:$B$227,0)),0)</f>
        <v>0</v>
      </c>
      <c r="V274" s="333">
        <f>IFERROR(INDEX('17A'!$G$192:$G$227,MATCH($C274,'17A'!$B$192:$B$227,0)),0)</f>
        <v>0</v>
      </c>
      <c r="W274" s="333">
        <f>IFERROR(INDEX('18A'!$G$192:$G$227,MATCH($C274,'18A'!$B$192:$B$227,0)),0)</f>
        <v>0</v>
      </c>
      <c r="X274" s="333">
        <f>IFERROR(INDEX('19A'!$G$192:$G$227,MATCH($C274,'19A'!$B$192:$B$227,0)),0)</f>
        <v>0</v>
      </c>
      <c r="Y274" s="333">
        <f>IFERROR(INDEX('20A'!$G$192:$G$227,MATCH($C274,'20A'!$B$192:$B$227,0)),0)</f>
        <v>0</v>
      </c>
      <c r="Z274" s="333">
        <f>IFERROR(INDEX('21A'!$G$192:$G$227,MATCH($C274,'21A'!$B$192:$B$227,0)),0)</f>
        <v>0</v>
      </c>
      <c r="AA274" s="333">
        <f>IFERROR(INDEX('22A'!$G$192:$G$227,MATCH($C274,'22A'!$B$192:$B$227,0)),0)</f>
        <v>0</v>
      </c>
      <c r="AB274" s="333">
        <f>IFERROR(INDEX('23A'!$G$192:$G$227,MATCH($C274,'23A'!$B$192:$B$227,0)),0)</f>
        <v>0</v>
      </c>
      <c r="AC274" s="333">
        <f>IFERROR(INDEX('24A'!$G$192:$G$227,MATCH($C274,'24A'!$B$192:$B$227,0)),0)</f>
        <v>0</v>
      </c>
      <c r="AD274" s="333">
        <f>IFERROR(INDEX('25A'!$G$192:$G$227,MATCH($C274,'25A'!$B$192:$B$227,0)),0)</f>
        <v>0</v>
      </c>
      <c r="AE274" s="333">
        <f>IFERROR(INDEX('26A'!$G$192:$G$227,MATCH($C274,'26A'!$B$192:$B$227,0)),0)</f>
        <v>0</v>
      </c>
      <c r="AF274" s="333">
        <f>IFERROR(INDEX('27A'!$G$192:$G$227,MATCH($C274,'27A'!$B$192:$B$227,0)),0)</f>
        <v>0</v>
      </c>
      <c r="AG274" s="333">
        <f>IFERROR(INDEX('28A'!$G$192:$G$227,MATCH($C274,'28A'!$B$192:$B$227,0)),0)</f>
        <v>0</v>
      </c>
      <c r="AH274" s="333">
        <f>IFERROR(INDEX('29A'!$G$192:$G$227,MATCH($C274,'29A'!$B$192:$B$227,0)),0)</f>
        <v>0</v>
      </c>
      <c r="AI274" s="333">
        <f>IFERROR(INDEX('30A'!$G$192:$G$227,MATCH($C274,'30A'!$B$192:$B$227,0)),0)</f>
        <v>0</v>
      </c>
    </row>
    <row r="275" spans="1:35" ht="17.399999999999999" hidden="1">
      <c r="A275" s="298"/>
      <c r="B275" s="298"/>
      <c r="C275" s="286" t="s">
        <v>398</v>
      </c>
      <c r="D275" s="293" t="s">
        <v>209</v>
      </c>
      <c r="E275" s="287">
        <f t="shared" ref="E275:E280" si="5">SUM(F275:T275)</f>
        <v>0</v>
      </c>
      <c r="F275" s="333">
        <f>IFERROR(INDEX('1A'!$G$192:$G$227,MATCH(C275,'1A'!$B$192:$B$227,0)),0)</f>
        <v>0</v>
      </c>
      <c r="G275" s="333">
        <f>IFERROR(INDEX(#REF!,MATCH(C275,#REF!,0)),0)</f>
        <v>0</v>
      </c>
      <c r="H275" s="333">
        <f>IFERROR(INDEX('3A'!$G$192:$G$227,MATCH(C275,'3A'!$B$192:$B$227,0)),0)</f>
        <v>0</v>
      </c>
      <c r="I275" s="333">
        <f>IFERROR(INDEX('4A'!$G$192:$G$227,MATCH(C275,'4A'!$B$192:$B$227,0)),0)</f>
        <v>0</v>
      </c>
      <c r="J275" s="333">
        <f>IFERROR(INDEX('5A'!$G$192:$G$227,MATCH(C275,'5A'!$B$192:$B$227,0)),0)</f>
        <v>0</v>
      </c>
      <c r="K275" s="333">
        <f>IFERROR(INDEX('6A'!$G$192:$G$227,MATCH(C275,'6A'!$B$192:$B$227,0)),0)</f>
        <v>0</v>
      </c>
      <c r="L275" s="333">
        <f>IFERROR(INDEX('7A'!$G$192:$G$227,MATCH(C275,'7A'!$B$192:$B$227,0)),0)</f>
        <v>0</v>
      </c>
      <c r="M275" s="333">
        <f>IFERROR(INDEX('8A'!$G$192:$G$227,MATCH(C275,'8A'!$B$192:$B$227,0)),0)</f>
        <v>0</v>
      </c>
      <c r="N275" s="333">
        <f>IFERROR(INDEX('9A'!$G$192:$G$227,MATCH(C275,'9A'!$B$192:$B$227,0)),0)</f>
        <v>0</v>
      </c>
      <c r="O275" s="333">
        <f>IFERROR(INDEX('10A'!$G$192:$G$227,MATCH(C275,'10A'!$B$192:$B$227,0)),0)</f>
        <v>0</v>
      </c>
      <c r="P275" s="333">
        <f>IFERROR(INDEX('11A'!$G$192:$G$227,MATCH(C275,'11A'!$B$192:$B$227,0)),0)</f>
        <v>0</v>
      </c>
      <c r="Q275" s="333">
        <f>IFERROR(INDEX('12A'!$G$192:$G$227,MATCH(C275,'12A'!$B$192:$B$227,0)),0)</f>
        <v>0</v>
      </c>
      <c r="R275" s="333">
        <f>IFERROR(INDEX('13A'!$G$192:$G$227,MATCH(C275,'13A'!$B$192:$B$227,0)),0)</f>
        <v>0</v>
      </c>
      <c r="S275" s="333">
        <f>IFERROR(INDEX('14A'!$G$192:$G$227,MATCH(C275,'14A'!$B$192:$B$227,0)),0)</f>
        <v>0</v>
      </c>
      <c r="T275" s="333">
        <f>IFERROR(INDEX('15A'!$G$192:$G$227,MATCH(C275,'15A'!$B$192:$B$227,0)),0)</f>
        <v>0</v>
      </c>
      <c r="U275" s="333">
        <f>IFERROR(INDEX('16A'!$G$192:$G$227,MATCH($C275,'16A'!$B$192:$B$227,0)),0)</f>
        <v>0</v>
      </c>
      <c r="V275" s="333">
        <f>IFERROR(INDEX('17A'!$G$192:$G$227,MATCH($C275,'17A'!$B$192:$B$227,0)),0)</f>
        <v>0</v>
      </c>
      <c r="W275" s="333">
        <f>IFERROR(INDEX('18A'!$G$192:$G$227,MATCH($C275,'18A'!$B$192:$B$227,0)),0)</f>
        <v>0</v>
      </c>
      <c r="X275" s="333">
        <f>IFERROR(INDEX('19A'!$G$192:$G$227,MATCH($C275,'19A'!$B$192:$B$227,0)),0)</f>
        <v>0</v>
      </c>
      <c r="Y275" s="333">
        <f>IFERROR(INDEX('20A'!$G$192:$G$227,MATCH($C275,'20A'!$B$192:$B$227,0)),0)</f>
        <v>0</v>
      </c>
      <c r="Z275" s="333">
        <f>IFERROR(INDEX('21A'!$G$192:$G$227,MATCH($C275,'21A'!$B$192:$B$227,0)),0)</f>
        <v>0</v>
      </c>
      <c r="AA275" s="333">
        <f>IFERROR(INDEX('22A'!$G$192:$G$227,MATCH($C275,'22A'!$B$192:$B$227,0)),0)</f>
        <v>0</v>
      </c>
      <c r="AB275" s="333">
        <f>IFERROR(INDEX('23A'!$G$192:$G$227,MATCH($C275,'23A'!$B$192:$B$227,0)),0)</f>
        <v>0</v>
      </c>
      <c r="AC275" s="333">
        <f>IFERROR(INDEX('24A'!$G$192:$G$227,MATCH($C275,'24A'!$B$192:$B$227,0)),0)</f>
        <v>0</v>
      </c>
      <c r="AD275" s="333">
        <f>IFERROR(INDEX('25A'!$G$192:$G$227,MATCH($C275,'25A'!$B$192:$B$227,0)),0)</f>
        <v>0</v>
      </c>
      <c r="AE275" s="333">
        <f>IFERROR(INDEX('26A'!$G$192:$G$227,MATCH($C275,'26A'!$B$192:$B$227,0)),0)</f>
        <v>0</v>
      </c>
      <c r="AF275" s="333">
        <f>IFERROR(INDEX('27A'!$G$192:$G$227,MATCH($C275,'27A'!$B$192:$B$227,0)),0)</f>
        <v>0</v>
      </c>
      <c r="AG275" s="333">
        <f>IFERROR(INDEX('28A'!$G$192:$G$227,MATCH($C275,'28A'!$B$192:$B$227,0)),0)</f>
        <v>0</v>
      </c>
      <c r="AH275" s="333">
        <f>IFERROR(INDEX('29A'!$G$192:$G$227,MATCH($C275,'29A'!$B$192:$B$227,0)),0)</f>
        <v>0</v>
      </c>
      <c r="AI275" s="333">
        <f>IFERROR(INDEX('30A'!$G$192:$G$227,MATCH($C275,'30A'!$B$192:$B$227,0)),0)</f>
        <v>0</v>
      </c>
    </row>
    <row r="276" spans="1:35" ht="17.399999999999999" hidden="1">
      <c r="A276" s="298"/>
      <c r="B276" s="298"/>
      <c r="C276" s="286" t="s">
        <v>399</v>
      </c>
      <c r="D276" s="293" t="s">
        <v>209</v>
      </c>
      <c r="E276" s="287">
        <f t="shared" si="5"/>
        <v>0</v>
      </c>
      <c r="F276" s="333">
        <f>IFERROR(INDEX('1A'!$G$192:$G$227,MATCH(C276,'1A'!$B$192:$B$227,0)),0)</f>
        <v>0</v>
      </c>
      <c r="G276" s="333">
        <f>IFERROR(INDEX(#REF!,MATCH(C276,#REF!,0)),0)</f>
        <v>0</v>
      </c>
      <c r="H276" s="333">
        <f>IFERROR(INDEX('3A'!$G$192:$G$227,MATCH(C276,'3A'!$B$192:$B$227,0)),0)</f>
        <v>0</v>
      </c>
      <c r="I276" s="333">
        <f>IFERROR(INDEX('4A'!$G$192:$G$227,MATCH(C276,'4A'!$B$192:$B$227,0)),0)</f>
        <v>0</v>
      </c>
      <c r="J276" s="333">
        <f>IFERROR(INDEX('5A'!$G$192:$G$227,MATCH(C276,'5A'!$B$192:$B$227,0)),0)</f>
        <v>0</v>
      </c>
      <c r="K276" s="333">
        <f>IFERROR(INDEX('6A'!$G$192:$G$227,MATCH(C276,'6A'!$B$192:$B$227,0)),0)</f>
        <v>0</v>
      </c>
      <c r="L276" s="333">
        <f>IFERROR(INDEX('7A'!$G$192:$G$227,MATCH(C276,'7A'!$B$192:$B$227,0)),0)</f>
        <v>0</v>
      </c>
      <c r="M276" s="333">
        <f>IFERROR(INDEX('8A'!$G$192:$G$227,MATCH(C276,'8A'!$B$192:$B$227,0)),0)</f>
        <v>0</v>
      </c>
      <c r="N276" s="333">
        <f>IFERROR(INDEX('9A'!$G$192:$G$227,MATCH(C276,'9A'!$B$192:$B$227,0)),0)</f>
        <v>0</v>
      </c>
      <c r="O276" s="333">
        <f>IFERROR(INDEX('10A'!$G$192:$G$227,MATCH(C276,'10A'!$B$192:$B$227,0)),0)</f>
        <v>0</v>
      </c>
      <c r="P276" s="333">
        <f>IFERROR(INDEX('11A'!$G$192:$G$227,MATCH(C276,'11A'!$B$192:$B$227,0)),0)</f>
        <v>0</v>
      </c>
      <c r="Q276" s="333">
        <f>IFERROR(INDEX('12A'!$G$192:$G$227,MATCH(C276,'12A'!$B$192:$B$227,0)),0)</f>
        <v>0</v>
      </c>
      <c r="R276" s="333">
        <f>IFERROR(INDEX('13A'!$G$192:$G$227,MATCH(C276,'13A'!$B$192:$B$227,0)),0)</f>
        <v>0</v>
      </c>
      <c r="S276" s="333">
        <f>IFERROR(INDEX('14A'!$G$192:$G$227,MATCH(C276,'14A'!$B$192:$B$227,0)),0)</f>
        <v>0</v>
      </c>
      <c r="T276" s="333">
        <f>IFERROR(INDEX('15A'!$G$192:$G$227,MATCH(C276,'15A'!$B$192:$B$227,0)),0)</f>
        <v>0</v>
      </c>
      <c r="U276" s="333">
        <f>IFERROR(INDEX('16A'!$G$192:$G$227,MATCH($C276,'16A'!$B$192:$B$227,0)),0)</f>
        <v>0</v>
      </c>
      <c r="V276" s="333">
        <f>IFERROR(INDEX('17A'!$G$192:$G$227,MATCH($C276,'17A'!$B$192:$B$227,0)),0)</f>
        <v>0</v>
      </c>
      <c r="W276" s="333">
        <f>IFERROR(INDEX('18A'!$G$192:$G$227,MATCH($C276,'18A'!$B$192:$B$227,0)),0)</f>
        <v>0</v>
      </c>
      <c r="X276" s="333">
        <f>IFERROR(INDEX('19A'!$G$192:$G$227,MATCH($C276,'19A'!$B$192:$B$227,0)),0)</f>
        <v>0</v>
      </c>
      <c r="Y276" s="333">
        <f>IFERROR(INDEX('20A'!$G$192:$G$227,MATCH($C276,'20A'!$B$192:$B$227,0)),0)</f>
        <v>0</v>
      </c>
      <c r="Z276" s="333">
        <f>IFERROR(INDEX('21A'!$G$192:$G$227,MATCH($C276,'21A'!$B$192:$B$227,0)),0)</f>
        <v>0</v>
      </c>
      <c r="AA276" s="333">
        <f>IFERROR(INDEX('22A'!$G$192:$G$227,MATCH($C276,'22A'!$B$192:$B$227,0)),0)</f>
        <v>0</v>
      </c>
      <c r="AB276" s="333">
        <f>IFERROR(INDEX('23A'!$G$192:$G$227,MATCH($C276,'23A'!$B$192:$B$227,0)),0)</f>
        <v>0</v>
      </c>
      <c r="AC276" s="333">
        <f>IFERROR(INDEX('24A'!$G$192:$G$227,MATCH($C276,'24A'!$B$192:$B$227,0)),0)</f>
        <v>0</v>
      </c>
      <c r="AD276" s="333">
        <f>IFERROR(INDEX('25A'!$G$192:$G$227,MATCH($C276,'25A'!$B$192:$B$227,0)),0)</f>
        <v>0</v>
      </c>
      <c r="AE276" s="333">
        <f>IFERROR(INDEX('26A'!$G$192:$G$227,MATCH($C276,'26A'!$B$192:$B$227,0)),0)</f>
        <v>0</v>
      </c>
      <c r="AF276" s="333">
        <f>IFERROR(INDEX('27A'!$G$192:$G$227,MATCH($C276,'27A'!$B$192:$B$227,0)),0)</f>
        <v>0</v>
      </c>
      <c r="AG276" s="333">
        <f>IFERROR(INDEX('28A'!$G$192:$G$227,MATCH($C276,'28A'!$B$192:$B$227,0)),0)</f>
        <v>0</v>
      </c>
      <c r="AH276" s="333">
        <f>IFERROR(INDEX('29A'!$G$192:$G$227,MATCH($C276,'29A'!$B$192:$B$227,0)),0)</f>
        <v>0</v>
      </c>
      <c r="AI276" s="333">
        <f>IFERROR(INDEX('30A'!$G$192:$G$227,MATCH($C276,'30A'!$B$192:$B$227,0)),0)</f>
        <v>0</v>
      </c>
    </row>
    <row r="277" spans="1:35" ht="17.399999999999999" hidden="1">
      <c r="A277" s="298"/>
      <c r="B277" s="298"/>
      <c r="C277" s="286" t="s">
        <v>400</v>
      </c>
      <c r="D277" s="293" t="s">
        <v>209</v>
      </c>
      <c r="E277" s="287">
        <f t="shared" si="5"/>
        <v>0</v>
      </c>
      <c r="F277" s="333">
        <f>IFERROR(INDEX('1A'!$G$192:$G$227,MATCH(C277,'1A'!$B$192:$B$227,0)),0)</f>
        <v>0</v>
      </c>
      <c r="G277" s="333">
        <f>IFERROR(INDEX(#REF!,MATCH(C277,#REF!,0)),0)</f>
        <v>0</v>
      </c>
      <c r="H277" s="333">
        <f>IFERROR(INDEX('3A'!$G$192:$G$227,MATCH(C277,'3A'!$B$192:$B$227,0)),0)</f>
        <v>0</v>
      </c>
      <c r="I277" s="333">
        <f>IFERROR(INDEX('4A'!$G$192:$G$227,MATCH(C277,'4A'!$B$192:$B$227,0)),0)</f>
        <v>0</v>
      </c>
      <c r="J277" s="333">
        <f>IFERROR(INDEX('5A'!$G$192:$G$227,MATCH(C277,'5A'!$B$192:$B$227,0)),0)</f>
        <v>0</v>
      </c>
      <c r="K277" s="333">
        <f>IFERROR(INDEX('6A'!$G$192:$G$227,MATCH(C277,'6A'!$B$192:$B$227,0)),0)</f>
        <v>0</v>
      </c>
      <c r="L277" s="333">
        <f>IFERROR(INDEX('7A'!$G$192:$G$227,MATCH(C277,'7A'!$B$192:$B$227,0)),0)</f>
        <v>0</v>
      </c>
      <c r="M277" s="333">
        <f>IFERROR(INDEX('8A'!$G$192:$G$227,MATCH(C277,'8A'!$B$192:$B$227,0)),0)</f>
        <v>0</v>
      </c>
      <c r="N277" s="333">
        <f>IFERROR(INDEX('9A'!$G$192:$G$227,MATCH(C277,'9A'!$B$192:$B$227,0)),0)</f>
        <v>0</v>
      </c>
      <c r="O277" s="333">
        <f>IFERROR(INDEX('10A'!$G$192:$G$227,MATCH(C277,'10A'!$B$192:$B$227,0)),0)</f>
        <v>0</v>
      </c>
      <c r="P277" s="333">
        <f>IFERROR(INDEX('11A'!$G$192:$G$227,MATCH(C277,'11A'!$B$192:$B$227,0)),0)</f>
        <v>0</v>
      </c>
      <c r="Q277" s="333">
        <f>IFERROR(INDEX('12A'!$G$192:$G$227,MATCH(C277,'12A'!$B$192:$B$227,0)),0)</f>
        <v>0</v>
      </c>
      <c r="R277" s="333">
        <f>IFERROR(INDEX('13A'!$G$192:$G$227,MATCH(C277,'13A'!$B$192:$B$227,0)),0)</f>
        <v>0</v>
      </c>
      <c r="S277" s="333">
        <f>IFERROR(INDEX('14A'!$G$192:$G$227,MATCH(C277,'14A'!$B$192:$B$227,0)),0)</f>
        <v>0</v>
      </c>
      <c r="T277" s="333">
        <f>IFERROR(INDEX('15A'!$G$192:$G$227,MATCH(C277,'15A'!$B$192:$B$227,0)),0)</f>
        <v>0</v>
      </c>
      <c r="U277" s="333">
        <f>IFERROR(INDEX('16A'!$G$192:$G$227,MATCH($C277,'16A'!$B$192:$B$227,0)),0)</f>
        <v>0</v>
      </c>
      <c r="V277" s="333">
        <f>IFERROR(INDEX('17A'!$G$192:$G$227,MATCH($C277,'17A'!$B$192:$B$227,0)),0)</f>
        <v>0</v>
      </c>
      <c r="W277" s="333">
        <f>IFERROR(INDEX('18A'!$G$192:$G$227,MATCH($C277,'18A'!$B$192:$B$227,0)),0)</f>
        <v>0</v>
      </c>
      <c r="X277" s="333">
        <f>IFERROR(INDEX('19A'!$G$192:$G$227,MATCH($C277,'19A'!$B$192:$B$227,0)),0)</f>
        <v>0</v>
      </c>
      <c r="Y277" s="333">
        <f>IFERROR(INDEX('20A'!$G$192:$G$227,MATCH($C277,'20A'!$B$192:$B$227,0)),0)</f>
        <v>0</v>
      </c>
      <c r="Z277" s="333">
        <f>IFERROR(INDEX('21A'!$G$192:$G$227,MATCH($C277,'21A'!$B$192:$B$227,0)),0)</f>
        <v>0</v>
      </c>
      <c r="AA277" s="333">
        <f>IFERROR(INDEX('22A'!$G$192:$G$227,MATCH($C277,'22A'!$B$192:$B$227,0)),0)</f>
        <v>0</v>
      </c>
      <c r="AB277" s="333">
        <f>IFERROR(INDEX('23A'!$G$192:$G$227,MATCH($C277,'23A'!$B$192:$B$227,0)),0)</f>
        <v>0</v>
      </c>
      <c r="AC277" s="333">
        <f>IFERROR(INDEX('24A'!$G$192:$G$227,MATCH($C277,'24A'!$B$192:$B$227,0)),0)</f>
        <v>0</v>
      </c>
      <c r="AD277" s="333">
        <f>IFERROR(INDEX('25A'!$G$192:$G$227,MATCH($C277,'25A'!$B$192:$B$227,0)),0)</f>
        <v>0</v>
      </c>
      <c r="AE277" s="333">
        <f>IFERROR(INDEX('26A'!$G$192:$G$227,MATCH($C277,'26A'!$B$192:$B$227,0)),0)</f>
        <v>0</v>
      </c>
      <c r="AF277" s="333">
        <f>IFERROR(INDEX('27A'!$G$192:$G$227,MATCH($C277,'27A'!$B$192:$B$227,0)),0)</f>
        <v>0</v>
      </c>
      <c r="AG277" s="333">
        <f>IFERROR(INDEX('28A'!$G$192:$G$227,MATCH($C277,'28A'!$B$192:$B$227,0)),0)</f>
        <v>0</v>
      </c>
      <c r="AH277" s="333">
        <f>IFERROR(INDEX('29A'!$G$192:$G$227,MATCH($C277,'29A'!$B$192:$B$227,0)),0)</f>
        <v>0</v>
      </c>
      <c r="AI277" s="333">
        <f>IFERROR(INDEX('30A'!$G$192:$G$227,MATCH($C277,'30A'!$B$192:$B$227,0)),0)</f>
        <v>0</v>
      </c>
    </row>
    <row r="278" spans="1:35" ht="17.399999999999999" hidden="1">
      <c r="A278" s="298"/>
      <c r="B278" s="298"/>
      <c r="C278" s="286" t="s">
        <v>216</v>
      </c>
      <c r="D278" s="293" t="s">
        <v>209</v>
      </c>
      <c r="E278" s="287">
        <f t="shared" si="5"/>
        <v>0</v>
      </c>
      <c r="F278" s="333">
        <f>IFERROR(INDEX('1A'!$G$192:$G$227,MATCH(C278,'1A'!$B$192:$B$227,0)),0)</f>
        <v>0</v>
      </c>
      <c r="G278" s="333">
        <f>IFERROR(INDEX(#REF!,MATCH(C278,#REF!,0)),0)</f>
        <v>0</v>
      </c>
      <c r="H278" s="333">
        <f>IFERROR(INDEX('3A'!$G$192:$G$227,MATCH(C278,'3A'!$B$192:$B$227,0)),0)</f>
        <v>0</v>
      </c>
      <c r="I278" s="333">
        <f>IFERROR(INDEX('4A'!$G$192:$G$227,MATCH(C278,'4A'!$B$192:$B$227,0)),0)</f>
        <v>0</v>
      </c>
      <c r="J278" s="333">
        <f>IFERROR(INDEX('5A'!$G$192:$G$227,MATCH(C278,'5A'!$B$192:$B$227,0)),0)</f>
        <v>0</v>
      </c>
      <c r="K278" s="333">
        <f>IFERROR(INDEX('6A'!$G$192:$G$227,MATCH(C278,'6A'!$B$192:$B$227,0)),0)</f>
        <v>0</v>
      </c>
      <c r="L278" s="333">
        <f>IFERROR(INDEX('7A'!$G$192:$G$227,MATCH(C278,'7A'!$B$192:$B$227,0)),0)</f>
        <v>0</v>
      </c>
      <c r="M278" s="333">
        <f>IFERROR(INDEX('8A'!$G$192:$G$227,MATCH(C278,'8A'!$B$192:$B$227,0)),0)</f>
        <v>0</v>
      </c>
      <c r="N278" s="333">
        <f>IFERROR(INDEX('9A'!$G$192:$G$227,MATCH(C278,'9A'!$B$192:$B$227,0)),0)</f>
        <v>0</v>
      </c>
      <c r="O278" s="333">
        <f>IFERROR(INDEX('10A'!$G$192:$G$227,MATCH(C278,'10A'!$B$192:$B$227,0)),0)</f>
        <v>0</v>
      </c>
      <c r="P278" s="333">
        <f>IFERROR(INDEX('11A'!$G$192:$G$227,MATCH(C278,'11A'!$B$192:$B$227,0)),0)</f>
        <v>0</v>
      </c>
      <c r="Q278" s="333">
        <f>IFERROR(INDEX('12A'!$G$192:$G$227,MATCH(C278,'12A'!$B$192:$B$227,0)),0)</f>
        <v>0</v>
      </c>
      <c r="R278" s="333">
        <f>IFERROR(INDEX('13A'!$G$192:$G$227,MATCH(C278,'13A'!$B$192:$B$227,0)),0)</f>
        <v>0</v>
      </c>
      <c r="S278" s="333">
        <f>IFERROR(INDEX('14A'!$G$192:$G$227,MATCH(C278,'14A'!$B$192:$B$227,0)),0)</f>
        <v>0</v>
      </c>
      <c r="T278" s="333">
        <f>IFERROR(INDEX('15A'!$G$192:$G$227,MATCH(C278,'15A'!$B$192:$B$227,0)),0)</f>
        <v>0</v>
      </c>
      <c r="U278" s="333">
        <f>IFERROR(INDEX('16A'!$G$192:$G$227,MATCH($C278,'16A'!$B$192:$B$227,0)),0)</f>
        <v>0</v>
      </c>
      <c r="V278" s="333">
        <f>IFERROR(INDEX('17A'!$G$192:$G$227,MATCH($C278,'17A'!$B$192:$B$227,0)),0)</f>
        <v>0</v>
      </c>
      <c r="W278" s="333">
        <f>IFERROR(INDEX('18A'!$G$192:$G$227,MATCH($C278,'18A'!$B$192:$B$227,0)),0)</f>
        <v>0</v>
      </c>
      <c r="X278" s="333">
        <f>IFERROR(INDEX('19A'!$G$192:$G$227,MATCH($C278,'19A'!$B$192:$B$227,0)),0)</f>
        <v>0</v>
      </c>
      <c r="Y278" s="333">
        <f>IFERROR(INDEX('20A'!$G$192:$G$227,MATCH($C278,'20A'!$B$192:$B$227,0)),0)</f>
        <v>0</v>
      </c>
      <c r="Z278" s="333">
        <f>IFERROR(INDEX('21A'!$G$192:$G$227,MATCH($C278,'21A'!$B$192:$B$227,0)),0)</f>
        <v>0</v>
      </c>
      <c r="AA278" s="333">
        <f>IFERROR(INDEX('22A'!$G$192:$G$227,MATCH($C278,'22A'!$B$192:$B$227,0)),0)</f>
        <v>0</v>
      </c>
      <c r="AB278" s="333">
        <f>IFERROR(INDEX('23A'!$G$192:$G$227,MATCH($C278,'23A'!$B$192:$B$227,0)),0)</f>
        <v>0</v>
      </c>
      <c r="AC278" s="333">
        <f>IFERROR(INDEX('24A'!$G$192:$G$227,MATCH($C278,'24A'!$B$192:$B$227,0)),0)</f>
        <v>0</v>
      </c>
      <c r="AD278" s="333">
        <f>IFERROR(INDEX('25A'!$G$192:$G$227,MATCH($C278,'25A'!$B$192:$B$227,0)),0)</f>
        <v>0</v>
      </c>
      <c r="AE278" s="333">
        <f>IFERROR(INDEX('26A'!$G$192:$G$227,MATCH($C278,'26A'!$B$192:$B$227,0)),0)</f>
        <v>0</v>
      </c>
      <c r="AF278" s="333">
        <f>IFERROR(INDEX('27A'!$G$192:$G$227,MATCH($C278,'27A'!$B$192:$B$227,0)),0)</f>
        <v>0</v>
      </c>
      <c r="AG278" s="333">
        <f>IFERROR(INDEX('28A'!$G$192:$G$227,MATCH($C278,'28A'!$B$192:$B$227,0)),0)</f>
        <v>0</v>
      </c>
      <c r="AH278" s="333">
        <f>IFERROR(INDEX('29A'!$G$192:$G$227,MATCH($C278,'29A'!$B$192:$B$227,0)),0)</f>
        <v>0</v>
      </c>
      <c r="AI278" s="333">
        <f>IFERROR(INDEX('30A'!$G$192:$G$227,MATCH($C278,'30A'!$B$192:$B$227,0)),0)</f>
        <v>0</v>
      </c>
    </row>
    <row r="279" spans="1:35" ht="17.399999999999999" hidden="1">
      <c r="A279" s="298"/>
      <c r="B279" s="298"/>
      <c r="C279" s="286" t="s">
        <v>401</v>
      </c>
      <c r="D279" s="293" t="s">
        <v>209</v>
      </c>
      <c r="E279" s="287">
        <f t="shared" si="5"/>
        <v>0</v>
      </c>
      <c r="F279" s="333">
        <f>IFERROR(INDEX('1A'!$G$192:$G$227,MATCH(C279,'1A'!$B$192:$B$227,0)),0)</f>
        <v>0</v>
      </c>
      <c r="G279" s="333">
        <f>IFERROR(INDEX(#REF!,MATCH(C279,#REF!,0)),0)</f>
        <v>0</v>
      </c>
      <c r="H279" s="333">
        <f>IFERROR(INDEX('3A'!$G$192:$G$227,MATCH(C279,'3A'!$B$192:$B$227,0)),0)</f>
        <v>0</v>
      </c>
      <c r="I279" s="333">
        <f>IFERROR(INDEX('4A'!$G$192:$G$227,MATCH(C279,'4A'!$B$192:$B$227,0)),0)</f>
        <v>0</v>
      </c>
      <c r="J279" s="333">
        <f>IFERROR(INDEX('5A'!$G$192:$G$227,MATCH(C279,'5A'!$B$192:$B$227,0)),0)</f>
        <v>0</v>
      </c>
      <c r="K279" s="333">
        <f>IFERROR(INDEX('6A'!$G$192:$G$227,MATCH(C279,'6A'!$B$192:$B$227,0)),0)</f>
        <v>0</v>
      </c>
      <c r="L279" s="333">
        <f>IFERROR(INDEX('7A'!$G$192:$G$227,MATCH(C279,'7A'!$B$192:$B$227,0)),0)</f>
        <v>0</v>
      </c>
      <c r="M279" s="333">
        <f>IFERROR(INDEX('8A'!$G$192:$G$227,MATCH(C279,'8A'!$B$192:$B$227,0)),0)</f>
        <v>0</v>
      </c>
      <c r="N279" s="333">
        <f>IFERROR(INDEX('9A'!$G$192:$G$227,MATCH(C279,'9A'!$B$192:$B$227,0)),0)</f>
        <v>0</v>
      </c>
      <c r="O279" s="333">
        <f>IFERROR(INDEX('10A'!$G$192:$G$227,MATCH(C279,'10A'!$B$192:$B$227,0)),0)</f>
        <v>0</v>
      </c>
      <c r="P279" s="333">
        <f>IFERROR(INDEX('11A'!$G$192:$G$227,MATCH(C279,'11A'!$B$192:$B$227,0)),0)</f>
        <v>0</v>
      </c>
      <c r="Q279" s="333">
        <f>IFERROR(INDEX('12A'!$G$192:$G$227,MATCH(C279,'12A'!$B$192:$B$227,0)),0)</f>
        <v>0</v>
      </c>
      <c r="R279" s="333">
        <f>IFERROR(INDEX('13A'!$G$192:$G$227,MATCH(C279,'13A'!$B$192:$B$227,0)),0)</f>
        <v>0</v>
      </c>
      <c r="S279" s="333">
        <f>IFERROR(INDEX('14A'!$G$192:$G$227,MATCH(C279,'14A'!$B$192:$B$227,0)),0)</f>
        <v>0</v>
      </c>
      <c r="T279" s="333">
        <f>IFERROR(INDEX('15A'!$G$192:$G$227,MATCH(C279,'15A'!$B$192:$B$227,0)),0)</f>
        <v>0</v>
      </c>
      <c r="U279" s="333">
        <f>IFERROR(INDEX('16A'!$G$192:$G$227,MATCH($C279,'16A'!$B$192:$B$227,0)),0)</f>
        <v>0</v>
      </c>
      <c r="V279" s="333">
        <f>IFERROR(INDEX('17A'!$G$192:$G$227,MATCH($C279,'17A'!$B$192:$B$227,0)),0)</f>
        <v>0</v>
      </c>
      <c r="W279" s="333">
        <f>IFERROR(INDEX('18A'!$G$192:$G$227,MATCH($C279,'18A'!$B$192:$B$227,0)),0)</f>
        <v>0</v>
      </c>
      <c r="X279" s="333">
        <f>IFERROR(INDEX('19A'!$G$192:$G$227,MATCH($C279,'19A'!$B$192:$B$227,0)),0)</f>
        <v>0</v>
      </c>
      <c r="Y279" s="333">
        <f>IFERROR(INDEX('20A'!$G$192:$G$227,MATCH($C279,'20A'!$B$192:$B$227,0)),0)</f>
        <v>0</v>
      </c>
      <c r="Z279" s="333">
        <f>IFERROR(INDEX('21A'!$G$192:$G$227,MATCH($C279,'21A'!$B$192:$B$227,0)),0)</f>
        <v>0</v>
      </c>
      <c r="AA279" s="333">
        <f>IFERROR(INDEX('22A'!$G$192:$G$227,MATCH($C279,'22A'!$B$192:$B$227,0)),0)</f>
        <v>0</v>
      </c>
      <c r="AB279" s="333">
        <f>IFERROR(INDEX('23A'!$G$192:$G$227,MATCH($C279,'23A'!$B$192:$B$227,0)),0)</f>
        <v>0</v>
      </c>
      <c r="AC279" s="333">
        <f>IFERROR(INDEX('24A'!$G$192:$G$227,MATCH($C279,'24A'!$B$192:$B$227,0)),0)</f>
        <v>0</v>
      </c>
      <c r="AD279" s="333">
        <f>IFERROR(INDEX('25A'!$G$192:$G$227,MATCH($C279,'25A'!$B$192:$B$227,0)),0)</f>
        <v>0</v>
      </c>
      <c r="AE279" s="333">
        <f>IFERROR(INDEX('26A'!$G$192:$G$227,MATCH($C279,'26A'!$B$192:$B$227,0)),0)</f>
        <v>0</v>
      </c>
      <c r="AF279" s="333">
        <f>IFERROR(INDEX('27A'!$G$192:$G$227,MATCH($C279,'27A'!$B$192:$B$227,0)),0)</f>
        <v>0</v>
      </c>
      <c r="AG279" s="333">
        <f>IFERROR(INDEX('28A'!$G$192:$G$227,MATCH($C279,'28A'!$B$192:$B$227,0)),0)</f>
        <v>0</v>
      </c>
      <c r="AH279" s="333">
        <f>IFERROR(INDEX('29A'!$G$192:$G$227,MATCH($C279,'29A'!$B$192:$B$227,0)),0)</f>
        <v>0</v>
      </c>
      <c r="AI279" s="333">
        <f>IFERROR(INDEX('30A'!$G$192:$G$227,MATCH($C279,'30A'!$B$192:$B$227,0)),0)</f>
        <v>0</v>
      </c>
    </row>
    <row r="280" spans="1:35" ht="17.399999999999999" hidden="1">
      <c r="A280" s="298"/>
      <c r="B280" s="298"/>
      <c r="C280" s="286" t="s">
        <v>683</v>
      </c>
      <c r="D280" s="293" t="s">
        <v>209</v>
      </c>
      <c r="E280" s="287">
        <f t="shared" si="5"/>
        <v>0</v>
      </c>
      <c r="F280" s="333">
        <f>IFERROR(INDEX('1A'!$G$192:$G$227,MATCH(C280,'1A'!$B$192:$B$227,0)),0)</f>
        <v>0</v>
      </c>
      <c r="G280" s="333">
        <f>IFERROR(INDEX(#REF!,MATCH(C280,#REF!,0)),0)</f>
        <v>0</v>
      </c>
      <c r="H280" s="333">
        <f>IFERROR(INDEX('3A'!$G$192:$G$227,MATCH(C280,'3A'!$B$192:$B$227,0)),0)</f>
        <v>0</v>
      </c>
      <c r="I280" s="333">
        <f>IFERROR(INDEX('4A'!$G$192:$G$227,MATCH(C280,'4A'!$B$192:$B$227,0)),0)</f>
        <v>0</v>
      </c>
      <c r="J280" s="333">
        <f>IFERROR(INDEX('5A'!$G$192:$G$227,MATCH(C280,'5A'!$B$192:$B$227,0)),0)</f>
        <v>0</v>
      </c>
      <c r="K280" s="333">
        <f>IFERROR(INDEX('6A'!$G$192:$G$227,MATCH(C280,'6A'!$B$192:$B$227,0)),0)</f>
        <v>0</v>
      </c>
      <c r="L280" s="333">
        <f>IFERROR(INDEX('7A'!$G$192:$G$227,MATCH(C280,'7A'!$B$192:$B$227,0)),0)</f>
        <v>0</v>
      </c>
      <c r="M280" s="333">
        <f>IFERROR(INDEX('8A'!$G$192:$G$227,MATCH(C280,'8A'!$B$192:$B$227,0)),0)</f>
        <v>0</v>
      </c>
      <c r="N280" s="333">
        <f>IFERROR(INDEX('9A'!$G$192:$G$227,MATCH(C280,'9A'!$B$192:$B$227,0)),0)</f>
        <v>0</v>
      </c>
      <c r="O280" s="333">
        <f>IFERROR(INDEX('10A'!$G$192:$G$227,MATCH(C280,'10A'!$B$192:$B$227,0)),0)</f>
        <v>0</v>
      </c>
      <c r="P280" s="333">
        <f>IFERROR(INDEX('11A'!$G$192:$G$227,MATCH(C280,'11A'!$B$192:$B$227,0)),0)</f>
        <v>0</v>
      </c>
      <c r="Q280" s="333">
        <f>IFERROR(INDEX('12A'!$G$192:$G$227,MATCH(C280,'12A'!$B$192:$B$227,0)),0)</f>
        <v>0</v>
      </c>
      <c r="R280" s="333">
        <f>IFERROR(INDEX('13A'!$G$192:$G$227,MATCH(C280,'13A'!$B$192:$B$227,0)),0)</f>
        <v>0</v>
      </c>
      <c r="S280" s="333">
        <f>IFERROR(INDEX('14A'!$G$192:$G$227,MATCH(C280,'14A'!$B$192:$B$227,0)),0)</f>
        <v>0</v>
      </c>
      <c r="T280" s="333">
        <f>IFERROR(INDEX('15A'!$G$192:$G$227,MATCH(C280,'15A'!$B$192:$B$227,0)),0)</f>
        <v>0</v>
      </c>
      <c r="U280" s="333">
        <f>IFERROR(INDEX('16A'!$G$192:$G$227,MATCH($C280,'16A'!$B$192:$B$227,0)),0)</f>
        <v>0</v>
      </c>
      <c r="V280" s="333">
        <f>IFERROR(INDEX('17A'!$G$192:$G$227,MATCH($C280,'17A'!$B$192:$B$227,0)),0)</f>
        <v>0</v>
      </c>
      <c r="W280" s="333">
        <f>IFERROR(INDEX('18A'!$G$192:$G$227,MATCH($C280,'18A'!$B$192:$B$227,0)),0)</f>
        <v>0</v>
      </c>
      <c r="X280" s="333">
        <f>IFERROR(INDEX('19A'!$G$192:$G$227,MATCH($C280,'19A'!$B$192:$B$227,0)),0)</f>
        <v>0</v>
      </c>
      <c r="Y280" s="333">
        <f>IFERROR(INDEX('20A'!$G$192:$G$227,MATCH($C280,'20A'!$B$192:$B$227,0)),0)</f>
        <v>0</v>
      </c>
      <c r="Z280" s="333">
        <f>IFERROR(INDEX('21A'!$G$192:$G$227,MATCH($C280,'21A'!$B$192:$B$227,0)),0)</f>
        <v>0</v>
      </c>
      <c r="AA280" s="333">
        <f>IFERROR(INDEX('22A'!$G$192:$G$227,MATCH($C280,'22A'!$B$192:$B$227,0)),0)</f>
        <v>0</v>
      </c>
      <c r="AB280" s="333">
        <f>IFERROR(INDEX('23A'!$G$192:$G$227,MATCH($C280,'23A'!$B$192:$B$227,0)),0)</f>
        <v>0</v>
      </c>
      <c r="AC280" s="333">
        <f>IFERROR(INDEX('24A'!$G$192:$G$227,MATCH($C280,'24A'!$B$192:$B$227,0)),0)</f>
        <v>0</v>
      </c>
      <c r="AD280" s="333">
        <f>IFERROR(INDEX('25A'!$G$192:$G$227,MATCH($C280,'25A'!$B$192:$B$227,0)),0)</f>
        <v>0</v>
      </c>
      <c r="AE280" s="333">
        <f>IFERROR(INDEX('26A'!$G$192:$G$227,MATCH($C280,'26A'!$B$192:$B$227,0)),0)</f>
        <v>0</v>
      </c>
      <c r="AF280" s="333">
        <f>IFERROR(INDEX('27A'!$G$192:$G$227,MATCH($C280,'27A'!$B$192:$B$227,0)),0)</f>
        <v>0</v>
      </c>
      <c r="AG280" s="333">
        <f>IFERROR(INDEX('28A'!$G$192:$G$227,MATCH($C280,'28A'!$B$192:$B$227,0)),0)</f>
        <v>0</v>
      </c>
      <c r="AH280" s="333">
        <f>IFERROR(INDEX('29A'!$G$192:$G$227,MATCH($C280,'29A'!$B$192:$B$227,0)),0)</f>
        <v>0</v>
      </c>
      <c r="AI280" s="333">
        <f>IFERROR(INDEX('30A'!$G$192:$G$227,MATCH($C280,'30A'!$B$192:$B$227,0)),0)</f>
        <v>0</v>
      </c>
    </row>
    <row r="281" spans="1:35" ht="17.399999999999999" hidden="1">
      <c r="A281" s="298"/>
      <c r="B281" s="298"/>
      <c r="C281" s="286" t="s">
        <v>684</v>
      </c>
      <c r="D281" s="293" t="s">
        <v>209</v>
      </c>
      <c r="E281" s="287">
        <f t="shared" ref="E281:E305" si="6">SUM(F281:T281)</f>
        <v>0</v>
      </c>
      <c r="F281" s="333">
        <f>IFERROR(INDEX('1A'!$G$192:$G$227,MATCH(C281,'1A'!$B$192:$B$227,0)),0)</f>
        <v>0</v>
      </c>
      <c r="G281" s="333">
        <f>IFERROR(INDEX(#REF!,MATCH(C281,#REF!,0)),0)</f>
        <v>0</v>
      </c>
      <c r="H281" s="333">
        <f>IFERROR(INDEX('3A'!$G$192:$G$227,MATCH(C281,'3A'!$B$192:$B$227,0)),0)</f>
        <v>0</v>
      </c>
      <c r="I281" s="333">
        <f>IFERROR(INDEX('4A'!$G$192:$G$227,MATCH(C281,'4A'!$B$192:$B$227,0)),0)</f>
        <v>0</v>
      </c>
      <c r="J281" s="333">
        <f>IFERROR(INDEX('5A'!$G$192:$G$227,MATCH(C281,'5A'!$B$192:$B$227,0)),0)</f>
        <v>0</v>
      </c>
      <c r="K281" s="333">
        <f>IFERROR(INDEX('6A'!$G$192:$G$227,MATCH(C281,'6A'!$B$192:$B$227,0)),0)</f>
        <v>0</v>
      </c>
      <c r="L281" s="333">
        <f>IFERROR(INDEX('7A'!$G$192:$G$227,MATCH(C281,'7A'!$B$192:$B$227,0)),0)</f>
        <v>0</v>
      </c>
      <c r="M281" s="333">
        <f>IFERROR(INDEX('8A'!$G$192:$G$227,MATCH(C281,'8A'!$B$192:$B$227,0)),0)</f>
        <v>0</v>
      </c>
      <c r="N281" s="333">
        <f>IFERROR(INDEX('9A'!$G$192:$G$227,MATCH(C281,'9A'!$B$192:$B$227,0)),0)</f>
        <v>0</v>
      </c>
      <c r="O281" s="333">
        <f>IFERROR(INDEX('10A'!$G$192:$G$227,MATCH(C281,'10A'!$B$192:$B$227,0)),0)</f>
        <v>0</v>
      </c>
      <c r="P281" s="333">
        <f>IFERROR(INDEX('11A'!$G$192:$G$227,MATCH(C281,'11A'!$B$192:$B$227,0)),0)</f>
        <v>0</v>
      </c>
      <c r="Q281" s="333">
        <f>IFERROR(INDEX('12A'!$G$192:$G$227,MATCH(C281,'12A'!$B$192:$B$227,0)),0)</f>
        <v>0</v>
      </c>
      <c r="R281" s="333">
        <f>IFERROR(INDEX('13A'!$G$192:$G$227,MATCH(C281,'13A'!$B$192:$B$227,0)),0)</f>
        <v>0</v>
      </c>
      <c r="S281" s="333">
        <f>IFERROR(INDEX('14A'!$G$192:$G$227,MATCH(C281,'14A'!$B$192:$B$227,0)),0)</f>
        <v>0</v>
      </c>
      <c r="T281" s="333">
        <f>IFERROR(INDEX('15A'!$G$192:$G$227,MATCH(C281,'15A'!$B$192:$B$227,0)),0)</f>
        <v>0</v>
      </c>
      <c r="U281" s="333">
        <f>IFERROR(INDEX('16A'!$G$192:$G$227,MATCH($C281,'16A'!$B$192:$B$227,0)),0)</f>
        <v>0</v>
      </c>
      <c r="V281" s="333">
        <f>IFERROR(INDEX('17A'!$G$192:$G$227,MATCH($C281,'17A'!$B$192:$B$227,0)),0)</f>
        <v>0</v>
      </c>
      <c r="W281" s="333">
        <f>IFERROR(INDEX('18A'!$G$192:$G$227,MATCH($C281,'18A'!$B$192:$B$227,0)),0)</f>
        <v>0</v>
      </c>
      <c r="X281" s="333">
        <f>IFERROR(INDEX('19A'!$G$192:$G$227,MATCH($C281,'19A'!$B$192:$B$227,0)),0)</f>
        <v>0</v>
      </c>
      <c r="Y281" s="333">
        <f>IFERROR(INDEX('20A'!$G$192:$G$227,MATCH($C281,'20A'!$B$192:$B$227,0)),0)</f>
        <v>0</v>
      </c>
      <c r="Z281" s="333">
        <f>IFERROR(INDEX('21A'!$G$192:$G$227,MATCH($C281,'21A'!$B$192:$B$227,0)),0)</f>
        <v>0</v>
      </c>
      <c r="AA281" s="333">
        <f>IFERROR(INDEX('22A'!$G$192:$G$227,MATCH($C281,'22A'!$B$192:$B$227,0)),0)</f>
        <v>0</v>
      </c>
      <c r="AB281" s="333">
        <f>IFERROR(INDEX('23A'!$G$192:$G$227,MATCH($C281,'23A'!$B$192:$B$227,0)),0)</f>
        <v>0</v>
      </c>
      <c r="AC281" s="333">
        <f>IFERROR(INDEX('24A'!$G$192:$G$227,MATCH($C281,'24A'!$B$192:$B$227,0)),0)</f>
        <v>0</v>
      </c>
      <c r="AD281" s="333">
        <f>IFERROR(INDEX('25A'!$G$192:$G$227,MATCH($C281,'25A'!$B$192:$B$227,0)),0)</f>
        <v>0</v>
      </c>
      <c r="AE281" s="333">
        <f>IFERROR(INDEX('26A'!$G$192:$G$227,MATCH($C281,'26A'!$B$192:$B$227,0)),0)</f>
        <v>0</v>
      </c>
      <c r="AF281" s="333">
        <f>IFERROR(INDEX('27A'!$G$192:$G$227,MATCH($C281,'27A'!$B$192:$B$227,0)),0)</f>
        <v>0</v>
      </c>
      <c r="AG281" s="333">
        <f>IFERROR(INDEX('28A'!$G$192:$G$227,MATCH($C281,'28A'!$B$192:$B$227,0)),0)</f>
        <v>0</v>
      </c>
      <c r="AH281" s="333">
        <f>IFERROR(INDEX('29A'!$G$192:$G$227,MATCH($C281,'29A'!$B$192:$B$227,0)),0)</f>
        <v>0</v>
      </c>
      <c r="AI281" s="333">
        <f>IFERROR(INDEX('30A'!$G$192:$G$227,MATCH($C281,'30A'!$B$192:$B$227,0)),0)</f>
        <v>0</v>
      </c>
    </row>
    <row r="282" spans="1:35" ht="17.399999999999999" hidden="1">
      <c r="A282" s="298"/>
      <c r="B282" s="298"/>
      <c r="C282" s="286" t="s">
        <v>685</v>
      </c>
      <c r="D282" s="293" t="s">
        <v>209</v>
      </c>
      <c r="E282" s="287">
        <f t="shared" si="6"/>
        <v>0</v>
      </c>
      <c r="F282" s="333">
        <f>IFERROR(INDEX('1A'!$G$192:$G$227,MATCH(C282,'1A'!$B$192:$B$227,0)),0)</f>
        <v>0</v>
      </c>
      <c r="G282" s="333">
        <f>IFERROR(INDEX(#REF!,MATCH(C282,#REF!,0)),0)</f>
        <v>0</v>
      </c>
      <c r="H282" s="333">
        <f>IFERROR(INDEX('3A'!$G$192:$G$227,MATCH(C282,'3A'!$B$192:$B$227,0)),0)</f>
        <v>0</v>
      </c>
      <c r="I282" s="333">
        <f>IFERROR(INDEX('4A'!$G$192:$G$227,MATCH(C282,'4A'!$B$192:$B$227,0)),0)</f>
        <v>0</v>
      </c>
      <c r="J282" s="333">
        <f>IFERROR(INDEX('5A'!$G$192:$G$227,MATCH(C282,'5A'!$B$192:$B$227,0)),0)</f>
        <v>0</v>
      </c>
      <c r="K282" s="333">
        <f>IFERROR(INDEX('6A'!$G$192:$G$227,MATCH(C282,'6A'!$B$192:$B$227,0)),0)</f>
        <v>0</v>
      </c>
      <c r="L282" s="333">
        <f>IFERROR(INDEX('7A'!$G$192:$G$227,MATCH(C282,'7A'!$B$192:$B$227,0)),0)</f>
        <v>0</v>
      </c>
      <c r="M282" s="333">
        <f>IFERROR(INDEX('8A'!$G$192:$G$227,MATCH(C282,'8A'!$B$192:$B$227,0)),0)</f>
        <v>0</v>
      </c>
      <c r="N282" s="333">
        <f>IFERROR(INDEX('9A'!$G$192:$G$227,MATCH(C282,'9A'!$B$192:$B$227,0)),0)</f>
        <v>0</v>
      </c>
      <c r="O282" s="333">
        <f>IFERROR(INDEX('10A'!$G$192:$G$227,MATCH(C282,'10A'!$B$192:$B$227,0)),0)</f>
        <v>0</v>
      </c>
      <c r="P282" s="333">
        <f>IFERROR(INDEX('11A'!$G$192:$G$227,MATCH(C282,'11A'!$B$192:$B$227,0)),0)</f>
        <v>0</v>
      </c>
      <c r="Q282" s="333">
        <f>IFERROR(INDEX('12A'!$G$192:$G$227,MATCH(C282,'12A'!$B$192:$B$227,0)),0)</f>
        <v>0</v>
      </c>
      <c r="R282" s="333">
        <f>IFERROR(INDEX('13A'!$G$192:$G$227,MATCH(C282,'13A'!$B$192:$B$227,0)),0)</f>
        <v>0</v>
      </c>
      <c r="S282" s="333">
        <f>IFERROR(INDEX('14A'!$G$192:$G$227,MATCH(C282,'14A'!$B$192:$B$227,0)),0)</f>
        <v>0</v>
      </c>
      <c r="T282" s="333">
        <f>IFERROR(INDEX('15A'!$G$192:$G$227,MATCH(C282,'15A'!$B$192:$B$227,0)),0)</f>
        <v>0</v>
      </c>
      <c r="U282" s="333">
        <f>IFERROR(INDEX('16A'!$G$192:$G$227,MATCH($C282,'16A'!$B$192:$B$227,0)),0)</f>
        <v>0</v>
      </c>
      <c r="V282" s="333">
        <f>IFERROR(INDEX('17A'!$G$192:$G$227,MATCH($C282,'17A'!$B$192:$B$227,0)),0)</f>
        <v>0</v>
      </c>
      <c r="W282" s="333">
        <f>IFERROR(INDEX('18A'!$G$192:$G$227,MATCH($C282,'18A'!$B$192:$B$227,0)),0)</f>
        <v>0</v>
      </c>
      <c r="X282" s="333">
        <f>IFERROR(INDEX('19A'!$G$192:$G$227,MATCH($C282,'19A'!$B$192:$B$227,0)),0)</f>
        <v>0</v>
      </c>
      <c r="Y282" s="333">
        <f>IFERROR(INDEX('20A'!$G$192:$G$227,MATCH($C282,'20A'!$B$192:$B$227,0)),0)</f>
        <v>0</v>
      </c>
      <c r="Z282" s="333">
        <f>IFERROR(INDEX('21A'!$G$192:$G$227,MATCH($C282,'21A'!$B$192:$B$227,0)),0)</f>
        <v>0</v>
      </c>
      <c r="AA282" s="333">
        <f>IFERROR(INDEX('22A'!$G$192:$G$227,MATCH($C282,'22A'!$B$192:$B$227,0)),0)</f>
        <v>0</v>
      </c>
      <c r="AB282" s="333">
        <f>IFERROR(INDEX('23A'!$G$192:$G$227,MATCH($C282,'23A'!$B$192:$B$227,0)),0)</f>
        <v>0</v>
      </c>
      <c r="AC282" s="333">
        <f>IFERROR(INDEX('24A'!$G$192:$G$227,MATCH($C282,'24A'!$B$192:$B$227,0)),0)</f>
        <v>0</v>
      </c>
      <c r="AD282" s="333">
        <f>IFERROR(INDEX('25A'!$G$192:$G$227,MATCH($C282,'25A'!$B$192:$B$227,0)),0)</f>
        <v>0</v>
      </c>
      <c r="AE282" s="333">
        <f>IFERROR(INDEX('26A'!$G$192:$G$227,MATCH($C282,'26A'!$B$192:$B$227,0)),0)</f>
        <v>0</v>
      </c>
      <c r="AF282" s="333">
        <f>IFERROR(INDEX('27A'!$G$192:$G$227,MATCH($C282,'27A'!$B$192:$B$227,0)),0)</f>
        <v>0</v>
      </c>
      <c r="AG282" s="333">
        <f>IFERROR(INDEX('28A'!$G$192:$G$227,MATCH($C282,'28A'!$B$192:$B$227,0)),0)</f>
        <v>0</v>
      </c>
      <c r="AH282" s="333">
        <f>IFERROR(INDEX('29A'!$G$192:$G$227,MATCH($C282,'29A'!$B$192:$B$227,0)),0)</f>
        <v>0</v>
      </c>
      <c r="AI282" s="333">
        <f>IFERROR(INDEX('30A'!$G$192:$G$227,MATCH($C282,'30A'!$B$192:$B$227,0)),0)</f>
        <v>0</v>
      </c>
    </row>
    <row r="283" spans="1:35" ht="17.399999999999999">
      <c r="A283" s="298"/>
      <c r="B283" s="298"/>
      <c r="C283" s="286" t="s">
        <v>700</v>
      </c>
      <c r="D283" s="293" t="s">
        <v>209</v>
      </c>
      <c r="E283" s="287">
        <f t="shared" si="6"/>
        <v>200</v>
      </c>
      <c r="F283" s="333">
        <f>IFERROR(INDEX('1A'!$G$192:$G$227,MATCH(C283,'1A'!$B$192:$B$227,0)),0)</f>
        <v>200</v>
      </c>
      <c r="G283" s="333">
        <f>IFERROR(INDEX(#REF!,MATCH(C283,#REF!,0)),0)</f>
        <v>0</v>
      </c>
      <c r="H283" s="333">
        <f>IFERROR(INDEX('3A'!$G$192:$G$227,MATCH(C283,'3A'!$B$192:$B$227,0)),0)</f>
        <v>0</v>
      </c>
      <c r="I283" s="333">
        <f>IFERROR(INDEX('4A'!$G$192:$G$227,MATCH(C283,'4A'!$B$192:$B$227,0)),0)</f>
        <v>0</v>
      </c>
      <c r="J283" s="333">
        <f>IFERROR(INDEX('5A'!$G$192:$G$227,MATCH(C283,'5A'!$B$192:$B$227,0)),0)</f>
        <v>0</v>
      </c>
      <c r="K283" s="333">
        <f>IFERROR(INDEX('6A'!$G$192:$G$227,MATCH(C283,'6A'!$B$192:$B$227,0)),0)</f>
        <v>0</v>
      </c>
      <c r="L283" s="333">
        <f>IFERROR(INDEX('7A'!$G$192:$G$227,MATCH(C283,'7A'!$B$192:$B$227,0)),0)</f>
        <v>0</v>
      </c>
      <c r="M283" s="333">
        <f>IFERROR(INDEX('8A'!$G$192:$G$227,MATCH(C283,'8A'!$B$192:$B$227,0)),0)</f>
        <v>0</v>
      </c>
      <c r="N283" s="333">
        <f>IFERROR(INDEX('9A'!$G$192:$G$227,MATCH(C283,'9A'!$B$192:$B$227,0)),0)</f>
        <v>0</v>
      </c>
      <c r="O283" s="333">
        <f>IFERROR(INDEX('10A'!$G$192:$G$227,MATCH(C283,'10A'!$B$192:$B$227,0)),0)</f>
        <v>0</v>
      </c>
      <c r="P283" s="333">
        <f>IFERROR(INDEX('11A'!$G$192:$G$227,MATCH(C283,'11A'!$B$192:$B$227,0)),0)</f>
        <v>0</v>
      </c>
      <c r="Q283" s="333">
        <f>IFERROR(INDEX('12A'!$G$192:$G$227,MATCH(C283,'12A'!$B$192:$B$227,0)),0)</f>
        <v>0</v>
      </c>
      <c r="R283" s="333">
        <f>IFERROR(INDEX('13A'!$G$192:$G$227,MATCH(C283,'13A'!$B$192:$B$227,0)),0)</f>
        <v>0</v>
      </c>
      <c r="S283" s="333">
        <f>IFERROR(INDEX('14A'!$G$192:$G$227,MATCH(C283,'14A'!$B$192:$B$227,0)),0)</f>
        <v>0</v>
      </c>
      <c r="T283" s="333">
        <f>IFERROR(INDEX('15A'!$G$192:$G$227,MATCH(C283,'15A'!$B$192:$B$227,0)),0)</f>
        <v>0</v>
      </c>
      <c r="U283" s="333">
        <f>IFERROR(INDEX('16A'!$G$192:$G$227,MATCH($C283,'16A'!$B$192:$B$227,0)),0)</f>
        <v>0</v>
      </c>
      <c r="V283" s="333">
        <f>IFERROR(INDEX('17A'!$G$192:$G$227,MATCH($C283,'17A'!$B$192:$B$227,0)),0)</f>
        <v>0</v>
      </c>
      <c r="W283" s="333">
        <f>IFERROR(INDEX('18A'!$G$192:$G$227,MATCH($C283,'18A'!$B$192:$B$227,0)),0)</f>
        <v>0</v>
      </c>
      <c r="X283" s="333">
        <f>IFERROR(INDEX('19A'!$G$192:$G$227,MATCH($C283,'19A'!$B$192:$B$227,0)),0)</f>
        <v>0</v>
      </c>
      <c r="Y283" s="333">
        <f>IFERROR(INDEX('20A'!$G$192:$G$227,MATCH($C283,'20A'!$B$192:$B$227,0)),0)</f>
        <v>0</v>
      </c>
      <c r="Z283" s="333">
        <f>IFERROR(INDEX('21A'!$G$192:$G$227,MATCH($C283,'21A'!$B$192:$B$227,0)),0)</f>
        <v>0</v>
      </c>
      <c r="AA283" s="333">
        <f>IFERROR(INDEX('22A'!$G$192:$G$227,MATCH($C283,'22A'!$B$192:$B$227,0)),0)</f>
        <v>0</v>
      </c>
      <c r="AB283" s="333">
        <f>IFERROR(INDEX('23A'!$G$192:$G$227,MATCH($C283,'23A'!$B$192:$B$227,0)),0)</f>
        <v>0</v>
      </c>
      <c r="AC283" s="333">
        <f>IFERROR(INDEX('24A'!$G$192:$G$227,MATCH($C283,'24A'!$B$192:$B$227,0)),0)</f>
        <v>0</v>
      </c>
      <c r="AD283" s="333">
        <f>IFERROR(INDEX('25A'!$G$192:$G$227,MATCH($C283,'25A'!$B$192:$B$227,0)),0)</f>
        <v>0</v>
      </c>
      <c r="AE283" s="333">
        <f>IFERROR(INDEX('26A'!$G$192:$G$227,MATCH($C283,'26A'!$B$192:$B$227,0)),0)</f>
        <v>0</v>
      </c>
      <c r="AF283" s="333">
        <f>IFERROR(INDEX('27A'!$G$192:$G$227,MATCH($C283,'27A'!$B$192:$B$227,0)),0)</f>
        <v>0</v>
      </c>
      <c r="AG283" s="333">
        <f>IFERROR(INDEX('28A'!$G$192:$G$227,MATCH($C283,'28A'!$B$192:$B$227,0)),0)</f>
        <v>0</v>
      </c>
      <c r="AH283" s="333">
        <f>IFERROR(INDEX('29A'!$G$192:$G$227,MATCH($C283,'29A'!$B$192:$B$227,0)),0)</f>
        <v>0</v>
      </c>
      <c r="AI283" s="333">
        <f>IFERROR(INDEX('30A'!$G$192:$G$227,MATCH($C283,'30A'!$B$192:$B$227,0)),0)</f>
        <v>0</v>
      </c>
    </row>
    <row r="284" spans="1:35" ht="17.399999999999999" hidden="1">
      <c r="A284" s="298"/>
      <c r="B284" s="298"/>
      <c r="C284" s="286" t="s">
        <v>701</v>
      </c>
      <c r="D284" s="293" t="s">
        <v>209</v>
      </c>
      <c r="E284" s="287">
        <f t="shared" si="6"/>
        <v>0</v>
      </c>
      <c r="F284" s="333">
        <f>IFERROR(INDEX('1A'!$G$192:$G$227,MATCH(C284,'1A'!$B$192:$B$227,0)),0)</f>
        <v>0</v>
      </c>
      <c r="G284" s="333">
        <f>IFERROR(INDEX(#REF!,MATCH(C284,#REF!,0)),0)</f>
        <v>0</v>
      </c>
      <c r="H284" s="333">
        <f>IFERROR(INDEX('3A'!$G$192:$G$227,MATCH(C284,'3A'!$B$192:$B$227,0)),0)</f>
        <v>0</v>
      </c>
      <c r="I284" s="333">
        <f>IFERROR(INDEX('4A'!$G$192:$G$227,MATCH(C284,'4A'!$B$192:$B$227,0)),0)</f>
        <v>0</v>
      </c>
      <c r="J284" s="333">
        <f>IFERROR(INDEX('5A'!$G$192:$G$227,MATCH(C284,'5A'!$B$192:$B$227,0)),0)</f>
        <v>0</v>
      </c>
      <c r="K284" s="333">
        <f>IFERROR(INDEX('6A'!$G$192:$G$227,MATCH(C284,'6A'!$B$192:$B$227,0)),0)</f>
        <v>0</v>
      </c>
      <c r="L284" s="333">
        <f>IFERROR(INDEX('7A'!$G$192:$G$227,MATCH(C284,'7A'!$B$192:$B$227,0)),0)</f>
        <v>0</v>
      </c>
      <c r="M284" s="333">
        <f>IFERROR(INDEX('8A'!$G$192:$G$227,MATCH(C284,'8A'!$B$192:$B$227,0)),0)</f>
        <v>0</v>
      </c>
      <c r="N284" s="333">
        <f>IFERROR(INDEX('9A'!$G$192:$G$227,MATCH(C284,'9A'!$B$192:$B$227,0)),0)</f>
        <v>0</v>
      </c>
      <c r="O284" s="333">
        <f>IFERROR(INDEX('10A'!$G$192:$G$227,MATCH(C284,'10A'!$B$192:$B$227,0)),0)</f>
        <v>0</v>
      </c>
      <c r="P284" s="333">
        <f>IFERROR(INDEX('11A'!$G$192:$G$227,MATCH(C284,'11A'!$B$192:$B$227,0)),0)</f>
        <v>0</v>
      </c>
      <c r="Q284" s="333">
        <f>IFERROR(INDEX('12A'!$G$192:$G$227,MATCH(C284,'12A'!$B$192:$B$227,0)),0)</f>
        <v>0</v>
      </c>
      <c r="R284" s="333">
        <f>IFERROR(INDEX('13A'!$G$192:$G$227,MATCH(C284,'13A'!$B$192:$B$227,0)),0)</f>
        <v>0</v>
      </c>
      <c r="S284" s="333">
        <f>IFERROR(INDEX('14A'!$G$192:$G$227,MATCH(C284,'14A'!$B$192:$B$227,0)),0)</f>
        <v>0</v>
      </c>
      <c r="T284" s="333">
        <f>IFERROR(INDEX('15A'!$G$192:$G$227,MATCH(C284,'15A'!$B$192:$B$227,0)),0)</f>
        <v>0</v>
      </c>
      <c r="U284" s="333">
        <f>IFERROR(INDEX('16A'!$G$192:$G$227,MATCH($C284,'16A'!$B$192:$B$227,0)),0)</f>
        <v>0</v>
      </c>
      <c r="V284" s="333">
        <f>IFERROR(INDEX('17A'!$G$192:$G$227,MATCH($C284,'17A'!$B$192:$B$227,0)),0)</f>
        <v>0</v>
      </c>
      <c r="W284" s="333">
        <f>IFERROR(INDEX('18A'!$G$192:$G$227,MATCH($C284,'18A'!$B$192:$B$227,0)),0)</f>
        <v>0</v>
      </c>
      <c r="X284" s="333">
        <f>IFERROR(INDEX('19A'!$G$192:$G$227,MATCH($C284,'19A'!$B$192:$B$227,0)),0)</f>
        <v>0</v>
      </c>
      <c r="Y284" s="333">
        <f>IFERROR(INDEX('20A'!$G$192:$G$227,MATCH($C284,'20A'!$B$192:$B$227,0)),0)</f>
        <v>0</v>
      </c>
      <c r="Z284" s="333">
        <f>IFERROR(INDEX('21A'!$G$192:$G$227,MATCH($C284,'21A'!$B$192:$B$227,0)),0)</f>
        <v>0</v>
      </c>
      <c r="AA284" s="333">
        <f>IFERROR(INDEX('22A'!$G$192:$G$227,MATCH($C284,'22A'!$B$192:$B$227,0)),0)</f>
        <v>0</v>
      </c>
      <c r="AB284" s="333">
        <f>IFERROR(INDEX('23A'!$G$192:$G$227,MATCH($C284,'23A'!$B$192:$B$227,0)),0)</f>
        <v>0</v>
      </c>
      <c r="AC284" s="333">
        <f>IFERROR(INDEX('24A'!$G$192:$G$227,MATCH($C284,'24A'!$B$192:$B$227,0)),0)</f>
        <v>0</v>
      </c>
      <c r="AD284" s="333">
        <f>IFERROR(INDEX('25A'!$G$192:$G$227,MATCH($C284,'25A'!$B$192:$B$227,0)),0)</f>
        <v>0</v>
      </c>
      <c r="AE284" s="333">
        <f>IFERROR(INDEX('26A'!$G$192:$G$227,MATCH($C284,'26A'!$B$192:$B$227,0)),0)</f>
        <v>0</v>
      </c>
      <c r="AF284" s="333">
        <f>IFERROR(INDEX('27A'!$G$192:$G$227,MATCH($C284,'27A'!$B$192:$B$227,0)),0)</f>
        <v>0</v>
      </c>
      <c r="AG284" s="333">
        <f>IFERROR(INDEX('28A'!$G$192:$G$227,MATCH($C284,'28A'!$B$192:$B$227,0)),0)</f>
        <v>0</v>
      </c>
      <c r="AH284" s="333">
        <f>IFERROR(INDEX('29A'!$G$192:$G$227,MATCH($C284,'29A'!$B$192:$B$227,0)),0)</f>
        <v>0</v>
      </c>
      <c r="AI284" s="333">
        <f>IFERROR(INDEX('30A'!$G$192:$G$227,MATCH($C284,'30A'!$B$192:$B$227,0)),0)</f>
        <v>0</v>
      </c>
    </row>
    <row r="285" spans="1:35" ht="17.399999999999999" hidden="1">
      <c r="A285" s="298"/>
      <c r="B285" s="298"/>
      <c r="C285" s="286"/>
      <c r="D285" s="293" t="s">
        <v>209</v>
      </c>
      <c r="E285" s="287">
        <f t="shared" si="6"/>
        <v>0</v>
      </c>
      <c r="F285" s="333">
        <f>IFERROR(INDEX('1A'!$G$192:$G$227,MATCH(C285,'1A'!$B$192:$B$227,0)),0)</f>
        <v>0</v>
      </c>
      <c r="G285" s="333">
        <f>IFERROR(INDEX(#REF!,MATCH(C285,#REF!,0)),0)</f>
        <v>0</v>
      </c>
      <c r="H285" s="333">
        <f>IFERROR(INDEX('3A'!$G$192:$G$227,MATCH(C285,'3A'!$B$192:$B$227,0)),0)</f>
        <v>0</v>
      </c>
      <c r="I285" s="333">
        <f>IFERROR(INDEX('4A'!$G$192:$G$227,MATCH(C285,'4A'!$B$192:$B$227,0)),0)</f>
        <v>0</v>
      </c>
      <c r="J285" s="333">
        <f>IFERROR(INDEX('5A'!$G$192:$G$227,MATCH(C285,'5A'!$B$192:$B$227,0)),0)</f>
        <v>0</v>
      </c>
      <c r="K285" s="333">
        <f>IFERROR(INDEX('6A'!$G$192:$G$227,MATCH(C285,'6A'!$B$192:$B$227,0)),0)</f>
        <v>0</v>
      </c>
      <c r="L285" s="333">
        <f>IFERROR(INDEX('7A'!$G$192:$G$227,MATCH(C285,'7A'!$B$192:$B$227,0)),0)</f>
        <v>0</v>
      </c>
      <c r="M285" s="333">
        <f>IFERROR(INDEX('8A'!$G$192:$G$227,MATCH(C285,'8A'!$B$192:$B$227,0)),0)</f>
        <v>0</v>
      </c>
      <c r="N285" s="333">
        <f>IFERROR(INDEX('9A'!$G$192:$G$227,MATCH(C285,'9A'!$B$192:$B$227,0)),0)</f>
        <v>0</v>
      </c>
      <c r="O285" s="333">
        <f>IFERROR(INDEX('10A'!$G$192:$G$227,MATCH(C285,'10A'!$B$192:$B$227,0)),0)</f>
        <v>0</v>
      </c>
      <c r="P285" s="333">
        <f>IFERROR(INDEX('11A'!$G$192:$G$227,MATCH(C285,'11A'!$B$192:$B$227,0)),0)</f>
        <v>0</v>
      </c>
      <c r="Q285" s="333">
        <f>IFERROR(INDEX('12A'!$G$192:$G$227,MATCH(C285,'12A'!$B$192:$B$227,0)),0)</f>
        <v>0</v>
      </c>
      <c r="R285" s="333">
        <f>IFERROR(INDEX('13A'!$G$192:$G$227,MATCH(C285,'13A'!$B$192:$B$227,0)),0)</f>
        <v>0</v>
      </c>
      <c r="S285" s="333">
        <f>IFERROR(INDEX('14A'!$G$192:$G$227,MATCH(C285,'14A'!$B$192:$B$227,0)),0)</f>
        <v>0</v>
      </c>
      <c r="T285" s="333">
        <f>IFERROR(INDEX('15A'!$G$192:$G$227,MATCH(C285,'15A'!$B$192:$B$227,0)),0)</f>
        <v>0</v>
      </c>
      <c r="U285" s="333">
        <f>IFERROR(INDEX('16A'!$G$192:$G$227,MATCH($C285,'16A'!$B$192:$B$227,0)),0)</f>
        <v>0</v>
      </c>
      <c r="V285" s="333">
        <f>IFERROR(INDEX('17A'!$G$192:$G$227,MATCH($C285,'17A'!$B$192:$B$227,0)),0)</f>
        <v>0</v>
      </c>
      <c r="W285" s="333">
        <f>IFERROR(INDEX('18A'!$G$192:$G$227,MATCH($C285,'18A'!$B$192:$B$227,0)),0)</f>
        <v>0</v>
      </c>
      <c r="X285" s="333">
        <f>IFERROR(INDEX('19A'!$G$192:$G$227,MATCH($C285,'19A'!$B$192:$B$227,0)),0)</f>
        <v>0</v>
      </c>
      <c r="Y285" s="333">
        <f>IFERROR(INDEX('20A'!$G$192:$G$227,MATCH($C285,'20A'!$B$192:$B$227,0)),0)</f>
        <v>0</v>
      </c>
      <c r="Z285" s="333">
        <f>IFERROR(INDEX('21A'!$G$192:$G$227,MATCH($C285,'21A'!$B$192:$B$227,0)),0)</f>
        <v>0</v>
      </c>
      <c r="AA285" s="333">
        <f>IFERROR(INDEX('22A'!$G$192:$G$227,MATCH($C285,'22A'!$B$192:$B$227,0)),0)</f>
        <v>0</v>
      </c>
      <c r="AB285" s="333">
        <f>IFERROR(INDEX('23A'!$G$192:$G$227,MATCH($C285,'23A'!$B$192:$B$227,0)),0)</f>
        <v>0</v>
      </c>
      <c r="AC285" s="333">
        <f>IFERROR(INDEX('24A'!$G$192:$G$227,MATCH($C285,'24A'!$B$192:$B$227,0)),0)</f>
        <v>0</v>
      </c>
      <c r="AD285" s="333">
        <f>IFERROR(INDEX('25A'!$G$192:$G$227,MATCH($C285,'25A'!$B$192:$B$227,0)),0)</f>
        <v>0</v>
      </c>
      <c r="AE285" s="333">
        <f>IFERROR(INDEX('26A'!$G$192:$G$227,MATCH($C285,'26A'!$B$192:$B$227,0)),0)</f>
        <v>0</v>
      </c>
      <c r="AF285" s="333">
        <f>IFERROR(INDEX('27A'!$G$192:$G$227,MATCH($C285,'27A'!$B$192:$B$227,0)),0)</f>
        <v>0</v>
      </c>
      <c r="AG285" s="333">
        <f>IFERROR(INDEX('28A'!$G$192:$G$227,MATCH($C285,'28A'!$B$192:$B$227,0)),0)</f>
        <v>0</v>
      </c>
      <c r="AH285" s="333">
        <f>IFERROR(INDEX('29A'!$G$192:$G$227,MATCH($C285,'29A'!$B$192:$B$227,0)),0)</f>
        <v>0</v>
      </c>
      <c r="AI285" s="333">
        <f>IFERROR(INDEX('30A'!$G$192:$G$227,MATCH($C285,'30A'!$B$192:$B$227,0)),0)</f>
        <v>0</v>
      </c>
    </row>
    <row r="286" spans="1:35" ht="17.399999999999999" hidden="1">
      <c r="A286" s="298"/>
      <c r="B286" s="298"/>
      <c r="C286" s="286"/>
      <c r="D286" s="293" t="s">
        <v>209</v>
      </c>
      <c r="E286" s="287">
        <f t="shared" si="6"/>
        <v>0</v>
      </c>
      <c r="F286" s="333">
        <f>IFERROR(INDEX('1A'!$G$192:$G$227,MATCH(C286,'1A'!$B$192:$B$227,0)),0)</f>
        <v>0</v>
      </c>
      <c r="G286" s="333">
        <f>IFERROR(INDEX(#REF!,MATCH(C286,#REF!,0)),0)</f>
        <v>0</v>
      </c>
      <c r="H286" s="333">
        <f>IFERROR(INDEX('3A'!$G$192:$G$227,MATCH(C286,'3A'!$B$192:$B$227,0)),0)</f>
        <v>0</v>
      </c>
      <c r="I286" s="333">
        <f>IFERROR(INDEX('4A'!$G$192:$G$227,MATCH(C286,'4A'!$B$192:$B$227,0)),0)</f>
        <v>0</v>
      </c>
      <c r="J286" s="333">
        <f>IFERROR(INDEX('5A'!$G$192:$G$227,MATCH(C286,'5A'!$B$192:$B$227,0)),0)</f>
        <v>0</v>
      </c>
      <c r="K286" s="333">
        <f>IFERROR(INDEX('6A'!$G$192:$G$227,MATCH(C286,'6A'!$B$192:$B$227,0)),0)</f>
        <v>0</v>
      </c>
      <c r="L286" s="333">
        <f>IFERROR(INDEX('7A'!$G$192:$G$227,MATCH(C286,'7A'!$B$192:$B$227,0)),0)</f>
        <v>0</v>
      </c>
      <c r="M286" s="333">
        <f>IFERROR(INDEX('8A'!$G$192:$G$227,MATCH(C286,'8A'!$B$192:$B$227,0)),0)</f>
        <v>0</v>
      </c>
      <c r="N286" s="333">
        <f>IFERROR(INDEX('9A'!$G$192:$G$227,MATCH(C286,'9A'!$B$192:$B$227,0)),0)</f>
        <v>0</v>
      </c>
      <c r="O286" s="333">
        <f>IFERROR(INDEX('10A'!$G$192:$G$227,MATCH(C286,'10A'!$B$192:$B$227,0)),0)</f>
        <v>0</v>
      </c>
      <c r="P286" s="333">
        <f>IFERROR(INDEX('11A'!$G$192:$G$227,MATCH(C286,'11A'!$B$192:$B$227,0)),0)</f>
        <v>0</v>
      </c>
      <c r="Q286" s="333">
        <f>IFERROR(INDEX('12A'!$G$192:$G$227,MATCH(C286,'12A'!$B$192:$B$227,0)),0)</f>
        <v>0</v>
      </c>
      <c r="R286" s="333">
        <f>IFERROR(INDEX('13A'!$G$192:$G$227,MATCH(C286,'13A'!$B$192:$B$227,0)),0)</f>
        <v>0</v>
      </c>
      <c r="S286" s="333">
        <f>IFERROR(INDEX('14A'!$G$192:$G$227,MATCH(C286,'14A'!$B$192:$B$227,0)),0)</f>
        <v>0</v>
      </c>
      <c r="T286" s="333">
        <f>IFERROR(INDEX('15A'!$G$192:$G$227,MATCH(C286,'15A'!$B$192:$B$227,0)),0)</f>
        <v>0</v>
      </c>
      <c r="U286" s="333">
        <f>IFERROR(INDEX('16A'!$G$192:$G$227,MATCH($C286,'16A'!$B$192:$B$227,0)),0)</f>
        <v>0</v>
      </c>
      <c r="V286" s="333">
        <f>IFERROR(INDEX('17A'!$G$192:$G$227,MATCH($C286,'17A'!$B$192:$B$227,0)),0)</f>
        <v>0</v>
      </c>
      <c r="W286" s="333">
        <f>IFERROR(INDEX('18A'!$G$192:$G$227,MATCH($C286,'18A'!$B$192:$B$227,0)),0)</f>
        <v>0</v>
      </c>
      <c r="X286" s="333">
        <f>IFERROR(INDEX('19A'!$G$192:$G$227,MATCH($C286,'19A'!$B$192:$B$227,0)),0)</f>
        <v>0</v>
      </c>
      <c r="Y286" s="333">
        <f>IFERROR(INDEX('20A'!$G$192:$G$227,MATCH($C286,'20A'!$B$192:$B$227,0)),0)</f>
        <v>0</v>
      </c>
      <c r="Z286" s="333">
        <f>IFERROR(INDEX('21A'!$G$192:$G$227,MATCH($C286,'21A'!$B$192:$B$227,0)),0)</f>
        <v>0</v>
      </c>
      <c r="AA286" s="333">
        <f>IFERROR(INDEX('22A'!$G$192:$G$227,MATCH($C286,'22A'!$B$192:$B$227,0)),0)</f>
        <v>0</v>
      </c>
      <c r="AB286" s="333">
        <f>IFERROR(INDEX('23A'!$G$192:$G$227,MATCH($C286,'23A'!$B$192:$B$227,0)),0)</f>
        <v>0</v>
      </c>
      <c r="AC286" s="333">
        <f>IFERROR(INDEX('24A'!$G$192:$G$227,MATCH($C286,'24A'!$B$192:$B$227,0)),0)</f>
        <v>0</v>
      </c>
      <c r="AD286" s="333">
        <f>IFERROR(INDEX('25A'!$G$192:$G$227,MATCH($C286,'25A'!$B$192:$B$227,0)),0)</f>
        <v>0</v>
      </c>
      <c r="AE286" s="333">
        <f>IFERROR(INDEX('26A'!$G$192:$G$227,MATCH($C286,'26A'!$B$192:$B$227,0)),0)</f>
        <v>0</v>
      </c>
      <c r="AF286" s="333">
        <f>IFERROR(INDEX('27A'!$G$192:$G$227,MATCH($C286,'27A'!$B$192:$B$227,0)),0)</f>
        <v>0</v>
      </c>
      <c r="AG286" s="333">
        <f>IFERROR(INDEX('28A'!$G$192:$G$227,MATCH($C286,'28A'!$B$192:$B$227,0)),0)</f>
        <v>0</v>
      </c>
      <c r="AH286" s="333">
        <f>IFERROR(INDEX('29A'!$G$192:$G$227,MATCH($C286,'29A'!$B$192:$B$227,0)),0)</f>
        <v>0</v>
      </c>
      <c r="AI286" s="333">
        <f>IFERROR(INDEX('30A'!$G$192:$G$227,MATCH($C286,'30A'!$B$192:$B$227,0)),0)</f>
        <v>0</v>
      </c>
    </row>
    <row r="287" spans="1:35" ht="17.399999999999999" hidden="1">
      <c r="A287" s="298"/>
      <c r="B287" s="298"/>
      <c r="C287" s="286"/>
      <c r="D287" s="293" t="s">
        <v>209</v>
      </c>
      <c r="E287" s="287">
        <f t="shared" si="6"/>
        <v>0</v>
      </c>
      <c r="F287" s="333">
        <f>IFERROR(INDEX('1A'!$G$192:$G$227,MATCH(C287,'1A'!$B$192:$B$227,0)),0)</f>
        <v>0</v>
      </c>
      <c r="G287" s="333">
        <f>IFERROR(INDEX(#REF!,MATCH(C287,#REF!,0)),0)</f>
        <v>0</v>
      </c>
      <c r="H287" s="333">
        <f>IFERROR(INDEX('3A'!$G$192:$G$227,MATCH(C287,'3A'!$B$192:$B$227,0)),0)</f>
        <v>0</v>
      </c>
      <c r="I287" s="333">
        <f>IFERROR(INDEX('4A'!$G$192:$G$227,MATCH(C287,'4A'!$B$192:$B$227,0)),0)</f>
        <v>0</v>
      </c>
      <c r="J287" s="333">
        <f>IFERROR(INDEX('5A'!$G$192:$G$227,MATCH(C287,'5A'!$B$192:$B$227,0)),0)</f>
        <v>0</v>
      </c>
      <c r="K287" s="333">
        <f>IFERROR(INDEX('6A'!$G$192:$G$227,MATCH(C287,'6A'!$B$192:$B$227,0)),0)</f>
        <v>0</v>
      </c>
      <c r="L287" s="333">
        <f>IFERROR(INDEX('7A'!$G$192:$G$227,MATCH(C287,'7A'!$B$192:$B$227,0)),0)</f>
        <v>0</v>
      </c>
      <c r="M287" s="333">
        <f>IFERROR(INDEX('8A'!$G$192:$G$227,MATCH(C287,'8A'!$B$192:$B$227,0)),0)</f>
        <v>0</v>
      </c>
      <c r="N287" s="333">
        <f>IFERROR(INDEX('9A'!$G$192:$G$227,MATCH(C287,'9A'!$B$192:$B$227,0)),0)</f>
        <v>0</v>
      </c>
      <c r="O287" s="333">
        <f>IFERROR(INDEX('10A'!$G$192:$G$227,MATCH(C287,'10A'!$B$192:$B$227,0)),0)</f>
        <v>0</v>
      </c>
      <c r="P287" s="333">
        <f>IFERROR(INDEX('11A'!$G$192:$G$227,MATCH(C287,'11A'!$B$192:$B$227,0)),0)</f>
        <v>0</v>
      </c>
      <c r="Q287" s="333">
        <f>IFERROR(INDEX('12A'!$G$192:$G$227,MATCH(C287,'12A'!$B$192:$B$227,0)),0)</f>
        <v>0</v>
      </c>
      <c r="R287" s="333">
        <f>IFERROR(INDEX('13A'!$G$192:$G$227,MATCH(C287,'13A'!$B$192:$B$227,0)),0)</f>
        <v>0</v>
      </c>
      <c r="S287" s="333">
        <f>IFERROR(INDEX('14A'!$G$192:$G$227,MATCH(C287,'14A'!$B$192:$B$227,0)),0)</f>
        <v>0</v>
      </c>
      <c r="T287" s="333">
        <f>IFERROR(INDEX('15A'!$G$192:$G$227,MATCH(C287,'15A'!$B$192:$B$227,0)),0)</f>
        <v>0</v>
      </c>
      <c r="U287" s="333">
        <f>IFERROR(INDEX('16A'!$G$192:$G$227,MATCH($C287,'16A'!$B$192:$B$227,0)),0)</f>
        <v>0</v>
      </c>
      <c r="V287" s="333">
        <f>IFERROR(INDEX('17A'!$G$192:$G$227,MATCH($C287,'17A'!$B$192:$B$227,0)),0)</f>
        <v>0</v>
      </c>
      <c r="W287" s="333">
        <f>IFERROR(INDEX('18A'!$G$192:$G$227,MATCH($C287,'18A'!$B$192:$B$227,0)),0)</f>
        <v>0</v>
      </c>
      <c r="X287" s="333">
        <f>IFERROR(INDEX('19A'!$G$192:$G$227,MATCH($C287,'19A'!$B$192:$B$227,0)),0)</f>
        <v>0</v>
      </c>
      <c r="Y287" s="333">
        <f>IFERROR(INDEX('20A'!$G$192:$G$227,MATCH($C287,'20A'!$B$192:$B$227,0)),0)</f>
        <v>0</v>
      </c>
      <c r="Z287" s="333">
        <f>IFERROR(INDEX('21A'!$G$192:$G$227,MATCH($C287,'21A'!$B$192:$B$227,0)),0)</f>
        <v>0</v>
      </c>
      <c r="AA287" s="333">
        <f>IFERROR(INDEX('22A'!$G$192:$G$227,MATCH($C287,'22A'!$B$192:$B$227,0)),0)</f>
        <v>0</v>
      </c>
      <c r="AB287" s="333">
        <f>IFERROR(INDEX('23A'!$G$192:$G$227,MATCH($C287,'23A'!$B$192:$B$227,0)),0)</f>
        <v>0</v>
      </c>
      <c r="AC287" s="333">
        <f>IFERROR(INDEX('24A'!$G$192:$G$227,MATCH($C287,'24A'!$B$192:$B$227,0)),0)</f>
        <v>0</v>
      </c>
      <c r="AD287" s="333">
        <f>IFERROR(INDEX('25A'!$G$192:$G$227,MATCH($C287,'25A'!$B$192:$B$227,0)),0)</f>
        <v>0</v>
      </c>
      <c r="AE287" s="333">
        <f>IFERROR(INDEX('26A'!$G$192:$G$227,MATCH($C287,'26A'!$B$192:$B$227,0)),0)</f>
        <v>0</v>
      </c>
      <c r="AF287" s="333">
        <f>IFERROR(INDEX('27A'!$G$192:$G$227,MATCH($C287,'27A'!$B$192:$B$227,0)),0)</f>
        <v>0</v>
      </c>
      <c r="AG287" s="333">
        <f>IFERROR(INDEX('28A'!$G$192:$G$227,MATCH($C287,'28A'!$B$192:$B$227,0)),0)</f>
        <v>0</v>
      </c>
      <c r="AH287" s="333">
        <f>IFERROR(INDEX('29A'!$G$192:$G$227,MATCH($C287,'29A'!$B$192:$B$227,0)),0)</f>
        <v>0</v>
      </c>
      <c r="AI287" s="333">
        <f>IFERROR(INDEX('30A'!$G$192:$G$227,MATCH($C287,'30A'!$B$192:$B$227,0)),0)</f>
        <v>0</v>
      </c>
    </row>
    <row r="288" spans="1:35" ht="17.399999999999999" hidden="1">
      <c r="A288" s="298"/>
      <c r="B288" s="298"/>
      <c r="C288" s="286"/>
      <c r="D288" s="293" t="s">
        <v>209</v>
      </c>
      <c r="E288" s="287">
        <f t="shared" si="6"/>
        <v>0</v>
      </c>
      <c r="F288" s="333">
        <f>IFERROR(INDEX('1A'!$G$192:$G$227,MATCH(C288,'1A'!$B$192:$B$227,0)),0)</f>
        <v>0</v>
      </c>
      <c r="G288" s="333">
        <f>IFERROR(INDEX(#REF!,MATCH(C288,#REF!,0)),0)</f>
        <v>0</v>
      </c>
      <c r="H288" s="333">
        <f>IFERROR(INDEX('3A'!$G$192:$G$227,MATCH(C288,'3A'!$B$192:$B$227,0)),0)</f>
        <v>0</v>
      </c>
      <c r="I288" s="333">
        <f>IFERROR(INDEX('4A'!$G$192:$G$227,MATCH(C288,'4A'!$B$192:$B$227,0)),0)</f>
        <v>0</v>
      </c>
      <c r="J288" s="333">
        <f>IFERROR(INDEX('5A'!$G$192:$G$227,MATCH(C288,'5A'!$B$192:$B$227,0)),0)</f>
        <v>0</v>
      </c>
      <c r="K288" s="333">
        <f>IFERROR(INDEX('6A'!$G$192:$G$227,MATCH(C288,'6A'!$B$192:$B$227,0)),0)</f>
        <v>0</v>
      </c>
      <c r="L288" s="333">
        <f>IFERROR(INDEX('7A'!$G$192:$G$227,MATCH(C288,'7A'!$B$192:$B$227,0)),0)</f>
        <v>0</v>
      </c>
      <c r="M288" s="333">
        <f>IFERROR(INDEX('8A'!$G$192:$G$227,MATCH(C288,'8A'!$B$192:$B$227,0)),0)</f>
        <v>0</v>
      </c>
      <c r="N288" s="333">
        <f>IFERROR(INDEX('9A'!$G$192:$G$227,MATCH(C288,'9A'!$B$192:$B$227,0)),0)</f>
        <v>0</v>
      </c>
      <c r="O288" s="333">
        <f>IFERROR(INDEX('10A'!$G$192:$G$227,MATCH(C288,'10A'!$B$192:$B$227,0)),0)</f>
        <v>0</v>
      </c>
      <c r="P288" s="333">
        <f>IFERROR(INDEX('11A'!$G$192:$G$227,MATCH(C288,'11A'!$B$192:$B$227,0)),0)</f>
        <v>0</v>
      </c>
      <c r="Q288" s="333">
        <f>IFERROR(INDEX('12A'!$G$192:$G$227,MATCH(C288,'12A'!$B$192:$B$227,0)),0)</f>
        <v>0</v>
      </c>
      <c r="R288" s="333">
        <f>IFERROR(INDEX('13A'!$G$192:$G$227,MATCH(C288,'13A'!$B$192:$B$227,0)),0)</f>
        <v>0</v>
      </c>
      <c r="S288" s="333">
        <f>IFERROR(INDEX('14A'!$G$192:$G$227,MATCH(C288,'14A'!$B$192:$B$227,0)),0)</f>
        <v>0</v>
      </c>
      <c r="T288" s="333">
        <f>IFERROR(INDEX('15A'!$G$192:$G$227,MATCH(C288,'15A'!$B$192:$B$227,0)),0)</f>
        <v>0</v>
      </c>
      <c r="U288" s="333">
        <f>IFERROR(INDEX('16A'!$G$192:$G$227,MATCH($C288,'16A'!$B$192:$B$227,0)),0)</f>
        <v>0</v>
      </c>
      <c r="V288" s="333">
        <f>IFERROR(INDEX('17A'!$G$192:$G$227,MATCH($C288,'17A'!$B$192:$B$227,0)),0)</f>
        <v>0</v>
      </c>
      <c r="W288" s="333">
        <f>IFERROR(INDEX('18A'!$G$192:$G$227,MATCH($C288,'18A'!$B$192:$B$227,0)),0)</f>
        <v>0</v>
      </c>
      <c r="X288" s="333">
        <f>IFERROR(INDEX('19A'!$G$192:$G$227,MATCH($C288,'19A'!$B$192:$B$227,0)),0)</f>
        <v>0</v>
      </c>
      <c r="Y288" s="333">
        <f>IFERROR(INDEX('20A'!$G$192:$G$227,MATCH($C288,'20A'!$B$192:$B$227,0)),0)</f>
        <v>0</v>
      </c>
      <c r="Z288" s="333">
        <f>IFERROR(INDEX('21A'!$G$192:$G$227,MATCH($C288,'21A'!$B$192:$B$227,0)),0)</f>
        <v>0</v>
      </c>
      <c r="AA288" s="333">
        <f>IFERROR(INDEX('22A'!$G$192:$G$227,MATCH($C288,'22A'!$B$192:$B$227,0)),0)</f>
        <v>0</v>
      </c>
      <c r="AB288" s="333">
        <f>IFERROR(INDEX('23A'!$G$192:$G$227,MATCH($C288,'23A'!$B$192:$B$227,0)),0)</f>
        <v>0</v>
      </c>
      <c r="AC288" s="333">
        <f>IFERROR(INDEX('24A'!$G$192:$G$227,MATCH($C288,'24A'!$B$192:$B$227,0)),0)</f>
        <v>0</v>
      </c>
      <c r="AD288" s="333">
        <f>IFERROR(INDEX('25A'!$G$192:$G$227,MATCH($C288,'25A'!$B$192:$B$227,0)),0)</f>
        <v>0</v>
      </c>
      <c r="AE288" s="333">
        <f>IFERROR(INDEX('26A'!$G$192:$G$227,MATCH($C288,'26A'!$B$192:$B$227,0)),0)</f>
        <v>0</v>
      </c>
      <c r="AF288" s="333">
        <f>IFERROR(INDEX('27A'!$G$192:$G$227,MATCH($C288,'27A'!$B$192:$B$227,0)),0)</f>
        <v>0</v>
      </c>
      <c r="AG288" s="333">
        <f>IFERROR(INDEX('28A'!$G$192:$G$227,MATCH($C288,'28A'!$B$192:$B$227,0)),0)</f>
        <v>0</v>
      </c>
      <c r="AH288" s="333">
        <f>IFERROR(INDEX('29A'!$G$192:$G$227,MATCH($C288,'29A'!$B$192:$B$227,0)),0)</f>
        <v>0</v>
      </c>
      <c r="AI288" s="333">
        <f>IFERROR(INDEX('30A'!$G$192:$G$227,MATCH($C288,'30A'!$B$192:$B$227,0)),0)</f>
        <v>0</v>
      </c>
    </row>
    <row r="289" spans="1:35" ht="17.399999999999999" hidden="1">
      <c r="A289" s="298"/>
      <c r="B289" s="298"/>
      <c r="C289" s="286"/>
      <c r="D289" s="293" t="s">
        <v>209</v>
      </c>
      <c r="E289" s="287">
        <f t="shared" si="6"/>
        <v>0</v>
      </c>
      <c r="F289" s="333">
        <f>IFERROR(INDEX('1A'!$G$192:$G$227,MATCH(C289,'1A'!$B$192:$B$227,0)),0)</f>
        <v>0</v>
      </c>
      <c r="G289" s="333">
        <f>IFERROR(INDEX(#REF!,MATCH(C289,#REF!,0)),0)</f>
        <v>0</v>
      </c>
      <c r="H289" s="333">
        <f>IFERROR(INDEX('3A'!$G$192:$G$227,MATCH(C289,'3A'!$B$192:$B$227,0)),0)</f>
        <v>0</v>
      </c>
      <c r="I289" s="333">
        <f>IFERROR(INDEX('4A'!$G$192:$G$227,MATCH(C289,'4A'!$B$192:$B$227,0)),0)</f>
        <v>0</v>
      </c>
      <c r="J289" s="333">
        <f>IFERROR(INDEX('5A'!$G$192:$G$227,MATCH(C289,'5A'!$B$192:$B$227,0)),0)</f>
        <v>0</v>
      </c>
      <c r="K289" s="333">
        <f>IFERROR(INDEX('6A'!$G$192:$G$227,MATCH(C289,'6A'!$B$192:$B$227,0)),0)</f>
        <v>0</v>
      </c>
      <c r="L289" s="333">
        <f>IFERROR(INDEX('7A'!$G$192:$G$227,MATCH(C289,'7A'!$B$192:$B$227,0)),0)</f>
        <v>0</v>
      </c>
      <c r="M289" s="333">
        <f>IFERROR(INDEX('8A'!$G$192:$G$227,MATCH(C289,'8A'!$B$192:$B$227,0)),0)</f>
        <v>0</v>
      </c>
      <c r="N289" s="333">
        <f>IFERROR(INDEX('9A'!$G$192:$G$227,MATCH(C289,'9A'!$B$192:$B$227,0)),0)</f>
        <v>0</v>
      </c>
      <c r="O289" s="333">
        <f>IFERROR(INDEX('10A'!$G$192:$G$227,MATCH(C289,'10A'!$B$192:$B$227,0)),0)</f>
        <v>0</v>
      </c>
      <c r="P289" s="333">
        <f>IFERROR(INDEX('11A'!$G$192:$G$227,MATCH(C289,'11A'!$B$192:$B$227,0)),0)</f>
        <v>0</v>
      </c>
      <c r="Q289" s="333">
        <f>IFERROR(INDEX('12A'!$G$192:$G$227,MATCH(C289,'12A'!$B$192:$B$227,0)),0)</f>
        <v>0</v>
      </c>
      <c r="R289" s="333">
        <f>IFERROR(INDEX('13A'!$G$192:$G$227,MATCH(C289,'13A'!$B$192:$B$227,0)),0)</f>
        <v>0</v>
      </c>
      <c r="S289" s="333">
        <f>IFERROR(INDEX('14A'!$G$192:$G$227,MATCH(C289,'14A'!$B$192:$B$227,0)),0)</f>
        <v>0</v>
      </c>
      <c r="T289" s="333">
        <f>IFERROR(INDEX('15A'!$G$192:$G$227,MATCH(C289,'15A'!$B$192:$B$227,0)),0)</f>
        <v>0</v>
      </c>
      <c r="U289" s="333">
        <f>IFERROR(INDEX('16A'!$G$192:$G$227,MATCH($C289,'16A'!$B$192:$B$227,0)),0)</f>
        <v>0</v>
      </c>
      <c r="V289" s="333">
        <f>IFERROR(INDEX('17A'!$G$192:$G$227,MATCH($C289,'17A'!$B$192:$B$227,0)),0)</f>
        <v>0</v>
      </c>
      <c r="W289" s="333">
        <f>IFERROR(INDEX('18A'!$G$192:$G$227,MATCH($C289,'18A'!$B$192:$B$227,0)),0)</f>
        <v>0</v>
      </c>
      <c r="X289" s="333">
        <f>IFERROR(INDEX('19A'!$G$192:$G$227,MATCH($C289,'19A'!$B$192:$B$227,0)),0)</f>
        <v>0</v>
      </c>
      <c r="Y289" s="333">
        <f>IFERROR(INDEX('20A'!$G$192:$G$227,MATCH($C289,'20A'!$B$192:$B$227,0)),0)</f>
        <v>0</v>
      </c>
      <c r="Z289" s="333">
        <f>IFERROR(INDEX('21A'!$G$192:$G$227,MATCH($C289,'21A'!$B$192:$B$227,0)),0)</f>
        <v>0</v>
      </c>
      <c r="AA289" s="333">
        <f>IFERROR(INDEX('22A'!$G$192:$G$227,MATCH($C289,'22A'!$B$192:$B$227,0)),0)</f>
        <v>0</v>
      </c>
      <c r="AB289" s="333">
        <f>IFERROR(INDEX('23A'!$G$192:$G$227,MATCH($C289,'23A'!$B$192:$B$227,0)),0)</f>
        <v>0</v>
      </c>
      <c r="AC289" s="333">
        <f>IFERROR(INDEX('24A'!$G$192:$G$227,MATCH($C289,'24A'!$B$192:$B$227,0)),0)</f>
        <v>0</v>
      </c>
      <c r="AD289" s="333">
        <f>IFERROR(INDEX('25A'!$G$192:$G$227,MATCH($C289,'25A'!$B$192:$B$227,0)),0)</f>
        <v>0</v>
      </c>
      <c r="AE289" s="333">
        <f>IFERROR(INDEX('26A'!$G$192:$G$227,MATCH($C289,'26A'!$B$192:$B$227,0)),0)</f>
        <v>0</v>
      </c>
      <c r="AF289" s="333">
        <f>IFERROR(INDEX('27A'!$G$192:$G$227,MATCH($C289,'27A'!$B$192:$B$227,0)),0)</f>
        <v>0</v>
      </c>
      <c r="AG289" s="333">
        <f>IFERROR(INDEX('28A'!$G$192:$G$227,MATCH($C289,'28A'!$B$192:$B$227,0)),0)</f>
        <v>0</v>
      </c>
      <c r="AH289" s="333">
        <f>IFERROR(INDEX('29A'!$G$192:$G$227,MATCH($C289,'29A'!$B$192:$B$227,0)),0)</f>
        <v>0</v>
      </c>
      <c r="AI289" s="333">
        <f>IFERROR(INDEX('30A'!$G$192:$G$227,MATCH($C289,'30A'!$B$192:$B$227,0)),0)</f>
        <v>0</v>
      </c>
    </row>
    <row r="290" spans="1:35" ht="17.399999999999999" hidden="1">
      <c r="A290" s="298"/>
      <c r="B290" s="298"/>
      <c r="C290" s="286"/>
      <c r="D290" s="293" t="s">
        <v>209</v>
      </c>
      <c r="E290" s="287">
        <f t="shared" si="6"/>
        <v>0</v>
      </c>
      <c r="F290" s="333">
        <f>IFERROR(INDEX('1A'!$G$192:$G$227,MATCH(C290,'1A'!$B$192:$B$227,0)),0)</f>
        <v>0</v>
      </c>
      <c r="G290" s="333">
        <f>IFERROR(INDEX(#REF!,MATCH(C290,#REF!,0)),0)</f>
        <v>0</v>
      </c>
      <c r="H290" s="333">
        <f>IFERROR(INDEX('3A'!$G$192:$G$227,MATCH(C290,'3A'!$B$192:$B$227,0)),0)</f>
        <v>0</v>
      </c>
      <c r="I290" s="333">
        <f>IFERROR(INDEX('4A'!$G$192:$G$227,MATCH(C290,'4A'!$B$192:$B$227,0)),0)</f>
        <v>0</v>
      </c>
      <c r="J290" s="333">
        <f>IFERROR(INDEX('5A'!$G$192:$G$227,MATCH(C290,'5A'!$B$192:$B$227,0)),0)</f>
        <v>0</v>
      </c>
      <c r="K290" s="333">
        <f>IFERROR(INDEX('6A'!$G$192:$G$227,MATCH(C290,'6A'!$B$192:$B$227,0)),0)</f>
        <v>0</v>
      </c>
      <c r="L290" s="333">
        <f>IFERROR(INDEX('7A'!$G$192:$G$227,MATCH(C290,'7A'!$B$192:$B$227,0)),0)</f>
        <v>0</v>
      </c>
      <c r="M290" s="333">
        <f>IFERROR(INDEX('8A'!$G$192:$G$227,MATCH(C290,'8A'!$B$192:$B$227,0)),0)</f>
        <v>0</v>
      </c>
      <c r="N290" s="333">
        <f>IFERROR(INDEX('9A'!$G$192:$G$227,MATCH(C290,'9A'!$B$192:$B$227,0)),0)</f>
        <v>0</v>
      </c>
      <c r="O290" s="333">
        <f>IFERROR(INDEX('10A'!$G$192:$G$227,MATCH(C290,'10A'!$B$192:$B$227,0)),0)</f>
        <v>0</v>
      </c>
      <c r="P290" s="333">
        <f>IFERROR(INDEX('11A'!$G$192:$G$227,MATCH(C290,'11A'!$B$192:$B$227,0)),0)</f>
        <v>0</v>
      </c>
      <c r="Q290" s="333">
        <f>IFERROR(INDEX('12A'!$G$192:$G$227,MATCH(C290,'12A'!$B$192:$B$227,0)),0)</f>
        <v>0</v>
      </c>
      <c r="R290" s="333">
        <f>IFERROR(INDEX('13A'!$G$192:$G$227,MATCH(C290,'13A'!$B$192:$B$227,0)),0)</f>
        <v>0</v>
      </c>
      <c r="S290" s="333">
        <f>IFERROR(INDEX('14A'!$G$192:$G$227,MATCH(C290,'14A'!$B$192:$B$227,0)),0)</f>
        <v>0</v>
      </c>
      <c r="T290" s="333">
        <f>IFERROR(INDEX('15A'!$G$192:$G$227,MATCH(C290,'15A'!$B$192:$B$227,0)),0)</f>
        <v>0</v>
      </c>
      <c r="U290" s="333">
        <f>IFERROR(INDEX('16A'!$G$192:$G$227,MATCH($C290,'16A'!$B$192:$B$227,0)),0)</f>
        <v>0</v>
      </c>
      <c r="V290" s="333">
        <f>IFERROR(INDEX('17A'!$G$192:$G$227,MATCH($C290,'17A'!$B$192:$B$227,0)),0)</f>
        <v>0</v>
      </c>
      <c r="W290" s="333">
        <f>IFERROR(INDEX('18A'!$G$192:$G$227,MATCH($C290,'18A'!$B$192:$B$227,0)),0)</f>
        <v>0</v>
      </c>
      <c r="X290" s="333">
        <f>IFERROR(INDEX('19A'!$G$192:$G$227,MATCH($C290,'19A'!$B$192:$B$227,0)),0)</f>
        <v>0</v>
      </c>
      <c r="Y290" s="333">
        <f>IFERROR(INDEX('20A'!$G$192:$G$227,MATCH($C290,'20A'!$B$192:$B$227,0)),0)</f>
        <v>0</v>
      </c>
      <c r="Z290" s="333">
        <f>IFERROR(INDEX('21A'!$G$192:$G$227,MATCH($C290,'21A'!$B$192:$B$227,0)),0)</f>
        <v>0</v>
      </c>
      <c r="AA290" s="333">
        <f>IFERROR(INDEX('22A'!$G$192:$G$227,MATCH($C290,'22A'!$B$192:$B$227,0)),0)</f>
        <v>0</v>
      </c>
      <c r="AB290" s="333">
        <f>IFERROR(INDEX('23A'!$G$192:$G$227,MATCH($C290,'23A'!$B$192:$B$227,0)),0)</f>
        <v>0</v>
      </c>
      <c r="AC290" s="333">
        <f>IFERROR(INDEX('24A'!$G$192:$G$227,MATCH($C290,'24A'!$B$192:$B$227,0)),0)</f>
        <v>0</v>
      </c>
      <c r="AD290" s="333">
        <f>IFERROR(INDEX('25A'!$G$192:$G$227,MATCH($C290,'25A'!$B$192:$B$227,0)),0)</f>
        <v>0</v>
      </c>
      <c r="AE290" s="333">
        <f>IFERROR(INDEX('26A'!$G$192:$G$227,MATCH($C290,'26A'!$B$192:$B$227,0)),0)</f>
        <v>0</v>
      </c>
      <c r="AF290" s="333">
        <f>IFERROR(INDEX('27A'!$G$192:$G$227,MATCH($C290,'27A'!$B$192:$B$227,0)),0)</f>
        <v>0</v>
      </c>
      <c r="AG290" s="333">
        <f>IFERROR(INDEX('28A'!$G$192:$G$227,MATCH($C290,'28A'!$B$192:$B$227,0)),0)</f>
        <v>0</v>
      </c>
      <c r="AH290" s="333">
        <f>IFERROR(INDEX('29A'!$G$192:$G$227,MATCH($C290,'29A'!$B$192:$B$227,0)),0)</f>
        <v>0</v>
      </c>
      <c r="AI290" s="333">
        <f>IFERROR(INDEX('30A'!$G$192:$G$227,MATCH($C290,'30A'!$B$192:$B$227,0)),0)</f>
        <v>0</v>
      </c>
    </row>
    <row r="291" spans="1:35" ht="17.399999999999999" hidden="1">
      <c r="A291" s="298"/>
      <c r="B291" s="298"/>
      <c r="C291" s="286"/>
      <c r="D291" s="293" t="s">
        <v>209</v>
      </c>
      <c r="E291" s="287">
        <f t="shared" si="6"/>
        <v>0</v>
      </c>
      <c r="F291" s="333">
        <f>IFERROR(INDEX('1A'!$G$192:$G$227,MATCH(C291,'1A'!$B$192:$B$227,0)),0)</f>
        <v>0</v>
      </c>
      <c r="G291" s="333">
        <f>IFERROR(INDEX(#REF!,MATCH(C291,#REF!,0)),0)</f>
        <v>0</v>
      </c>
      <c r="H291" s="333">
        <f>IFERROR(INDEX('3A'!$G$192:$G$227,MATCH(C291,'3A'!$B$192:$B$227,0)),0)</f>
        <v>0</v>
      </c>
      <c r="I291" s="333">
        <f>IFERROR(INDEX('4A'!$G$192:$G$227,MATCH(C291,'4A'!$B$192:$B$227,0)),0)</f>
        <v>0</v>
      </c>
      <c r="J291" s="333">
        <f>IFERROR(INDEX('5A'!$G$192:$G$227,MATCH(C291,'5A'!$B$192:$B$227,0)),0)</f>
        <v>0</v>
      </c>
      <c r="K291" s="333">
        <f>IFERROR(INDEX('6A'!$G$192:$G$227,MATCH(C291,'6A'!$B$192:$B$227,0)),0)</f>
        <v>0</v>
      </c>
      <c r="L291" s="333">
        <f>IFERROR(INDEX('7A'!$G$192:$G$227,MATCH(C291,'7A'!$B$192:$B$227,0)),0)</f>
        <v>0</v>
      </c>
      <c r="M291" s="333">
        <f>IFERROR(INDEX('8A'!$G$192:$G$227,MATCH(C291,'8A'!$B$192:$B$227,0)),0)</f>
        <v>0</v>
      </c>
      <c r="N291" s="333">
        <f>IFERROR(INDEX('9A'!$G$192:$G$227,MATCH(C291,'9A'!$B$192:$B$227,0)),0)</f>
        <v>0</v>
      </c>
      <c r="O291" s="333">
        <f>IFERROR(INDEX('10A'!$G$192:$G$227,MATCH(C291,'10A'!$B$192:$B$227,0)),0)</f>
        <v>0</v>
      </c>
      <c r="P291" s="333">
        <f>IFERROR(INDEX('11A'!$G$192:$G$227,MATCH(C291,'11A'!$B$192:$B$227,0)),0)</f>
        <v>0</v>
      </c>
      <c r="Q291" s="333">
        <f>IFERROR(INDEX('12A'!$G$192:$G$227,MATCH(C291,'12A'!$B$192:$B$227,0)),0)</f>
        <v>0</v>
      </c>
      <c r="R291" s="333">
        <f>IFERROR(INDEX('13A'!$G$192:$G$227,MATCH(C291,'13A'!$B$192:$B$227,0)),0)</f>
        <v>0</v>
      </c>
      <c r="S291" s="333">
        <f>IFERROR(INDEX('14A'!$G$192:$G$227,MATCH(C291,'14A'!$B$192:$B$227,0)),0)</f>
        <v>0</v>
      </c>
      <c r="T291" s="333">
        <f>IFERROR(INDEX('15A'!$G$192:$G$227,MATCH(C291,'15A'!$B$192:$B$227,0)),0)</f>
        <v>0</v>
      </c>
      <c r="U291" s="333">
        <f>IFERROR(INDEX('16A'!$G$192:$G$227,MATCH($C291,'16A'!$B$192:$B$227,0)),0)</f>
        <v>0</v>
      </c>
      <c r="V291" s="333">
        <f>IFERROR(INDEX('17A'!$G$192:$G$227,MATCH($C291,'17A'!$B$192:$B$227,0)),0)</f>
        <v>0</v>
      </c>
      <c r="W291" s="333">
        <f>IFERROR(INDEX('18A'!$G$192:$G$227,MATCH($C291,'18A'!$B$192:$B$227,0)),0)</f>
        <v>0</v>
      </c>
      <c r="X291" s="333">
        <f>IFERROR(INDEX('19A'!$G$192:$G$227,MATCH($C291,'19A'!$B$192:$B$227,0)),0)</f>
        <v>0</v>
      </c>
      <c r="Y291" s="333">
        <f>IFERROR(INDEX('20A'!$G$192:$G$227,MATCH($C291,'20A'!$B$192:$B$227,0)),0)</f>
        <v>0</v>
      </c>
      <c r="Z291" s="333">
        <f>IFERROR(INDEX('21A'!$G$192:$G$227,MATCH($C291,'21A'!$B$192:$B$227,0)),0)</f>
        <v>0</v>
      </c>
      <c r="AA291" s="333">
        <f>IFERROR(INDEX('22A'!$G$192:$G$227,MATCH($C291,'22A'!$B$192:$B$227,0)),0)</f>
        <v>0</v>
      </c>
      <c r="AB291" s="333">
        <f>IFERROR(INDEX('23A'!$G$192:$G$227,MATCH($C291,'23A'!$B$192:$B$227,0)),0)</f>
        <v>0</v>
      </c>
      <c r="AC291" s="333">
        <f>IFERROR(INDEX('24A'!$G$192:$G$227,MATCH($C291,'24A'!$B$192:$B$227,0)),0)</f>
        <v>0</v>
      </c>
      <c r="AD291" s="333">
        <f>IFERROR(INDEX('25A'!$G$192:$G$227,MATCH($C291,'25A'!$B$192:$B$227,0)),0)</f>
        <v>0</v>
      </c>
      <c r="AE291" s="333">
        <f>IFERROR(INDEX('26A'!$G$192:$G$227,MATCH($C291,'26A'!$B$192:$B$227,0)),0)</f>
        <v>0</v>
      </c>
      <c r="AF291" s="333">
        <f>IFERROR(INDEX('27A'!$G$192:$G$227,MATCH($C291,'27A'!$B$192:$B$227,0)),0)</f>
        <v>0</v>
      </c>
      <c r="AG291" s="333">
        <f>IFERROR(INDEX('28A'!$G$192:$G$227,MATCH($C291,'28A'!$B$192:$B$227,0)),0)</f>
        <v>0</v>
      </c>
      <c r="AH291" s="333">
        <f>IFERROR(INDEX('29A'!$G$192:$G$227,MATCH($C291,'29A'!$B$192:$B$227,0)),0)</f>
        <v>0</v>
      </c>
      <c r="AI291" s="333">
        <f>IFERROR(INDEX('30A'!$G$192:$G$227,MATCH($C291,'30A'!$B$192:$B$227,0)),0)</f>
        <v>0</v>
      </c>
    </row>
    <row r="292" spans="1:35" ht="17.399999999999999" hidden="1">
      <c r="A292" s="298"/>
      <c r="B292" s="298"/>
      <c r="C292" s="286"/>
      <c r="D292" s="293" t="s">
        <v>209</v>
      </c>
      <c r="E292" s="287">
        <f t="shared" si="6"/>
        <v>0</v>
      </c>
      <c r="F292" s="333">
        <f>IFERROR(INDEX('1A'!$G$192:$G$227,MATCH(C292,'1A'!$B$192:$B$227,0)),0)</f>
        <v>0</v>
      </c>
      <c r="G292" s="333">
        <f>IFERROR(INDEX(#REF!,MATCH(C292,#REF!,0)),0)</f>
        <v>0</v>
      </c>
      <c r="H292" s="333">
        <f>IFERROR(INDEX('3A'!$G$192:$G$227,MATCH(C292,'3A'!$B$192:$B$227,0)),0)</f>
        <v>0</v>
      </c>
      <c r="I292" s="333">
        <f>IFERROR(INDEX('4A'!$G$192:$G$227,MATCH(C292,'4A'!$B$192:$B$227,0)),0)</f>
        <v>0</v>
      </c>
      <c r="J292" s="333">
        <f>IFERROR(INDEX('5A'!$G$192:$G$227,MATCH(C292,'5A'!$B$192:$B$227,0)),0)</f>
        <v>0</v>
      </c>
      <c r="K292" s="333">
        <f>IFERROR(INDEX('6A'!$G$192:$G$227,MATCH(C292,'6A'!$B$192:$B$227,0)),0)</f>
        <v>0</v>
      </c>
      <c r="L292" s="333">
        <f>IFERROR(INDEX('7A'!$G$192:$G$227,MATCH(C292,'7A'!$B$192:$B$227,0)),0)</f>
        <v>0</v>
      </c>
      <c r="M292" s="333">
        <f>IFERROR(INDEX('8A'!$G$192:$G$227,MATCH(C292,'8A'!$B$192:$B$227,0)),0)</f>
        <v>0</v>
      </c>
      <c r="N292" s="333">
        <f>IFERROR(INDEX('9A'!$G$192:$G$227,MATCH(C292,'9A'!$B$192:$B$227,0)),0)</f>
        <v>0</v>
      </c>
      <c r="O292" s="333">
        <f>IFERROR(INDEX('10A'!$G$192:$G$227,MATCH(C292,'10A'!$B$192:$B$227,0)),0)</f>
        <v>0</v>
      </c>
      <c r="P292" s="333">
        <f>IFERROR(INDEX('11A'!$G$192:$G$227,MATCH(C292,'11A'!$B$192:$B$227,0)),0)</f>
        <v>0</v>
      </c>
      <c r="Q292" s="333">
        <f>IFERROR(INDEX('12A'!$G$192:$G$227,MATCH(C292,'12A'!$B$192:$B$227,0)),0)</f>
        <v>0</v>
      </c>
      <c r="R292" s="333">
        <f>IFERROR(INDEX('13A'!$G$192:$G$227,MATCH(C292,'13A'!$B$192:$B$227,0)),0)</f>
        <v>0</v>
      </c>
      <c r="S292" s="333">
        <f>IFERROR(INDEX('14A'!$G$192:$G$227,MATCH(C292,'14A'!$B$192:$B$227,0)),0)</f>
        <v>0</v>
      </c>
      <c r="T292" s="333">
        <f>IFERROR(INDEX('15A'!$G$192:$G$227,MATCH(C292,'15A'!$B$192:$B$227,0)),0)</f>
        <v>0</v>
      </c>
      <c r="U292" s="333">
        <f>IFERROR(INDEX('16A'!$G$192:$G$227,MATCH($C292,'16A'!$B$192:$B$227,0)),0)</f>
        <v>0</v>
      </c>
      <c r="V292" s="333">
        <f>IFERROR(INDEX('17A'!$G$192:$G$227,MATCH($C292,'17A'!$B$192:$B$227,0)),0)</f>
        <v>0</v>
      </c>
      <c r="W292" s="333">
        <f>IFERROR(INDEX('18A'!$G$192:$G$227,MATCH($C292,'18A'!$B$192:$B$227,0)),0)</f>
        <v>0</v>
      </c>
      <c r="X292" s="333">
        <f>IFERROR(INDEX('19A'!$G$192:$G$227,MATCH($C292,'19A'!$B$192:$B$227,0)),0)</f>
        <v>0</v>
      </c>
      <c r="Y292" s="333">
        <f>IFERROR(INDEX('20A'!$G$192:$G$227,MATCH($C292,'20A'!$B$192:$B$227,0)),0)</f>
        <v>0</v>
      </c>
      <c r="Z292" s="333">
        <f>IFERROR(INDEX('21A'!$G$192:$G$227,MATCH($C292,'21A'!$B$192:$B$227,0)),0)</f>
        <v>0</v>
      </c>
      <c r="AA292" s="333">
        <f>IFERROR(INDEX('22A'!$G$192:$G$227,MATCH($C292,'22A'!$B$192:$B$227,0)),0)</f>
        <v>0</v>
      </c>
      <c r="AB292" s="333">
        <f>IFERROR(INDEX('23A'!$G$192:$G$227,MATCH($C292,'23A'!$B$192:$B$227,0)),0)</f>
        <v>0</v>
      </c>
      <c r="AC292" s="333">
        <f>IFERROR(INDEX('24A'!$G$192:$G$227,MATCH($C292,'24A'!$B$192:$B$227,0)),0)</f>
        <v>0</v>
      </c>
      <c r="AD292" s="333">
        <f>IFERROR(INDEX('25A'!$G$192:$G$227,MATCH($C292,'25A'!$B$192:$B$227,0)),0)</f>
        <v>0</v>
      </c>
      <c r="AE292" s="333">
        <f>IFERROR(INDEX('26A'!$G$192:$G$227,MATCH($C292,'26A'!$B$192:$B$227,0)),0)</f>
        <v>0</v>
      </c>
      <c r="AF292" s="333">
        <f>IFERROR(INDEX('27A'!$G$192:$G$227,MATCH($C292,'27A'!$B$192:$B$227,0)),0)</f>
        <v>0</v>
      </c>
      <c r="AG292" s="333">
        <f>IFERROR(INDEX('28A'!$G$192:$G$227,MATCH($C292,'28A'!$B$192:$B$227,0)),0)</f>
        <v>0</v>
      </c>
      <c r="AH292" s="333">
        <f>IFERROR(INDEX('29A'!$G$192:$G$227,MATCH($C292,'29A'!$B$192:$B$227,0)),0)</f>
        <v>0</v>
      </c>
      <c r="AI292" s="333">
        <f>IFERROR(INDEX('30A'!$G$192:$G$227,MATCH($C292,'30A'!$B$192:$B$227,0)),0)</f>
        <v>0</v>
      </c>
    </row>
    <row r="293" spans="1:35" ht="17.399999999999999" hidden="1">
      <c r="A293" s="298"/>
      <c r="B293" s="298"/>
      <c r="C293" s="286"/>
      <c r="D293" s="293" t="s">
        <v>209</v>
      </c>
      <c r="E293" s="287">
        <f t="shared" si="6"/>
        <v>0</v>
      </c>
      <c r="F293" s="333">
        <f>IFERROR(INDEX('1A'!$G$192:$G$227,MATCH(C293,'1A'!$B$192:$B$227,0)),0)</f>
        <v>0</v>
      </c>
      <c r="G293" s="333">
        <f>IFERROR(INDEX(#REF!,MATCH(C293,#REF!,0)),0)</f>
        <v>0</v>
      </c>
      <c r="H293" s="333">
        <f>IFERROR(INDEX('3A'!$G$192:$G$227,MATCH(C293,'3A'!$B$192:$B$227,0)),0)</f>
        <v>0</v>
      </c>
      <c r="I293" s="333">
        <f>IFERROR(INDEX('4A'!$G$192:$G$227,MATCH(C293,'4A'!$B$192:$B$227,0)),0)</f>
        <v>0</v>
      </c>
      <c r="J293" s="333">
        <f>IFERROR(INDEX('5A'!$G$192:$G$227,MATCH(C293,'5A'!$B$192:$B$227,0)),0)</f>
        <v>0</v>
      </c>
      <c r="K293" s="333">
        <f>IFERROR(INDEX('6A'!$G$192:$G$227,MATCH(C293,'6A'!$B$192:$B$227,0)),0)</f>
        <v>0</v>
      </c>
      <c r="L293" s="333">
        <f>IFERROR(INDEX('7A'!$G$192:$G$227,MATCH(C293,'7A'!$B$192:$B$227,0)),0)</f>
        <v>0</v>
      </c>
      <c r="M293" s="333">
        <f>IFERROR(INDEX('8A'!$G$192:$G$227,MATCH(C293,'8A'!$B$192:$B$227,0)),0)</f>
        <v>0</v>
      </c>
      <c r="N293" s="333">
        <f>IFERROR(INDEX('9A'!$G$192:$G$227,MATCH(C293,'9A'!$B$192:$B$227,0)),0)</f>
        <v>0</v>
      </c>
      <c r="O293" s="333">
        <f>IFERROR(INDEX('10A'!$G$192:$G$227,MATCH(C293,'10A'!$B$192:$B$227,0)),0)</f>
        <v>0</v>
      </c>
      <c r="P293" s="333">
        <f>IFERROR(INDEX('11A'!$G$192:$G$227,MATCH(C293,'11A'!$B$192:$B$227,0)),0)</f>
        <v>0</v>
      </c>
      <c r="Q293" s="333">
        <f>IFERROR(INDEX('12A'!$G$192:$G$227,MATCH(C293,'12A'!$B$192:$B$227,0)),0)</f>
        <v>0</v>
      </c>
      <c r="R293" s="333">
        <f>IFERROR(INDEX('13A'!$G$192:$G$227,MATCH(C293,'13A'!$B$192:$B$227,0)),0)</f>
        <v>0</v>
      </c>
      <c r="S293" s="333">
        <f>IFERROR(INDEX('14A'!$G$192:$G$227,MATCH(C293,'14A'!$B$192:$B$227,0)),0)</f>
        <v>0</v>
      </c>
      <c r="T293" s="333">
        <f>IFERROR(INDEX('15A'!$G$192:$G$227,MATCH(C293,'15A'!$B$192:$B$227,0)),0)</f>
        <v>0</v>
      </c>
      <c r="U293" s="333">
        <f>IFERROR(INDEX('16A'!$G$192:$G$227,MATCH($C293,'16A'!$B$192:$B$227,0)),0)</f>
        <v>0</v>
      </c>
      <c r="V293" s="333">
        <f>IFERROR(INDEX('17A'!$G$192:$G$227,MATCH($C293,'17A'!$B$192:$B$227,0)),0)</f>
        <v>0</v>
      </c>
      <c r="W293" s="333">
        <f>IFERROR(INDEX('18A'!$G$192:$G$227,MATCH($C293,'18A'!$B$192:$B$227,0)),0)</f>
        <v>0</v>
      </c>
      <c r="X293" s="333">
        <f>IFERROR(INDEX('19A'!$G$192:$G$227,MATCH($C293,'19A'!$B$192:$B$227,0)),0)</f>
        <v>0</v>
      </c>
      <c r="Y293" s="333">
        <f>IFERROR(INDEX('20A'!$G$192:$G$227,MATCH($C293,'20A'!$B$192:$B$227,0)),0)</f>
        <v>0</v>
      </c>
      <c r="Z293" s="333">
        <f>IFERROR(INDEX('21A'!$G$192:$G$227,MATCH($C293,'21A'!$B$192:$B$227,0)),0)</f>
        <v>0</v>
      </c>
      <c r="AA293" s="333">
        <f>IFERROR(INDEX('22A'!$G$192:$G$227,MATCH($C293,'22A'!$B$192:$B$227,0)),0)</f>
        <v>0</v>
      </c>
      <c r="AB293" s="333">
        <f>IFERROR(INDEX('23A'!$G$192:$G$227,MATCH($C293,'23A'!$B$192:$B$227,0)),0)</f>
        <v>0</v>
      </c>
      <c r="AC293" s="333">
        <f>IFERROR(INDEX('24A'!$G$192:$G$227,MATCH($C293,'24A'!$B$192:$B$227,0)),0)</f>
        <v>0</v>
      </c>
      <c r="AD293" s="333">
        <f>IFERROR(INDEX('25A'!$G$192:$G$227,MATCH($C293,'25A'!$B$192:$B$227,0)),0)</f>
        <v>0</v>
      </c>
      <c r="AE293" s="333">
        <f>IFERROR(INDEX('26A'!$G$192:$G$227,MATCH($C293,'26A'!$B$192:$B$227,0)),0)</f>
        <v>0</v>
      </c>
      <c r="AF293" s="333">
        <f>IFERROR(INDEX('27A'!$G$192:$G$227,MATCH($C293,'27A'!$B$192:$B$227,0)),0)</f>
        <v>0</v>
      </c>
      <c r="AG293" s="333">
        <f>IFERROR(INDEX('28A'!$G$192:$G$227,MATCH($C293,'28A'!$B$192:$B$227,0)),0)</f>
        <v>0</v>
      </c>
      <c r="AH293" s="333">
        <f>IFERROR(INDEX('29A'!$G$192:$G$227,MATCH($C293,'29A'!$B$192:$B$227,0)),0)</f>
        <v>0</v>
      </c>
      <c r="AI293" s="333">
        <f>IFERROR(INDEX('30A'!$G$192:$G$227,MATCH($C293,'30A'!$B$192:$B$227,0)),0)</f>
        <v>0</v>
      </c>
    </row>
    <row r="294" spans="1:35" ht="17.399999999999999" hidden="1">
      <c r="A294" s="298"/>
      <c r="B294" s="298"/>
      <c r="C294" s="286"/>
      <c r="D294" s="293" t="s">
        <v>209</v>
      </c>
      <c r="E294" s="287">
        <f t="shared" si="6"/>
        <v>0</v>
      </c>
      <c r="F294" s="333">
        <f>IFERROR(INDEX('1A'!$G$192:$G$227,MATCH(C294,'1A'!$B$192:$B$227,0)),0)</f>
        <v>0</v>
      </c>
      <c r="G294" s="333">
        <f>IFERROR(INDEX(#REF!,MATCH(C294,#REF!,0)),0)</f>
        <v>0</v>
      </c>
      <c r="H294" s="333">
        <f>IFERROR(INDEX('3A'!$G$192:$G$227,MATCH(C294,'3A'!$B$192:$B$227,0)),0)</f>
        <v>0</v>
      </c>
      <c r="I294" s="333">
        <f>IFERROR(INDEX('4A'!$G$192:$G$227,MATCH(C294,'4A'!$B$192:$B$227,0)),0)</f>
        <v>0</v>
      </c>
      <c r="J294" s="333">
        <f>IFERROR(INDEX('5A'!$G$192:$G$227,MATCH(C294,'5A'!$B$192:$B$227,0)),0)</f>
        <v>0</v>
      </c>
      <c r="K294" s="333">
        <f>IFERROR(INDEX('6A'!$G$192:$G$227,MATCH(C294,'6A'!$B$192:$B$227,0)),0)</f>
        <v>0</v>
      </c>
      <c r="L294" s="333">
        <f>IFERROR(INDEX('7A'!$G$192:$G$227,MATCH(C294,'7A'!$B$192:$B$227,0)),0)</f>
        <v>0</v>
      </c>
      <c r="M294" s="333">
        <f>IFERROR(INDEX('8A'!$G$192:$G$227,MATCH(C294,'8A'!$B$192:$B$227,0)),0)</f>
        <v>0</v>
      </c>
      <c r="N294" s="333">
        <f>IFERROR(INDEX('9A'!$G$192:$G$227,MATCH(C294,'9A'!$B$192:$B$227,0)),0)</f>
        <v>0</v>
      </c>
      <c r="O294" s="333">
        <f>IFERROR(INDEX('10A'!$G$192:$G$227,MATCH(C294,'10A'!$B$192:$B$227,0)),0)</f>
        <v>0</v>
      </c>
      <c r="P294" s="333">
        <f>IFERROR(INDEX('11A'!$G$192:$G$227,MATCH(C294,'11A'!$B$192:$B$227,0)),0)</f>
        <v>0</v>
      </c>
      <c r="Q294" s="333">
        <f>IFERROR(INDEX('12A'!$G$192:$G$227,MATCH(C294,'12A'!$B$192:$B$227,0)),0)</f>
        <v>0</v>
      </c>
      <c r="R294" s="333">
        <f>IFERROR(INDEX('13A'!$G$192:$G$227,MATCH(C294,'13A'!$B$192:$B$227,0)),0)</f>
        <v>0</v>
      </c>
      <c r="S294" s="333">
        <f>IFERROR(INDEX('14A'!$G$192:$G$227,MATCH(C294,'14A'!$B$192:$B$227,0)),0)</f>
        <v>0</v>
      </c>
      <c r="T294" s="333">
        <f>IFERROR(INDEX('15A'!$G$192:$G$227,MATCH(C294,'15A'!$B$192:$B$227,0)),0)</f>
        <v>0</v>
      </c>
      <c r="U294" s="333">
        <f>IFERROR(INDEX('16A'!$G$192:$G$227,MATCH($C294,'16A'!$B$192:$B$227,0)),0)</f>
        <v>0</v>
      </c>
      <c r="V294" s="333">
        <f>IFERROR(INDEX('17A'!$G$192:$G$227,MATCH($C294,'17A'!$B$192:$B$227,0)),0)</f>
        <v>0</v>
      </c>
      <c r="W294" s="333">
        <f>IFERROR(INDEX('18A'!$G$192:$G$227,MATCH($C294,'18A'!$B$192:$B$227,0)),0)</f>
        <v>0</v>
      </c>
      <c r="X294" s="333">
        <f>IFERROR(INDEX('19A'!$G$192:$G$227,MATCH($C294,'19A'!$B$192:$B$227,0)),0)</f>
        <v>0</v>
      </c>
      <c r="Y294" s="333">
        <f>IFERROR(INDEX('20A'!$G$192:$G$227,MATCH($C294,'20A'!$B$192:$B$227,0)),0)</f>
        <v>0</v>
      </c>
      <c r="Z294" s="333">
        <f>IFERROR(INDEX('21A'!$G$192:$G$227,MATCH($C294,'21A'!$B$192:$B$227,0)),0)</f>
        <v>0</v>
      </c>
      <c r="AA294" s="333">
        <f>IFERROR(INDEX('22A'!$G$192:$G$227,MATCH($C294,'22A'!$B$192:$B$227,0)),0)</f>
        <v>0</v>
      </c>
      <c r="AB294" s="333">
        <f>IFERROR(INDEX('23A'!$G$192:$G$227,MATCH($C294,'23A'!$B$192:$B$227,0)),0)</f>
        <v>0</v>
      </c>
      <c r="AC294" s="333">
        <f>IFERROR(INDEX('24A'!$G$192:$G$227,MATCH($C294,'24A'!$B$192:$B$227,0)),0)</f>
        <v>0</v>
      </c>
      <c r="AD294" s="333">
        <f>IFERROR(INDEX('25A'!$G$192:$G$227,MATCH($C294,'25A'!$B$192:$B$227,0)),0)</f>
        <v>0</v>
      </c>
      <c r="AE294" s="333">
        <f>IFERROR(INDEX('26A'!$G$192:$G$227,MATCH($C294,'26A'!$B$192:$B$227,0)),0)</f>
        <v>0</v>
      </c>
      <c r="AF294" s="333">
        <f>IFERROR(INDEX('27A'!$G$192:$G$227,MATCH($C294,'27A'!$B$192:$B$227,0)),0)</f>
        <v>0</v>
      </c>
      <c r="AG294" s="333">
        <f>IFERROR(INDEX('28A'!$G$192:$G$227,MATCH($C294,'28A'!$B$192:$B$227,0)),0)</f>
        <v>0</v>
      </c>
      <c r="AH294" s="333">
        <f>IFERROR(INDEX('29A'!$G$192:$G$227,MATCH($C294,'29A'!$B$192:$B$227,0)),0)</f>
        <v>0</v>
      </c>
      <c r="AI294" s="333">
        <f>IFERROR(INDEX('30A'!$G$192:$G$227,MATCH($C294,'30A'!$B$192:$B$227,0)),0)</f>
        <v>0</v>
      </c>
    </row>
    <row r="295" spans="1:35" ht="17.399999999999999" hidden="1">
      <c r="A295" s="298"/>
      <c r="B295" s="298"/>
      <c r="C295" s="286"/>
      <c r="D295" s="293" t="s">
        <v>209</v>
      </c>
      <c r="E295" s="287">
        <f t="shared" si="6"/>
        <v>0</v>
      </c>
      <c r="F295" s="333">
        <f>IFERROR(INDEX('1A'!$G$192:$G$227,MATCH(C295,'1A'!$B$192:$B$227,0)),0)</f>
        <v>0</v>
      </c>
      <c r="G295" s="333">
        <f>IFERROR(INDEX(#REF!,MATCH(C295,#REF!,0)),0)</f>
        <v>0</v>
      </c>
      <c r="H295" s="333">
        <f>IFERROR(INDEX('3A'!$G$192:$G$227,MATCH(C295,'3A'!$B$192:$B$227,0)),0)</f>
        <v>0</v>
      </c>
      <c r="I295" s="333">
        <f>IFERROR(INDEX('4A'!$G$192:$G$227,MATCH(C295,'4A'!$B$192:$B$227,0)),0)</f>
        <v>0</v>
      </c>
      <c r="J295" s="333">
        <f>IFERROR(INDEX('5A'!$G$192:$G$227,MATCH(C295,'5A'!$B$192:$B$227,0)),0)</f>
        <v>0</v>
      </c>
      <c r="K295" s="333">
        <f>IFERROR(INDEX('6A'!$G$192:$G$227,MATCH(C295,'6A'!$B$192:$B$227,0)),0)</f>
        <v>0</v>
      </c>
      <c r="L295" s="333">
        <f>IFERROR(INDEX('7A'!$G$192:$G$227,MATCH(C295,'7A'!$B$192:$B$227,0)),0)</f>
        <v>0</v>
      </c>
      <c r="M295" s="333">
        <f>IFERROR(INDEX('8A'!$G$192:$G$227,MATCH(C295,'8A'!$B$192:$B$227,0)),0)</f>
        <v>0</v>
      </c>
      <c r="N295" s="333">
        <f>IFERROR(INDEX('9A'!$G$192:$G$227,MATCH(C295,'9A'!$B$192:$B$227,0)),0)</f>
        <v>0</v>
      </c>
      <c r="O295" s="333">
        <f>IFERROR(INDEX('10A'!$G$192:$G$227,MATCH(C295,'10A'!$B$192:$B$227,0)),0)</f>
        <v>0</v>
      </c>
      <c r="P295" s="333">
        <f>IFERROR(INDEX('11A'!$G$192:$G$227,MATCH(C295,'11A'!$B$192:$B$227,0)),0)</f>
        <v>0</v>
      </c>
      <c r="Q295" s="333">
        <f>IFERROR(INDEX('12A'!$G$192:$G$227,MATCH(C295,'12A'!$B$192:$B$227,0)),0)</f>
        <v>0</v>
      </c>
      <c r="R295" s="333">
        <f>IFERROR(INDEX('13A'!$G$192:$G$227,MATCH(C295,'13A'!$B$192:$B$227,0)),0)</f>
        <v>0</v>
      </c>
      <c r="S295" s="333">
        <f>IFERROR(INDEX('14A'!$G$192:$G$227,MATCH(C295,'14A'!$B$192:$B$227,0)),0)</f>
        <v>0</v>
      </c>
      <c r="T295" s="333">
        <f>IFERROR(INDEX('15A'!$G$192:$G$227,MATCH(C295,'15A'!$B$192:$B$227,0)),0)</f>
        <v>0</v>
      </c>
      <c r="U295" s="333">
        <f>IFERROR(INDEX('16A'!$G$192:$G$227,MATCH($C295,'16A'!$B$192:$B$227,0)),0)</f>
        <v>0</v>
      </c>
      <c r="V295" s="333">
        <f>IFERROR(INDEX('17A'!$G$192:$G$227,MATCH($C295,'17A'!$B$192:$B$227,0)),0)</f>
        <v>0</v>
      </c>
      <c r="W295" s="333">
        <f>IFERROR(INDEX('18A'!$G$192:$G$227,MATCH($C295,'18A'!$B$192:$B$227,0)),0)</f>
        <v>0</v>
      </c>
      <c r="X295" s="333">
        <f>IFERROR(INDEX('19A'!$G$192:$G$227,MATCH($C295,'19A'!$B$192:$B$227,0)),0)</f>
        <v>0</v>
      </c>
      <c r="Y295" s="333">
        <f>IFERROR(INDEX('20A'!$G$192:$G$227,MATCH($C295,'20A'!$B$192:$B$227,0)),0)</f>
        <v>0</v>
      </c>
      <c r="Z295" s="333">
        <f>IFERROR(INDEX('21A'!$G$192:$G$227,MATCH($C295,'21A'!$B$192:$B$227,0)),0)</f>
        <v>0</v>
      </c>
      <c r="AA295" s="333">
        <f>IFERROR(INDEX('22A'!$G$192:$G$227,MATCH($C295,'22A'!$B$192:$B$227,0)),0)</f>
        <v>0</v>
      </c>
      <c r="AB295" s="333">
        <f>IFERROR(INDEX('23A'!$G$192:$G$227,MATCH($C295,'23A'!$B$192:$B$227,0)),0)</f>
        <v>0</v>
      </c>
      <c r="AC295" s="333">
        <f>IFERROR(INDEX('24A'!$G$192:$G$227,MATCH($C295,'24A'!$B$192:$B$227,0)),0)</f>
        <v>0</v>
      </c>
      <c r="AD295" s="333">
        <f>IFERROR(INDEX('25A'!$G$192:$G$227,MATCH($C295,'25A'!$B$192:$B$227,0)),0)</f>
        <v>0</v>
      </c>
      <c r="AE295" s="333">
        <f>IFERROR(INDEX('26A'!$G$192:$G$227,MATCH($C295,'26A'!$B$192:$B$227,0)),0)</f>
        <v>0</v>
      </c>
      <c r="AF295" s="333">
        <f>IFERROR(INDEX('27A'!$G$192:$G$227,MATCH($C295,'27A'!$B$192:$B$227,0)),0)</f>
        <v>0</v>
      </c>
      <c r="AG295" s="333">
        <f>IFERROR(INDEX('28A'!$G$192:$G$227,MATCH($C295,'28A'!$B$192:$B$227,0)),0)</f>
        <v>0</v>
      </c>
      <c r="AH295" s="333">
        <f>IFERROR(INDEX('29A'!$G$192:$G$227,MATCH($C295,'29A'!$B$192:$B$227,0)),0)</f>
        <v>0</v>
      </c>
      <c r="AI295" s="333">
        <f>IFERROR(INDEX('30A'!$G$192:$G$227,MATCH($C295,'30A'!$B$192:$B$227,0)),0)</f>
        <v>0</v>
      </c>
    </row>
    <row r="296" spans="1:35" ht="17.399999999999999" hidden="1">
      <c r="A296" s="298"/>
      <c r="B296" s="298"/>
      <c r="C296" s="286"/>
      <c r="D296" s="293" t="s">
        <v>209</v>
      </c>
      <c r="E296" s="287">
        <f t="shared" si="6"/>
        <v>0</v>
      </c>
      <c r="F296" s="333">
        <f>IFERROR(INDEX('1A'!$G$192:$G$227,MATCH(C296,'1A'!$B$192:$B$227,0)),0)</f>
        <v>0</v>
      </c>
      <c r="G296" s="333">
        <f>IFERROR(INDEX(#REF!,MATCH(C296,#REF!,0)),0)</f>
        <v>0</v>
      </c>
      <c r="H296" s="333">
        <f>IFERROR(INDEX('3A'!$G$192:$G$227,MATCH(C296,'3A'!$B$192:$B$227,0)),0)</f>
        <v>0</v>
      </c>
      <c r="I296" s="333">
        <f>IFERROR(INDEX('4A'!$G$192:$G$227,MATCH(C296,'4A'!$B$192:$B$227,0)),0)</f>
        <v>0</v>
      </c>
      <c r="J296" s="333">
        <f>IFERROR(INDEX('5A'!$G$192:$G$227,MATCH(C296,'5A'!$B$192:$B$227,0)),0)</f>
        <v>0</v>
      </c>
      <c r="K296" s="333">
        <f>IFERROR(INDEX('6A'!$G$192:$G$227,MATCH(C296,'6A'!$B$192:$B$227,0)),0)</f>
        <v>0</v>
      </c>
      <c r="L296" s="333">
        <f>IFERROR(INDEX('7A'!$G$192:$G$227,MATCH(C296,'7A'!$B$192:$B$227,0)),0)</f>
        <v>0</v>
      </c>
      <c r="M296" s="333">
        <f>IFERROR(INDEX('8A'!$G$192:$G$227,MATCH(C296,'8A'!$B$192:$B$227,0)),0)</f>
        <v>0</v>
      </c>
      <c r="N296" s="333">
        <f>IFERROR(INDEX('9A'!$G$192:$G$227,MATCH(C296,'9A'!$B$192:$B$227,0)),0)</f>
        <v>0</v>
      </c>
      <c r="O296" s="333">
        <f>IFERROR(INDEX('10A'!$G$192:$G$227,MATCH(C296,'10A'!$B$192:$B$227,0)),0)</f>
        <v>0</v>
      </c>
      <c r="P296" s="333">
        <f>IFERROR(INDEX('11A'!$G$192:$G$227,MATCH(C296,'11A'!$B$192:$B$227,0)),0)</f>
        <v>0</v>
      </c>
      <c r="Q296" s="333">
        <f>IFERROR(INDEX('12A'!$G$192:$G$227,MATCH(C296,'12A'!$B$192:$B$227,0)),0)</f>
        <v>0</v>
      </c>
      <c r="R296" s="333">
        <f>IFERROR(INDEX('13A'!$G$192:$G$227,MATCH(C296,'13A'!$B$192:$B$227,0)),0)</f>
        <v>0</v>
      </c>
      <c r="S296" s="333">
        <f>IFERROR(INDEX('14A'!$G$192:$G$227,MATCH(C296,'14A'!$B$192:$B$227,0)),0)</f>
        <v>0</v>
      </c>
      <c r="T296" s="333">
        <f>IFERROR(INDEX('15A'!$G$192:$G$227,MATCH(C296,'15A'!$B$192:$B$227,0)),0)</f>
        <v>0</v>
      </c>
      <c r="U296" s="333">
        <f>IFERROR(INDEX('16A'!$G$192:$G$227,MATCH($C296,'16A'!$B$192:$B$227,0)),0)</f>
        <v>0</v>
      </c>
      <c r="V296" s="333">
        <f>IFERROR(INDEX('17A'!$G$192:$G$227,MATCH($C296,'17A'!$B$192:$B$227,0)),0)</f>
        <v>0</v>
      </c>
      <c r="W296" s="333">
        <f>IFERROR(INDEX('18A'!$G$192:$G$227,MATCH($C296,'18A'!$B$192:$B$227,0)),0)</f>
        <v>0</v>
      </c>
      <c r="X296" s="333">
        <f>IFERROR(INDEX('19A'!$G$192:$G$227,MATCH($C296,'19A'!$B$192:$B$227,0)),0)</f>
        <v>0</v>
      </c>
      <c r="Y296" s="333">
        <f>IFERROR(INDEX('20A'!$G$192:$G$227,MATCH($C296,'20A'!$B$192:$B$227,0)),0)</f>
        <v>0</v>
      </c>
      <c r="Z296" s="333">
        <f>IFERROR(INDEX('21A'!$G$192:$G$227,MATCH($C296,'21A'!$B$192:$B$227,0)),0)</f>
        <v>0</v>
      </c>
      <c r="AA296" s="333">
        <f>IFERROR(INDEX('22A'!$G$192:$G$227,MATCH($C296,'22A'!$B$192:$B$227,0)),0)</f>
        <v>0</v>
      </c>
      <c r="AB296" s="333">
        <f>IFERROR(INDEX('23A'!$G$192:$G$227,MATCH($C296,'23A'!$B$192:$B$227,0)),0)</f>
        <v>0</v>
      </c>
      <c r="AC296" s="333">
        <f>IFERROR(INDEX('24A'!$G$192:$G$227,MATCH($C296,'24A'!$B$192:$B$227,0)),0)</f>
        <v>0</v>
      </c>
      <c r="AD296" s="333">
        <f>IFERROR(INDEX('25A'!$G$192:$G$227,MATCH($C296,'25A'!$B$192:$B$227,0)),0)</f>
        <v>0</v>
      </c>
      <c r="AE296" s="333">
        <f>IFERROR(INDEX('26A'!$G$192:$G$227,MATCH($C296,'26A'!$B$192:$B$227,0)),0)</f>
        <v>0</v>
      </c>
      <c r="AF296" s="333">
        <f>IFERROR(INDEX('27A'!$G$192:$G$227,MATCH($C296,'27A'!$B$192:$B$227,0)),0)</f>
        <v>0</v>
      </c>
      <c r="AG296" s="333">
        <f>IFERROR(INDEX('28A'!$G$192:$G$227,MATCH($C296,'28A'!$B$192:$B$227,0)),0)</f>
        <v>0</v>
      </c>
      <c r="AH296" s="333">
        <f>IFERROR(INDEX('29A'!$G$192:$G$227,MATCH($C296,'29A'!$B$192:$B$227,0)),0)</f>
        <v>0</v>
      </c>
      <c r="AI296" s="333">
        <f>IFERROR(INDEX('30A'!$G$192:$G$227,MATCH($C296,'30A'!$B$192:$B$227,0)),0)</f>
        <v>0</v>
      </c>
    </row>
    <row r="297" spans="1:35" ht="17.399999999999999" hidden="1">
      <c r="A297" s="298"/>
      <c r="B297" s="298"/>
      <c r="C297" s="286"/>
      <c r="D297" s="293" t="s">
        <v>209</v>
      </c>
      <c r="E297" s="287">
        <f t="shared" si="6"/>
        <v>0</v>
      </c>
      <c r="F297" s="333">
        <f>IFERROR(INDEX('1A'!$G$192:$G$227,MATCH(C297,'1A'!$B$192:$B$227,0)),0)</f>
        <v>0</v>
      </c>
      <c r="G297" s="333">
        <f>IFERROR(INDEX(#REF!,MATCH(C297,#REF!,0)),0)</f>
        <v>0</v>
      </c>
      <c r="H297" s="333">
        <f>IFERROR(INDEX('3A'!$G$192:$G$227,MATCH(C297,'3A'!$B$192:$B$227,0)),0)</f>
        <v>0</v>
      </c>
      <c r="I297" s="333">
        <f>IFERROR(INDEX('4A'!$G$192:$G$227,MATCH(C297,'4A'!$B$192:$B$227,0)),0)</f>
        <v>0</v>
      </c>
      <c r="J297" s="333">
        <f>IFERROR(INDEX('5A'!$G$192:$G$227,MATCH(C297,'5A'!$B$192:$B$227,0)),0)</f>
        <v>0</v>
      </c>
      <c r="K297" s="333">
        <f>IFERROR(INDEX('6A'!$G$192:$G$227,MATCH(C297,'6A'!$B$192:$B$227,0)),0)</f>
        <v>0</v>
      </c>
      <c r="L297" s="333">
        <f>IFERROR(INDEX('7A'!$G$192:$G$227,MATCH(C297,'7A'!$B$192:$B$227,0)),0)</f>
        <v>0</v>
      </c>
      <c r="M297" s="333">
        <f>IFERROR(INDEX('8A'!$G$192:$G$227,MATCH(C297,'8A'!$B$192:$B$227,0)),0)</f>
        <v>0</v>
      </c>
      <c r="N297" s="333">
        <f>IFERROR(INDEX('9A'!$G$192:$G$227,MATCH(C297,'9A'!$B$192:$B$227,0)),0)</f>
        <v>0</v>
      </c>
      <c r="O297" s="333">
        <f>IFERROR(INDEX('10A'!$G$192:$G$227,MATCH(C297,'10A'!$B$192:$B$227,0)),0)</f>
        <v>0</v>
      </c>
      <c r="P297" s="333">
        <f>IFERROR(INDEX('11A'!$G$192:$G$227,MATCH(C297,'11A'!$B$192:$B$227,0)),0)</f>
        <v>0</v>
      </c>
      <c r="Q297" s="333">
        <f>IFERROR(INDEX('12A'!$G$192:$G$227,MATCH(C297,'12A'!$B$192:$B$227,0)),0)</f>
        <v>0</v>
      </c>
      <c r="R297" s="333">
        <f>IFERROR(INDEX('13A'!$G$192:$G$227,MATCH(C297,'13A'!$B$192:$B$227,0)),0)</f>
        <v>0</v>
      </c>
      <c r="S297" s="333">
        <f>IFERROR(INDEX('14A'!$G$192:$G$227,MATCH(C297,'14A'!$B$192:$B$227,0)),0)</f>
        <v>0</v>
      </c>
      <c r="T297" s="333">
        <f>IFERROR(INDEX('15A'!$G$192:$G$227,MATCH(C297,'15A'!$B$192:$B$227,0)),0)</f>
        <v>0</v>
      </c>
      <c r="U297" s="333">
        <f>IFERROR(INDEX('16A'!$G$192:$G$227,MATCH($C297,'16A'!$B$192:$B$227,0)),0)</f>
        <v>0</v>
      </c>
      <c r="V297" s="333">
        <f>IFERROR(INDEX('17A'!$G$192:$G$227,MATCH($C297,'17A'!$B$192:$B$227,0)),0)</f>
        <v>0</v>
      </c>
      <c r="W297" s="333">
        <f>IFERROR(INDEX('18A'!$G$192:$G$227,MATCH($C297,'18A'!$B$192:$B$227,0)),0)</f>
        <v>0</v>
      </c>
      <c r="X297" s="333">
        <f>IFERROR(INDEX('19A'!$G$192:$G$227,MATCH($C297,'19A'!$B$192:$B$227,0)),0)</f>
        <v>0</v>
      </c>
      <c r="Y297" s="333">
        <f>IFERROR(INDEX('20A'!$G$192:$G$227,MATCH($C297,'20A'!$B$192:$B$227,0)),0)</f>
        <v>0</v>
      </c>
      <c r="Z297" s="333">
        <f>IFERROR(INDEX('21A'!$G$192:$G$227,MATCH($C297,'21A'!$B$192:$B$227,0)),0)</f>
        <v>0</v>
      </c>
      <c r="AA297" s="333">
        <f>IFERROR(INDEX('22A'!$G$192:$G$227,MATCH($C297,'22A'!$B$192:$B$227,0)),0)</f>
        <v>0</v>
      </c>
      <c r="AB297" s="333">
        <f>IFERROR(INDEX('23A'!$G$192:$G$227,MATCH($C297,'23A'!$B$192:$B$227,0)),0)</f>
        <v>0</v>
      </c>
      <c r="AC297" s="333">
        <f>IFERROR(INDEX('24A'!$G$192:$G$227,MATCH($C297,'24A'!$B$192:$B$227,0)),0)</f>
        <v>0</v>
      </c>
      <c r="AD297" s="333">
        <f>IFERROR(INDEX('25A'!$G$192:$G$227,MATCH($C297,'25A'!$B$192:$B$227,0)),0)</f>
        <v>0</v>
      </c>
      <c r="AE297" s="333">
        <f>IFERROR(INDEX('26A'!$G$192:$G$227,MATCH($C297,'26A'!$B$192:$B$227,0)),0)</f>
        <v>0</v>
      </c>
      <c r="AF297" s="333">
        <f>IFERROR(INDEX('27A'!$G$192:$G$227,MATCH($C297,'27A'!$B$192:$B$227,0)),0)</f>
        <v>0</v>
      </c>
      <c r="AG297" s="333">
        <f>IFERROR(INDEX('28A'!$G$192:$G$227,MATCH($C297,'28A'!$B$192:$B$227,0)),0)</f>
        <v>0</v>
      </c>
      <c r="AH297" s="333">
        <f>IFERROR(INDEX('29A'!$G$192:$G$227,MATCH($C297,'29A'!$B$192:$B$227,0)),0)</f>
        <v>0</v>
      </c>
      <c r="AI297" s="333">
        <f>IFERROR(INDEX('30A'!$G$192:$G$227,MATCH($C297,'30A'!$B$192:$B$227,0)),0)</f>
        <v>0</v>
      </c>
    </row>
    <row r="298" spans="1:35" ht="17.399999999999999" hidden="1">
      <c r="A298" s="298"/>
      <c r="B298" s="298"/>
      <c r="C298" s="286"/>
      <c r="D298" s="293" t="s">
        <v>209</v>
      </c>
      <c r="E298" s="287">
        <f t="shared" si="6"/>
        <v>0</v>
      </c>
      <c r="F298" s="333">
        <f>IFERROR(INDEX('1A'!$G$192:$G$227,MATCH(C298,'1A'!$B$192:$B$227,0)),0)</f>
        <v>0</v>
      </c>
      <c r="G298" s="333">
        <f>IFERROR(INDEX(#REF!,MATCH(C298,#REF!,0)),0)</f>
        <v>0</v>
      </c>
      <c r="H298" s="333">
        <f>IFERROR(INDEX('3A'!$G$192:$G$227,MATCH(C298,'3A'!$B$192:$B$227,0)),0)</f>
        <v>0</v>
      </c>
      <c r="I298" s="333">
        <f>IFERROR(INDEX('4A'!$G$192:$G$227,MATCH(C298,'4A'!$B$192:$B$227,0)),0)</f>
        <v>0</v>
      </c>
      <c r="J298" s="333">
        <f>IFERROR(INDEX('5A'!$G$192:$G$227,MATCH(C298,'5A'!$B$192:$B$227,0)),0)</f>
        <v>0</v>
      </c>
      <c r="K298" s="333">
        <f>IFERROR(INDEX('6A'!$G$192:$G$227,MATCH(C298,'6A'!$B$192:$B$227,0)),0)</f>
        <v>0</v>
      </c>
      <c r="L298" s="333">
        <f>IFERROR(INDEX('7A'!$G$192:$G$227,MATCH(C298,'7A'!$B$192:$B$227,0)),0)</f>
        <v>0</v>
      </c>
      <c r="M298" s="333">
        <f>IFERROR(INDEX('8A'!$G$192:$G$227,MATCH(C298,'8A'!$B$192:$B$227,0)),0)</f>
        <v>0</v>
      </c>
      <c r="N298" s="333">
        <f>IFERROR(INDEX('9A'!$G$192:$G$227,MATCH(C298,'9A'!$B$192:$B$227,0)),0)</f>
        <v>0</v>
      </c>
      <c r="O298" s="333">
        <f>IFERROR(INDEX('10A'!$G$192:$G$227,MATCH(C298,'10A'!$B$192:$B$227,0)),0)</f>
        <v>0</v>
      </c>
      <c r="P298" s="333">
        <f>IFERROR(INDEX('11A'!$G$192:$G$227,MATCH(C298,'11A'!$B$192:$B$227,0)),0)</f>
        <v>0</v>
      </c>
      <c r="Q298" s="333">
        <f>IFERROR(INDEX('12A'!$G$192:$G$227,MATCH(C298,'12A'!$B$192:$B$227,0)),0)</f>
        <v>0</v>
      </c>
      <c r="R298" s="333">
        <f>IFERROR(INDEX('13A'!$G$192:$G$227,MATCH(C298,'13A'!$B$192:$B$227,0)),0)</f>
        <v>0</v>
      </c>
      <c r="S298" s="333">
        <f>IFERROR(INDEX('14A'!$G$192:$G$227,MATCH(C298,'14A'!$B$192:$B$227,0)),0)</f>
        <v>0</v>
      </c>
      <c r="T298" s="333">
        <f>IFERROR(INDEX('15A'!$G$192:$G$227,MATCH(C298,'15A'!$B$192:$B$227,0)),0)</f>
        <v>0</v>
      </c>
      <c r="U298" s="333">
        <f>IFERROR(INDEX('16A'!$G$192:$G$227,MATCH($C298,'16A'!$B$192:$B$227,0)),0)</f>
        <v>0</v>
      </c>
      <c r="V298" s="333">
        <f>IFERROR(INDEX('17A'!$G$192:$G$227,MATCH($C298,'17A'!$B$192:$B$227,0)),0)</f>
        <v>0</v>
      </c>
      <c r="W298" s="333">
        <f>IFERROR(INDEX('18A'!$G$192:$G$227,MATCH($C298,'18A'!$B$192:$B$227,0)),0)</f>
        <v>0</v>
      </c>
      <c r="X298" s="333">
        <f>IFERROR(INDEX('19A'!$G$192:$G$227,MATCH($C298,'19A'!$B$192:$B$227,0)),0)</f>
        <v>0</v>
      </c>
      <c r="Y298" s="333">
        <f>IFERROR(INDEX('20A'!$G$192:$G$227,MATCH($C298,'20A'!$B$192:$B$227,0)),0)</f>
        <v>0</v>
      </c>
      <c r="Z298" s="333">
        <f>IFERROR(INDEX('21A'!$G$192:$G$227,MATCH($C298,'21A'!$B$192:$B$227,0)),0)</f>
        <v>0</v>
      </c>
      <c r="AA298" s="333">
        <f>IFERROR(INDEX('22A'!$G$192:$G$227,MATCH($C298,'22A'!$B$192:$B$227,0)),0)</f>
        <v>0</v>
      </c>
      <c r="AB298" s="333">
        <f>IFERROR(INDEX('23A'!$G$192:$G$227,MATCH($C298,'23A'!$B$192:$B$227,0)),0)</f>
        <v>0</v>
      </c>
      <c r="AC298" s="333">
        <f>IFERROR(INDEX('24A'!$G$192:$G$227,MATCH($C298,'24A'!$B$192:$B$227,0)),0)</f>
        <v>0</v>
      </c>
      <c r="AD298" s="333">
        <f>IFERROR(INDEX('25A'!$G$192:$G$227,MATCH($C298,'25A'!$B$192:$B$227,0)),0)</f>
        <v>0</v>
      </c>
      <c r="AE298" s="333">
        <f>IFERROR(INDEX('26A'!$G$192:$G$227,MATCH($C298,'26A'!$B$192:$B$227,0)),0)</f>
        <v>0</v>
      </c>
      <c r="AF298" s="333">
        <f>IFERROR(INDEX('27A'!$G$192:$G$227,MATCH($C298,'27A'!$B$192:$B$227,0)),0)</f>
        <v>0</v>
      </c>
      <c r="AG298" s="333">
        <f>IFERROR(INDEX('28A'!$G$192:$G$227,MATCH($C298,'28A'!$B$192:$B$227,0)),0)</f>
        <v>0</v>
      </c>
      <c r="AH298" s="333">
        <f>IFERROR(INDEX('29A'!$G$192:$G$227,MATCH($C298,'29A'!$B$192:$B$227,0)),0)</f>
        <v>0</v>
      </c>
      <c r="AI298" s="333">
        <f>IFERROR(INDEX('30A'!$G$192:$G$227,MATCH($C298,'30A'!$B$192:$B$227,0)),0)</f>
        <v>0</v>
      </c>
    </row>
    <row r="299" spans="1:35" ht="17.399999999999999" hidden="1">
      <c r="A299" s="298"/>
      <c r="B299" s="298"/>
      <c r="C299" s="286"/>
      <c r="D299" s="293" t="s">
        <v>209</v>
      </c>
      <c r="E299" s="287">
        <f t="shared" si="6"/>
        <v>0</v>
      </c>
      <c r="F299" s="333">
        <f>IFERROR(INDEX('1A'!$G$192:$G$227,MATCH(C299,'1A'!$B$192:$B$227,0)),0)</f>
        <v>0</v>
      </c>
      <c r="G299" s="333">
        <f>IFERROR(INDEX(#REF!,MATCH(C299,#REF!,0)),0)</f>
        <v>0</v>
      </c>
      <c r="H299" s="333">
        <f>IFERROR(INDEX('3A'!$G$192:$G$227,MATCH(C299,'3A'!$B$192:$B$227,0)),0)</f>
        <v>0</v>
      </c>
      <c r="I299" s="333">
        <f>IFERROR(INDEX('4A'!$G$192:$G$227,MATCH(C299,'4A'!$B$192:$B$227,0)),0)</f>
        <v>0</v>
      </c>
      <c r="J299" s="333">
        <f>IFERROR(INDEX('5A'!$G$192:$G$227,MATCH(C299,'5A'!$B$192:$B$227,0)),0)</f>
        <v>0</v>
      </c>
      <c r="K299" s="333">
        <f>IFERROR(INDEX('6A'!$G$192:$G$227,MATCH(C299,'6A'!$B$192:$B$227,0)),0)</f>
        <v>0</v>
      </c>
      <c r="L299" s="333">
        <f>IFERROR(INDEX('7A'!$G$192:$G$227,MATCH(C299,'7A'!$B$192:$B$227,0)),0)</f>
        <v>0</v>
      </c>
      <c r="M299" s="333">
        <f>IFERROR(INDEX('8A'!$G$192:$G$227,MATCH(C299,'8A'!$B$192:$B$227,0)),0)</f>
        <v>0</v>
      </c>
      <c r="N299" s="333">
        <f>IFERROR(INDEX('9A'!$G$192:$G$227,MATCH(C299,'9A'!$B$192:$B$227,0)),0)</f>
        <v>0</v>
      </c>
      <c r="O299" s="333">
        <f>IFERROR(INDEX('10A'!$G$192:$G$227,MATCH(C299,'10A'!$B$192:$B$227,0)),0)</f>
        <v>0</v>
      </c>
      <c r="P299" s="333">
        <f>IFERROR(INDEX('11A'!$G$192:$G$227,MATCH(C299,'11A'!$B$192:$B$227,0)),0)</f>
        <v>0</v>
      </c>
      <c r="Q299" s="333">
        <f>IFERROR(INDEX('12A'!$G$192:$G$227,MATCH(C299,'12A'!$B$192:$B$227,0)),0)</f>
        <v>0</v>
      </c>
      <c r="R299" s="333">
        <f>IFERROR(INDEX('13A'!$G$192:$G$227,MATCH(C299,'13A'!$B$192:$B$227,0)),0)</f>
        <v>0</v>
      </c>
      <c r="S299" s="333">
        <f>IFERROR(INDEX('14A'!$G$192:$G$227,MATCH(C299,'14A'!$B$192:$B$227,0)),0)</f>
        <v>0</v>
      </c>
      <c r="T299" s="333">
        <f>IFERROR(INDEX('15A'!$G$192:$G$227,MATCH(C299,'15A'!$B$192:$B$227,0)),0)</f>
        <v>0</v>
      </c>
      <c r="U299" s="333">
        <f>IFERROR(INDEX('16A'!$G$192:$G$227,MATCH($C299,'16A'!$B$192:$B$227,0)),0)</f>
        <v>0</v>
      </c>
      <c r="V299" s="333">
        <f>IFERROR(INDEX('17A'!$G$192:$G$227,MATCH($C299,'17A'!$B$192:$B$227,0)),0)</f>
        <v>0</v>
      </c>
      <c r="W299" s="333">
        <f>IFERROR(INDEX('18A'!$G$192:$G$227,MATCH($C299,'18A'!$B$192:$B$227,0)),0)</f>
        <v>0</v>
      </c>
      <c r="X299" s="333">
        <f>IFERROR(INDEX('19A'!$G$192:$G$227,MATCH($C299,'19A'!$B$192:$B$227,0)),0)</f>
        <v>0</v>
      </c>
      <c r="Y299" s="333">
        <f>IFERROR(INDEX('20A'!$G$192:$G$227,MATCH($C299,'20A'!$B$192:$B$227,0)),0)</f>
        <v>0</v>
      </c>
      <c r="Z299" s="333">
        <f>IFERROR(INDEX('21A'!$G$192:$G$227,MATCH($C299,'21A'!$B$192:$B$227,0)),0)</f>
        <v>0</v>
      </c>
      <c r="AA299" s="333">
        <f>IFERROR(INDEX('22A'!$G$192:$G$227,MATCH($C299,'22A'!$B$192:$B$227,0)),0)</f>
        <v>0</v>
      </c>
      <c r="AB299" s="333">
        <f>IFERROR(INDEX('23A'!$G$192:$G$227,MATCH($C299,'23A'!$B$192:$B$227,0)),0)</f>
        <v>0</v>
      </c>
      <c r="AC299" s="333">
        <f>IFERROR(INDEX('24A'!$G$192:$G$227,MATCH($C299,'24A'!$B$192:$B$227,0)),0)</f>
        <v>0</v>
      </c>
      <c r="AD299" s="333">
        <f>IFERROR(INDEX('25A'!$G$192:$G$227,MATCH($C299,'25A'!$B$192:$B$227,0)),0)</f>
        <v>0</v>
      </c>
      <c r="AE299" s="333">
        <f>IFERROR(INDEX('26A'!$G$192:$G$227,MATCH($C299,'26A'!$B$192:$B$227,0)),0)</f>
        <v>0</v>
      </c>
      <c r="AF299" s="333">
        <f>IFERROR(INDEX('27A'!$G$192:$G$227,MATCH($C299,'27A'!$B$192:$B$227,0)),0)</f>
        <v>0</v>
      </c>
      <c r="AG299" s="333">
        <f>IFERROR(INDEX('28A'!$G$192:$G$227,MATCH($C299,'28A'!$B$192:$B$227,0)),0)</f>
        <v>0</v>
      </c>
      <c r="AH299" s="333">
        <f>IFERROR(INDEX('29A'!$G$192:$G$227,MATCH($C299,'29A'!$B$192:$B$227,0)),0)</f>
        <v>0</v>
      </c>
      <c r="AI299" s="333">
        <f>IFERROR(INDEX('30A'!$G$192:$G$227,MATCH($C299,'30A'!$B$192:$B$227,0)),0)</f>
        <v>0</v>
      </c>
    </row>
    <row r="300" spans="1:35" ht="17.399999999999999" hidden="1">
      <c r="A300" s="298"/>
      <c r="B300" s="298"/>
      <c r="C300" s="286"/>
      <c r="D300" s="293" t="s">
        <v>209</v>
      </c>
      <c r="E300" s="287">
        <f t="shared" si="6"/>
        <v>0</v>
      </c>
      <c r="F300" s="333">
        <f>IFERROR(INDEX('1A'!$G$192:$G$227,MATCH(C300,'1A'!$B$192:$B$227,0)),0)</f>
        <v>0</v>
      </c>
      <c r="G300" s="333">
        <f>IFERROR(INDEX(#REF!,MATCH(C300,#REF!,0)),0)</f>
        <v>0</v>
      </c>
      <c r="H300" s="333">
        <f>IFERROR(INDEX('3A'!$G$192:$G$227,MATCH(C300,'3A'!$B$192:$B$227,0)),0)</f>
        <v>0</v>
      </c>
      <c r="I300" s="333">
        <f>IFERROR(INDEX('4A'!$G$192:$G$227,MATCH(C300,'4A'!$B$192:$B$227,0)),0)</f>
        <v>0</v>
      </c>
      <c r="J300" s="333">
        <f>IFERROR(INDEX('5A'!$G$192:$G$227,MATCH(C300,'5A'!$B$192:$B$227,0)),0)</f>
        <v>0</v>
      </c>
      <c r="K300" s="333">
        <f>IFERROR(INDEX('6A'!$G$192:$G$227,MATCH(C300,'6A'!$B$192:$B$227,0)),0)</f>
        <v>0</v>
      </c>
      <c r="L300" s="333">
        <f>IFERROR(INDEX('7A'!$G$192:$G$227,MATCH(C300,'7A'!$B$192:$B$227,0)),0)</f>
        <v>0</v>
      </c>
      <c r="M300" s="333">
        <f>IFERROR(INDEX('8A'!$G$192:$G$227,MATCH(C300,'8A'!$B$192:$B$227,0)),0)</f>
        <v>0</v>
      </c>
      <c r="N300" s="333">
        <f>IFERROR(INDEX('9A'!$G$192:$G$227,MATCH(C300,'9A'!$B$192:$B$227,0)),0)</f>
        <v>0</v>
      </c>
      <c r="O300" s="333">
        <f>IFERROR(INDEX('10A'!$G$192:$G$227,MATCH(C300,'10A'!$B$192:$B$227,0)),0)</f>
        <v>0</v>
      </c>
      <c r="P300" s="333">
        <f>IFERROR(INDEX('11A'!$G$192:$G$227,MATCH(C300,'11A'!$B$192:$B$227,0)),0)</f>
        <v>0</v>
      </c>
      <c r="Q300" s="333">
        <f>IFERROR(INDEX('12A'!$G$192:$G$227,MATCH(C300,'12A'!$B$192:$B$227,0)),0)</f>
        <v>0</v>
      </c>
      <c r="R300" s="333">
        <f>IFERROR(INDEX('13A'!$G$192:$G$227,MATCH(C300,'13A'!$B$192:$B$227,0)),0)</f>
        <v>0</v>
      </c>
      <c r="S300" s="333">
        <f>IFERROR(INDEX('14A'!$G$192:$G$227,MATCH(C300,'14A'!$B$192:$B$227,0)),0)</f>
        <v>0</v>
      </c>
      <c r="T300" s="333">
        <f>IFERROR(INDEX('15A'!$G$192:$G$227,MATCH(C300,'15A'!$B$192:$B$227,0)),0)</f>
        <v>0</v>
      </c>
      <c r="U300" s="333">
        <f>IFERROR(INDEX('16A'!$G$192:$G$227,MATCH($C300,'16A'!$B$192:$B$227,0)),0)</f>
        <v>0</v>
      </c>
      <c r="V300" s="333">
        <f>IFERROR(INDEX('17A'!$G$192:$G$227,MATCH($C300,'17A'!$B$192:$B$227,0)),0)</f>
        <v>0</v>
      </c>
      <c r="W300" s="333">
        <f>IFERROR(INDEX('18A'!$G$192:$G$227,MATCH($C300,'18A'!$B$192:$B$227,0)),0)</f>
        <v>0</v>
      </c>
      <c r="X300" s="333">
        <f>IFERROR(INDEX('19A'!$G$192:$G$227,MATCH($C300,'19A'!$B$192:$B$227,0)),0)</f>
        <v>0</v>
      </c>
      <c r="Y300" s="333">
        <f>IFERROR(INDEX('20A'!$G$192:$G$227,MATCH($C300,'20A'!$B$192:$B$227,0)),0)</f>
        <v>0</v>
      </c>
      <c r="Z300" s="333">
        <f>IFERROR(INDEX('21A'!$G$192:$G$227,MATCH($C300,'21A'!$B$192:$B$227,0)),0)</f>
        <v>0</v>
      </c>
      <c r="AA300" s="333">
        <f>IFERROR(INDEX('22A'!$G$192:$G$227,MATCH($C300,'22A'!$B$192:$B$227,0)),0)</f>
        <v>0</v>
      </c>
      <c r="AB300" s="333">
        <f>IFERROR(INDEX('23A'!$G$192:$G$227,MATCH($C300,'23A'!$B$192:$B$227,0)),0)</f>
        <v>0</v>
      </c>
      <c r="AC300" s="333">
        <f>IFERROR(INDEX('24A'!$G$192:$G$227,MATCH($C300,'24A'!$B$192:$B$227,0)),0)</f>
        <v>0</v>
      </c>
      <c r="AD300" s="333">
        <f>IFERROR(INDEX('25A'!$G$192:$G$227,MATCH($C300,'25A'!$B$192:$B$227,0)),0)</f>
        <v>0</v>
      </c>
      <c r="AE300" s="333">
        <f>IFERROR(INDEX('26A'!$G$192:$G$227,MATCH($C300,'26A'!$B$192:$B$227,0)),0)</f>
        <v>0</v>
      </c>
      <c r="AF300" s="333">
        <f>IFERROR(INDEX('27A'!$G$192:$G$227,MATCH($C300,'27A'!$B$192:$B$227,0)),0)</f>
        <v>0</v>
      </c>
      <c r="AG300" s="333">
        <f>IFERROR(INDEX('28A'!$G$192:$G$227,MATCH($C300,'28A'!$B$192:$B$227,0)),0)</f>
        <v>0</v>
      </c>
      <c r="AH300" s="333">
        <f>IFERROR(INDEX('29A'!$G$192:$G$227,MATCH($C300,'29A'!$B$192:$B$227,0)),0)</f>
        <v>0</v>
      </c>
      <c r="AI300" s="333">
        <f>IFERROR(INDEX('30A'!$G$192:$G$227,MATCH($C300,'30A'!$B$192:$B$227,0)),0)</f>
        <v>0</v>
      </c>
    </row>
    <row r="301" spans="1:35" ht="17.399999999999999" hidden="1">
      <c r="A301" s="298"/>
      <c r="B301" s="298"/>
      <c r="C301" s="286"/>
      <c r="D301" s="293" t="s">
        <v>209</v>
      </c>
      <c r="E301" s="287">
        <f t="shared" si="6"/>
        <v>0</v>
      </c>
      <c r="F301" s="333">
        <f>IFERROR(INDEX('1A'!$G$192:$G$227,MATCH(C301,'1A'!$B$192:$B$227,0)),0)</f>
        <v>0</v>
      </c>
      <c r="G301" s="333">
        <f>IFERROR(INDEX(#REF!,MATCH(C301,#REF!,0)),0)</f>
        <v>0</v>
      </c>
      <c r="H301" s="333">
        <f>IFERROR(INDEX('3A'!$G$192:$G$227,MATCH(C301,'3A'!$B$192:$B$227,0)),0)</f>
        <v>0</v>
      </c>
      <c r="I301" s="333">
        <f>IFERROR(INDEX('4A'!$G$192:$G$227,MATCH(C301,'4A'!$B$192:$B$227,0)),0)</f>
        <v>0</v>
      </c>
      <c r="J301" s="333">
        <f>IFERROR(INDEX('5A'!$G$192:$G$227,MATCH(C301,'5A'!$B$192:$B$227,0)),0)</f>
        <v>0</v>
      </c>
      <c r="K301" s="333">
        <f>IFERROR(INDEX('6A'!$G$192:$G$227,MATCH(C301,'6A'!$B$192:$B$227,0)),0)</f>
        <v>0</v>
      </c>
      <c r="L301" s="333">
        <f>IFERROR(INDEX('7A'!$G$192:$G$227,MATCH(C301,'7A'!$B$192:$B$227,0)),0)</f>
        <v>0</v>
      </c>
      <c r="M301" s="333">
        <f>IFERROR(INDEX('8A'!$G$192:$G$227,MATCH(C301,'8A'!$B$192:$B$227,0)),0)</f>
        <v>0</v>
      </c>
      <c r="N301" s="333">
        <f>IFERROR(INDEX('9A'!$G$192:$G$227,MATCH(C301,'9A'!$B$192:$B$227,0)),0)</f>
        <v>0</v>
      </c>
      <c r="O301" s="333">
        <f>IFERROR(INDEX('10A'!$G$192:$G$227,MATCH(C301,'10A'!$B$192:$B$227,0)),0)</f>
        <v>0</v>
      </c>
      <c r="P301" s="333">
        <f>IFERROR(INDEX('11A'!$G$192:$G$227,MATCH(C301,'11A'!$B$192:$B$227,0)),0)</f>
        <v>0</v>
      </c>
      <c r="Q301" s="333">
        <f>IFERROR(INDEX('12A'!$G$192:$G$227,MATCH(C301,'12A'!$B$192:$B$227,0)),0)</f>
        <v>0</v>
      </c>
      <c r="R301" s="333">
        <f>IFERROR(INDEX('13A'!$G$192:$G$227,MATCH(C301,'13A'!$B$192:$B$227,0)),0)</f>
        <v>0</v>
      </c>
      <c r="S301" s="333">
        <f>IFERROR(INDEX('14A'!$G$192:$G$227,MATCH(C301,'14A'!$B$192:$B$227,0)),0)</f>
        <v>0</v>
      </c>
      <c r="T301" s="333">
        <f>IFERROR(INDEX('15A'!$G$192:$G$227,MATCH(C301,'15A'!$B$192:$B$227,0)),0)</f>
        <v>0</v>
      </c>
      <c r="U301" s="333">
        <f>IFERROR(INDEX('16A'!$G$192:$G$227,MATCH($C301,'16A'!$B$192:$B$227,0)),0)</f>
        <v>0</v>
      </c>
      <c r="V301" s="333">
        <f>IFERROR(INDEX('17A'!$G$192:$G$227,MATCH($C301,'17A'!$B$192:$B$227,0)),0)</f>
        <v>0</v>
      </c>
      <c r="W301" s="333">
        <f>IFERROR(INDEX('18A'!$G$192:$G$227,MATCH($C301,'18A'!$B$192:$B$227,0)),0)</f>
        <v>0</v>
      </c>
      <c r="X301" s="333">
        <f>IFERROR(INDEX('19A'!$G$192:$G$227,MATCH($C301,'19A'!$B$192:$B$227,0)),0)</f>
        <v>0</v>
      </c>
      <c r="Y301" s="333">
        <f>IFERROR(INDEX('20A'!$G$192:$G$227,MATCH($C301,'20A'!$B$192:$B$227,0)),0)</f>
        <v>0</v>
      </c>
      <c r="Z301" s="333">
        <f>IFERROR(INDEX('21A'!$G$192:$G$227,MATCH($C301,'21A'!$B$192:$B$227,0)),0)</f>
        <v>0</v>
      </c>
      <c r="AA301" s="333">
        <f>IFERROR(INDEX('22A'!$G$192:$G$227,MATCH($C301,'22A'!$B$192:$B$227,0)),0)</f>
        <v>0</v>
      </c>
      <c r="AB301" s="333">
        <f>IFERROR(INDEX('23A'!$G$192:$G$227,MATCH($C301,'23A'!$B$192:$B$227,0)),0)</f>
        <v>0</v>
      </c>
      <c r="AC301" s="333">
        <f>IFERROR(INDEX('24A'!$G$192:$G$227,MATCH($C301,'24A'!$B$192:$B$227,0)),0)</f>
        <v>0</v>
      </c>
      <c r="AD301" s="333">
        <f>IFERROR(INDEX('25A'!$G$192:$G$227,MATCH($C301,'25A'!$B$192:$B$227,0)),0)</f>
        <v>0</v>
      </c>
      <c r="AE301" s="333">
        <f>IFERROR(INDEX('26A'!$G$192:$G$227,MATCH($C301,'26A'!$B$192:$B$227,0)),0)</f>
        <v>0</v>
      </c>
      <c r="AF301" s="333">
        <f>IFERROR(INDEX('27A'!$G$192:$G$227,MATCH($C301,'27A'!$B$192:$B$227,0)),0)</f>
        <v>0</v>
      </c>
      <c r="AG301" s="333">
        <f>IFERROR(INDEX('28A'!$G$192:$G$227,MATCH($C301,'28A'!$B$192:$B$227,0)),0)</f>
        <v>0</v>
      </c>
      <c r="AH301" s="333">
        <f>IFERROR(INDEX('29A'!$G$192:$G$227,MATCH($C301,'29A'!$B$192:$B$227,0)),0)</f>
        <v>0</v>
      </c>
      <c r="AI301" s="333">
        <f>IFERROR(INDEX('30A'!$G$192:$G$227,MATCH($C301,'30A'!$B$192:$B$227,0)),0)</f>
        <v>0</v>
      </c>
    </row>
    <row r="302" spans="1:35" ht="17.399999999999999" hidden="1">
      <c r="A302" s="298"/>
      <c r="B302" s="298"/>
      <c r="C302" s="286"/>
      <c r="D302" s="293" t="s">
        <v>209</v>
      </c>
      <c r="E302" s="287">
        <f t="shared" si="6"/>
        <v>0</v>
      </c>
      <c r="F302" s="333">
        <f>IFERROR(INDEX('1A'!$G$192:$G$227,MATCH(C302,'1A'!$B$192:$B$227,0)),0)</f>
        <v>0</v>
      </c>
      <c r="G302" s="333">
        <f>IFERROR(INDEX(#REF!,MATCH(C302,#REF!,0)),0)</f>
        <v>0</v>
      </c>
      <c r="H302" s="333">
        <f>IFERROR(INDEX('3A'!$G$192:$G$227,MATCH(C302,'3A'!$B$192:$B$227,0)),0)</f>
        <v>0</v>
      </c>
      <c r="I302" s="333">
        <f>IFERROR(INDEX('4A'!$G$192:$G$227,MATCH(C302,'4A'!$B$192:$B$227,0)),0)</f>
        <v>0</v>
      </c>
      <c r="J302" s="333">
        <f>IFERROR(INDEX('5A'!$G$192:$G$227,MATCH(C302,'5A'!$B$192:$B$227,0)),0)</f>
        <v>0</v>
      </c>
      <c r="K302" s="333">
        <f>IFERROR(INDEX('6A'!$G$192:$G$227,MATCH(C302,'6A'!$B$192:$B$227,0)),0)</f>
        <v>0</v>
      </c>
      <c r="L302" s="333">
        <f>IFERROR(INDEX('7A'!$G$192:$G$227,MATCH(C302,'7A'!$B$192:$B$227,0)),0)</f>
        <v>0</v>
      </c>
      <c r="M302" s="333">
        <f>IFERROR(INDEX('8A'!$G$192:$G$227,MATCH(C302,'8A'!$B$192:$B$227,0)),0)</f>
        <v>0</v>
      </c>
      <c r="N302" s="333">
        <f>IFERROR(INDEX('9A'!$G$192:$G$227,MATCH(C302,'9A'!$B$192:$B$227,0)),0)</f>
        <v>0</v>
      </c>
      <c r="O302" s="333">
        <f>IFERROR(INDEX('10A'!$G$192:$G$227,MATCH(C302,'10A'!$B$192:$B$227,0)),0)</f>
        <v>0</v>
      </c>
      <c r="P302" s="333">
        <f>IFERROR(INDEX('11A'!$G$192:$G$227,MATCH(C302,'11A'!$B$192:$B$227,0)),0)</f>
        <v>0</v>
      </c>
      <c r="Q302" s="333">
        <f>IFERROR(INDEX('12A'!$G$192:$G$227,MATCH(C302,'12A'!$B$192:$B$227,0)),0)</f>
        <v>0</v>
      </c>
      <c r="R302" s="333">
        <f>IFERROR(INDEX('13A'!$G$192:$G$227,MATCH(C302,'13A'!$B$192:$B$227,0)),0)</f>
        <v>0</v>
      </c>
      <c r="S302" s="333">
        <f>IFERROR(INDEX('14A'!$G$192:$G$227,MATCH(C302,'14A'!$B$192:$B$227,0)),0)</f>
        <v>0</v>
      </c>
      <c r="T302" s="333">
        <f>IFERROR(INDEX('15A'!$G$192:$G$227,MATCH(C302,'15A'!$B$192:$B$227,0)),0)</f>
        <v>0</v>
      </c>
      <c r="U302" s="333">
        <f>IFERROR(INDEX('16A'!$G$192:$G$227,MATCH($C302,'16A'!$B$192:$B$227,0)),0)</f>
        <v>0</v>
      </c>
      <c r="V302" s="333">
        <f>IFERROR(INDEX('17A'!$G$192:$G$227,MATCH($C302,'17A'!$B$192:$B$227,0)),0)</f>
        <v>0</v>
      </c>
      <c r="W302" s="333">
        <f>IFERROR(INDEX('18A'!$G$192:$G$227,MATCH($C302,'18A'!$B$192:$B$227,0)),0)</f>
        <v>0</v>
      </c>
      <c r="X302" s="333">
        <f>IFERROR(INDEX('19A'!$G$192:$G$227,MATCH($C302,'19A'!$B$192:$B$227,0)),0)</f>
        <v>0</v>
      </c>
      <c r="Y302" s="333">
        <f>IFERROR(INDEX('20A'!$G$192:$G$227,MATCH($C302,'20A'!$B$192:$B$227,0)),0)</f>
        <v>0</v>
      </c>
      <c r="Z302" s="333">
        <f>IFERROR(INDEX('21A'!$G$192:$G$227,MATCH($C302,'21A'!$B$192:$B$227,0)),0)</f>
        <v>0</v>
      </c>
      <c r="AA302" s="333">
        <f>IFERROR(INDEX('22A'!$G$192:$G$227,MATCH($C302,'22A'!$B$192:$B$227,0)),0)</f>
        <v>0</v>
      </c>
      <c r="AB302" s="333">
        <f>IFERROR(INDEX('23A'!$G$192:$G$227,MATCH($C302,'23A'!$B$192:$B$227,0)),0)</f>
        <v>0</v>
      </c>
      <c r="AC302" s="333">
        <f>IFERROR(INDEX('24A'!$G$192:$G$227,MATCH($C302,'24A'!$B$192:$B$227,0)),0)</f>
        <v>0</v>
      </c>
      <c r="AD302" s="333">
        <f>IFERROR(INDEX('25A'!$G$192:$G$227,MATCH($C302,'25A'!$B$192:$B$227,0)),0)</f>
        <v>0</v>
      </c>
      <c r="AE302" s="333">
        <f>IFERROR(INDEX('26A'!$G$192:$G$227,MATCH($C302,'26A'!$B$192:$B$227,0)),0)</f>
        <v>0</v>
      </c>
      <c r="AF302" s="333">
        <f>IFERROR(INDEX('27A'!$G$192:$G$227,MATCH($C302,'27A'!$B$192:$B$227,0)),0)</f>
        <v>0</v>
      </c>
      <c r="AG302" s="333">
        <f>IFERROR(INDEX('28A'!$G$192:$G$227,MATCH($C302,'28A'!$B$192:$B$227,0)),0)</f>
        <v>0</v>
      </c>
      <c r="AH302" s="333">
        <f>IFERROR(INDEX('29A'!$G$192:$G$227,MATCH($C302,'29A'!$B$192:$B$227,0)),0)</f>
        <v>0</v>
      </c>
      <c r="AI302" s="333">
        <f>IFERROR(INDEX('30A'!$G$192:$G$227,MATCH($C302,'30A'!$B$192:$B$227,0)),0)</f>
        <v>0</v>
      </c>
    </row>
    <row r="303" spans="1:35" ht="17.399999999999999" hidden="1">
      <c r="A303" s="298"/>
      <c r="B303" s="298"/>
      <c r="C303" s="286"/>
      <c r="D303" s="293" t="s">
        <v>209</v>
      </c>
      <c r="E303" s="287">
        <f t="shared" si="6"/>
        <v>0</v>
      </c>
      <c r="F303" s="333">
        <f>IFERROR(INDEX('1A'!$G$192:$G$227,MATCH(C303,'1A'!$B$192:$B$227,0)),0)</f>
        <v>0</v>
      </c>
      <c r="G303" s="333">
        <f>IFERROR(INDEX(#REF!,MATCH(C303,#REF!,0)),0)</f>
        <v>0</v>
      </c>
      <c r="H303" s="333">
        <f>IFERROR(INDEX('3A'!$G$192:$G$227,MATCH(C303,'3A'!$B$192:$B$227,0)),0)</f>
        <v>0</v>
      </c>
      <c r="I303" s="333">
        <f>IFERROR(INDEX('4A'!$G$192:$G$227,MATCH(C303,'4A'!$B$192:$B$227,0)),0)</f>
        <v>0</v>
      </c>
      <c r="J303" s="333">
        <f>IFERROR(INDEX('5A'!$G$192:$G$227,MATCH(C303,'5A'!$B$192:$B$227,0)),0)</f>
        <v>0</v>
      </c>
      <c r="K303" s="333">
        <f>IFERROR(INDEX('6A'!$G$192:$G$227,MATCH(C303,'6A'!$B$192:$B$227,0)),0)</f>
        <v>0</v>
      </c>
      <c r="L303" s="333">
        <f>IFERROR(INDEX('7A'!$G$192:$G$227,MATCH(C303,'7A'!$B$192:$B$227,0)),0)</f>
        <v>0</v>
      </c>
      <c r="M303" s="333">
        <f>IFERROR(INDEX('8A'!$G$192:$G$227,MATCH(C303,'8A'!$B$192:$B$227,0)),0)</f>
        <v>0</v>
      </c>
      <c r="N303" s="333">
        <f>IFERROR(INDEX('9A'!$G$192:$G$227,MATCH(C303,'9A'!$B$192:$B$227,0)),0)</f>
        <v>0</v>
      </c>
      <c r="O303" s="333">
        <f>IFERROR(INDEX('10A'!$G$192:$G$227,MATCH(C303,'10A'!$B$192:$B$227,0)),0)</f>
        <v>0</v>
      </c>
      <c r="P303" s="333">
        <f>IFERROR(INDEX('11A'!$G$192:$G$227,MATCH(C303,'11A'!$B$192:$B$227,0)),0)</f>
        <v>0</v>
      </c>
      <c r="Q303" s="333">
        <f>IFERROR(INDEX('12A'!$G$192:$G$227,MATCH(C303,'12A'!$B$192:$B$227,0)),0)</f>
        <v>0</v>
      </c>
      <c r="R303" s="333">
        <f>IFERROR(INDEX('13A'!$G$192:$G$227,MATCH(C303,'13A'!$B$192:$B$227,0)),0)</f>
        <v>0</v>
      </c>
      <c r="S303" s="333">
        <f>IFERROR(INDEX('14A'!$G$192:$G$227,MATCH(C303,'14A'!$B$192:$B$227,0)),0)</f>
        <v>0</v>
      </c>
      <c r="T303" s="333">
        <f>IFERROR(INDEX('15A'!$G$192:$G$227,MATCH(C303,'15A'!$B$192:$B$227,0)),0)</f>
        <v>0</v>
      </c>
      <c r="U303" s="333">
        <f>IFERROR(INDEX('16A'!$G$192:$G$227,MATCH($C303,'16A'!$B$192:$B$227,0)),0)</f>
        <v>0</v>
      </c>
      <c r="V303" s="333">
        <f>IFERROR(INDEX('17A'!$G$192:$G$227,MATCH($C303,'17A'!$B$192:$B$227,0)),0)</f>
        <v>0</v>
      </c>
      <c r="W303" s="333">
        <f>IFERROR(INDEX('18A'!$G$192:$G$227,MATCH($C303,'18A'!$B$192:$B$227,0)),0)</f>
        <v>0</v>
      </c>
      <c r="X303" s="333">
        <f>IFERROR(INDEX('19A'!$G$192:$G$227,MATCH($C303,'19A'!$B$192:$B$227,0)),0)</f>
        <v>0</v>
      </c>
      <c r="Y303" s="333">
        <f>IFERROR(INDEX('20A'!$G$192:$G$227,MATCH($C303,'20A'!$B$192:$B$227,0)),0)</f>
        <v>0</v>
      </c>
      <c r="Z303" s="333">
        <f>IFERROR(INDEX('21A'!$G$192:$G$227,MATCH($C303,'21A'!$B$192:$B$227,0)),0)</f>
        <v>0</v>
      </c>
      <c r="AA303" s="333">
        <f>IFERROR(INDEX('22A'!$G$192:$G$227,MATCH($C303,'22A'!$B$192:$B$227,0)),0)</f>
        <v>0</v>
      </c>
      <c r="AB303" s="333">
        <f>IFERROR(INDEX('23A'!$G$192:$G$227,MATCH($C303,'23A'!$B$192:$B$227,0)),0)</f>
        <v>0</v>
      </c>
      <c r="AC303" s="333">
        <f>IFERROR(INDEX('24A'!$G$192:$G$227,MATCH($C303,'24A'!$B$192:$B$227,0)),0)</f>
        <v>0</v>
      </c>
      <c r="AD303" s="333">
        <f>IFERROR(INDEX('25A'!$G$192:$G$227,MATCH($C303,'25A'!$B$192:$B$227,0)),0)</f>
        <v>0</v>
      </c>
      <c r="AE303" s="333">
        <f>IFERROR(INDEX('26A'!$G$192:$G$227,MATCH($C303,'26A'!$B$192:$B$227,0)),0)</f>
        <v>0</v>
      </c>
      <c r="AF303" s="333">
        <f>IFERROR(INDEX('27A'!$G$192:$G$227,MATCH($C303,'27A'!$B$192:$B$227,0)),0)</f>
        <v>0</v>
      </c>
      <c r="AG303" s="333">
        <f>IFERROR(INDEX('28A'!$G$192:$G$227,MATCH($C303,'28A'!$B$192:$B$227,0)),0)</f>
        <v>0</v>
      </c>
      <c r="AH303" s="333">
        <f>IFERROR(INDEX('29A'!$G$192:$G$227,MATCH($C303,'29A'!$B$192:$B$227,0)),0)</f>
        <v>0</v>
      </c>
      <c r="AI303" s="333">
        <f>IFERROR(INDEX('30A'!$G$192:$G$227,MATCH($C303,'30A'!$B$192:$B$227,0)),0)</f>
        <v>0</v>
      </c>
    </row>
    <row r="304" spans="1:35" ht="17.399999999999999" hidden="1">
      <c r="A304" s="298"/>
      <c r="B304" s="298"/>
      <c r="C304" s="286"/>
      <c r="D304" s="293" t="s">
        <v>209</v>
      </c>
      <c r="E304" s="287">
        <f t="shared" si="6"/>
        <v>0</v>
      </c>
      <c r="F304" s="333">
        <f>IFERROR(INDEX('1A'!$G$192:$G$227,MATCH(C304,'1A'!$B$192:$B$227,0)),0)</f>
        <v>0</v>
      </c>
      <c r="G304" s="333">
        <f>IFERROR(INDEX(#REF!,MATCH(C304,#REF!,0)),0)</f>
        <v>0</v>
      </c>
      <c r="H304" s="333">
        <f>IFERROR(INDEX('3A'!$G$192:$G$227,MATCH(C304,'3A'!$B$192:$B$227,0)),0)</f>
        <v>0</v>
      </c>
      <c r="I304" s="333">
        <f>IFERROR(INDEX('4A'!$G$192:$G$227,MATCH(C304,'4A'!$B$192:$B$227,0)),0)</f>
        <v>0</v>
      </c>
      <c r="J304" s="333">
        <f>IFERROR(INDEX('5A'!$G$192:$G$227,MATCH(C304,'5A'!$B$192:$B$227,0)),0)</f>
        <v>0</v>
      </c>
      <c r="K304" s="333">
        <f>IFERROR(INDEX('6A'!$G$192:$G$227,MATCH(C304,'6A'!$B$192:$B$227,0)),0)</f>
        <v>0</v>
      </c>
      <c r="L304" s="333">
        <f>IFERROR(INDEX('7A'!$G$192:$G$227,MATCH(C304,'7A'!$B$192:$B$227,0)),0)</f>
        <v>0</v>
      </c>
      <c r="M304" s="333">
        <f>IFERROR(INDEX('8A'!$G$192:$G$227,MATCH(C304,'8A'!$B$192:$B$227,0)),0)</f>
        <v>0</v>
      </c>
      <c r="N304" s="333">
        <f>IFERROR(INDEX('9A'!$G$192:$G$227,MATCH(C304,'9A'!$B$192:$B$227,0)),0)</f>
        <v>0</v>
      </c>
      <c r="O304" s="333">
        <f>IFERROR(INDEX('10A'!$G$192:$G$227,MATCH(C304,'10A'!$B$192:$B$227,0)),0)</f>
        <v>0</v>
      </c>
      <c r="P304" s="333">
        <f>IFERROR(INDEX('11A'!$G$192:$G$227,MATCH(C304,'11A'!$B$192:$B$227,0)),0)</f>
        <v>0</v>
      </c>
      <c r="Q304" s="333">
        <f>IFERROR(INDEX('12A'!$G$192:$G$227,MATCH(C304,'12A'!$B$192:$B$227,0)),0)</f>
        <v>0</v>
      </c>
      <c r="R304" s="333">
        <f>IFERROR(INDEX('13A'!$G$192:$G$227,MATCH(C304,'13A'!$B$192:$B$227,0)),0)</f>
        <v>0</v>
      </c>
      <c r="S304" s="333">
        <f>IFERROR(INDEX('14A'!$G$192:$G$227,MATCH(C304,'14A'!$B$192:$B$227,0)),0)</f>
        <v>0</v>
      </c>
      <c r="T304" s="333">
        <f>IFERROR(INDEX('15A'!$G$192:$G$227,MATCH(C304,'15A'!$B$192:$B$227,0)),0)</f>
        <v>0</v>
      </c>
      <c r="U304" s="333">
        <f>IFERROR(INDEX('16A'!$G$192:$G$227,MATCH($C304,'16A'!$B$192:$B$227,0)),0)</f>
        <v>0</v>
      </c>
      <c r="V304" s="333">
        <f>IFERROR(INDEX('17A'!$G$192:$G$227,MATCH($C304,'17A'!$B$192:$B$227,0)),0)</f>
        <v>0</v>
      </c>
      <c r="W304" s="333">
        <f>IFERROR(INDEX('18A'!$G$192:$G$227,MATCH($C304,'18A'!$B$192:$B$227,0)),0)</f>
        <v>0</v>
      </c>
      <c r="X304" s="333">
        <f>IFERROR(INDEX('19A'!$G$192:$G$227,MATCH($C304,'19A'!$B$192:$B$227,0)),0)</f>
        <v>0</v>
      </c>
      <c r="Y304" s="333">
        <f>IFERROR(INDEX('20A'!$G$192:$G$227,MATCH($C304,'20A'!$B$192:$B$227,0)),0)</f>
        <v>0</v>
      </c>
      <c r="Z304" s="333">
        <f>IFERROR(INDEX('21A'!$G$192:$G$227,MATCH($C304,'21A'!$B$192:$B$227,0)),0)</f>
        <v>0</v>
      </c>
      <c r="AA304" s="333">
        <f>IFERROR(INDEX('22A'!$G$192:$G$227,MATCH($C304,'22A'!$B$192:$B$227,0)),0)</f>
        <v>0</v>
      </c>
      <c r="AB304" s="333">
        <f>IFERROR(INDEX('23A'!$G$192:$G$227,MATCH($C304,'23A'!$B$192:$B$227,0)),0)</f>
        <v>0</v>
      </c>
      <c r="AC304" s="333">
        <f>IFERROR(INDEX('24A'!$G$192:$G$227,MATCH($C304,'24A'!$B$192:$B$227,0)),0)</f>
        <v>0</v>
      </c>
      <c r="AD304" s="333">
        <f>IFERROR(INDEX('25A'!$G$192:$G$227,MATCH($C304,'25A'!$B$192:$B$227,0)),0)</f>
        <v>0</v>
      </c>
      <c r="AE304" s="333">
        <f>IFERROR(INDEX('26A'!$G$192:$G$227,MATCH($C304,'26A'!$B$192:$B$227,0)),0)</f>
        <v>0</v>
      </c>
      <c r="AF304" s="333">
        <f>IFERROR(INDEX('27A'!$G$192:$G$227,MATCH($C304,'27A'!$B$192:$B$227,0)),0)</f>
        <v>0</v>
      </c>
      <c r="AG304" s="333">
        <f>IFERROR(INDEX('28A'!$G$192:$G$227,MATCH($C304,'28A'!$B$192:$B$227,0)),0)</f>
        <v>0</v>
      </c>
      <c r="AH304" s="333">
        <f>IFERROR(INDEX('29A'!$G$192:$G$227,MATCH($C304,'29A'!$B$192:$B$227,0)),0)</f>
        <v>0</v>
      </c>
      <c r="AI304" s="333">
        <f>IFERROR(INDEX('30A'!$G$192:$G$227,MATCH($C304,'30A'!$B$192:$B$227,0)),0)</f>
        <v>0</v>
      </c>
    </row>
    <row r="305" spans="1:35" ht="17.399999999999999" hidden="1">
      <c r="A305" s="298"/>
      <c r="B305" s="298"/>
      <c r="C305" s="286"/>
      <c r="D305" s="293" t="s">
        <v>209</v>
      </c>
      <c r="E305" s="287">
        <f t="shared" si="6"/>
        <v>0</v>
      </c>
      <c r="F305" s="333">
        <f>IFERROR(INDEX('1A'!$G$192:$G$227,MATCH(C305,'1A'!$B$192:$B$227,0)),0)</f>
        <v>0</v>
      </c>
      <c r="G305" s="333">
        <f>IFERROR(INDEX(#REF!,MATCH(C305,#REF!,0)),0)</f>
        <v>0</v>
      </c>
      <c r="H305" s="333">
        <f>IFERROR(INDEX('3A'!$G$192:$G$227,MATCH(C305,'3A'!$B$192:$B$227,0)),0)</f>
        <v>0</v>
      </c>
      <c r="I305" s="333">
        <f>IFERROR(INDEX('4A'!$G$192:$G$227,MATCH(C305,'4A'!$B$192:$B$227,0)),0)</f>
        <v>0</v>
      </c>
      <c r="J305" s="333">
        <f>IFERROR(INDEX('5A'!$G$192:$G$227,MATCH(C305,'5A'!$B$192:$B$227,0)),0)</f>
        <v>0</v>
      </c>
      <c r="K305" s="333">
        <f>IFERROR(INDEX('6A'!$G$192:$G$227,MATCH(C305,'6A'!$B$192:$B$227,0)),0)</f>
        <v>0</v>
      </c>
      <c r="L305" s="333">
        <f>IFERROR(INDEX('7A'!$G$192:$G$227,MATCH(C305,'7A'!$B$192:$B$227,0)),0)</f>
        <v>0</v>
      </c>
      <c r="M305" s="333">
        <f>IFERROR(INDEX('8A'!$G$192:$G$227,MATCH(C305,'8A'!$B$192:$B$227,0)),0)</f>
        <v>0</v>
      </c>
      <c r="N305" s="333">
        <f>IFERROR(INDEX('9A'!$G$192:$G$227,MATCH(C305,'9A'!$B$192:$B$227,0)),0)</f>
        <v>0</v>
      </c>
      <c r="O305" s="333">
        <f>IFERROR(INDEX('10A'!$G$192:$G$227,MATCH(C305,'10A'!$B$192:$B$227,0)),0)</f>
        <v>0</v>
      </c>
      <c r="P305" s="333">
        <f>IFERROR(INDEX('11A'!$G$192:$G$227,MATCH(C305,'11A'!$B$192:$B$227,0)),0)</f>
        <v>0</v>
      </c>
      <c r="Q305" s="333">
        <f>IFERROR(INDEX('12A'!$G$192:$G$227,MATCH(C305,'12A'!$B$192:$B$227,0)),0)</f>
        <v>0</v>
      </c>
      <c r="R305" s="333">
        <f>IFERROR(INDEX('13A'!$G$192:$G$227,MATCH(C305,'13A'!$B$192:$B$227,0)),0)</f>
        <v>0</v>
      </c>
      <c r="S305" s="333">
        <f>IFERROR(INDEX('14A'!$G$192:$G$227,MATCH(C305,'14A'!$B$192:$B$227,0)),0)</f>
        <v>0</v>
      </c>
      <c r="T305" s="333">
        <f>IFERROR(INDEX('15A'!$G$192:$G$227,MATCH(C305,'15A'!$B$192:$B$227,0)),0)</f>
        <v>0</v>
      </c>
      <c r="U305" s="333">
        <f>IFERROR(INDEX('16A'!$G$192:$G$227,MATCH($C305,'16A'!$B$192:$B$227,0)),0)</f>
        <v>0</v>
      </c>
      <c r="V305" s="333">
        <f>IFERROR(INDEX('17A'!$G$192:$G$227,MATCH($C305,'17A'!$B$192:$B$227,0)),0)</f>
        <v>0</v>
      </c>
      <c r="W305" s="333">
        <f>IFERROR(INDEX('18A'!$G$192:$G$227,MATCH($C305,'18A'!$B$192:$B$227,0)),0)</f>
        <v>0</v>
      </c>
      <c r="X305" s="333">
        <f>IFERROR(INDEX('19A'!$G$192:$G$227,MATCH($C305,'19A'!$B$192:$B$227,0)),0)</f>
        <v>0</v>
      </c>
      <c r="Y305" s="333">
        <f>IFERROR(INDEX('20A'!$G$192:$G$227,MATCH($C305,'20A'!$B$192:$B$227,0)),0)</f>
        <v>0</v>
      </c>
      <c r="Z305" s="333">
        <f>IFERROR(INDEX('21A'!$G$192:$G$227,MATCH($C305,'21A'!$B$192:$B$227,0)),0)</f>
        <v>0</v>
      </c>
      <c r="AA305" s="333">
        <f>IFERROR(INDEX('22A'!$G$192:$G$227,MATCH($C305,'22A'!$B$192:$B$227,0)),0)</f>
        <v>0</v>
      </c>
      <c r="AB305" s="333">
        <f>IFERROR(INDEX('23A'!$G$192:$G$227,MATCH($C305,'23A'!$B$192:$B$227,0)),0)</f>
        <v>0</v>
      </c>
      <c r="AC305" s="333">
        <f>IFERROR(INDEX('24A'!$G$192:$G$227,MATCH($C305,'24A'!$B$192:$B$227,0)),0)</f>
        <v>0</v>
      </c>
      <c r="AD305" s="333">
        <f>IFERROR(INDEX('25A'!$G$192:$G$227,MATCH($C305,'25A'!$B$192:$B$227,0)),0)</f>
        <v>0</v>
      </c>
      <c r="AE305" s="333">
        <f>IFERROR(INDEX('26A'!$G$192:$G$227,MATCH($C305,'26A'!$B$192:$B$227,0)),0)</f>
        <v>0</v>
      </c>
      <c r="AF305" s="333">
        <f>IFERROR(INDEX('27A'!$G$192:$G$227,MATCH($C305,'27A'!$B$192:$B$227,0)),0)</f>
        <v>0</v>
      </c>
      <c r="AG305" s="333">
        <f>IFERROR(INDEX('28A'!$G$192:$G$227,MATCH($C305,'28A'!$B$192:$B$227,0)),0)</f>
        <v>0</v>
      </c>
      <c r="AH305" s="333">
        <f>IFERROR(INDEX('29A'!$G$192:$G$227,MATCH($C305,'29A'!$B$192:$B$227,0)),0)</f>
        <v>0</v>
      </c>
      <c r="AI305" s="333">
        <f>IFERROR(INDEX('30A'!$G$192:$G$227,MATCH($C305,'30A'!$B$192:$B$227,0)),0)</f>
        <v>0</v>
      </c>
    </row>
    <row r="306" spans="1:35" hidden="1"/>
    <row r="307" spans="1:35" hidden="1"/>
    <row r="308" spans="1:35" hidden="1"/>
    <row r="309" spans="1:35" hidden="1"/>
  </sheetData>
  <autoFilter ref="A9:AI305" xr:uid="{00000000-0009-0000-0000-000001000000}">
    <filterColumn colId="4">
      <filters>
        <filter val="1"/>
        <filter val="2"/>
        <filter val="28"/>
        <filter val="4"/>
        <filter val="6"/>
        <filter val="8"/>
      </filters>
    </filterColumn>
  </autoFilter>
  <mergeCells count="1">
    <mergeCell ref="A8:E8"/>
  </mergeCells>
  <printOptions horizontalCentered="1"/>
  <pageMargins left="0.2" right="0.25" top="0.25" bottom="0.25" header="0.05" footer="0.05"/>
  <pageSetup scale="85"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I291"/>
  <sheetViews>
    <sheetView zoomScale="85" zoomScaleNormal="85" workbookViewId="0">
      <pane xSplit="1" ySplit="10" topLeftCell="B11" activePane="bottomRight" state="frozen"/>
      <selection activeCell="C31" sqref="C31:C33"/>
      <selection pane="topRight" activeCell="C31" sqref="C31:C33"/>
      <selection pane="bottomLeft" activeCell="C31" sqref="C31:C33"/>
      <selection pane="bottomRight" activeCell="C106" sqref="C106:E215"/>
    </sheetView>
  </sheetViews>
  <sheetFormatPr defaultColWidth="6.90625" defaultRowHeight="13.2"/>
  <cols>
    <col min="1" max="1" width="5.6328125" style="292" customWidth="1"/>
    <col min="2" max="2" width="15.36328125" style="292" customWidth="1"/>
    <col min="3" max="3" width="30.81640625" style="292" customWidth="1"/>
    <col min="4" max="4" width="8.81640625" style="292" customWidth="1"/>
    <col min="5" max="5" width="11.08984375" style="292" customWidth="1"/>
    <col min="6" max="6" width="10" style="292" customWidth="1"/>
    <col min="7" max="7" width="10.54296875" style="292" customWidth="1"/>
    <col min="8" max="35" width="8.81640625" style="292" customWidth="1"/>
    <col min="36" max="245" width="6.90625" style="292"/>
    <col min="246" max="246" width="3.54296875" style="292" bestFit="1" customWidth="1"/>
    <col min="247" max="247" width="9.6328125" style="292" bestFit="1" customWidth="1"/>
    <col min="248" max="248" width="21.6328125" style="292" customWidth="1"/>
    <col min="249" max="249" width="8.81640625" style="292" customWidth="1"/>
    <col min="250" max="250" width="11.08984375" style="292" customWidth="1"/>
    <col min="251" max="251" width="8.08984375" style="292" customWidth="1"/>
    <col min="252" max="252" width="8" style="292" customWidth="1"/>
    <col min="253" max="253" width="8.81640625" style="292" customWidth="1"/>
    <col min="254" max="254" width="13.08984375" style="292" customWidth="1"/>
    <col min="255" max="255" width="11.08984375" style="292" customWidth="1"/>
    <col min="256" max="256" width="16.54296875" style="292" customWidth="1"/>
    <col min="257" max="501" width="6.90625" style="292"/>
    <col min="502" max="502" width="3.54296875" style="292" bestFit="1" customWidth="1"/>
    <col min="503" max="503" width="9.6328125" style="292" bestFit="1" customWidth="1"/>
    <col min="504" max="504" width="21.6328125" style="292" customWidth="1"/>
    <col min="505" max="505" width="8.81640625" style="292" customWidth="1"/>
    <col min="506" max="506" width="11.08984375" style="292" customWidth="1"/>
    <col min="507" max="507" width="8.08984375" style="292" customWidth="1"/>
    <col min="508" max="508" width="8" style="292" customWidth="1"/>
    <col min="509" max="509" width="8.81640625" style="292" customWidth="1"/>
    <col min="510" max="510" width="13.08984375" style="292" customWidth="1"/>
    <col min="511" max="511" width="11.08984375" style="292" customWidth="1"/>
    <col min="512" max="512" width="16.54296875" style="292" customWidth="1"/>
    <col min="513" max="757" width="6.90625" style="292"/>
    <col min="758" max="758" width="3.54296875" style="292" bestFit="1" customWidth="1"/>
    <col min="759" max="759" width="9.6328125" style="292" bestFit="1" customWidth="1"/>
    <col min="760" max="760" width="21.6328125" style="292" customWidth="1"/>
    <col min="761" max="761" width="8.81640625" style="292" customWidth="1"/>
    <col min="762" max="762" width="11.08984375" style="292" customWidth="1"/>
    <col min="763" max="763" width="8.08984375" style="292" customWidth="1"/>
    <col min="764" max="764" width="8" style="292" customWidth="1"/>
    <col min="765" max="765" width="8.81640625" style="292" customWidth="1"/>
    <col min="766" max="766" width="13.08984375" style="292" customWidth="1"/>
    <col min="767" max="767" width="11.08984375" style="292" customWidth="1"/>
    <col min="768" max="768" width="16.54296875" style="292" customWidth="1"/>
    <col min="769" max="1013" width="6.90625" style="292"/>
    <col min="1014" max="1014" width="3.54296875" style="292" bestFit="1" customWidth="1"/>
    <col min="1015" max="1015" width="9.6328125" style="292" bestFit="1" customWidth="1"/>
    <col min="1016" max="1016" width="21.6328125" style="292" customWidth="1"/>
    <col min="1017" max="1017" width="8.81640625" style="292" customWidth="1"/>
    <col min="1018" max="1018" width="11.08984375" style="292" customWidth="1"/>
    <col min="1019" max="1019" width="8.08984375" style="292" customWidth="1"/>
    <col min="1020" max="1020" width="8" style="292" customWidth="1"/>
    <col min="1021" max="1021" width="8.81640625" style="292" customWidth="1"/>
    <col min="1022" max="1022" width="13.08984375" style="292" customWidth="1"/>
    <col min="1023" max="1023" width="11.08984375" style="292" customWidth="1"/>
    <col min="1024" max="1024" width="16.54296875" style="292" customWidth="1"/>
    <col min="1025" max="1269" width="6.90625" style="292"/>
    <col min="1270" max="1270" width="3.54296875" style="292" bestFit="1" customWidth="1"/>
    <col min="1271" max="1271" width="9.6328125" style="292" bestFit="1" customWidth="1"/>
    <col min="1272" max="1272" width="21.6328125" style="292" customWidth="1"/>
    <col min="1273" max="1273" width="8.81640625" style="292" customWidth="1"/>
    <col min="1274" max="1274" width="11.08984375" style="292" customWidth="1"/>
    <col min="1275" max="1275" width="8.08984375" style="292" customWidth="1"/>
    <col min="1276" max="1276" width="8" style="292" customWidth="1"/>
    <col min="1277" max="1277" width="8.81640625" style="292" customWidth="1"/>
    <col min="1278" max="1278" width="13.08984375" style="292" customWidth="1"/>
    <col min="1279" max="1279" width="11.08984375" style="292" customWidth="1"/>
    <col min="1280" max="1280" width="16.54296875" style="292" customWidth="1"/>
    <col min="1281" max="1525" width="6.90625" style="292"/>
    <col min="1526" max="1526" width="3.54296875" style="292" bestFit="1" customWidth="1"/>
    <col min="1527" max="1527" width="9.6328125" style="292" bestFit="1" customWidth="1"/>
    <col min="1528" max="1528" width="21.6328125" style="292" customWidth="1"/>
    <col min="1529" max="1529" width="8.81640625" style="292" customWidth="1"/>
    <col min="1530" max="1530" width="11.08984375" style="292" customWidth="1"/>
    <col min="1531" max="1531" width="8.08984375" style="292" customWidth="1"/>
    <col min="1532" max="1532" width="8" style="292" customWidth="1"/>
    <col min="1533" max="1533" width="8.81640625" style="292" customWidth="1"/>
    <col min="1534" max="1534" width="13.08984375" style="292" customWidth="1"/>
    <col min="1535" max="1535" width="11.08984375" style="292" customWidth="1"/>
    <col min="1536" max="1536" width="16.54296875" style="292" customWidth="1"/>
    <col min="1537" max="1781" width="6.90625" style="292"/>
    <col min="1782" max="1782" width="3.54296875" style="292" bestFit="1" customWidth="1"/>
    <col min="1783" max="1783" width="9.6328125" style="292" bestFit="1" customWidth="1"/>
    <col min="1784" max="1784" width="21.6328125" style="292" customWidth="1"/>
    <col min="1785" max="1785" width="8.81640625" style="292" customWidth="1"/>
    <col min="1786" max="1786" width="11.08984375" style="292" customWidth="1"/>
    <col min="1787" max="1787" width="8.08984375" style="292" customWidth="1"/>
    <col min="1788" max="1788" width="8" style="292" customWidth="1"/>
    <col min="1789" max="1789" width="8.81640625" style="292" customWidth="1"/>
    <col min="1790" max="1790" width="13.08984375" style="292" customWidth="1"/>
    <col min="1791" max="1791" width="11.08984375" style="292" customWidth="1"/>
    <col min="1792" max="1792" width="16.54296875" style="292" customWidth="1"/>
    <col min="1793" max="2037" width="6.90625" style="292"/>
    <col min="2038" max="2038" width="3.54296875" style="292" bestFit="1" customWidth="1"/>
    <col min="2039" max="2039" width="9.6328125" style="292" bestFit="1" customWidth="1"/>
    <col min="2040" max="2040" width="21.6328125" style="292" customWidth="1"/>
    <col min="2041" max="2041" width="8.81640625" style="292" customWidth="1"/>
    <col min="2042" max="2042" width="11.08984375" style="292" customWidth="1"/>
    <col min="2043" max="2043" width="8.08984375" style="292" customWidth="1"/>
    <col min="2044" max="2044" width="8" style="292" customWidth="1"/>
    <col min="2045" max="2045" width="8.81640625" style="292" customWidth="1"/>
    <col min="2046" max="2046" width="13.08984375" style="292" customWidth="1"/>
    <col min="2047" max="2047" width="11.08984375" style="292" customWidth="1"/>
    <col min="2048" max="2048" width="16.54296875" style="292" customWidth="1"/>
    <col min="2049" max="2293" width="6.90625" style="292"/>
    <col min="2294" max="2294" width="3.54296875" style="292" bestFit="1" customWidth="1"/>
    <col min="2295" max="2295" width="9.6328125" style="292" bestFit="1" customWidth="1"/>
    <col min="2296" max="2296" width="21.6328125" style="292" customWidth="1"/>
    <col min="2297" max="2297" width="8.81640625" style="292" customWidth="1"/>
    <col min="2298" max="2298" width="11.08984375" style="292" customWidth="1"/>
    <col min="2299" max="2299" width="8.08984375" style="292" customWidth="1"/>
    <col min="2300" max="2300" width="8" style="292" customWidth="1"/>
    <col min="2301" max="2301" width="8.81640625" style="292" customWidth="1"/>
    <col min="2302" max="2302" width="13.08984375" style="292" customWidth="1"/>
    <col min="2303" max="2303" width="11.08984375" style="292" customWidth="1"/>
    <col min="2304" max="2304" width="16.54296875" style="292" customWidth="1"/>
    <col min="2305" max="2549" width="6.90625" style="292"/>
    <col min="2550" max="2550" width="3.54296875" style="292" bestFit="1" customWidth="1"/>
    <col min="2551" max="2551" width="9.6328125" style="292" bestFit="1" customWidth="1"/>
    <col min="2552" max="2552" width="21.6328125" style="292" customWidth="1"/>
    <col min="2553" max="2553" width="8.81640625" style="292" customWidth="1"/>
    <col min="2554" max="2554" width="11.08984375" style="292" customWidth="1"/>
    <col min="2555" max="2555" width="8.08984375" style="292" customWidth="1"/>
    <col min="2556" max="2556" width="8" style="292" customWidth="1"/>
    <col min="2557" max="2557" width="8.81640625" style="292" customWidth="1"/>
    <col min="2558" max="2558" width="13.08984375" style="292" customWidth="1"/>
    <col min="2559" max="2559" width="11.08984375" style="292" customWidth="1"/>
    <col min="2560" max="2560" width="16.54296875" style="292" customWidth="1"/>
    <col min="2561" max="2805" width="6.90625" style="292"/>
    <col min="2806" max="2806" width="3.54296875" style="292" bestFit="1" customWidth="1"/>
    <col min="2807" max="2807" width="9.6328125" style="292" bestFit="1" customWidth="1"/>
    <col min="2808" max="2808" width="21.6328125" style="292" customWidth="1"/>
    <col min="2809" max="2809" width="8.81640625" style="292" customWidth="1"/>
    <col min="2810" max="2810" width="11.08984375" style="292" customWidth="1"/>
    <col min="2811" max="2811" width="8.08984375" style="292" customWidth="1"/>
    <col min="2812" max="2812" width="8" style="292" customWidth="1"/>
    <col min="2813" max="2813" width="8.81640625" style="292" customWidth="1"/>
    <col min="2814" max="2814" width="13.08984375" style="292" customWidth="1"/>
    <col min="2815" max="2815" width="11.08984375" style="292" customWidth="1"/>
    <col min="2816" max="2816" width="16.54296875" style="292" customWidth="1"/>
    <col min="2817" max="3061" width="6.90625" style="292"/>
    <col min="3062" max="3062" width="3.54296875" style="292" bestFit="1" customWidth="1"/>
    <col min="3063" max="3063" width="9.6328125" style="292" bestFit="1" customWidth="1"/>
    <col min="3064" max="3064" width="21.6328125" style="292" customWidth="1"/>
    <col min="3065" max="3065" width="8.81640625" style="292" customWidth="1"/>
    <col min="3066" max="3066" width="11.08984375" style="292" customWidth="1"/>
    <col min="3067" max="3067" width="8.08984375" style="292" customWidth="1"/>
    <col min="3068" max="3068" width="8" style="292" customWidth="1"/>
    <col min="3069" max="3069" width="8.81640625" style="292" customWidth="1"/>
    <col min="3070" max="3070" width="13.08984375" style="292" customWidth="1"/>
    <col min="3071" max="3071" width="11.08984375" style="292" customWidth="1"/>
    <col min="3072" max="3072" width="16.54296875" style="292" customWidth="1"/>
    <col min="3073" max="3317" width="6.90625" style="292"/>
    <col min="3318" max="3318" width="3.54296875" style="292" bestFit="1" customWidth="1"/>
    <col min="3319" max="3319" width="9.6328125" style="292" bestFit="1" customWidth="1"/>
    <col min="3320" max="3320" width="21.6328125" style="292" customWidth="1"/>
    <col min="3321" max="3321" width="8.81640625" style="292" customWidth="1"/>
    <col min="3322" max="3322" width="11.08984375" style="292" customWidth="1"/>
    <col min="3323" max="3323" width="8.08984375" style="292" customWidth="1"/>
    <col min="3324" max="3324" width="8" style="292" customWidth="1"/>
    <col min="3325" max="3325" width="8.81640625" style="292" customWidth="1"/>
    <col min="3326" max="3326" width="13.08984375" style="292" customWidth="1"/>
    <col min="3327" max="3327" width="11.08984375" style="292" customWidth="1"/>
    <col min="3328" max="3328" width="16.54296875" style="292" customWidth="1"/>
    <col min="3329" max="3573" width="6.90625" style="292"/>
    <col min="3574" max="3574" width="3.54296875" style="292" bestFit="1" customWidth="1"/>
    <col min="3575" max="3575" width="9.6328125" style="292" bestFit="1" customWidth="1"/>
    <col min="3576" max="3576" width="21.6328125" style="292" customWidth="1"/>
    <col min="3577" max="3577" width="8.81640625" style="292" customWidth="1"/>
    <col min="3578" max="3578" width="11.08984375" style="292" customWidth="1"/>
    <col min="3579" max="3579" width="8.08984375" style="292" customWidth="1"/>
    <col min="3580" max="3580" width="8" style="292" customWidth="1"/>
    <col min="3581" max="3581" width="8.81640625" style="292" customWidth="1"/>
    <col min="3582" max="3582" width="13.08984375" style="292" customWidth="1"/>
    <col min="3583" max="3583" width="11.08984375" style="292" customWidth="1"/>
    <col min="3584" max="3584" width="16.54296875" style="292" customWidth="1"/>
    <col min="3585" max="3829" width="6.90625" style="292"/>
    <col min="3830" max="3830" width="3.54296875" style="292" bestFit="1" customWidth="1"/>
    <col min="3831" max="3831" width="9.6328125" style="292" bestFit="1" customWidth="1"/>
    <col min="3832" max="3832" width="21.6328125" style="292" customWidth="1"/>
    <col min="3833" max="3833" width="8.81640625" style="292" customWidth="1"/>
    <col min="3834" max="3834" width="11.08984375" style="292" customWidth="1"/>
    <col min="3835" max="3835" width="8.08984375" style="292" customWidth="1"/>
    <col min="3836" max="3836" width="8" style="292" customWidth="1"/>
    <col min="3837" max="3837" width="8.81640625" style="292" customWidth="1"/>
    <col min="3838" max="3838" width="13.08984375" style="292" customWidth="1"/>
    <col min="3839" max="3839" width="11.08984375" style="292" customWidth="1"/>
    <col min="3840" max="3840" width="16.54296875" style="292" customWidth="1"/>
    <col min="3841" max="4085" width="6.90625" style="292"/>
    <col min="4086" max="4086" width="3.54296875" style="292" bestFit="1" customWidth="1"/>
    <col min="4087" max="4087" width="9.6328125" style="292" bestFit="1" customWidth="1"/>
    <col min="4088" max="4088" width="21.6328125" style="292" customWidth="1"/>
    <col min="4089" max="4089" width="8.81640625" style="292" customWidth="1"/>
    <col min="4090" max="4090" width="11.08984375" style="292" customWidth="1"/>
    <col min="4091" max="4091" width="8.08984375" style="292" customWidth="1"/>
    <col min="4092" max="4092" width="8" style="292" customWidth="1"/>
    <col min="4093" max="4093" width="8.81640625" style="292" customWidth="1"/>
    <col min="4094" max="4094" width="13.08984375" style="292" customWidth="1"/>
    <col min="4095" max="4095" width="11.08984375" style="292" customWidth="1"/>
    <col min="4096" max="4096" width="16.54296875" style="292" customWidth="1"/>
    <col min="4097" max="4341" width="6.90625" style="292"/>
    <col min="4342" max="4342" width="3.54296875" style="292" bestFit="1" customWidth="1"/>
    <col min="4343" max="4343" width="9.6328125" style="292" bestFit="1" customWidth="1"/>
    <col min="4344" max="4344" width="21.6328125" style="292" customWidth="1"/>
    <col min="4345" max="4345" width="8.81640625" style="292" customWidth="1"/>
    <col min="4346" max="4346" width="11.08984375" style="292" customWidth="1"/>
    <col min="4347" max="4347" width="8.08984375" style="292" customWidth="1"/>
    <col min="4348" max="4348" width="8" style="292" customWidth="1"/>
    <col min="4349" max="4349" width="8.81640625" style="292" customWidth="1"/>
    <col min="4350" max="4350" width="13.08984375" style="292" customWidth="1"/>
    <col min="4351" max="4351" width="11.08984375" style="292" customWidth="1"/>
    <col min="4352" max="4352" width="16.54296875" style="292" customWidth="1"/>
    <col min="4353" max="4597" width="6.90625" style="292"/>
    <col min="4598" max="4598" width="3.54296875" style="292" bestFit="1" customWidth="1"/>
    <col min="4599" max="4599" width="9.6328125" style="292" bestFit="1" customWidth="1"/>
    <col min="4600" max="4600" width="21.6328125" style="292" customWidth="1"/>
    <col min="4601" max="4601" width="8.81640625" style="292" customWidth="1"/>
    <col min="4602" max="4602" width="11.08984375" style="292" customWidth="1"/>
    <col min="4603" max="4603" width="8.08984375" style="292" customWidth="1"/>
    <col min="4604" max="4604" width="8" style="292" customWidth="1"/>
    <col min="4605" max="4605" width="8.81640625" style="292" customWidth="1"/>
    <col min="4606" max="4606" width="13.08984375" style="292" customWidth="1"/>
    <col min="4607" max="4607" width="11.08984375" style="292" customWidth="1"/>
    <col min="4608" max="4608" width="16.54296875" style="292" customWidth="1"/>
    <col min="4609" max="4853" width="6.90625" style="292"/>
    <col min="4854" max="4854" width="3.54296875" style="292" bestFit="1" customWidth="1"/>
    <col min="4855" max="4855" width="9.6328125" style="292" bestFit="1" customWidth="1"/>
    <col min="4856" max="4856" width="21.6328125" style="292" customWidth="1"/>
    <col min="4857" max="4857" width="8.81640625" style="292" customWidth="1"/>
    <col min="4858" max="4858" width="11.08984375" style="292" customWidth="1"/>
    <col min="4859" max="4859" width="8.08984375" style="292" customWidth="1"/>
    <col min="4860" max="4860" width="8" style="292" customWidth="1"/>
    <col min="4861" max="4861" width="8.81640625" style="292" customWidth="1"/>
    <col min="4862" max="4862" width="13.08984375" style="292" customWidth="1"/>
    <col min="4863" max="4863" width="11.08984375" style="292" customWidth="1"/>
    <col min="4864" max="4864" width="16.54296875" style="292" customWidth="1"/>
    <col min="4865" max="5109" width="6.90625" style="292"/>
    <col min="5110" max="5110" width="3.54296875" style="292" bestFit="1" customWidth="1"/>
    <col min="5111" max="5111" width="9.6328125" style="292" bestFit="1" customWidth="1"/>
    <col min="5112" max="5112" width="21.6328125" style="292" customWidth="1"/>
    <col min="5113" max="5113" width="8.81640625" style="292" customWidth="1"/>
    <col min="5114" max="5114" width="11.08984375" style="292" customWidth="1"/>
    <col min="5115" max="5115" width="8.08984375" style="292" customWidth="1"/>
    <col min="5116" max="5116" width="8" style="292" customWidth="1"/>
    <col min="5117" max="5117" width="8.81640625" style="292" customWidth="1"/>
    <col min="5118" max="5118" width="13.08984375" style="292" customWidth="1"/>
    <col min="5119" max="5119" width="11.08984375" style="292" customWidth="1"/>
    <col min="5120" max="5120" width="16.54296875" style="292" customWidth="1"/>
    <col min="5121" max="5365" width="6.90625" style="292"/>
    <col min="5366" max="5366" width="3.54296875" style="292" bestFit="1" customWidth="1"/>
    <col min="5367" max="5367" width="9.6328125" style="292" bestFit="1" customWidth="1"/>
    <col min="5368" max="5368" width="21.6328125" style="292" customWidth="1"/>
    <col min="5369" max="5369" width="8.81640625" style="292" customWidth="1"/>
    <col min="5370" max="5370" width="11.08984375" style="292" customWidth="1"/>
    <col min="5371" max="5371" width="8.08984375" style="292" customWidth="1"/>
    <col min="5372" max="5372" width="8" style="292" customWidth="1"/>
    <col min="5373" max="5373" width="8.81640625" style="292" customWidth="1"/>
    <col min="5374" max="5374" width="13.08984375" style="292" customWidth="1"/>
    <col min="5375" max="5375" width="11.08984375" style="292" customWidth="1"/>
    <col min="5376" max="5376" width="16.54296875" style="292" customWidth="1"/>
    <col min="5377" max="5621" width="6.90625" style="292"/>
    <col min="5622" max="5622" width="3.54296875" style="292" bestFit="1" customWidth="1"/>
    <col min="5623" max="5623" width="9.6328125" style="292" bestFit="1" customWidth="1"/>
    <col min="5624" max="5624" width="21.6328125" style="292" customWidth="1"/>
    <col min="5625" max="5625" width="8.81640625" style="292" customWidth="1"/>
    <col min="5626" max="5626" width="11.08984375" style="292" customWidth="1"/>
    <col min="5627" max="5627" width="8.08984375" style="292" customWidth="1"/>
    <col min="5628" max="5628" width="8" style="292" customWidth="1"/>
    <col min="5629" max="5629" width="8.81640625" style="292" customWidth="1"/>
    <col min="5630" max="5630" width="13.08984375" style="292" customWidth="1"/>
    <col min="5631" max="5631" width="11.08984375" style="292" customWidth="1"/>
    <col min="5632" max="5632" width="16.54296875" style="292" customWidth="1"/>
    <col min="5633" max="5877" width="6.90625" style="292"/>
    <col min="5878" max="5878" width="3.54296875" style="292" bestFit="1" customWidth="1"/>
    <col min="5879" max="5879" width="9.6328125" style="292" bestFit="1" customWidth="1"/>
    <col min="5880" max="5880" width="21.6328125" style="292" customWidth="1"/>
    <col min="5881" max="5881" width="8.81640625" style="292" customWidth="1"/>
    <col min="5882" max="5882" width="11.08984375" style="292" customWidth="1"/>
    <col min="5883" max="5883" width="8.08984375" style="292" customWidth="1"/>
    <col min="5884" max="5884" width="8" style="292" customWidth="1"/>
    <col min="5885" max="5885" width="8.81640625" style="292" customWidth="1"/>
    <col min="5886" max="5886" width="13.08984375" style="292" customWidth="1"/>
    <col min="5887" max="5887" width="11.08984375" style="292" customWidth="1"/>
    <col min="5888" max="5888" width="16.54296875" style="292" customWidth="1"/>
    <col min="5889" max="6133" width="6.90625" style="292"/>
    <col min="6134" max="6134" width="3.54296875" style="292" bestFit="1" customWidth="1"/>
    <col min="6135" max="6135" width="9.6328125" style="292" bestFit="1" customWidth="1"/>
    <col min="6136" max="6136" width="21.6328125" style="292" customWidth="1"/>
    <col min="6137" max="6137" width="8.81640625" style="292" customWidth="1"/>
    <col min="6138" max="6138" width="11.08984375" style="292" customWidth="1"/>
    <col min="6139" max="6139" width="8.08984375" style="292" customWidth="1"/>
    <col min="6140" max="6140" width="8" style="292" customWidth="1"/>
    <col min="6141" max="6141" width="8.81640625" style="292" customWidth="1"/>
    <col min="6142" max="6142" width="13.08984375" style="292" customWidth="1"/>
    <col min="6143" max="6143" width="11.08984375" style="292" customWidth="1"/>
    <col min="6144" max="6144" width="16.54296875" style="292" customWidth="1"/>
    <col min="6145" max="6389" width="6.90625" style="292"/>
    <col min="6390" max="6390" width="3.54296875" style="292" bestFit="1" customWidth="1"/>
    <col min="6391" max="6391" width="9.6328125" style="292" bestFit="1" customWidth="1"/>
    <col min="6392" max="6392" width="21.6328125" style="292" customWidth="1"/>
    <col min="6393" max="6393" width="8.81640625" style="292" customWidth="1"/>
    <col min="6394" max="6394" width="11.08984375" style="292" customWidth="1"/>
    <col min="6395" max="6395" width="8.08984375" style="292" customWidth="1"/>
    <col min="6396" max="6396" width="8" style="292" customWidth="1"/>
    <col min="6397" max="6397" width="8.81640625" style="292" customWidth="1"/>
    <col min="6398" max="6398" width="13.08984375" style="292" customWidth="1"/>
    <col min="6399" max="6399" width="11.08984375" style="292" customWidth="1"/>
    <col min="6400" max="6400" width="16.54296875" style="292" customWidth="1"/>
    <col min="6401" max="6645" width="6.90625" style="292"/>
    <col min="6646" max="6646" width="3.54296875" style="292" bestFit="1" customWidth="1"/>
    <col min="6647" max="6647" width="9.6328125" style="292" bestFit="1" customWidth="1"/>
    <col min="6648" max="6648" width="21.6328125" style="292" customWidth="1"/>
    <col min="6649" max="6649" width="8.81640625" style="292" customWidth="1"/>
    <col min="6650" max="6650" width="11.08984375" style="292" customWidth="1"/>
    <col min="6651" max="6651" width="8.08984375" style="292" customWidth="1"/>
    <col min="6652" max="6652" width="8" style="292" customWidth="1"/>
    <col min="6653" max="6653" width="8.81640625" style="292" customWidth="1"/>
    <col min="6654" max="6654" width="13.08984375" style="292" customWidth="1"/>
    <col min="6655" max="6655" width="11.08984375" style="292" customWidth="1"/>
    <col min="6656" max="6656" width="16.54296875" style="292" customWidth="1"/>
    <col min="6657" max="6901" width="6.90625" style="292"/>
    <col min="6902" max="6902" width="3.54296875" style="292" bestFit="1" customWidth="1"/>
    <col min="6903" max="6903" width="9.6328125" style="292" bestFit="1" customWidth="1"/>
    <col min="6904" max="6904" width="21.6328125" style="292" customWidth="1"/>
    <col min="6905" max="6905" width="8.81640625" style="292" customWidth="1"/>
    <col min="6906" max="6906" width="11.08984375" style="292" customWidth="1"/>
    <col min="6907" max="6907" width="8.08984375" style="292" customWidth="1"/>
    <col min="6908" max="6908" width="8" style="292" customWidth="1"/>
    <col min="6909" max="6909" width="8.81640625" style="292" customWidth="1"/>
    <col min="6910" max="6910" width="13.08984375" style="292" customWidth="1"/>
    <col min="6911" max="6911" width="11.08984375" style="292" customWidth="1"/>
    <col min="6912" max="6912" width="16.54296875" style="292" customWidth="1"/>
    <col min="6913" max="7157" width="6.90625" style="292"/>
    <col min="7158" max="7158" width="3.54296875" style="292" bestFit="1" customWidth="1"/>
    <col min="7159" max="7159" width="9.6328125" style="292" bestFit="1" customWidth="1"/>
    <col min="7160" max="7160" width="21.6328125" style="292" customWidth="1"/>
    <col min="7161" max="7161" width="8.81640625" style="292" customWidth="1"/>
    <col min="7162" max="7162" width="11.08984375" style="292" customWidth="1"/>
    <col min="7163" max="7163" width="8.08984375" style="292" customWidth="1"/>
    <col min="7164" max="7164" width="8" style="292" customWidth="1"/>
    <col min="7165" max="7165" width="8.81640625" style="292" customWidth="1"/>
    <col min="7166" max="7166" width="13.08984375" style="292" customWidth="1"/>
    <col min="7167" max="7167" width="11.08984375" style="292" customWidth="1"/>
    <col min="7168" max="7168" width="16.54296875" style="292" customWidth="1"/>
    <col min="7169" max="7413" width="6.90625" style="292"/>
    <col min="7414" max="7414" width="3.54296875" style="292" bestFit="1" customWidth="1"/>
    <col min="7415" max="7415" width="9.6328125" style="292" bestFit="1" customWidth="1"/>
    <col min="7416" max="7416" width="21.6328125" style="292" customWidth="1"/>
    <col min="7417" max="7417" width="8.81640625" style="292" customWidth="1"/>
    <col min="7418" max="7418" width="11.08984375" style="292" customWidth="1"/>
    <col min="7419" max="7419" width="8.08984375" style="292" customWidth="1"/>
    <col min="7420" max="7420" width="8" style="292" customWidth="1"/>
    <col min="7421" max="7421" width="8.81640625" style="292" customWidth="1"/>
    <col min="7422" max="7422" width="13.08984375" style="292" customWidth="1"/>
    <col min="7423" max="7423" width="11.08984375" style="292" customWidth="1"/>
    <col min="7424" max="7424" width="16.54296875" style="292" customWidth="1"/>
    <col min="7425" max="7669" width="6.90625" style="292"/>
    <col min="7670" max="7670" width="3.54296875" style="292" bestFit="1" customWidth="1"/>
    <col min="7671" max="7671" width="9.6328125" style="292" bestFit="1" customWidth="1"/>
    <col min="7672" max="7672" width="21.6328125" style="292" customWidth="1"/>
    <col min="7673" max="7673" width="8.81640625" style="292" customWidth="1"/>
    <col min="7674" max="7674" width="11.08984375" style="292" customWidth="1"/>
    <col min="7675" max="7675" width="8.08984375" style="292" customWidth="1"/>
    <col min="7676" max="7676" width="8" style="292" customWidth="1"/>
    <col min="7677" max="7677" width="8.81640625" style="292" customWidth="1"/>
    <col min="7678" max="7678" width="13.08984375" style="292" customWidth="1"/>
    <col min="7679" max="7679" width="11.08984375" style="292" customWidth="1"/>
    <col min="7680" max="7680" width="16.54296875" style="292" customWidth="1"/>
    <col min="7681" max="7925" width="6.90625" style="292"/>
    <col min="7926" max="7926" width="3.54296875" style="292" bestFit="1" customWidth="1"/>
    <col min="7927" max="7927" width="9.6328125" style="292" bestFit="1" customWidth="1"/>
    <col min="7928" max="7928" width="21.6328125" style="292" customWidth="1"/>
    <col min="7929" max="7929" width="8.81640625" style="292" customWidth="1"/>
    <col min="7930" max="7930" width="11.08984375" style="292" customWidth="1"/>
    <col min="7931" max="7931" width="8.08984375" style="292" customWidth="1"/>
    <col min="7932" max="7932" width="8" style="292" customWidth="1"/>
    <col min="7933" max="7933" width="8.81640625" style="292" customWidth="1"/>
    <col min="7934" max="7934" width="13.08984375" style="292" customWidth="1"/>
    <col min="7935" max="7935" width="11.08984375" style="292" customWidth="1"/>
    <col min="7936" max="7936" width="16.54296875" style="292" customWidth="1"/>
    <col min="7937" max="8181" width="6.90625" style="292"/>
    <col min="8182" max="8182" width="3.54296875" style="292" bestFit="1" customWidth="1"/>
    <col min="8183" max="8183" width="9.6328125" style="292" bestFit="1" customWidth="1"/>
    <col min="8184" max="8184" width="21.6328125" style="292" customWidth="1"/>
    <col min="8185" max="8185" width="8.81640625" style="292" customWidth="1"/>
    <col min="8186" max="8186" width="11.08984375" style="292" customWidth="1"/>
    <col min="8187" max="8187" width="8.08984375" style="292" customWidth="1"/>
    <col min="8188" max="8188" width="8" style="292" customWidth="1"/>
    <col min="8189" max="8189" width="8.81640625" style="292" customWidth="1"/>
    <col min="8190" max="8190" width="13.08984375" style="292" customWidth="1"/>
    <col min="8191" max="8191" width="11.08984375" style="292" customWidth="1"/>
    <col min="8192" max="8192" width="16.54296875" style="292" customWidth="1"/>
    <col min="8193" max="8437" width="6.90625" style="292"/>
    <col min="8438" max="8438" width="3.54296875" style="292" bestFit="1" customWidth="1"/>
    <col min="8439" max="8439" width="9.6328125" style="292" bestFit="1" customWidth="1"/>
    <col min="8440" max="8440" width="21.6328125" style="292" customWidth="1"/>
    <col min="8441" max="8441" width="8.81640625" style="292" customWidth="1"/>
    <col min="8442" max="8442" width="11.08984375" style="292" customWidth="1"/>
    <col min="8443" max="8443" width="8.08984375" style="292" customWidth="1"/>
    <col min="8444" max="8444" width="8" style="292" customWidth="1"/>
    <col min="8445" max="8445" width="8.81640625" style="292" customWidth="1"/>
    <col min="8446" max="8446" width="13.08984375" style="292" customWidth="1"/>
    <col min="8447" max="8447" width="11.08984375" style="292" customWidth="1"/>
    <col min="8448" max="8448" width="16.54296875" style="292" customWidth="1"/>
    <col min="8449" max="8693" width="6.90625" style="292"/>
    <col min="8694" max="8694" width="3.54296875" style="292" bestFit="1" customWidth="1"/>
    <col min="8695" max="8695" width="9.6328125" style="292" bestFit="1" customWidth="1"/>
    <col min="8696" max="8696" width="21.6328125" style="292" customWidth="1"/>
    <col min="8697" max="8697" width="8.81640625" style="292" customWidth="1"/>
    <col min="8698" max="8698" width="11.08984375" style="292" customWidth="1"/>
    <col min="8699" max="8699" width="8.08984375" style="292" customWidth="1"/>
    <col min="8700" max="8700" width="8" style="292" customWidth="1"/>
    <col min="8701" max="8701" width="8.81640625" style="292" customWidth="1"/>
    <col min="8702" max="8702" width="13.08984375" style="292" customWidth="1"/>
    <col min="8703" max="8703" width="11.08984375" style="292" customWidth="1"/>
    <col min="8704" max="8704" width="16.54296875" style="292" customWidth="1"/>
    <col min="8705" max="8949" width="6.90625" style="292"/>
    <col min="8950" max="8950" width="3.54296875" style="292" bestFit="1" customWidth="1"/>
    <col min="8951" max="8951" width="9.6328125" style="292" bestFit="1" customWidth="1"/>
    <col min="8952" max="8952" width="21.6328125" style="292" customWidth="1"/>
    <col min="8953" max="8953" width="8.81640625" style="292" customWidth="1"/>
    <col min="8954" max="8954" width="11.08984375" style="292" customWidth="1"/>
    <col min="8955" max="8955" width="8.08984375" style="292" customWidth="1"/>
    <col min="8956" max="8956" width="8" style="292" customWidth="1"/>
    <col min="8957" max="8957" width="8.81640625" style="292" customWidth="1"/>
    <col min="8958" max="8958" width="13.08984375" style="292" customWidth="1"/>
    <col min="8959" max="8959" width="11.08984375" style="292" customWidth="1"/>
    <col min="8960" max="8960" width="16.54296875" style="292" customWidth="1"/>
    <col min="8961" max="9205" width="6.90625" style="292"/>
    <col min="9206" max="9206" width="3.54296875" style="292" bestFit="1" customWidth="1"/>
    <col min="9207" max="9207" width="9.6328125" style="292" bestFit="1" customWidth="1"/>
    <col min="9208" max="9208" width="21.6328125" style="292" customWidth="1"/>
    <col min="9209" max="9209" width="8.81640625" style="292" customWidth="1"/>
    <col min="9210" max="9210" width="11.08984375" style="292" customWidth="1"/>
    <col min="9211" max="9211" width="8.08984375" style="292" customWidth="1"/>
    <col min="9212" max="9212" width="8" style="292" customWidth="1"/>
    <col min="9213" max="9213" width="8.81640625" style="292" customWidth="1"/>
    <col min="9214" max="9214" width="13.08984375" style="292" customWidth="1"/>
    <col min="9215" max="9215" width="11.08984375" style="292" customWidth="1"/>
    <col min="9216" max="9216" width="16.54296875" style="292" customWidth="1"/>
    <col min="9217" max="9461" width="6.90625" style="292"/>
    <col min="9462" max="9462" width="3.54296875" style="292" bestFit="1" customWidth="1"/>
    <col min="9463" max="9463" width="9.6328125" style="292" bestFit="1" customWidth="1"/>
    <col min="9464" max="9464" width="21.6328125" style="292" customWidth="1"/>
    <col min="9465" max="9465" width="8.81640625" style="292" customWidth="1"/>
    <col min="9466" max="9466" width="11.08984375" style="292" customWidth="1"/>
    <col min="9467" max="9467" width="8.08984375" style="292" customWidth="1"/>
    <col min="9468" max="9468" width="8" style="292" customWidth="1"/>
    <col min="9469" max="9469" width="8.81640625" style="292" customWidth="1"/>
    <col min="9470" max="9470" width="13.08984375" style="292" customWidth="1"/>
    <col min="9471" max="9471" width="11.08984375" style="292" customWidth="1"/>
    <col min="9472" max="9472" width="16.54296875" style="292" customWidth="1"/>
    <col min="9473" max="9717" width="6.90625" style="292"/>
    <col min="9718" max="9718" width="3.54296875" style="292" bestFit="1" customWidth="1"/>
    <col min="9719" max="9719" width="9.6328125" style="292" bestFit="1" customWidth="1"/>
    <col min="9720" max="9720" width="21.6328125" style="292" customWidth="1"/>
    <col min="9721" max="9721" width="8.81640625" style="292" customWidth="1"/>
    <col min="9722" max="9722" width="11.08984375" style="292" customWidth="1"/>
    <col min="9723" max="9723" width="8.08984375" style="292" customWidth="1"/>
    <col min="9724" max="9724" width="8" style="292" customWidth="1"/>
    <col min="9725" max="9725" width="8.81640625" style="292" customWidth="1"/>
    <col min="9726" max="9726" width="13.08984375" style="292" customWidth="1"/>
    <col min="9727" max="9727" width="11.08984375" style="292" customWidth="1"/>
    <col min="9728" max="9728" width="16.54296875" style="292" customWidth="1"/>
    <col min="9729" max="9973" width="6.90625" style="292"/>
    <col min="9974" max="9974" width="3.54296875" style="292" bestFit="1" customWidth="1"/>
    <col min="9975" max="9975" width="9.6328125" style="292" bestFit="1" customWidth="1"/>
    <col min="9976" max="9976" width="21.6328125" style="292" customWidth="1"/>
    <col min="9977" max="9977" width="8.81640625" style="292" customWidth="1"/>
    <col min="9978" max="9978" width="11.08984375" style="292" customWidth="1"/>
    <col min="9979" max="9979" width="8.08984375" style="292" customWidth="1"/>
    <col min="9980" max="9980" width="8" style="292" customWidth="1"/>
    <col min="9981" max="9981" width="8.81640625" style="292" customWidth="1"/>
    <col min="9982" max="9982" width="13.08984375" style="292" customWidth="1"/>
    <col min="9983" max="9983" width="11.08984375" style="292" customWidth="1"/>
    <col min="9984" max="9984" width="16.54296875" style="292" customWidth="1"/>
    <col min="9985" max="10229" width="6.90625" style="292"/>
    <col min="10230" max="10230" width="3.54296875" style="292" bestFit="1" customWidth="1"/>
    <col min="10231" max="10231" width="9.6328125" style="292" bestFit="1" customWidth="1"/>
    <col min="10232" max="10232" width="21.6328125" style="292" customWidth="1"/>
    <col min="10233" max="10233" width="8.81640625" style="292" customWidth="1"/>
    <col min="10234" max="10234" width="11.08984375" style="292" customWidth="1"/>
    <col min="10235" max="10235" width="8.08984375" style="292" customWidth="1"/>
    <col min="10236" max="10236" width="8" style="292" customWidth="1"/>
    <col min="10237" max="10237" width="8.81640625" style="292" customWidth="1"/>
    <col min="10238" max="10238" width="13.08984375" style="292" customWidth="1"/>
    <col min="10239" max="10239" width="11.08984375" style="292" customWidth="1"/>
    <col min="10240" max="10240" width="16.54296875" style="292" customWidth="1"/>
    <col min="10241" max="10485" width="6.90625" style="292"/>
    <col min="10486" max="10486" width="3.54296875" style="292" bestFit="1" customWidth="1"/>
    <col min="10487" max="10487" width="9.6328125" style="292" bestFit="1" customWidth="1"/>
    <col min="10488" max="10488" width="21.6328125" style="292" customWidth="1"/>
    <col min="10489" max="10489" width="8.81640625" style="292" customWidth="1"/>
    <col min="10490" max="10490" width="11.08984375" style="292" customWidth="1"/>
    <col min="10491" max="10491" width="8.08984375" style="292" customWidth="1"/>
    <col min="10492" max="10492" width="8" style="292" customWidth="1"/>
    <col min="10493" max="10493" width="8.81640625" style="292" customWidth="1"/>
    <col min="10494" max="10494" width="13.08984375" style="292" customWidth="1"/>
    <col min="10495" max="10495" width="11.08984375" style="292" customWidth="1"/>
    <col min="10496" max="10496" width="16.54296875" style="292" customWidth="1"/>
    <col min="10497" max="10741" width="6.90625" style="292"/>
    <col min="10742" max="10742" width="3.54296875" style="292" bestFit="1" customWidth="1"/>
    <col min="10743" max="10743" width="9.6328125" style="292" bestFit="1" customWidth="1"/>
    <col min="10744" max="10744" width="21.6328125" style="292" customWidth="1"/>
    <col min="10745" max="10745" width="8.81640625" style="292" customWidth="1"/>
    <col min="10746" max="10746" width="11.08984375" style="292" customWidth="1"/>
    <col min="10747" max="10747" width="8.08984375" style="292" customWidth="1"/>
    <col min="10748" max="10748" width="8" style="292" customWidth="1"/>
    <col min="10749" max="10749" width="8.81640625" style="292" customWidth="1"/>
    <col min="10750" max="10750" width="13.08984375" style="292" customWidth="1"/>
    <col min="10751" max="10751" width="11.08984375" style="292" customWidth="1"/>
    <col min="10752" max="10752" width="16.54296875" style="292" customWidth="1"/>
    <col min="10753" max="10997" width="6.90625" style="292"/>
    <col min="10998" max="10998" width="3.54296875" style="292" bestFit="1" customWidth="1"/>
    <col min="10999" max="10999" width="9.6328125" style="292" bestFit="1" customWidth="1"/>
    <col min="11000" max="11000" width="21.6328125" style="292" customWidth="1"/>
    <col min="11001" max="11001" width="8.81640625" style="292" customWidth="1"/>
    <col min="11002" max="11002" width="11.08984375" style="292" customWidth="1"/>
    <col min="11003" max="11003" width="8.08984375" style="292" customWidth="1"/>
    <col min="11004" max="11004" width="8" style="292" customWidth="1"/>
    <col min="11005" max="11005" width="8.81640625" style="292" customWidth="1"/>
    <col min="11006" max="11006" width="13.08984375" style="292" customWidth="1"/>
    <col min="11007" max="11007" width="11.08984375" style="292" customWidth="1"/>
    <col min="11008" max="11008" width="16.54296875" style="292" customWidth="1"/>
    <col min="11009" max="11253" width="6.90625" style="292"/>
    <col min="11254" max="11254" width="3.54296875" style="292" bestFit="1" customWidth="1"/>
    <col min="11255" max="11255" width="9.6328125" style="292" bestFit="1" customWidth="1"/>
    <col min="11256" max="11256" width="21.6328125" style="292" customWidth="1"/>
    <col min="11257" max="11257" width="8.81640625" style="292" customWidth="1"/>
    <col min="11258" max="11258" width="11.08984375" style="292" customWidth="1"/>
    <col min="11259" max="11259" width="8.08984375" style="292" customWidth="1"/>
    <col min="11260" max="11260" width="8" style="292" customWidth="1"/>
    <col min="11261" max="11261" width="8.81640625" style="292" customWidth="1"/>
    <col min="11262" max="11262" width="13.08984375" style="292" customWidth="1"/>
    <col min="11263" max="11263" width="11.08984375" style="292" customWidth="1"/>
    <col min="11264" max="11264" width="16.54296875" style="292" customWidth="1"/>
    <col min="11265" max="11509" width="6.90625" style="292"/>
    <col min="11510" max="11510" width="3.54296875" style="292" bestFit="1" customWidth="1"/>
    <col min="11511" max="11511" width="9.6328125" style="292" bestFit="1" customWidth="1"/>
    <col min="11512" max="11512" width="21.6328125" style="292" customWidth="1"/>
    <col min="11513" max="11513" width="8.81640625" style="292" customWidth="1"/>
    <col min="11514" max="11514" width="11.08984375" style="292" customWidth="1"/>
    <col min="11515" max="11515" width="8.08984375" style="292" customWidth="1"/>
    <col min="11516" max="11516" width="8" style="292" customWidth="1"/>
    <col min="11517" max="11517" width="8.81640625" style="292" customWidth="1"/>
    <col min="11518" max="11518" width="13.08984375" style="292" customWidth="1"/>
    <col min="11519" max="11519" width="11.08984375" style="292" customWidth="1"/>
    <col min="11520" max="11520" width="16.54296875" style="292" customWidth="1"/>
    <col min="11521" max="11765" width="6.90625" style="292"/>
    <col min="11766" max="11766" width="3.54296875" style="292" bestFit="1" customWidth="1"/>
    <col min="11767" max="11767" width="9.6328125" style="292" bestFit="1" customWidth="1"/>
    <col min="11768" max="11768" width="21.6328125" style="292" customWidth="1"/>
    <col min="11769" max="11769" width="8.81640625" style="292" customWidth="1"/>
    <col min="11770" max="11770" width="11.08984375" style="292" customWidth="1"/>
    <col min="11771" max="11771" width="8.08984375" style="292" customWidth="1"/>
    <col min="11772" max="11772" width="8" style="292" customWidth="1"/>
    <col min="11773" max="11773" width="8.81640625" style="292" customWidth="1"/>
    <col min="11774" max="11774" width="13.08984375" style="292" customWidth="1"/>
    <col min="11775" max="11775" width="11.08984375" style="292" customWidth="1"/>
    <col min="11776" max="11776" width="16.54296875" style="292" customWidth="1"/>
    <col min="11777" max="12021" width="6.90625" style="292"/>
    <col min="12022" max="12022" width="3.54296875" style="292" bestFit="1" customWidth="1"/>
    <col min="12023" max="12023" width="9.6328125" style="292" bestFit="1" customWidth="1"/>
    <col min="12024" max="12024" width="21.6328125" style="292" customWidth="1"/>
    <col min="12025" max="12025" width="8.81640625" style="292" customWidth="1"/>
    <col min="12026" max="12026" width="11.08984375" style="292" customWidth="1"/>
    <col min="12027" max="12027" width="8.08984375" style="292" customWidth="1"/>
    <col min="12028" max="12028" width="8" style="292" customWidth="1"/>
    <col min="12029" max="12029" width="8.81640625" style="292" customWidth="1"/>
    <col min="12030" max="12030" width="13.08984375" style="292" customWidth="1"/>
    <col min="12031" max="12031" width="11.08984375" style="292" customWidth="1"/>
    <col min="12032" max="12032" width="16.54296875" style="292" customWidth="1"/>
    <col min="12033" max="12277" width="6.90625" style="292"/>
    <col min="12278" max="12278" width="3.54296875" style="292" bestFit="1" customWidth="1"/>
    <col min="12279" max="12279" width="9.6328125" style="292" bestFit="1" customWidth="1"/>
    <col min="12280" max="12280" width="21.6328125" style="292" customWidth="1"/>
    <col min="12281" max="12281" width="8.81640625" style="292" customWidth="1"/>
    <col min="12282" max="12282" width="11.08984375" style="292" customWidth="1"/>
    <col min="12283" max="12283" width="8.08984375" style="292" customWidth="1"/>
    <col min="12284" max="12284" width="8" style="292" customWidth="1"/>
    <col min="12285" max="12285" width="8.81640625" style="292" customWidth="1"/>
    <col min="12286" max="12286" width="13.08984375" style="292" customWidth="1"/>
    <col min="12287" max="12287" width="11.08984375" style="292" customWidth="1"/>
    <col min="12288" max="12288" width="16.54296875" style="292" customWidth="1"/>
    <col min="12289" max="12533" width="6.90625" style="292"/>
    <col min="12534" max="12534" width="3.54296875" style="292" bestFit="1" customWidth="1"/>
    <col min="12535" max="12535" width="9.6328125" style="292" bestFit="1" customWidth="1"/>
    <col min="12536" max="12536" width="21.6328125" style="292" customWidth="1"/>
    <col min="12537" max="12537" width="8.81640625" style="292" customWidth="1"/>
    <col min="12538" max="12538" width="11.08984375" style="292" customWidth="1"/>
    <col min="12539" max="12539" width="8.08984375" style="292" customWidth="1"/>
    <col min="12540" max="12540" width="8" style="292" customWidth="1"/>
    <col min="12541" max="12541" width="8.81640625" style="292" customWidth="1"/>
    <col min="12542" max="12542" width="13.08984375" style="292" customWidth="1"/>
    <col min="12543" max="12543" width="11.08984375" style="292" customWidth="1"/>
    <col min="12544" max="12544" width="16.54296875" style="292" customWidth="1"/>
    <col min="12545" max="12789" width="6.90625" style="292"/>
    <col min="12790" max="12790" width="3.54296875" style="292" bestFit="1" customWidth="1"/>
    <col min="12791" max="12791" width="9.6328125" style="292" bestFit="1" customWidth="1"/>
    <col min="12792" max="12792" width="21.6328125" style="292" customWidth="1"/>
    <col min="12793" max="12793" width="8.81640625" style="292" customWidth="1"/>
    <col min="12794" max="12794" width="11.08984375" style="292" customWidth="1"/>
    <col min="12795" max="12795" width="8.08984375" style="292" customWidth="1"/>
    <col min="12796" max="12796" width="8" style="292" customWidth="1"/>
    <col min="12797" max="12797" width="8.81640625" style="292" customWidth="1"/>
    <col min="12798" max="12798" width="13.08984375" style="292" customWidth="1"/>
    <col min="12799" max="12799" width="11.08984375" style="292" customWidth="1"/>
    <col min="12800" max="12800" width="16.54296875" style="292" customWidth="1"/>
    <col min="12801" max="13045" width="6.90625" style="292"/>
    <col min="13046" max="13046" width="3.54296875" style="292" bestFit="1" customWidth="1"/>
    <col min="13047" max="13047" width="9.6328125" style="292" bestFit="1" customWidth="1"/>
    <col min="13048" max="13048" width="21.6328125" style="292" customWidth="1"/>
    <col min="13049" max="13049" width="8.81640625" style="292" customWidth="1"/>
    <col min="13050" max="13050" width="11.08984375" style="292" customWidth="1"/>
    <col min="13051" max="13051" width="8.08984375" style="292" customWidth="1"/>
    <col min="13052" max="13052" width="8" style="292" customWidth="1"/>
    <col min="13053" max="13053" width="8.81640625" style="292" customWidth="1"/>
    <col min="13054" max="13054" width="13.08984375" style="292" customWidth="1"/>
    <col min="13055" max="13055" width="11.08984375" style="292" customWidth="1"/>
    <col min="13056" max="13056" width="16.54296875" style="292" customWidth="1"/>
    <col min="13057" max="13301" width="6.90625" style="292"/>
    <col min="13302" max="13302" width="3.54296875" style="292" bestFit="1" customWidth="1"/>
    <col min="13303" max="13303" width="9.6328125" style="292" bestFit="1" customWidth="1"/>
    <col min="13304" max="13304" width="21.6328125" style="292" customWidth="1"/>
    <col min="13305" max="13305" width="8.81640625" style="292" customWidth="1"/>
    <col min="13306" max="13306" width="11.08984375" style="292" customWidth="1"/>
    <col min="13307" max="13307" width="8.08984375" style="292" customWidth="1"/>
    <col min="13308" max="13308" width="8" style="292" customWidth="1"/>
    <col min="13309" max="13309" width="8.81640625" style="292" customWidth="1"/>
    <col min="13310" max="13310" width="13.08984375" style="292" customWidth="1"/>
    <col min="13311" max="13311" width="11.08984375" style="292" customWidth="1"/>
    <col min="13312" max="13312" width="16.54296875" style="292" customWidth="1"/>
    <col min="13313" max="13557" width="6.90625" style="292"/>
    <col min="13558" max="13558" width="3.54296875" style="292" bestFit="1" customWidth="1"/>
    <col min="13559" max="13559" width="9.6328125" style="292" bestFit="1" customWidth="1"/>
    <col min="13560" max="13560" width="21.6328125" style="292" customWidth="1"/>
    <col min="13561" max="13561" width="8.81640625" style="292" customWidth="1"/>
    <col min="13562" max="13562" width="11.08984375" style="292" customWidth="1"/>
    <col min="13563" max="13563" width="8.08984375" style="292" customWidth="1"/>
    <col min="13564" max="13564" width="8" style="292" customWidth="1"/>
    <col min="13565" max="13565" width="8.81640625" style="292" customWidth="1"/>
    <col min="13566" max="13566" width="13.08984375" style="292" customWidth="1"/>
    <col min="13567" max="13567" width="11.08984375" style="292" customWidth="1"/>
    <col min="13568" max="13568" width="16.54296875" style="292" customWidth="1"/>
    <col min="13569" max="13813" width="6.90625" style="292"/>
    <col min="13814" max="13814" width="3.54296875" style="292" bestFit="1" customWidth="1"/>
    <col min="13815" max="13815" width="9.6328125" style="292" bestFit="1" customWidth="1"/>
    <col min="13816" max="13816" width="21.6328125" style="292" customWidth="1"/>
    <col min="13817" max="13817" width="8.81640625" style="292" customWidth="1"/>
    <col min="13818" max="13818" width="11.08984375" style="292" customWidth="1"/>
    <col min="13819" max="13819" width="8.08984375" style="292" customWidth="1"/>
    <col min="13820" max="13820" width="8" style="292" customWidth="1"/>
    <col min="13821" max="13821" width="8.81640625" style="292" customWidth="1"/>
    <col min="13822" max="13822" width="13.08984375" style="292" customWidth="1"/>
    <col min="13823" max="13823" width="11.08984375" style="292" customWidth="1"/>
    <col min="13824" max="13824" width="16.54296875" style="292" customWidth="1"/>
    <col min="13825" max="14069" width="6.90625" style="292"/>
    <col min="14070" max="14070" width="3.54296875" style="292" bestFit="1" customWidth="1"/>
    <col min="14071" max="14071" width="9.6328125" style="292" bestFit="1" customWidth="1"/>
    <col min="14072" max="14072" width="21.6328125" style="292" customWidth="1"/>
    <col min="14073" max="14073" width="8.81640625" style="292" customWidth="1"/>
    <col min="14074" max="14074" width="11.08984375" style="292" customWidth="1"/>
    <col min="14075" max="14075" width="8.08984375" style="292" customWidth="1"/>
    <col min="14076" max="14076" width="8" style="292" customWidth="1"/>
    <col min="14077" max="14077" width="8.81640625" style="292" customWidth="1"/>
    <col min="14078" max="14078" width="13.08984375" style="292" customWidth="1"/>
    <col min="14079" max="14079" width="11.08984375" style="292" customWidth="1"/>
    <col min="14080" max="14080" width="16.54296875" style="292" customWidth="1"/>
    <col min="14081" max="14325" width="6.90625" style="292"/>
    <col min="14326" max="14326" width="3.54296875" style="292" bestFit="1" customWidth="1"/>
    <col min="14327" max="14327" width="9.6328125" style="292" bestFit="1" customWidth="1"/>
    <col min="14328" max="14328" width="21.6328125" style="292" customWidth="1"/>
    <col min="14329" max="14329" width="8.81640625" style="292" customWidth="1"/>
    <col min="14330" max="14330" width="11.08984375" style="292" customWidth="1"/>
    <col min="14331" max="14331" width="8.08984375" style="292" customWidth="1"/>
    <col min="14332" max="14332" width="8" style="292" customWidth="1"/>
    <col min="14333" max="14333" width="8.81640625" style="292" customWidth="1"/>
    <col min="14334" max="14334" width="13.08984375" style="292" customWidth="1"/>
    <col min="14335" max="14335" width="11.08984375" style="292" customWidth="1"/>
    <col min="14336" max="14336" width="16.54296875" style="292" customWidth="1"/>
    <col min="14337" max="14581" width="6.90625" style="292"/>
    <col min="14582" max="14582" width="3.54296875" style="292" bestFit="1" customWidth="1"/>
    <col min="14583" max="14583" width="9.6328125" style="292" bestFit="1" customWidth="1"/>
    <col min="14584" max="14584" width="21.6328125" style="292" customWidth="1"/>
    <col min="14585" max="14585" width="8.81640625" style="292" customWidth="1"/>
    <col min="14586" max="14586" width="11.08984375" style="292" customWidth="1"/>
    <col min="14587" max="14587" width="8.08984375" style="292" customWidth="1"/>
    <col min="14588" max="14588" width="8" style="292" customWidth="1"/>
    <col min="14589" max="14589" width="8.81640625" style="292" customWidth="1"/>
    <col min="14590" max="14590" width="13.08984375" style="292" customWidth="1"/>
    <col min="14591" max="14591" width="11.08984375" style="292" customWidth="1"/>
    <col min="14592" max="14592" width="16.54296875" style="292" customWidth="1"/>
    <col min="14593" max="14837" width="6.90625" style="292"/>
    <col min="14838" max="14838" width="3.54296875" style="292" bestFit="1" customWidth="1"/>
    <col min="14839" max="14839" width="9.6328125" style="292" bestFit="1" customWidth="1"/>
    <col min="14840" max="14840" width="21.6328125" style="292" customWidth="1"/>
    <col min="14841" max="14841" width="8.81640625" style="292" customWidth="1"/>
    <col min="14842" max="14842" width="11.08984375" style="292" customWidth="1"/>
    <col min="14843" max="14843" width="8.08984375" style="292" customWidth="1"/>
    <col min="14844" max="14844" width="8" style="292" customWidth="1"/>
    <col min="14845" max="14845" width="8.81640625" style="292" customWidth="1"/>
    <col min="14846" max="14846" width="13.08984375" style="292" customWidth="1"/>
    <col min="14847" max="14847" width="11.08984375" style="292" customWidth="1"/>
    <col min="14848" max="14848" width="16.54296875" style="292" customWidth="1"/>
    <col min="14849" max="15093" width="6.90625" style="292"/>
    <col min="15094" max="15094" width="3.54296875" style="292" bestFit="1" customWidth="1"/>
    <col min="15095" max="15095" width="9.6328125" style="292" bestFit="1" customWidth="1"/>
    <col min="15096" max="15096" width="21.6328125" style="292" customWidth="1"/>
    <col min="15097" max="15097" width="8.81640625" style="292" customWidth="1"/>
    <col min="15098" max="15098" width="11.08984375" style="292" customWidth="1"/>
    <col min="15099" max="15099" width="8.08984375" style="292" customWidth="1"/>
    <col min="15100" max="15100" width="8" style="292" customWidth="1"/>
    <col min="15101" max="15101" width="8.81640625" style="292" customWidth="1"/>
    <col min="15102" max="15102" width="13.08984375" style="292" customWidth="1"/>
    <col min="15103" max="15103" width="11.08984375" style="292" customWidth="1"/>
    <col min="15104" max="15104" width="16.54296875" style="292" customWidth="1"/>
    <col min="15105" max="15349" width="6.90625" style="292"/>
    <col min="15350" max="15350" width="3.54296875" style="292" bestFit="1" customWidth="1"/>
    <col min="15351" max="15351" width="9.6328125" style="292" bestFit="1" customWidth="1"/>
    <col min="15352" max="15352" width="21.6328125" style="292" customWidth="1"/>
    <col min="15353" max="15353" width="8.81640625" style="292" customWidth="1"/>
    <col min="15354" max="15354" width="11.08984375" style="292" customWidth="1"/>
    <col min="15355" max="15355" width="8.08984375" style="292" customWidth="1"/>
    <col min="15356" max="15356" width="8" style="292" customWidth="1"/>
    <col min="15357" max="15357" width="8.81640625" style="292" customWidth="1"/>
    <col min="15358" max="15358" width="13.08984375" style="292" customWidth="1"/>
    <col min="15359" max="15359" width="11.08984375" style="292" customWidth="1"/>
    <col min="15360" max="15360" width="16.54296875" style="292" customWidth="1"/>
    <col min="15361" max="15605" width="6.90625" style="292"/>
    <col min="15606" max="15606" width="3.54296875" style="292" bestFit="1" customWidth="1"/>
    <col min="15607" max="15607" width="9.6328125" style="292" bestFit="1" customWidth="1"/>
    <col min="15608" max="15608" width="21.6328125" style="292" customWidth="1"/>
    <col min="15609" max="15609" width="8.81640625" style="292" customWidth="1"/>
    <col min="15610" max="15610" width="11.08984375" style="292" customWidth="1"/>
    <col min="15611" max="15611" width="8.08984375" style="292" customWidth="1"/>
    <col min="15612" max="15612" width="8" style="292" customWidth="1"/>
    <col min="15613" max="15613" width="8.81640625" style="292" customWidth="1"/>
    <col min="15614" max="15614" width="13.08984375" style="292" customWidth="1"/>
    <col min="15615" max="15615" width="11.08984375" style="292" customWidth="1"/>
    <col min="15616" max="15616" width="16.54296875" style="292" customWidth="1"/>
    <col min="15617" max="15861" width="6.90625" style="292"/>
    <col min="15862" max="15862" width="3.54296875" style="292" bestFit="1" customWidth="1"/>
    <col min="15863" max="15863" width="9.6328125" style="292" bestFit="1" customWidth="1"/>
    <col min="15864" max="15864" width="21.6328125" style="292" customWidth="1"/>
    <col min="15865" max="15865" width="8.81640625" style="292" customWidth="1"/>
    <col min="15866" max="15866" width="11.08984375" style="292" customWidth="1"/>
    <col min="15867" max="15867" width="8.08984375" style="292" customWidth="1"/>
    <col min="15868" max="15868" width="8" style="292" customWidth="1"/>
    <col min="15869" max="15869" width="8.81640625" style="292" customWidth="1"/>
    <col min="15870" max="15870" width="13.08984375" style="292" customWidth="1"/>
    <col min="15871" max="15871" width="11.08984375" style="292" customWidth="1"/>
    <col min="15872" max="15872" width="16.54296875" style="292" customWidth="1"/>
    <col min="15873" max="16117" width="6.90625" style="292"/>
    <col min="16118" max="16118" width="3.54296875" style="292" bestFit="1" customWidth="1"/>
    <col min="16119" max="16119" width="9.6328125" style="292" bestFit="1" customWidth="1"/>
    <col min="16120" max="16120" width="21.6328125" style="292" customWidth="1"/>
    <col min="16121" max="16121" width="8.81640625" style="292" customWidth="1"/>
    <col min="16122" max="16122" width="11.08984375" style="292" customWidth="1"/>
    <col min="16123" max="16123" width="8.08984375" style="292" customWidth="1"/>
    <col min="16124" max="16124" width="8" style="292" customWidth="1"/>
    <col min="16125" max="16125" width="8.81640625" style="292" customWidth="1"/>
    <col min="16126" max="16126" width="13.08984375" style="292" customWidth="1"/>
    <col min="16127" max="16127" width="11.08984375" style="292" customWidth="1"/>
    <col min="16128" max="16128" width="16.54296875" style="292" customWidth="1"/>
    <col min="16129" max="16384" width="6.90625" style="292"/>
  </cols>
  <sheetData>
    <row r="1" spans="1:35" s="280" customFormat="1" ht="21">
      <c r="C1" s="281"/>
      <c r="D1" s="281"/>
      <c r="E1" s="282"/>
      <c r="F1" s="282" t="s">
        <v>642</v>
      </c>
    </row>
    <row r="2" spans="1:35" s="280" customFormat="1"/>
    <row r="3" spans="1:35" s="280" customFormat="1" ht="20.25" customHeight="1">
      <c r="H3" s="299" t="s">
        <v>74</v>
      </c>
      <c r="I3" s="300" t="str">
        <f>'LSX GỖ'!I7</f>
        <v>85/2026/KT-OC</v>
      </c>
    </row>
    <row r="4" spans="1:35" s="280" customFormat="1" ht="20.25" customHeight="1">
      <c r="H4" s="299" t="s">
        <v>75</v>
      </c>
      <c r="I4" s="300" t="str">
        <f>'LSX SẮT'!L7</f>
        <v>29-26/KT-OC</v>
      </c>
    </row>
    <row r="5" spans="1:35" s="280" customFormat="1" ht="20.25" customHeight="1">
      <c r="H5" s="299" t="s">
        <v>143</v>
      </c>
      <c r="I5" s="300" t="str">
        <f>'LSX SẮT'!L9</f>
        <v>OC</v>
      </c>
    </row>
    <row r="6" spans="1:35" s="280" customFormat="1" ht="20.25" customHeight="1">
      <c r="H6" s="299"/>
      <c r="I6" s="300"/>
    </row>
    <row r="7" spans="1:35" s="280" customFormat="1" ht="14.25" customHeight="1">
      <c r="H7" s="299"/>
      <c r="I7" s="300"/>
    </row>
    <row r="8" spans="1:35" s="284" customFormat="1" ht="22.95" customHeight="1">
      <c r="A8" s="668"/>
      <c r="B8" s="669"/>
      <c r="C8" s="669"/>
      <c r="D8" s="669"/>
      <c r="E8" s="670"/>
      <c r="F8" s="279">
        <v>1</v>
      </c>
      <c r="G8" s="279">
        <v>2</v>
      </c>
      <c r="H8" s="279">
        <v>3</v>
      </c>
      <c r="I8" s="279">
        <v>4</v>
      </c>
      <c r="J8" s="279">
        <v>5</v>
      </c>
      <c r="K8" s="279">
        <v>6</v>
      </c>
      <c r="L8" s="279">
        <v>7</v>
      </c>
      <c r="M8" s="279">
        <v>8</v>
      </c>
      <c r="N8" s="279">
        <v>9</v>
      </c>
      <c r="O8" s="279">
        <v>10</v>
      </c>
      <c r="P8" s="279">
        <v>11</v>
      </c>
      <c r="Q8" s="279">
        <v>12</v>
      </c>
      <c r="R8" s="279">
        <v>13</v>
      </c>
      <c r="S8" s="279">
        <v>14</v>
      </c>
      <c r="T8" s="279">
        <v>15</v>
      </c>
      <c r="U8" s="279">
        <v>16</v>
      </c>
      <c r="V8" s="279">
        <v>17</v>
      </c>
      <c r="W8" s="279">
        <v>18</v>
      </c>
      <c r="X8" s="279">
        <v>19</v>
      </c>
      <c r="Y8" s="279">
        <v>20</v>
      </c>
      <c r="Z8" s="279">
        <v>21</v>
      </c>
      <c r="AA8" s="279">
        <v>22</v>
      </c>
      <c r="AB8" s="279">
        <v>23</v>
      </c>
      <c r="AC8" s="279">
        <v>24</v>
      </c>
      <c r="AD8" s="279">
        <v>25</v>
      </c>
      <c r="AE8" s="279">
        <v>26</v>
      </c>
      <c r="AF8" s="279">
        <v>27</v>
      </c>
      <c r="AG8" s="279">
        <v>28</v>
      </c>
      <c r="AH8" s="279">
        <v>29</v>
      </c>
      <c r="AI8" s="279">
        <v>30</v>
      </c>
    </row>
    <row r="9" spans="1:35" s="468" customFormat="1" ht="30" customHeight="1">
      <c r="A9" s="464"/>
      <c r="B9" s="465"/>
      <c r="C9" s="465"/>
      <c r="D9" s="465"/>
      <c r="E9" s="466"/>
      <c r="F9" s="460" t="str">
        <f>'1A'!$G$6</f>
        <v>BÀN DINING 230 KD MẶT CÓ LỖ DÙ</v>
      </c>
      <c r="G9" s="460" t="e">
        <f>#REF!</f>
        <v>#REF!</v>
      </c>
      <c r="H9" s="467">
        <f>'3A'!$G6</f>
        <v>0</v>
      </c>
      <c r="I9" s="467">
        <f>'4A'!$G6</f>
        <v>0</v>
      </c>
      <c r="J9" s="467">
        <f>'5A'!$G6</f>
        <v>0</v>
      </c>
      <c r="K9" s="467">
        <f>'6A'!$G6</f>
        <v>0</v>
      </c>
      <c r="L9" s="460">
        <f>'7A'!$G6</f>
        <v>0</v>
      </c>
      <c r="M9" s="460">
        <f>'8A'!$G6</f>
        <v>0</v>
      </c>
      <c r="N9" s="460">
        <f>'9A'!$G6</f>
        <v>0</v>
      </c>
      <c r="O9" s="460">
        <f>'10A'!$G6</f>
        <v>0</v>
      </c>
      <c r="P9" s="460">
        <f>'11A'!$G6</f>
        <v>0</v>
      </c>
      <c r="Q9" s="460">
        <f>'12A'!$G6</f>
        <v>0</v>
      </c>
      <c r="R9" s="460">
        <f>'13A'!$G6</f>
        <v>0</v>
      </c>
      <c r="S9" s="460">
        <f>'14A'!$G6</f>
        <v>0</v>
      </c>
      <c r="T9" s="467">
        <f>'15A'!$G6</f>
        <v>0</v>
      </c>
      <c r="U9" s="460">
        <f>'16A'!$G6</f>
        <v>0</v>
      </c>
      <c r="V9" s="467">
        <f>'17A'!$G6</f>
        <v>0</v>
      </c>
      <c r="W9" s="467">
        <f>'18A'!$G6</f>
        <v>0</v>
      </c>
      <c r="X9" s="460">
        <f>'19A'!$G6</f>
        <v>0</v>
      </c>
      <c r="Y9" s="460">
        <f>'20A'!$G6</f>
        <v>0</v>
      </c>
      <c r="Z9" s="460">
        <f>'21A'!$G6</f>
        <v>0</v>
      </c>
      <c r="AA9" s="460">
        <f>'22A'!$G6</f>
        <v>0</v>
      </c>
      <c r="AB9" s="460">
        <f>'23A'!$G6</f>
        <v>0</v>
      </c>
      <c r="AC9" s="460">
        <f>'24A'!$G6</f>
        <v>0</v>
      </c>
      <c r="AD9" s="460">
        <f>'25A'!$G6</f>
        <v>0</v>
      </c>
      <c r="AE9" s="460">
        <f>'26A'!$G6</f>
        <v>0</v>
      </c>
      <c r="AF9" s="460">
        <f>'27A'!$G6</f>
        <v>0</v>
      </c>
      <c r="AG9" s="460">
        <f>'28A'!$G6</f>
        <v>0</v>
      </c>
      <c r="AH9" s="460">
        <f>'29A'!$G6</f>
        <v>0</v>
      </c>
      <c r="AI9" s="460">
        <f>'30A'!$G6</f>
        <v>0</v>
      </c>
    </row>
    <row r="10" spans="1:35" s="288" customFormat="1" ht="34.35" customHeight="1">
      <c r="A10" s="462" t="s">
        <v>82</v>
      </c>
      <c r="B10" s="462" t="s">
        <v>206</v>
      </c>
      <c r="C10" s="462" t="s">
        <v>207</v>
      </c>
      <c r="D10" s="462" t="s">
        <v>85</v>
      </c>
      <c r="E10" s="462" t="s">
        <v>208</v>
      </c>
      <c r="F10" s="460" t="str">
        <f>'1A'!$G$7</f>
        <v>T2520-21V1- CÀO XƯỚC</v>
      </c>
      <c r="G10" s="460" t="e">
        <f>#REF!</f>
        <v>#REF!</v>
      </c>
      <c r="H10" s="463">
        <f>'3A'!$G7</f>
        <v>0</v>
      </c>
      <c r="I10" s="463">
        <f>'4A'!$G7</f>
        <v>0</v>
      </c>
      <c r="J10" s="463">
        <f>'5A'!$G7</f>
        <v>0</v>
      </c>
      <c r="K10" s="463">
        <f>'6A'!$G7</f>
        <v>0</v>
      </c>
      <c r="L10" s="461">
        <f>'7A'!$G7</f>
        <v>0</v>
      </c>
      <c r="M10" s="461">
        <f>'8A'!$G7</f>
        <v>0</v>
      </c>
      <c r="N10" s="461">
        <f>'9A'!$G7</f>
        <v>0</v>
      </c>
      <c r="O10" s="461">
        <f>'10A'!$G7</f>
        <v>0</v>
      </c>
      <c r="P10" s="461">
        <f>'11A'!$G7</f>
        <v>0</v>
      </c>
      <c r="Q10" s="461">
        <f>'12A'!$G7</f>
        <v>0</v>
      </c>
      <c r="R10" s="461">
        <f>'13A'!$G7</f>
        <v>0</v>
      </c>
      <c r="S10" s="461">
        <f>'14A'!$G7</f>
        <v>0</v>
      </c>
      <c r="T10" s="463">
        <f>'15A'!$G7</f>
        <v>0</v>
      </c>
      <c r="U10" s="461">
        <f>'16A'!$G7</f>
        <v>0</v>
      </c>
      <c r="V10" s="463">
        <f>'17A'!$G7</f>
        <v>0</v>
      </c>
      <c r="W10" s="463">
        <f>'18A'!$G7</f>
        <v>0</v>
      </c>
      <c r="X10" s="461">
        <f>'19A'!$G7</f>
        <v>0</v>
      </c>
      <c r="Y10" s="461">
        <f>'20A'!$G7</f>
        <v>0</v>
      </c>
      <c r="Z10" s="461">
        <f>'21A'!$G7</f>
        <v>0</v>
      </c>
      <c r="AA10" s="461">
        <f>'22A'!$G7</f>
        <v>0</v>
      </c>
      <c r="AB10" s="461">
        <f>'23A'!$G7</f>
        <v>0</v>
      </c>
      <c r="AC10" s="461">
        <f>'24A'!$G7</f>
        <v>0</v>
      </c>
      <c r="AD10" s="461">
        <f>'25A'!$G7</f>
        <v>0</v>
      </c>
      <c r="AE10" s="461">
        <f>'26A'!$G7</f>
        <v>0</v>
      </c>
      <c r="AF10" s="461">
        <f>'27A'!$G7</f>
        <v>0</v>
      </c>
      <c r="AG10" s="461">
        <f>'28A'!$G7</f>
        <v>0</v>
      </c>
      <c r="AH10" s="461">
        <f>'29A'!$G7</f>
        <v>0</v>
      </c>
      <c r="AI10" s="461">
        <f>'30A'!$G7</f>
        <v>0</v>
      </c>
    </row>
    <row r="11" spans="1:35" s="288" customFormat="1" ht="19.95" hidden="1" customHeight="1">
      <c r="A11" s="285"/>
      <c r="B11" s="334" t="str">
        <f>CONCATENATE("T 0.6 Ø",'1A'!AB$116)</f>
        <v>T 0.6 Ø19</v>
      </c>
      <c r="C11" s="286" t="s">
        <v>402</v>
      </c>
      <c r="D11" s="285" t="s">
        <v>133</v>
      </c>
      <c r="E11" s="287" t="e">
        <f>SUM(F11:AI11)</f>
        <v>#REF!</v>
      </c>
      <c r="F11" s="335">
        <f>'1A'!$AO$117</f>
        <v>0</v>
      </c>
      <c r="G11" s="335" t="e">
        <f>#REF!</f>
        <v>#REF!</v>
      </c>
      <c r="H11" s="335">
        <f>'3A'!$AN$117</f>
        <v>0</v>
      </c>
      <c r="I11" s="335">
        <f>'4A'!$AN$117</f>
        <v>0</v>
      </c>
      <c r="J11" s="335">
        <f>'5A'!$AN$117</f>
        <v>0</v>
      </c>
      <c r="K11" s="335">
        <f>'6A'!$AN$117</f>
        <v>0</v>
      </c>
      <c r="L11" s="335">
        <f>'7A'!$AN$117</f>
        <v>0</v>
      </c>
      <c r="M11" s="335">
        <f>'8A'!$AN$117</f>
        <v>0</v>
      </c>
      <c r="N11" s="335">
        <f>'9A'!$AN$117</f>
        <v>0</v>
      </c>
      <c r="O11" s="335">
        <f>'10A'!$AN$117</f>
        <v>0</v>
      </c>
      <c r="P11" s="335">
        <f>'11A'!$AN$117</f>
        <v>0</v>
      </c>
      <c r="Q11" s="335">
        <f>'12A'!$AN$117</f>
        <v>0</v>
      </c>
      <c r="R11" s="335">
        <f>'13A'!$AN$117</f>
        <v>0</v>
      </c>
      <c r="S11" s="335">
        <f>'14A'!$AN$117</f>
        <v>0</v>
      </c>
      <c r="T11" s="335">
        <f>'15A'!$AN$117</f>
        <v>0</v>
      </c>
      <c r="U11" s="335">
        <f>'16A'!$AN$117</f>
        <v>0</v>
      </c>
      <c r="V11" s="335">
        <f>'17A'!$AN$117</f>
        <v>0</v>
      </c>
      <c r="W11" s="335">
        <f>'18A'!$AN$117</f>
        <v>0</v>
      </c>
      <c r="X11" s="335">
        <f>'19A'!$AN$117</f>
        <v>0</v>
      </c>
      <c r="Y11" s="335">
        <f>'20A'!$AN$117</f>
        <v>0</v>
      </c>
      <c r="Z11" s="335">
        <f>'21A'!$AN$117</f>
        <v>0</v>
      </c>
      <c r="AA11" s="335">
        <f>'22A'!$AN$117</f>
        <v>0</v>
      </c>
      <c r="AB11" s="335">
        <f>'23A'!$AN$117</f>
        <v>0</v>
      </c>
      <c r="AC11" s="335">
        <f>'24A'!$AN$117</f>
        <v>0</v>
      </c>
      <c r="AD11" s="335">
        <f>'25A'!$AN$117</f>
        <v>0</v>
      </c>
      <c r="AE11" s="335">
        <f>'26A'!$AN$117</f>
        <v>0</v>
      </c>
      <c r="AF11" s="335">
        <f>'27A'!$AN$117</f>
        <v>0</v>
      </c>
      <c r="AG11" s="335">
        <f>'28A'!$AN$117</f>
        <v>0</v>
      </c>
      <c r="AH11" s="335">
        <f>'29A'!$AN$117</f>
        <v>0</v>
      </c>
      <c r="AI11" s="335">
        <f>'30A'!$AN$117</f>
        <v>0</v>
      </c>
    </row>
    <row r="12" spans="1:35" s="288" customFormat="1" ht="19.95" hidden="1" customHeight="1">
      <c r="A12" s="285"/>
      <c r="B12" s="334" t="str">
        <f>CONCATENATE("T 0.6 Ø",'1A'!AC$116)</f>
        <v>T 0.6 Ø21</v>
      </c>
      <c r="C12" s="286" t="s">
        <v>270</v>
      </c>
      <c r="D12" s="285" t="s">
        <v>133</v>
      </c>
      <c r="E12" s="287" t="e">
        <f t="shared" ref="E12:E75" si="0">SUM(F12:AI12)</f>
        <v>#REF!</v>
      </c>
      <c r="F12" s="333">
        <f>'1A'!$AP$117</f>
        <v>0</v>
      </c>
      <c r="G12" s="333" t="e">
        <f>#REF!</f>
        <v>#REF!</v>
      </c>
      <c r="H12" s="333">
        <f>'3A'!$AO$117</f>
        <v>0</v>
      </c>
      <c r="I12" s="333">
        <f>'4A'!$AO$117</f>
        <v>0</v>
      </c>
      <c r="J12" s="333">
        <f>'5A'!$AO$117</f>
        <v>0</v>
      </c>
      <c r="K12" s="333">
        <f>'6A'!$AO$117</f>
        <v>0</v>
      </c>
      <c r="L12" s="333">
        <f>'7A'!$AO$117</f>
        <v>0</v>
      </c>
      <c r="M12" s="333">
        <f>'8A'!$AO$117</f>
        <v>0</v>
      </c>
      <c r="N12" s="333">
        <f>'9A'!$AO$117</f>
        <v>0</v>
      </c>
      <c r="O12" s="333">
        <f>'10A'!$AO$117</f>
        <v>0</v>
      </c>
      <c r="P12" s="333">
        <f>'11A'!$AO$117</f>
        <v>0</v>
      </c>
      <c r="Q12" s="333">
        <f>'12A'!$AO$117</f>
        <v>0</v>
      </c>
      <c r="R12" s="333">
        <f>'13A'!$AO$117</f>
        <v>0</v>
      </c>
      <c r="S12" s="333">
        <f>'14A'!$AO$117</f>
        <v>0</v>
      </c>
      <c r="T12" s="333">
        <f>'15A'!$AO$117</f>
        <v>0</v>
      </c>
      <c r="U12" s="333">
        <f>'16A'!$AO$117</f>
        <v>0</v>
      </c>
      <c r="V12" s="333">
        <f>'17A'!$AO$117</f>
        <v>0</v>
      </c>
      <c r="W12" s="333">
        <f>'18A'!$AO$117</f>
        <v>0</v>
      </c>
      <c r="X12" s="333">
        <f>'19A'!$AO$117</f>
        <v>0</v>
      </c>
      <c r="Y12" s="333">
        <f>'20A'!$AO$117</f>
        <v>0</v>
      </c>
      <c r="Z12" s="333">
        <f>'21A'!$AO$117</f>
        <v>0</v>
      </c>
      <c r="AA12" s="333">
        <f>'22A'!$AO$117</f>
        <v>0</v>
      </c>
      <c r="AB12" s="333">
        <f>'23A'!$AO$117</f>
        <v>0</v>
      </c>
      <c r="AC12" s="333">
        <f>'24A'!$AO$117</f>
        <v>0</v>
      </c>
      <c r="AD12" s="333">
        <f>'25A'!$AO$117</f>
        <v>0</v>
      </c>
      <c r="AE12" s="333">
        <f>'26A'!$AO$117</f>
        <v>0</v>
      </c>
      <c r="AF12" s="333">
        <f>'27A'!$AO$117</f>
        <v>0</v>
      </c>
      <c r="AG12" s="333">
        <f>'28A'!$AO$117</f>
        <v>0</v>
      </c>
      <c r="AH12" s="333">
        <f>'29A'!$AO$117</f>
        <v>0</v>
      </c>
      <c r="AI12" s="333">
        <f>'30A'!$AO$117</f>
        <v>0</v>
      </c>
    </row>
    <row r="13" spans="1:35" s="288" customFormat="1" ht="19.95" hidden="1" customHeight="1">
      <c r="A13" s="285"/>
      <c r="B13" s="334" t="str">
        <f>CONCATENATE("T 0.6 Ø",'1A'!AD$116)</f>
        <v>T 0.6 Ø22.2</v>
      </c>
      <c r="C13" s="286" t="s">
        <v>274</v>
      </c>
      <c r="D13" s="285" t="s">
        <v>133</v>
      </c>
      <c r="E13" s="287" t="e">
        <f t="shared" si="0"/>
        <v>#REF!</v>
      </c>
      <c r="F13" s="333">
        <f>'1A'!$AQ$117</f>
        <v>0</v>
      </c>
      <c r="G13" s="333" t="e">
        <f>#REF!</f>
        <v>#REF!</v>
      </c>
      <c r="H13" s="333">
        <f>'3A'!$AP$117</f>
        <v>0</v>
      </c>
      <c r="I13" s="333">
        <f>'4A'!$AP$117</f>
        <v>0</v>
      </c>
      <c r="J13" s="333">
        <f>'5A'!$AP$117</f>
        <v>0</v>
      </c>
      <c r="K13" s="333">
        <f>'6A'!$AP$117</f>
        <v>0</v>
      </c>
      <c r="L13" s="333">
        <f>'7A'!$AP$117</f>
        <v>0</v>
      </c>
      <c r="M13" s="333">
        <f>'8A'!$AP$117</f>
        <v>0</v>
      </c>
      <c r="N13" s="333">
        <f>'9A'!$AP$117</f>
        <v>0</v>
      </c>
      <c r="O13" s="333">
        <f>'10A'!$AP$117</f>
        <v>0</v>
      </c>
      <c r="P13" s="333">
        <f>'11A'!$AP$117</f>
        <v>0</v>
      </c>
      <c r="Q13" s="333">
        <f>'12A'!$AP$117</f>
        <v>0</v>
      </c>
      <c r="R13" s="333">
        <f>'13A'!$AP$117</f>
        <v>0</v>
      </c>
      <c r="S13" s="333">
        <f>'14A'!$AP$117</f>
        <v>0</v>
      </c>
      <c r="T13" s="333">
        <f>'15A'!$AP$117</f>
        <v>0</v>
      </c>
      <c r="U13" s="333">
        <f>'16A'!$AP$117</f>
        <v>0</v>
      </c>
      <c r="V13" s="333">
        <f>'17A'!$AP$117</f>
        <v>0</v>
      </c>
      <c r="W13" s="333">
        <f>'18A'!$AP$117</f>
        <v>0</v>
      </c>
      <c r="X13" s="333">
        <f>'19A'!$AP$117</f>
        <v>0</v>
      </c>
      <c r="Y13" s="333">
        <f>'20A'!$AP$117</f>
        <v>0</v>
      </c>
      <c r="Z13" s="333">
        <f>'21A'!$AP$117</f>
        <v>0</v>
      </c>
      <c r="AA13" s="333">
        <f>'22A'!$AP$117</f>
        <v>0</v>
      </c>
      <c r="AB13" s="333">
        <f>'23A'!$AP$117</f>
        <v>0</v>
      </c>
      <c r="AC13" s="333">
        <f>'24A'!$AP$117</f>
        <v>0</v>
      </c>
      <c r="AD13" s="333">
        <f>'25A'!$AP$117</f>
        <v>0</v>
      </c>
      <c r="AE13" s="333">
        <f>'26A'!$AP$117</f>
        <v>0</v>
      </c>
      <c r="AF13" s="333">
        <f>'27A'!$AP$117</f>
        <v>0</v>
      </c>
      <c r="AG13" s="333">
        <f>'28A'!$AP$117</f>
        <v>0</v>
      </c>
      <c r="AH13" s="333">
        <f>'29A'!$AP$117</f>
        <v>0</v>
      </c>
      <c r="AI13" s="333">
        <f>'30A'!$AP$117</f>
        <v>0</v>
      </c>
    </row>
    <row r="14" spans="1:35" s="288" customFormat="1" ht="19.95" hidden="1" customHeight="1">
      <c r="A14" s="285"/>
      <c r="B14" s="334" t="str">
        <f>CONCATENATE("T 0.6 Ø",'1A'!AE$116)</f>
        <v>T 0.6 Ø25.4</v>
      </c>
      <c r="C14" s="286" t="s">
        <v>278</v>
      </c>
      <c r="D14" s="285" t="s">
        <v>133</v>
      </c>
      <c r="E14" s="287" t="e">
        <f t="shared" si="0"/>
        <v>#REF!</v>
      </c>
      <c r="F14" s="333">
        <f>'1A'!$AR$117</f>
        <v>0</v>
      </c>
      <c r="G14" s="333" t="e">
        <f>#REF!</f>
        <v>#REF!</v>
      </c>
      <c r="H14" s="333">
        <f>'3A'!$AQ$117</f>
        <v>0</v>
      </c>
      <c r="I14" s="333">
        <f>'4A'!$AQ$117</f>
        <v>0</v>
      </c>
      <c r="J14" s="333">
        <f>'5A'!$AQ$117</f>
        <v>0</v>
      </c>
      <c r="K14" s="333">
        <f>'6A'!$AQ$117</f>
        <v>0</v>
      </c>
      <c r="L14" s="333">
        <f>'7A'!$AQ$117</f>
        <v>0</v>
      </c>
      <c r="M14" s="333">
        <f>'8A'!$AQ$117</f>
        <v>0</v>
      </c>
      <c r="N14" s="333">
        <f>'9A'!$AQ$117</f>
        <v>0</v>
      </c>
      <c r="O14" s="333">
        <f>'10A'!$AQ$117</f>
        <v>0</v>
      </c>
      <c r="P14" s="333">
        <f>'11A'!$AQ$117</f>
        <v>0</v>
      </c>
      <c r="Q14" s="333">
        <f>'12A'!$AQ$117</f>
        <v>0</v>
      </c>
      <c r="R14" s="333">
        <f>'13A'!$AQ$117</f>
        <v>0</v>
      </c>
      <c r="S14" s="333">
        <f>'14A'!$AQ$117</f>
        <v>0</v>
      </c>
      <c r="T14" s="333">
        <f>'15A'!$AQ$117</f>
        <v>0</v>
      </c>
      <c r="U14" s="333">
        <f>'16A'!$AQ$117</f>
        <v>0</v>
      </c>
      <c r="V14" s="333">
        <f>'17A'!$AQ$117</f>
        <v>0</v>
      </c>
      <c r="W14" s="333">
        <f>'18A'!$AQ$117</f>
        <v>0</v>
      </c>
      <c r="X14" s="333">
        <f>'19A'!$AQ$117</f>
        <v>0</v>
      </c>
      <c r="Y14" s="333">
        <f>'20A'!$AQ$117</f>
        <v>0</v>
      </c>
      <c r="Z14" s="333">
        <f>'21A'!$AQ$117</f>
        <v>0</v>
      </c>
      <c r="AA14" s="333">
        <f>'22A'!$AQ$117</f>
        <v>0</v>
      </c>
      <c r="AB14" s="333">
        <f>'23A'!$AQ$117</f>
        <v>0</v>
      </c>
      <c r="AC14" s="333">
        <f>'24A'!$AQ$117</f>
        <v>0</v>
      </c>
      <c r="AD14" s="333">
        <f>'25A'!$AQ$117</f>
        <v>0</v>
      </c>
      <c r="AE14" s="333">
        <f>'26A'!$AQ$117</f>
        <v>0</v>
      </c>
      <c r="AF14" s="333">
        <f>'27A'!$AQ$117</f>
        <v>0</v>
      </c>
      <c r="AG14" s="333">
        <f>'28A'!$AQ$117</f>
        <v>0</v>
      </c>
      <c r="AH14" s="333">
        <f>'29A'!$AQ$117</f>
        <v>0</v>
      </c>
      <c r="AI14" s="333">
        <f>'30A'!$AQ$117</f>
        <v>0</v>
      </c>
    </row>
    <row r="15" spans="1:35" s="288" customFormat="1" ht="19.95" hidden="1" customHeight="1">
      <c r="A15" s="285"/>
      <c r="B15" s="334" t="str">
        <f>CONCATENATE("T 0.6 Ø",'1A'!AF$116)</f>
        <v>T 0.6 Ø27</v>
      </c>
      <c r="C15" s="286" t="s">
        <v>403</v>
      </c>
      <c r="D15" s="285" t="s">
        <v>133</v>
      </c>
      <c r="E15" s="287" t="e">
        <f t="shared" si="0"/>
        <v>#REF!</v>
      </c>
      <c r="F15" s="333">
        <f>'1A'!$AS$117</f>
        <v>0</v>
      </c>
      <c r="G15" s="333" t="e">
        <f>#REF!</f>
        <v>#REF!</v>
      </c>
      <c r="H15" s="333">
        <f>'3A'!$AR$117</f>
        <v>0</v>
      </c>
      <c r="I15" s="333">
        <f>'4A'!$AR$117</f>
        <v>0</v>
      </c>
      <c r="J15" s="333">
        <f>'5A'!$AR$117</f>
        <v>0</v>
      </c>
      <c r="K15" s="333">
        <f>'6A'!$AR$117</f>
        <v>0</v>
      </c>
      <c r="L15" s="333">
        <f>'7A'!$AR$117</f>
        <v>0</v>
      </c>
      <c r="M15" s="333">
        <f>'8A'!$AR$117</f>
        <v>0</v>
      </c>
      <c r="N15" s="333">
        <f>'9A'!$AR$117</f>
        <v>0</v>
      </c>
      <c r="O15" s="333">
        <f>'10A'!$AR$117</f>
        <v>0</v>
      </c>
      <c r="P15" s="333">
        <f>'11A'!$AR$117</f>
        <v>0</v>
      </c>
      <c r="Q15" s="333">
        <f>'12A'!$AR$117</f>
        <v>0</v>
      </c>
      <c r="R15" s="333">
        <f>'13A'!$AR$117</f>
        <v>0</v>
      </c>
      <c r="S15" s="333">
        <f>'14A'!$AR$117</f>
        <v>0</v>
      </c>
      <c r="T15" s="333">
        <f>'15A'!$AR$117</f>
        <v>0</v>
      </c>
      <c r="U15" s="333">
        <f>'16A'!$AR$117</f>
        <v>0</v>
      </c>
      <c r="V15" s="333">
        <f>'17A'!$AR$117</f>
        <v>0</v>
      </c>
      <c r="W15" s="333">
        <f>'18A'!$AR$117</f>
        <v>0</v>
      </c>
      <c r="X15" s="333">
        <f>'19A'!$AR$117</f>
        <v>0</v>
      </c>
      <c r="Y15" s="333">
        <f>'20A'!$AR$117</f>
        <v>0</v>
      </c>
      <c r="Z15" s="333">
        <f>'21A'!$AR$117</f>
        <v>0</v>
      </c>
      <c r="AA15" s="333">
        <f>'22A'!$AR$117</f>
        <v>0</v>
      </c>
      <c r="AB15" s="333">
        <f>'23A'!$AR$117</f>
        <v>0</v>
      </c>
      <c r="AC15" s="333">
        <f>'24A'!$AR$117</f>
        <v>0</v>
      </c>
      <c r="AD15" s="333">
        <f>'25A'!$AR$117</f>
        <v>0</v>
      </c>
      <c r="AE15" s="333">
        <f>'26A'!$AR$117</f>
        <v>0</v>
      </c>
      <c r="AF15" s="333">
        <f>'27A'!$AR$117</f>
        <v>0</v>
      </c>
      <c r="AG15" s="333">
        <f>'28A'!$AR$117</f>
        <v>0</v>
      </c>
      <c r="AH15" s="333">
        <f>'29A'!$AR$117</f>
        <v>0</v>
      </c>
      <c r="AI15" s="333">
        <f>'30A'!$AR$117</f>
        <v>0</v>
      </c>
    </row>
    <row r="16" spans="1:35" s="288" customFormat="1" ht="19.95" hidden="1" customHeight="1">
      <c r="A16" s="285"/>
      <c r="B16" s="334" t="str">
        <f>CONCATENATE("T 0.6 Ø",'1A'!AG$116)</f>
        <v>T 0.6 Ø31.8</v>
      </c>
      <c r="C16" s="286" t="s">
        <v>404</v>
      </c>
      <c r="D16" s="285" t="s">
        <v>133</v>
      </c>
      <c r="E16" s="287" t="e">
        <f t="shared" si="0"/>
        <v>#REF!</v>
      </c>
      <c r="F16" s="333">
        <f>'1A'!$AT$117</f>
        <v>0</v>
      </c>
      <c r="G16" s="333" t="e">
        <f>#REF!</f>
        <v>#REF!</v>
      </c>
      <c r="H16" s="333">
        <f>'3A'!$AS$117</f>
        <v>0</v>
      </c>
      <c r="I16" s="333">
        <f>'4A'!$AS$117</f>
        <v>0</v>
      </c>
      <c r="J16" s="333">
        <f>'5A'!$AS$117</f>
        <v>0</v>
      </c>
      <c r="K16" s="333">
        <f>'6A'!$AS$117</f>
        <v>0</v>
      </c>
      <c r="L16" s="333">
        <f>'7A'!$AS$117</f>
        <v>0</v>
      </c>
      <c r="M16" s="333">
        <f>'8A'!$AS$117</f>
        <v>0</v>
      </c>
      <c r="N16" s="333">
        <f>'9A'!$AS$117</f>
        <v>0</v>
      </c>
      <c r="O16" s="333">
        <f>'10A'!$AS$117</f>
        <v>0</v>
      </c>
      <c r="P16" s="333">
        <f>'11A'!$AS$117</f>
        <v>0</v>
      </c>
      <c r="Q16" s="333">
        <f>'12A'!$AS$117</f>
        <v>0</v>
      </c>
      <c r="R16" s="333">
        <f>'13A'!$AS$117</f>
        <v>0</v>
      </c>
      <c r="S16" s="333">
        <f>'14A'!$AS$117</f>
        <v>0</v>
      </c>
      <c r="T16" s="333">
        <f>'15A'!$AS$117</f>
        <v>0</v>
      </c>
      <c r="U16" s="333">
        <f>'16A'!$AS$117</f>
        <v>0</v>
      </c>
      <c r="V16" s="333">
        <f>'17A'!$AS$117</f>
        <v>0</v>
      </c>
      <c r="W16" s="333">
        <f>'18A'!$AS$117</f>
        <v>0</v>
      </c>
      <c r="X16" s="333">
        <f>'19A'!$AS$117</f>
        <v>0</v>
      </c>
      <c r="Y16" s="333">
        <f>'20A'!$AS$117</f>
        <v>0</v>
      </c>
      <c r="Z16" s="333">
        <f>'21A'!$AS$117</f>
        <v>0</v>
      </c>
      <c r="AA16" s="333">
        <f>'22A'!$AS$117</f>
        <v>0</v>
      </c>
      <c r="AB16" s="333">
        <f>'23A'!$AS$117</f>
        <v>0</v>
      </c>
      <c r="AC16" s="333">
        <f>'24A'!$AS$117</f>
        <v>0</v>
      </c>
      <c r="AD16" s="333">
        <f>'25A'!$AS$117</f>
        <v>0</v>
      </c>
      <c r="AE16" s="333">
        <f>'26A'!$AS$117</f>
        <v>0</v>
      </c>
      <c r="AF16" s="333">
        <f>'27A'!$AS$117</f>
        <v>0</v>
      </c>
      <c r="AG16" s="333">
        <f>'28A'!$AS$117</f>
        <v>0</v>
      </c>
      <c r="AH16" s="333">
        <f>'29A'!$AS$117</f>
        <v>0</v>
      </c>
      <c r="AI16" s="333">
        <f>'30A'!$AS$117</f>
        <v>0</v>
      </c>
    </row>
    <row r="17" spans="1:35" s="288" customFormat="1" ht="19.95" hidden="1" customHeight="1">
      <c r="A17" s="285"/>
      <c r="B17" s="334" t="str">
        <f>CONCATENATE("T 0.6 Ø",'1A'!AH$116)</f>
        <v>T 0.6 Ø34</v>
      </c>
      <c r="C17" s="286" t="s">
        <v>406</v>
      </c>
      <c r="D17" s="285" t="s">
        <v>133</v>
      </c>
      <c r="E17" s="287" t="e">
        <f t="shared" si="0"/>
        <v>#REF!</v>
      </c>
      <c r="F17" s="333">
        <f>'1A'!$AU$117</f>
        <v>0</v>
      </c>
      <c r="G17" s="333" t="e">
        <f>#REF!</f>
        <v>#REF!</v>
      </c>
      <c r="H17" s="333">
        <f>'3A'!$AT$117</f>
        <v>0</v>
      </c>
      <c r="I17" s="333">
        <f>'4A'!$AT$117</f>
        <v>0</v>
      </c>
      <c r="J17" s="333">
        <f>'5A'!$AT$117</f>
        <v>0</v>
      </c>
      <c r="K17" s="333">
        <f>'6A'!$AT$117</f>
        <v>0</v>
      </c>
      <c r="L17" s="333">
        <f>'7A'!$AT$117</f>
        <v>0</v>
      </c>
      <c r="M17" s="333">
        <f>'8A'!$AT$117</f>
        <v>0</v>
      </c>
      <c r="N17" s="333">
        <f>'9A'!$AT$117</f>
        <v>0</v>
      </c>
      <c r="O17" s="333">
        <f>'10A'!$AT$117</f>
        <v>0</v>
      </c>
      <c r="P17" s="333">
        <f>'11A'!$AT$117</f>
        <v>0</v>
      </c>
      <c r="Q17" s="333">
        <f>'12A'!$AT$117</f>
        <v>0</v>
      </c>
      <c r="R17" s="333">
        <f>'13A'!$AT$117</f>
        <v>0</v>
      </c>
      <c r="S17" s="333">
        <f>'14A'!$AT$117</f>
        <v>0</v>
      </c>
      <c r="T17" s="333">
        <f>'15A'!$AT$117</f>
        <v>0</v>
      </c>
      <c r="U17" s="333">
        <f>'16A'!$AT$117</f>
        <v>0</v>
      </c>
      <c r="V17" s="333">
        <f>'17A'!$AT$117</f>
        <v>0</v>
      </c>
      <c r="W17" s="333">
        <f>'18A'!$AT$117</f>
        <v>0</v>
      </c>
      <c r="X17" s="333">
        <f>'19A'!$AT$117</f>
        <v>0</v>
      </c>
      <c r="Y17" s="333">
        <f>'20A'!$AT$117</f>
        <v>0</v>
      </c>
      <c r="Z17" s="333">
        <f>'21A'!$AT$117</f>
        <v>0</v>
      </c>
      <c r="AA17" s="333">
        <f>'22A'!$AT$117</f>
        <v>0</v>
      </c>
      <c r="AB17" s="333">
        <f>'23A'!$AT$117</f>
        <v>0</v>
      </c>
      <c r="AC17" s="333">
        <f>'24A'!$AT$117</f>
        <v>0</v>
      </c>
      <c r="AD17" s="333">
        <f>'25A'!$AT$117</f>
        <v>0</v>
      </c>
      <c r="AE17" s="333">
        <f>'26A'!$AT$117</f>
        <v>0</v>
      </c>
      <c r="AF17" s="333">
        <f>'27A'!$AT$117</f>
        <v>0</v>
      </c>
      <c r="AG17" s="333">
        <f>'28A'!$AT$117</f>
        <v>0</v>
      </c>
      <c r="AH17" s="333">
        <f>'29A'!$AT$117</f>
        <v>0</v>
      </c>
      <c r="AI17" s="333">
        <f>'30A'!$AT$117</f>
        <v>0</v>
      </c>
    </row>
    <row r="18" spans="1:35" s="288" customFormat="1" ht="19.95" hidden="1" customHeight="1">
      <c r="A18" s="285"/>
      <c r="B18" s="334" t="str">
        <f>CONCATENATE("T 0.6 Ø",'1A'!AI$116)</f>
        <v>T 0.6 Ø42</v>
      </c>
      <c r="C18" s="286" t="s">
        <v>405</v>
      </c>
      <c r="D18" s="285" t="s">
        <v>133</v>
      </c>
      <c r="E18" s="287" t="e">
        <f t="shared" si="0"/>
        <v>#REF!</v>
      </c>
      <c r="F18" s="333">
        <f>'1A'!$AV$117</f>
        <v>0</v>
      </c>
      <c r="G18" s="333" t="e">
        <f>#REF!</f>
        <v>#REF!</v>
      </c>
      <c r="H18" s="333">
        <f>'3A'!$AU$117</f>
        <v>0</v>
      </c>
      <c r="I18" s="333">
        <f>'4A'!$AU$117</f>
        <v>0</v>
      </c>
      <c r="J18" s="333">
        <f>'5A'!$AU$117</f>
        <v>0</v>
      </c>
      <c r="K18" s="333">
        <f>'6A'!$AU$117</f>
        <v>0</v>
      </c>
      <c r="L18" s="333">
        <f>'7A'!$AU$117</f>
        <v>0</v>
      </c>
      <c r="M18" s="333">
        <f>'8A'!$AU$117</f>
        <v>0</v>
      </c>
      <c r="N18" s="333">
        <f>'9A'!$AU$117</f>
        <v>0</v>
      </c>
      <c r="O18" s="333">
        <f>'10A'!$AU$117</f>
        <v>0</v>
      </c>
      <c r="P18" s="333">
        <f>'11A'!$AU$117</f>
        <v>0</v>
      </c>
      <c r="Q18" s="333">
        <f>'12A'!$AU$117</f>
        <v>0</v>
      </c>
      <c r="R18" s="333">
        <f>'13A'!$AU$117</f>
        <v>0</v>
      </c>
      <c r="S18" s="333">
        <f>'14A'!$AU$117</f>
        <v>0</v>
      </c>
      <c r="T18" s="333">
        <f>'15A'!$AU$117</f>
        <v>0</v>
      </c>
      <c r="U18" s="333">
        <f>'16A'!$AU$117</f>
        <v>0</v>
      </c>
      <c r="V18" s="333">
        <f>'17A'!$AU$117</f>
        <v>0</v>
      </c>
      <c r="W18" s="333">
        <f>'18A'!$AU$117</f>
        <v>0</v>
      </c>
      <c r="X18" s="333">
        <f>'19A'!$AU$117</f>
        <v>0</v>
      </c>
      <c r="Y18" s="333">
        <f>'20A'!$AU$117</f>
        <v>0</v>
      </c>
      <c r="Z18" s="333">
        <f>'21A'!$AU$117</f>
        <v>0</v>
      </c>
      <c r="AA18" s="333">
        <f>'22A'!$AU$117</f>
        <v>0</v>
      </c>
      <c r="AB18" s="333">
        <f>'23A'!$AU$117</f>
        <v>0</v>
      </c>
      <c r="AC18" s="333">
        <f>'24A'!$AU$117</f>
        <v>0</v>
      </c>
      <c r="AD18" s="333">
        <f>'25A'!$AU$117</f>
        <v>0</v>
      </c>
      <c r="AE18" s="333">
        <f>'26A'!$AU$117</f>
        <v>0</v>
      </c>
      <c r="AF18" s="333">
        <f>'27A'!$AU$117</f>
        <v>0</v>
      </c>
      <c r="AG18" s="333">
        <f>'28A'!$AU$117</f>
        <v>0</v>
      </c>
      <c r="AH18" s="333">
        <f>'29A'!$AU$117</f>
        <v>0</v>
      </c>
      <c r="AI18" s="333">
        <f>'30A'!$AU$117</f>
        <v>0</v>
      </c>
    </row>
    <row r="19" spans="1:35" s="288" customFormat="1" ht="19.95" hidden="1" customHeight="1">
      <c r="A19" s="285"/>
      <c r="B19" s="334" t="str">
        <f>CONCATENATE("T 0.6 Ø",'1A'!AJ$116)</f>
        <v>T 0.6 Ø49</v>
      </c>
      <c r="C19" s="286" t="s">
        <v>407</v>
      </c>
      <c r="D19" s="285" t="s">
        <v>133</v>
      </c>
      <c r="E19" s="287" t="e">
        <f t="shared" si="0"/>
        <v>#REF!</v>
      </c>
      <c r="F19" s="333">
        <f>'1A'!$AW$117</f>
        <v>0</v>
      </c>
      <c r="G19" s="333" t="e">
        <f>#REF!</f>
        <v>#REF!</v>
      </c>
      <c r="H19" s="333">
        <f>'3A'!$AV$117</f>
        <v>0</v>
      </c>
      <c r="I19" s="333">
        <f>'4A'!$AV$117</f>
        <v>0</v>
      </c>
      <c r="J19" s="333">
        <f>'5A'!$AV$117</f>
        <v>0</v>
      </c>
      <c r="K19" s="333">
        <f>'6A'!$AV$117</f>
        <v>0</v>
      </c>
      <c r="L19" s="333">
        <f>'7A'!$AV$117</f>
        <v>0</v>
      </c>
      <c r="M19" s="333">
        <f>'8A'!$AV$117</f>
        <v>0</v>
      </c>
      <c r="N19" s="333">
        <f>'9A'!$AV$117</f>
        <v>0</v>
      </c>
      <c r="O19" s="333">
        <f>'10A'!$AV$117</f>
        <v>0</v>
      </c>
      <c r="P19" s="333">
        <f>'11A'!$AV$117</f>
        <v>0</v>
      </c>
      <c r="Q19" s="333">
        <f>'12A'!$AV$117</f>
        <v>0</v>
      </c>
      <c r="R19" s="333">
        <f>'13A'!$AV$117</f>
        <v>0</v>
      </c>
      <c r="S19" s="333">
        <f>'14A'!$AV$117</f>
        <v>0</v>
      </c>
      <c r="T19" s="333">
        <f>'15A'!$AV$117</f>
        <v>0</v>
      </c>
      <c r="U19" s="333">
        <f>'16A'!$AV$117</f>
        <v>0</v>
      </c>
      <c r="V19" s="333">
        <f>'17A'!$AV$117</f>
        <v>0</v>
      </c>
      <c r="W19" s="333">
        <f>'18A'!$AV$117</f>
        <v>0</v>
      </c>
      <c r="X19" s="333">
        <f>'19A'!$AV$117</f>
        <v>0</v>
      </c>
      <c r="Y19" s="333">
        <f>'20A'!$AV$117</f>
        <v>0</v>
      </c>
      <c r="Z19" s="333">
        <f>'21A'!$AV$117</f>
        <v>0</v>
      </c>
      <c r="AA19" s="333">
        <f>'22A'!$AV$117</f>
        <v>0</v>
      </c>
      <c r="AB19" s="333">
        <f>'23A'!$AV$117</f>
        <v>0</v>
      </c>
      <c r="AC19" s="333">
        <f>'24A'!$AV$117</f>
        <v>0</v>
      </c>
      <c r="AD19" s="333">
        <f>'25A'!$AV$117</f>
        <v>0</v>
      </c>
      <c r="AE19" s="333">
        <f>'26A'!$AV$117</f>
        <v>0</v>
      </c>
      <c r="AF19" s="333">
        <f>'27A'!$AV$117</f>
        <v>0</v>
      </c>
      <c r="AG19" s="333">
        <f>'28A'!$AV$117</f>
        <v>0</v>
      </c>
      <c r="AH19" s="333">
        <f>'29A'!$AV$117</f>
        <v>0</v>
      </c>
      <c r="AI19" s="333">
        <f>'30A'!$AV$117</f>
        <v>0</v>
      </c>
    </row>
    <row r="20" spans="1:35" s="288" customFormat="1" ht="19.95" hidden="1" customHeight="1">
      <c r="A20" s="285"/>
      <c r="B20" s="334" t="str">
        <f>CONCATENATE("T 0.6 Ø",'1A'!AK$116)</f>
        <v>T 0.6 Ø76</v>
      </c>
      <c r="C20" s="286" t="s">
        <v>408</v>
      </c>
      <c r="D20" s="285" t="s">
        <v>133</v>
      </c>
      <c r="E20" s="287" t="e">
        <f t="shared" si="0"/>
        <v>#REF!</v>
      </c>
      <c r="F20" s="333">
        <f>'1A'!$AX$117</f>
        <v>0</v>
      </c>
      <c r="G20" s="333" t="e">
        <f>#REF!</f>
        <v>#REF!</v>
      </c>
      <c r="H20" s="333">
        <f>'3A'!$AW$117</f>
        <v>0</v>
      </c>
      <c r="I20" s="333">
        <f>'4A'!$AW$117</f>
        <v>0</v>
      </c>
      <c r="J20" s="333">
        <f>'5A'!$AW$117</f>
        <v>0</v>
      </c>
      <c r="K20" s="333">
        <f>'6A'!$AW$117</f>
        <v>0</v>
      </c>
      <c r="L20" s="333">
        <f>'7A'!$AW$117</f>
        <v>0</v>
      </c>
      <c r="M20" s="333">
        <f>'8A'!$AW$117</f>
        <v>0</v>
      </c>
      <c r="N20" s="333">
        <f>'9A'!$AW$117</f>
        <v>0</v>
      </c>
      <c r="O20" s="333">
        <f>'10A'!$AW$117</f>
        <v>0</v>
      </c>
      <c r="P20" s="333">
        <f>'11A'!$AW$117</f>
        <v>0</v>
      </c>
      <c r="Q20" s="333">
        <f>'12A'!$AW$117</f>
        <v>0</v>
      </c>
      <c r="R20" s="333">
        <f>'13A'!$AW$117</f>
        <v>0</v>
      </c>
      <c r="S20" s="333">
        <f>'14A'!$AW$117</f>
        <v>0</v>
      </c>
      <c r="T20" s="333">
        <f>'15A'!$AW$117</f>
        <v>0</v>
      </c>
      <c r="U20" s="333">
        <f>'16A'!$AW$117</f>
        <v>0</v>
      </c>
      <c r="V20" s="333">
        <f>'17A'!$AW$117</f>
        <v>0</v>
      </c>
      <c r="W20" s="333">
        <f>'18A'!$AW$117</f>
        <v>0</v>
      </c>
      <c r="X20" s="333">
        <f>'19A'!$AW$117</f>
        <v>0</v>
      </c>
      <c r="Y20" s="333">
        <f>'20A'!$AW$117</f>
        <v>0</v>
      </c>
      <c r="Z20" s="333">
        <f>'21A'!$AW$117</f>
        <v>0</v>
      </c>
      <c r="AA20" s="333">
        <f>'22A'!$AW$117</f>
        <v>0</v>
      </c>
      <c r="AB20" s="333">
        <f>'23A'!$AW$117</f>
        <v>0</v>
      </c>
      <c r="AC20" s="333">
        <f>'24A'!$AW$117</f>
        <v>0</v>
      </c>
      <c r="AD20" s="333">
        <f>'25A'!$AW$117</f>
        <v>0</v>
      </c>
      <c r="AE20" s="333">
        <f>'26A'!$AW$117</f>
        <v>0</v>
      </c>
      <c r="AF20" s="333">
        <f>'27A'!$AW$117</f>
        <v>0</v>
      </c>
      <c r="AG20" s="333">
        <f>'28A'!$AW$117</f>
        <v>0</v>
      </c>
      <c r="AH20" s="333">
        <f>'29A'!$AW$117</f>
        <v>0</v>
      </c>
      <c r="AI20" s="333">
        <f>'30A'!$AW$117</f>
        <v>0</v>
      </c>
    </row>
    <row r="21" spans="1:35" s="288" customFormat="1" ht="19.95" hidden="1" customHeight="1">
      <c r="A21" s="285"/>
      <c r="B21" s="334" t="str">
        <f>CONCATENATE("T 0.6 Ø",'1A'!AL$116)</f>
        <v>T 0.6 Ø</v>
      </c>
      <c r="C21" s="286" t="s">
        <v>409</v>
      </c>
      <c r="D21" s="285" t="s">
        <v>133</v>
      </c>
      <c r="E21" s="287" t="e">
        <f t="shared" si="0"/>
        <v>#REF!</v>
      </c>
      <c r="F21" s="333">
        <f>'1A'!$AY$117</f>
        <v>0</v>
      </c>
      <c r="G21" s="333" t="e">
        <f>#REF!</f>
        <v>#REF!</v>
      </c>
      <c r="H21" s="333">
        <f>'3A'!$AX$117</f>
        <v>0</v>
      </c>
      <c r="I21" s="333">
        <f>'4A'!$AX$117</f>
        <v>0</v>
      </c>
      <c r="J21" s="333">
        <f>'5A'!$AX$117</f>
        <v>0</v>
      </c>
      <c r="K21" s="333">
        <f>'6A'!$AX$117</f>
        <v>0</v>
      </c>
      <c r="L21" s="333">
        <f>'7A'!$AX$117</f>
        <v>0</v>
      </c>
      <c r="M21" s="333">
        <f>'8A'!$AX$117</f>
        <v>0</v>
      </c>
      <c r="N21" s="333">
        <f>'9A'!$AX$117</f>
        <v>0</v>
      </c>
      <c r="O21" s="333">
        <f>'10A'!$AX$117</f>
        <v>0</v>
      </c>
      <c r="P21" s="333">
        <f>'11A'!$AX$117</f>
        <v>0</v>
      </c>
      <c r="Q21" s="333">
        <f>'12A'!$AX$117</f>
        <v>0</v>
      </c>
      <c r="R21" s="333">
        <f>'13A'!$AX$117</f>
        <v>0</v>
      </c>
      <c r="S21" s="333">
        <f>'14A'!$AX$117</f>
        <v>0</v>
      </c>
      <c r="T21" s="333">
        <f>'15A'!$AX$117</f>
        <v>0</v>
      </c>
      <c r="U21" s="333">
        <f>'16A'!$AX$117</f>
        <v>0</v>
      </c>
      <c r="V21" s="333">
        <f>'17A'!$AX$117</f>
        <v>0</v>
      </c>
      <c r="W21" s="333">
        <f>'18A'!$AX$117</f>
        <v>0</v>
      </c>
      <c r="X21" s="333">
        <f>'19A'!$AX$117</f>
        <v>0</v>
      </c>
      <c r="Y21" s="333">
        <f>'20A'!$AX$117</f>
        <v>0</v>
      </c>
      <c r="Z21" s="333">
        <f>'21A'!$AX$117</f>
        <v>0</v>
      </c>
      <c r="AA21" s="333">
        <f>'22A'!$AX$117</f>
        <v>0</v>
      </c>
      <c r="AB21" s="333">
        <f>'23A'!$AX$117</f>
        <v>0</v>
      </c>
      <c r="AC21" s="333">
        <f>'24A'!$AX$117</f>
        <v>0</v>
      </c>
      <c r="AD21" s="333">
        <f>'25A'!$AX$117</f>
        <v>0</v>
      </c>
      <c r="AE21" s="333">
        <f>'26A'!$AX$117</f>
        <v>0</v>
      </c>
      <c r="AF21" s="333">
        <f>'27A'!$AX$117</f>
        <v>0</v>
      </c>
      <c r="AG21" s="333">
        <f>'28A'!$AX$117</f>
        <v>0</v>
      </c>
      <c r="AH21" s="333">
        <f>'29A'!$AX$117</f>
        <v>0</v>
      </c>
      <c r="AI21" s="333">
        <f>'30A'!$AX$117</f>
        <v>0</v>
      </c>
    </row>
    <row r="22" spans="1:35" s="288" customFormat="1" ht="19.95" hidden="1" customHeight="1">
      <c r="A22" s="285"/>
      <c r="B22" s="334" t="str">
        <f>CONCATENATE("T 0.6 Ø",'1A'!AM$116)</f>
        <v>T 0.6 Ø</v>
      </c>
      <c r="C22" s="286" t="s">
        <v>410</v>
      </c>
      <c r="D22" s="285" t="s">
        <v>133</v>
      </c>
      <c r="E22" s="287" t="e">
        <f t="shared" si="0"/>
        <v>#REF!</v>
      </c>
      <c r="F22" s="336">
        <f>'1A'!$AZ$117</f>
        <v>0</v>
      </c>
      <c r="G22" s="336" t="e">
        <f>#REF!</f>
        <v>#REF!</v>
      </c>
      <c r="H22" s="336">
        <f>'3A'!$AY$117</f>
        <v>0</v>
      </c>
      <c r="I22" s="336">
        <f>'4A'!$AY$117</f>
        <v>0</v>
      </c>
      <c r="J22" s="336">
        <f>'5A'!$AY$117</f>
        <v>0</v>
      </c>
      <c r="K22" s="336">
        <f>'6A'!$AY$117</f>
        <v>0</v>
      </c>
      <c r="L22" s="336">
        <f>'7A'!$AY$117</f>
        <v>0</v>
      </c>
      <c r="M22" s="336">
        <f>'8A'!$AY$117</f>
        <v>0</v>
      </c>
      <c r="N22" s="336">
        <f>'9A'!$AY$117</f>
        <v>0</v>
      </c>
      <c r="O22" s="336">
        <f>'10A'!$AY$117</f>
        <v>0</v>
      </c>
      <c r="P22" s="336">
        <f>'11A'!$AY$117</f>
        <v>0</v>
      </c>
      <c r="Q22" s="336">
        <f>'12A'!$AY$117</f>
        <v>0</v>
      </c>
      <c r="R22" s="336">
        <f>'13A'!$AY$117</f>
        <v>0</v>
      </c>
      <c r="S22" s="336">
        <f>'14A'!$AY$117</f>
        <v>0</v>
      </c>
      <c r="T22" s="336">
        <f>'15A'!$AY$117</f>
        <v>0</v>
      </c>
      <c r="U22" s="336">
        <f>'16A'!$AY$117</f>
        <v>0</v>
      </c>
      <c r="V22" s="336">
        <f>'17A'!$AY$117</f>
        <v>0</v>
      </c>
      <c r="W22" s="336">
        <f>'18A'!$AY$117</f>
        <v>0</v>
      </c>
      <c r="X22" s="336">
        <f>'19A'!$AY$117</f>
        <v>0</v>
      </c>
      <c r="Y22" s="336">
        <f>'20A'!$AY$117</f>
        <v>0</v>
      </c>
      <c r="Z22" s="336">
        <f>'21A'!$AY$117</f>
        <v>0</v>
      </c>
      <c r="AA22" s="336">
        <f>'22A'!$AY$117</f>
        <v>0</v>
      </c>
      <c r="AB22" s="336">
        <f>'23A'!$AY$117</f>
        <v>0</v>
      </c>
      <c r="AC22" s="336">
        <f>'24A'!$AY$117</f>
        <v>0</v>
      </c>
      <c r="AD22" s="336">
        <f>'25A'!$AY$117</f>
        <v>0</v>
      </c>
      <c r="AE22" s="336">
        <f>'26A'!$AY$117</f>
        <v>0</v>
      </c>
      <c r="AF22" s="336">
        <f>'27A'!$AY$117</f>
        <v>0</v>
      </c>
      <c r="AG22" s="336">
        <f>'28A'!$AY$117</f>
        <v>0</v>
      </c>
      <c r="AH22" s="336">
        <f>'29A'!$AY$117</f>
        <v>0</v>
      </c>
      <c r="AI22" s="336">
        <f>'30A'!$AY$117</f>
        <v>0</v>
      </c>
    </row>
    <row r="23" spans="1:35" s="288" customFormat="1" ht="19.95" hidden="1" customHeight="1">
      <c r="A23" s="285"/>
      <c r="B23" s="334" t="str">
        <f>CONCATENATE("T 0.8 Ø",'1A'!AB$116)</f>
        <v>T 0.8 Ø19</v>
      </c>
      <c r="C23" s="286" t="s">
        <v>411</v>
      </c>
      <c r="D23" s="285" t="s">
        <v>133</v>
      </c>
      <c r="E23" s="287" t="e">
        <f t="shared" si="0"/>
        <v>#REF!</v>
      </c>
      <c r="F23" s="333">
        <f>'1A'!$AO$118</f>
        <v>0</v>
      </c>
      <c r="G23" s="333" t="e">
        <f>#REF!</f>
        <v>#REF!</v>
      </c>
      <c r="H23" s="333">
        <f>'3A'!$AN$118</f>
        <v>0</v>
      </c>
      <c r="I23" s="333">
        <f>'4A'!$AN$118</f>
        <v>0</v>
      </c>
      <c r="J23" s="333">
        <f>'5A'!$AN$118</f>
        <v>0</v>
      </c>
      <c r="K23" s="333">
        <f>'6A'!$AN$118</f>
        <v>0</v>
      </c>
      <c r="L23" s="333">
        <f>'7A'!$AN$118</f>
        <v>0</v>
      </c>
      <c r="M23" s="333">
        <f>'8A'!$AN$118</f>
        <v>0</v>
      </c>
      <c r="N23" s="333">
        <f>'9A'!$AN$118</f>
        <v>0</v>
      </c>
      <c r="O23" s="333">
        <f>'10A'!$AN$118</f>
        <v>0</v>
      </c>
      <c r="P23" s="333">
        <f>'11A'!$AN$118</f>
        <v>0</v>
      </c>
      <c r="Q23" s="333">
        <f>'12A'!$AN$118</f>
        <v>0</v>
      </c>
      <c r="R23" s="333">
        <f>'13A'!$AN$118</f>
        <v>0</v>
      </c>
      <c r="S23" s="333">
        <f>'14A'!$AN$118</f>
        <v>0</v>
      </c>
      <c r="T23" s="333">
        <f>'15A'!$AN$118</f>
        <v>0</v>
      </c>
      <c r="U23" s="333">
        <f>'16A'!$AN$118</f>
        <v>0</v>
      </c>
      <c r="V23" s="333">
        <f>'17A'!$AN$118</f>
        <v>0</v>
      </c>
      <c r="W23" s="333">
        <f>'18A'!$AN$118</f>
        <v>0</v>
      </c>
      <c r="X23" s="333">
        <f>'19A'!$AN$118</f>
        <v>0</v>
      </c>
      <c r="Y23" s="333">
        <f>'20A'!$AN$118</f>
        <v>0</v>
      </c>
      <c r="Z23" s="333">
        <f>'21A'!$AN$118</f>
        <v>0</v>
      </c>
      <c r="AA23" s="333">
        <f>'22A'!$AN$118</f>
        <v>0</v>
      </c>
      <c r="AB23" s="333">
        <f>'23A'!$AN$118</f>
        <v>0</v>
      </c>
      <c r="AC23" s="333">
        <f>'24A'!$AN$118</f>
        <v>0</v>
      </c>
      <c r="AD23" s="333">
        <f>'25A'!$AN$118</f>
        <v>0</v>
      </c>
      <c r="AE23" s="333">
        <f>'26A'!$AN$118</f>
        <v>0</v>
      </c>
      <c r="AF23" s="333">
        <f>'27A'!$AN$118</f>
        <v>0</v>
      </c>
      <c r="AG23" s="333">
        <f>'28A'!$AN$118</f>
        <v>0</v>
      </c>
      <c r="AH23" s="333">
        <f>'29A'!$AN$118</f>
        <v>0</v>
      </c>
      <c r="AI23" s="333">
        <f>'30A'!$AN$118</f>
        <v>0</v>
      </c>
    </row>
    <row r="24" spans="1:35" s="289" customFormat="1" ht="19.95" hidden="1" customHeight="1">
      <c r="A24" s="293"/>
      <c r="B24" s="334" t="str">
        <f>CONCATENATE("T 0.8 Ø",'1A'!AC$116)</f>
        <v>T 0.8 Ø21</v>
      </c>
      <c r="C24" s="286" t="s">
        <v>271</v>
      </c>
      <c r="D24" s="293" t="s">
        <v>133</v>
      </c>
      <c r="E24" s="287" t="e">
        <f t="shared" si="0"/>
        <v>#REF!</v>
      </c>
      <c r="F24" s="333">
        <f>'1A'!$AP$118</f>
        <v>0</v>
      </c>
      <c r="G24" s="333" t="e">
        <f>#REF!</f>
        <v>#REF!</v>
      </c>
      <c r="H24" s="333">
        <f>'3A'!$AO$118</f>
        <v>0</v>
      </c>
      <c r="I24" s="333">
        <f>'4A'!$AO$118</f>
        <v>0</v>
      </c>
      <c r="J24" s="333">
        <f>'5A'!$AO$118</f>
        <v>0</v>
      </c>
      <c r="K24" s="333">
        <f>'6A'!$AO$118</f>
        <v>0</v>
      </c>
      <c r="L24" s="333">
        <f>'7A'!$AO$118</f>
        <v>0</v>
      </c>
      <c r="M24" s="333">
        <f>'8A'!$AO$118</f>
        <v>0</v>
      </c>
      <c r="N24" s="333">
        <f>'9A'!$AO$118</f>
        <v>0</v>
      </c>
      <c r="O24" s="333">
        <f>'10A'!$AO$118</f>
        <v>0</v>
      </c>
      <c r="P24" s="333">
        <f>'11A'!$AO$118</f>
        <v>0</v>
      </c>
      <c r="Q24" s="333">
        <f>'12A'!$AO$118</f>
        <v>0</v>
      </c>
      <c r="R24" s="333">
        <f>'13A'!$AO$118</f>
        <v>0</v>
      </c>
      <c r="S24" s="333">
        <f>'14A'!$AO$118</f>
        <v>0</v>
      </c>
      <c r="T24" s="333">
        <f>'15A'!$AO$118</f>
        <v>0</v>
      </c>
      <c r="U24" s="333">
        <f>'16A'!$AO$118</f>
        <v>0</v>
      </c>
      <c r="V24" s="333">
        <f>'17A'!$AO$118</f>
        <v>0</v>
      </c>
      <c r="W24" s="333">
        <f>'18A'!$AO$118</f>
        <v>0</v>
      </c>
      <c r="X24" s="333">
        <f>'19A'!$AO$118</f>
        <v>0</v>
      </c>
      <c r="Y24" s="333">
        <f>'20A'!$AO$118</f>
        <v>0</v>
      </c>
      <c r="Z24" s="333">
        <f>'21A'!$AO$118</f>
        <v>0</v>
      </c>
      <c r="AA24" s="333">
        <f>'22A'!$AO$118</f>
        <v>0</v>
      </c>
      <c r="AB24" s="333">
        <f>'23A'!$AO$118</f>
        <v>0</v>
      </c>
      <c r="AC24" s="333">
        <f>'24A'!$AO$118</f>
        <v>0</v>
      </c>
      <c r="AD24" s="333">
        <f>'25A'!$AO$118</f>
        <v>0</v>
      </c>
      <c r="AE24" s="333">
        <f>'26A'!$AO$118</f>
        <v>0</v>
      </c>
      <c r="AF24" s="333">
        <f>'27A'!$AO$118</f>
        <v>0</v>
      </c>
      <c r="AG24" s="333">
        <f>'28A'!$AO$118</f>
        <v>0</v>
      </c>
      <c r="AH24" s="333">
        <f>'29A'!$AO$118</f>
        <v>0</v>
      </c>
      <c r="AI24" s="333">
        <f>'30A'!$AO$118</f>
        <v>0</v>
      </c>
    </row>
    <row r="25" spans="1:35" s="280" customFormat="1" ht="17.399999999999999" hidden="1">
      <c r="A25" s="294"/>
      <c r="B25" s="334" t="str">
        <f>CONCATENATE("T 0.8 Ø",'1A'!AD$116)</f>
        <v>T 0.8 Ø22.2</v>
      </c>
      <c r="C25" s="286" t="s">
        <v>275</v>
      </c>
      <c r="D25" s="293" t="s">
        <v>133</v>
      </c>
      <c r="E25" s="287" t="e">
        <f t="shared" si="0"/>
        <v>#REF!</v>
      </c>
      <c r="F25" s="333">
        <f>'1A'!$AQ$118</f>
        <v>0</v>
      </c>
      <c r="G25" s="333" t="e">
        <f>#REF!</f>
        <v>#REF!</v>
      </c>
      <c r="H25" s="333">
        <f>'3A'!$AP$118</f>
        <v>0</v>
      </c>
      <c r="I25" s="333">
        <f>'4A'!$AP$118</f>
        <v>0</v>
      </c>
      <c r="J25" s="333">
        <f>'5A'!$AP$118</f>
        <v>0</v>
      </c>
      <c r="K25" s="333">
        <f>'6A'!$AP$118</f>
        <v>0</v>
      </c>
      <c r="L25" s="333">
        <f>'7A'!$AP$118</f>
        <v>0</v>
      </c>
      <c r="M25" s="333">
        <f>'8A'!$AP$118</f>
        <v>0</v>
      </c>
      <c r="N25" s="333">
        <f>'9A'!$AP$118</f>
        <v>0</v>
      </c>
      <c r="O25" s="333">
        <f>'10A'!$AP$118</f>
        <v>0</v>
      </c>
      <c r="P25" s="333">
        <f>'11A'!$AP$118</f>
        <v>0</v>
      </c>
      <c r="Q25" s="333">
        <f>'12A'!$AP$118</f>
        <v>0</v>
      </c>
      <c r="R25" s="333">
        <f>'13A'!$AP$118</f>
        <v>0</v>
      </c>
      <c r="S25" s="333">
        <f>'14A'!$AP$118</f>
        <v>0</v>
      </c>
      <c r="T25" s="333">
        <f>'15A'!$AP$118</f>
        <v>0</v>
      </c>
      <c r="U25" s="333">
        <f>'16A'!$AP$118</f>
        <v>0</v>
      </c>
      <c r="V25" s="333">
        <f>'17A'!$AP$118</f>
        <v>0</v>
      </c>
      <c r="W25" s="333">
        <f>'18A'!$AP$118</f>
        <v>0</v>
      </c>
      <c r="X25" s="333">
        <f>'19A'!$AP$118</f>
        <v>0</v>
      </c>
      <c r="Y25" s="333">
        <f>'20A'!$AP$118</f>
        <v>0</v>
      </c>
      <c r="Z25" s="333">
        <f>'21A'!$AP$118</f>
        <v>0</v>
      </c>
      <c r="AA25" s="333">
        <f>'22A'!$AP$118</f>
        <v>0</v>
      </c>
      <c r="AB25" s="333">
        <f>'23A'!$AP$118</f>
        <v>0</v>
      </c>
      <c r="AC25" s="333">
        <f>'24A'!$AP$118</f>
        <v>0</v>
      </c>
      <c r="AD25" s="333">
        <f>'25A'!$AP$118</f>
        <v>0</v>
      </c>
      <c r="AE25" s="333">
        <f>'26A'!$AP$118</f>
        <v>0</v>
      </c>
      <c r="AF25" s="333">
        <f>'27A'!$AP$118</f>
        <v>0</v>
      </c>
      <c r="AG25" s="333">
        <f>'28A'!$AP$118</f>
        <v>0</v>
      </c>
      <c r="AH25" s="333">
        <f>'29A'!$AP$118</f>
        <v>0</v>
      </c>
      <c r="AI25" s="333">
        <f>'30A'!$AP$118</f>
        <v>0</v>
      </c>
    </row>
    <row r="26" spans="1:35" s="290" customFormat="1" ht="17.399999999999999" hidden="1">
      <c r="A26" s="295"/>
      <c r="B26" s="334" t="str">
        <f>CONCATENATE("T 0.8 Ø",'1A'!AE$116)</f>
        <v>T 0.8 Ø25.4</v>
      </c>
      <c r="C26" s="286" t="s">
        <v>279</v>
      </c>
      <c r="D26" s="293" t="s">
        <v>133</v>
      </c>
      <c r="E26" s="287" t="e">
        <f t="shared" si="0"/>
        <v>#REF!</v>
      </c>
      <c r="F26" s="333">
        <f>'1A'!$AR$118</f>
        <v>0</v>
      </c>
      <c r="G26" s="333" t="e">
        <f>#REF!</f>
        <v>#REF!</v>
      </c>
      <c r="H26" s="333">
        <f>'3A'!$AQ$118</f>
        <v>0</v>
      </c>
      <c r="I26" s="333">
        <f>'4A'!$AQ$118</f>
        <v>0</v>
      </c>
      <c r="J26" s="333">
        <f>'5A'!$AQ$118</f>
        <v>0</v>
      </c>
      <c r="K26" s="333">
        <f>'6A'!$AQ$118</f>
        <v>0</v>
      </c>
      <c r="L26" s="333">
        <f>'7A'!$AQ$118</f>
        <v>0</v>
      </c>
      <c r="M26" s="333">
        <f>'8A'!$AQ$118</f>
        <v>0</v>
      </c>
      <c r="N26" s="333">
        <f>'9A'!$AQ$118</f>
        <v>0</v>
      </c>
      <c r="O26" s="333">
        <f>'10A'!$AQ$118</f>
        <v>0</v>
      </c>
      <c r="P26" s="333">
        <f>'11A'!$AQ$118</f>
        <v>0</v>
      </c>
      <c r="Q26" s="333">
        <f>'12A'!$AQ$118</f>
        <v>0</v>
      </c>
      <c r="R26" s="333">
        <f>'13A'!$AQ$118</f>
        <v>0</v>
      </c>
      <c r="S26" s="333">
        <f>'14A'!$AQ$118</f>
        <v>0</v>
      </c>
      <c r="T26" s="333">
        <f>'15A'!$AQ$118</f>
        <v>0</v>
      </c>
      <c r="U26" s="333">
        <f>'16A'!$AQ$118</f>
        <v>0</v>
      </c>
      <c r="V26" s="333">
        <f>'17A'!$AQ$118</f>
        <v>0</v>
      </c>
      <c r="W26" s="333">
        <f>'18A'!$AQ$118</f>
        <v>0</v>
      </c>
      <c r="X26" s="333">
        <f>'19A'!$AQ$118</f>
        <v>0</v>
      </c>
      <c r="Y26" s="333">
        <f>'20A'!$AQ$118</f>
        <v>0</v>
      </c>
      <c r="Z26" s="333">
        <f>'21A'!$AQ$118</f>
        <v>0</v>
      </c>
      <c r="AA26" s="333">
        <f>'22A'!$AQ$118</f>
        <v>0</v>
      </c>
      <c r="AB26" s="333">
        <f>'23A'!$AQ$118</f>
        <v>0</v>
      </c>
      <c r="AC26" s="333">
        <f>'24A'!$AQ$118</f>
        <v>0</v>
      </c>
      <c r="AD26" s="333">
        <f>'25A'!$AQ$118</f>
        <v>0</v>
      </c>
      <c r="AE26" s="333">
        <f>'26A'!$AQ$118</f>
        <v>0</v>
      </c>
      <c r="AF26" s="333">
        <f>'27A'!$AQ$118</f>
        <v>0</v>
      </c>
      <c r="AG26" s="333">
        <f>'28A'!$AQ$118</f>
        <v>0</v>
      </c>
      <c r="AH26" s="333">
        <f>'29A'!$AQ$118</f>
        <v>0</v>
      </c>
      <c r="AI26" s="333">
        <f>'30A'!$AQ$118</f>
        <v>0</v>
      </c>
    </row>
    <row r="27" spans="1:35" s="290" customFormat="1" ht="17.399999999999999" hidden="1">
      <c r="A27" s="296"/>
      <c r="B27" s="334" t="str">
        <f>CONCATENATE("T 0.8 Ø",'1A'!AF$116)</f>
        <v>T 0.8 Ø27</v>
      </c>
      <c r="C27" s="286" t="s">
        <v>412</v>
      </c>
      <c r="D27" s="293" t="s">
        <v>133</v>
      </c>
      <c r="E27" s="287" t="e">
        <f t="shared" si="0"/>
        <v>#REF!</v>
      </c>
      <c r="F27" s="333">
        <f>'1A'!$AS$118</f>
        <v>0</v>
      </c>
      <c r="G27" s="333" t="e">
        <f>#REF!</f>
        <v>#REF!</v>
      </c>
      <c r="H27" s="333">
        <f>'3A'!$AR$118</f>
        <v>0</v>
      </c>
      <c r="I27" s="333">
        <f>'4A'!$AR$118</f>
        <v>0</v>
      </c>
      <c r="J27" s="333">
        <f>'5A'!$AR$118</f>
        <v>0</v>
      </c>
      <c r="K27" s="333">
        <f>'6A'!$AR$118</f>
        <v>0</v>
      </c>
      <c r="L27" s="333">
        <f>'7A'!$AR$118</f>
        <v>0</v>
      </c>
      <c r="M27" s="333">
        <f>'8A'!$AR$118</f>
        <v>0</v>
      </c>
      <c r="N27" s="333">
        <f>'9A'!$AR$118</f>
        <v>0</v>
      </c>
      <c r="O27" s="333">
        <f>'10A'!$AR$118</f>
        <v>0</v>
      </c>
      <c r="P27" s="333">
        <f>'11A'!$AR$118</f>
        <v>0</v>
      </c>
      <c r="Q27" s="333">
        <f>'12A'!$AR$118</f>
        <v>0</v>
      </c>
      <c r="R27" s="333">
        <f>'13A'!$AR$118</f>
        <v>0</v>
      </c>
      <c r="S27" s="333">
        <f>'14A'!$AR$118</f>
        <v>0</v>
      </c>
      <c r="T27" s="333">
        <f>'15A'!$AR$118</f>
        <v>0</v>
      </c>
      <c r="U27" s="333">
        <f>'16A'!$AR$118</f>
        <v>0</v>
      </c>
      <c r="V27" s="333">
        <f>'17A'!$AR$118</f>
        <v>0</v>
      </c>
      <c r="W27" s="333">
        <f>'18A'!$AR$118</f>
        <v>0</v>
      </c>
      <c r="X27" s="333">
        <f>'19A'!$AR$118</f>
        <v>0</v>
      </c>
      <c r="Y27" s="333">
        <f>'20A'!$AR$118</f>
        <v>0</v>
      </c>
      <c r="Z27" s="333">
        <f>'21A'!$AR$118</f>
        <v>0</v>
      </c>
      <c r="AA27" s="333">
        <f>'22A'!$AR$118</f>
        <v>0</v>
      </c>
      <c r="AB27" s="333">
        <f>'23A'!$AR$118</f>
        <v>0</v>
      </c>
      <c r="AC27" s="333">
        <f>'24A'!$AR$118</f>
        <v>0</v>
      </c>
      <c r="AD27" s="333">
        <f>'25A'!$AR$118</f>
        <v>0</v>
      </c>
      <c r="AE27" s="333">
        <f>'26A'!$AR$118</f>
        <v>0</v>
      </c>
      <c r="AF27" s="333">
        <f>'27A'!$AR$118</f>
        <v>0</v>
      </c>
      <c r="AG27" s="333">
        <f>'28A'!$AR$118</f>
        <v>0</v>
      </c>
      <c r="AH27" s="333">
        <f>'29A'!$AR$118</f>
        <v>0</v>
      </c>
      <c r="AI27" s="333">
        <f>'30A'!$AR$118</f>
        <v>0</v>
      </c>
    </row>
    <row r="28" spans="1:35" s="291" customFormat="1" ht="17.399999999999999" hidden="1">
      <c r="A28" s="296"/>
      <c r="B28" s="334" t="str">
        <f>CONCATENATE("T 0.8 Ø",'1A'!AG$116)</f>
        <v>T 0.8 Ø31.8</v>
      </c>
      <c r="C28" s="286" t="s">
        <v>413</v>
      </c>
      <c r="D28" s="293" t="s">
        <v>133</v>
      </c>
      <c r="E28" s="287" t="e">
        <f t="shared" si="0"/>
        <v>#REF!</v>
      </c>
      <c r="F28" s="333">
        <f>'1A'!$AT$118</f>
        <v>0</v>
      </c>
      <c r="G28" s="333" t="e">
        <f>#REF!</f>
        <v>#REF!</v>
      </c>
      <c r="H28" s="333">
        <f>'3A'!$AS$118</f>
        <v>0</v>
      </c>
      <c r="I28" s="333">
        <f>'4A'!$AS$118</f>
        <v>0</v>
      </c>
      <c r="J28" s="333">
        <f>'5A'!$AS$118</f>
        <v>0</v>
      </c>
      <c r="K28" s="333">
        <f>'6A'!$AS$118</f>
        <v>0</v>
      </c>
      <c r="L28" s="333">
        <f>'7A'!$AS$118</f>
        <v>0</v>
      </c>
      <c r="M28" s="333">
        <f>'8A'!$AS$118</f>
        <v>0</v>
      </c>
      <c r="N28" s="333">
        <f>'9A'!$AS$118</f>
        <v>0</v>
      </c>
      <c r="O28" s="333">
        <f>'10A'!$AS$118</f>
        <v>0</v>
      </c>
      <c r="P28" s="333">
        <f>'11A'!$AS$118</f>
        <v>0</v>
      </c>
      <c r="Q28" s="333">
        <f>'12A'!$AS$118</f>
        <v>0</v>
      </c>
      <c r="R28" s="333">
        <f>'13A'!$AS$118</f>
        <v>0</v>
      </c>
      <c r="S28" s="333">
        <f>'14A'!$AS$118</f>
        <v>0</v>
      </c>
      <c r="T28" s="333">
        <f>'15A'!$AS$118</f>
        <v>0</v>
      </c>
      <c r="U28" s="333">
        <f>'16A'!$AS$118</f>
        <v>0</v>
      </c>
      <c r="V28" s="333">
        <f>'17A'!$AS$118</f>
        <v>0</v>
      </c>
      <c r="W28" s="333">
        <f>'18A'!$AS$118</f>
        <v>0</v>
      </c>
      <c r="X28" s="333">
        <f>'19A'!$AS$118</f>
        <v>0</v>
      </c>
      <c r="Y28" s="333">
        <f>'20A'!$AS$118</f>
        <v>0</v>
      </c>
      <c r="Z28" s="333">
        <f>'21A'!$AS$118</f>
        <v>0</v>
      </c>
      <c r="AA28" s="333">
        <f>'22A'!$AS$118</f>
        <v>0</v>
      </c>
      <c r="AB28" s="333">
        <f>'23A'!$AS$118</f>
        <v>0</v>
      </c>
      <c r="AC28" s="333">
        <f>'24A'!$AS$118</f>
        <v>0</v>
      </c>
      <c r="AD28" s="333">
        <f>'25A'!$AS$118</f>
        <v>0</v>
      </c>
      <c r="AE28" s="333">
        <f>'26A'!$AS$118</f>
        <v>0</v>
      </c>
      <c r="AF28" s="333">
        <f>'27A'!$AS$118</f>
        <v>0</v>
      </c>
      <c r="AG28" s="333">
        <f>'28A'!$AS$118</f>
        <v>0</v>
      </c>
      <c r="AH28" s="333">
        <f>'29A'!$AS$118</f>
        <v>0</v>
      </c>
      <c r="AI28" s="333">
        <f>'30A'!$AS$118</f>
        <v>0</v>
      </c>
    </row>
    <row r="29" spans="1:35" ht="17.399999999999999" hidden="1">
      <c r="A29" s="297"/>
      <c r="B29" s="334" t="str">
        <f>CONCATENATE("T 0.8 Ø",'1A'!AH$116)</f>
        <v>T 0.8 Ø34</v>
      </c>
      <c r="C29" s="286" t="s">
        <v>414</v>
      </c>
      <c r="D29" s="293" t="s">
        <v>133</v>
      </c>
      <c r="E29" s="287" t="e">
        <f t="shared" si="0"/>
        <v>#REF!</v>
      </c>
      <c r="F29" s="333">
        <f>'1A'!$AU$118</f>
        <v>0</v>
      </c>
      <c r="G29" s="333" t="e">
        <f>#REF!</f>
        <v>#REF!</v>
      </c>
      <c r="H29" s="333">
        <f>'3A'!$AT$118</f>
        <v>0</v>
      </c>
      <c r="I29" s="333">
        <f>'4A'!$AT$118</f>
        <v>0</v>
      </c>
      <c r="J29" s="333">
        <f>'5A'!$AT$118</f>
        <v>0</v>
      </c>
      <c r="K29" s="333">
        <f>'6A'!$AT$118</f>
        <v>0</v>
      </c>
      <c r="L29" s="333">
        <f>'7A'!$AT$118</f>
        <v>0</v>
      </c>
      <c r="M29" s="333">
        <f>'8A'!$AT$118</f>
        <v>0</v>
      </c>
      <c r="N29" s="333">
        <f>'9A'!$AT$118</f>
        <v>0</v>
      </c>
      <c r="O29" s="333">
        <f>'10A'!$AT$118</f>
        <v>0</v>
      </c>
      <c r="P29" s="333">
        <f>'11A'!$AT$118</f>
        <v>0</v>
      </c>
      <c r="Q29" s="333">
        <f>'12A'!$AT$118</f>
        <v>0</v>
      </c>
      <c r="R29" s="333">
        <f>'13A'!$AT$118</f>
        <v>0</v>
      </c>
      <c r="S29" s="333">
        <f>'14A'!$AT$118</f>
        <v>0</v>
      </c>
      <c r="T29" s="333">
        <f>'15A'!$AT$118</f>
        <v>0</v>
      </c>
      <c r="U29" s="333">
        <f>'16A'!$AT$118</f>
        <v>0</v>
      </c>
      <c r="V29" s="333">
        <f>'17A'!$AT$118</f>
        <v>0</v>
      </c>
      <c r="W29" s="333">
        <f>'18A'!$AT$118</f>
        <v>0</v>
      </c>
      <c r="X29" s="333">
        <f>'19A'!$AT$118</f>
        <v>0</v>
      </c>
      <c r="Y29" s="333">
        <f>'20A'!$AT$118</f>
        <v>0</v>
      </c>
      <c r="Z29" s="333">
        <f>'21A'!$AT$118</f>
        <v>0</v>
      </c>
      <c r="AA29" s="333">
        <f>'22A'!$AT$118</f>
        <v>0</v>
      </c>
      <c r="AB29" s="333">
        <f>'23A'!$AT$118</f>
        <v>0</v>
      </c>
      <c r="AC29" s="333">
        <f>'24A'!$AT$118</f>
        <v>0</v>
      </c>
      <c r="AD29" s="333">
        <f>'25A'!$AT$118</f>
        <v>0</v>
      </c>
      <c r="AE29" s="333">
        <f>'26A'!$AT$118</f>
        <v>0</v>
      </c>
      <c r="AF29" s="333">
        <f>'27A'!$AT$118</f>
        <v>0</v>
      </c>
      <c r="AG29" s="333">
        <f>'28A'!$AT$118</f>
        <v>0</v>
      </c>
      <c r="AH29" s="333">
        <f>'29A'!$AT$118</f>
        <v>0</v>
      </c>
      <c r="AI29" s="333">
        <f>'30A'!$AT$118</f>
        <v>0</v>
      </c>
    </row>
    <row r="30" spans="1:35" ht="17.399999999999999" hidden="1">
      <c r="A30" s="298"/>
      <c r="B30" s="334" t="str">
        <f>CONCATENATE("T 0.8 Ø",'1A'!AI$116)</f>
        <v>T 0.8 Ø42</v>
      </c>
      <c r="C30" s="286" t="s">
        <v>415</v>
      </c>
      <c r="D30" s="293" t="s">
        <v>133</v>
      </c>
      <c r="E30" s="287" t="e">
        <f t="shared" si="0"/>
        <v>#REF!</v>
      </c>
      <c r="F30" s="333">
        <f>'1A'!$AV$118</f>
        <v>0</v>
      </c>
      <c r="G30" s="333" t="e">
        <f>#REF!</f>
        <v>#REF!</v>
      </c>
      <c r="H30" s="333">
        <f>'3A'!$AU$118</f>
        <v>0</v>
      </c>
      <c r="I30" s="333">
        <f>'4A'!$AU$118</f>
        <v>0</v>
      </c>
      <c r="J30" s="333">
        <f>'5A'!$AU$118</f>
        <v>0</v>
      </c>
      <c r="K30" s="333">
        <f>'6A'!$AU$118</f>
        <v>0</v>
      </c>
      <c r="L30" s="333">
        <f>'7A'!$AU$118</f>
        <v>0</v>
      </c>
      <c r="M30" s="333">
        <f>'8A'!$AU$118</f>
        <v>0</v>
      </c>
      <c r="N30" s="333">
        <f>'9A'!$AU$118</f>
        <v>0</v>
      </c>
      <c r="O30" s="333">
        <f>'10A'!$AU$118</f>
        <v>0</v>
      </c>
      <c r="P30" s="333">
        <f>'11A'!$AU$118</f>
        <v>0</v>
      </c>
      <c r="Q30" s="333">
        <f>'12A'!$AU$118</f>
        <v>0</v>
      </c>
      <c r="R30" s="333">
        <f>'13A'!$AU$118</f>
        <v>0</v>
      </c>
      <c r="S30" s="333">
        <f>'14A'!$AU$118</f>
        <v>0</v>
      </c>
      <c r="T30" s="333">
        <f>'15A'!$AU$118</f>
        <v>0</v>
      </c>
      <c r="U30" s="333">
        <f>'16A'!$AU$118</f>
        <v>0</v>
      </c>
      <c r="V30" s="333">
        <f>'17A'!$AU$118</f>
        <v>0</v>
      </c>
      <c r="W30" s="333">
        <f>'18A'!$AU$118</f>
        <v>0</v>
      </c>
      <c r="X30" s="333">
        <f>'19A'!$AU$118</f>
        <v>0</v>
      </c>
      <c r="Y30" s="333">
        <f>'20A'!$AU$118</f>
        <v>0</v>
      </c>
      <c r="Z30" s="333">
        <f>'21A'!$AU$118</f>
        <v>0</v>
      </c>
      <c r="AA30" s="333">
        <f>'22A'!$AU$118</f>
        <v>0</v>
      </c>
      <c r="AB30" s="333">
        <f>'23A'!$AU$118</f>
        <v>0</v>
      </c>
      <c r="AC30" s="333">
        <f>'24A'!$AU$118</f>
        <v>0</v>
      </c>
      <c r="AD30" s="333">
        <f>'25A'!$AU$118</f>
        <v>0</v>
      </c>
      <c r="AE30" s="333">
        <f>'26A'!$AU$118</f>
        <v>0</v>
      </c>
      <c r="AF30" s="333">
        <f>'27A'!$AU$118</f>
        <v>0</v>
      </c>
      <c r="AG30" s="333">
        <f>'28A'!$AU$118</f>
        <v>0</v>
      </c>
      <c r="AH30" s="333">
        <f>'29A'!$AU$118</f>
        <v>0</v>
      </c>
      <c r="AI30" s="333">
        <f>'30A'!$AU$118</f>
        <v>0</v>
      </c>
    </row>
    <row r="31" spans="1:35" ht="17.399999999999999" hidden="1">
      <c r="A31" s="298"/>
      <c r="B31" s="334" t="str">
        <f>CONCATENATE("T 0.8 Ø",'1A'!AJ$116)</f>
        <v>T 0.8 Ø49</v>
      </c>
      <c r="C31" s="286" t="s">
        <v>416</v>
      </c>
      <c r="D31" s="293" t="s">
        <v>133</v>
      </c>
      <c r="E31" s="287" t="e">
        <f t="shared" si="0"/>
        <v>#REF!</v>
      </c>
      <c r="F31" s="333">
        <f>'1A'!$AW$118</f>
        <v>0</v>
      </c>
      <c r="G31" s="333" t="e">
        <f>#REF!</f>
        <v>#REF!</v>
      </c>
      <c r="H31" s="333">
        <f>'3A'!$AV$118</f>
        <v>0</v>
      </c>
      <c r="I31" s="333">
        <f>'4A'!$AV$118</f>
        <v>0</v>
      </c>
      <c r="J31" s="333">
        <f>'5A'!$AV$118</f>
        <v>0</v>
      </c>
      <c r="K31" s="333">
        <f>'6A'!$AV$118</f>
        <v>0</v>
      </c>
      <c r="L31" s="333">
        <f>'7A'!$AV$118</f>
        <v>0</v>
      </c>
      <c r="M31" s="333">
        <f>'8A'!$AV$118</f>
        <v>0</v>
      </c>
      <c r="N31" s="333">
        <f>'9A'!$AV$118</f>
        <v>0</v>
      </c>
      <c r="O31" s="333">
        <f>'10A'!$AV$118</f>
        <v>0</v>
      </c>
      <c r="P31" s="333">
        <f>'11A'!$AV$118</f>
        <v>0</v>
      </c>
      <c r="Q31" s="333">
        <f>'12A'!$AV$118</f>
        <v>0</v>
      </c>
      <c r="R31" s="333">
        <f>'13A'!$AV$118</f>
        <v>0</v>
      </c>
      <c r="S31" s="333">
        <f>'14A'!$AV$118</f>
        <v>0</v>
      </c>
      <c r="T31" s="333">
        <f>'15A'!$AV$118</f>
        <v>0</v>
      </c>
      <c r="U31" s="333">
        <f>'16A'!$AV$118</f>
        <v>0</v>
      </c>
      <c r="V31" s="333">
        <f>'17A'!$AV$118</f>
        <v>0</v>
      </c>
      <c r="W31" s="333">
        <f>'18A'!$AV$118</f>
        <v>0</v>
      </c>
      <c r="X31" s="333">
        <f>'19A'!$AV$118</f>
        <v>0</v>
      </c>
      <c r="Y31" s="333">
        <f>'20A'!$AV$118</f>
        <v>0</v>
      </c>
      <c r="Z31" s="333">
        <f>'21A'!$AV$118</f>
        <v>0</v>
      </c>
      <c r="AA31" s="333">
        <f>'22A'!$AV$118</f>
        <v>0</v>
      </c>
      <c r="AB31" s="333">
        <f>'23A'!$AV$118</f>
        <v>0</v>
      </c>
      <c r="AC31" s="333">
        <f>'24A'!$AV$118</f>
        <v>0</v>
      </c>
      <c r="AD31" s="333">
        <f>'25A'!$AV$118</f>
        <v>0</v>
      </c>
      <c r="AE31" s="333">
        <f>'26A'!$AV$118</f>
        <v>0</v>
      </c>
      <c r="AF31" s="333">
        <f>'27A'!$AV$118</f>
        <v>0</v>
      </c>
      <c r="AG31" s="333">
        <f>'28A'!$AV$118</f>
        <v>0</v>
      </c>
      <c r="AH31" s="333">
        <f>'29A'!$AV$118</f>
        <v>0</v>
      </c>
      <c r="AI31" s="333">
        <f>'30A'!$AV$118</f>
        <v>0</v>
      </c>
    </row>
    <row r="32" spans="1:35" ht="17.399999999999999" hidden="1">
      <c r="A32" s="298"/>
      <c r="B32" s="334" t="str">
        <f>CONCATENATE("T 0.8 Ø",'1A'!AK$116)</f>
        <v>T 0.8 Ø76</v>
      </c>
      <c r="C32" s="286" t="s">
        <v>417</v>
      </c>
      <c r="D32" s="293" t="s">
        <v>133</v>
      </c>
      <c r="E32" s="287" t="e">
        <f t="shared" si="0"/>
        <v>#REF!</v>
      </c>
      <c r="F32" s="333">
        <f>'1A'!$AX$118</f>
        <v>0</v>
      </c>
      <c r="G32" s="333" t="e">
        <f>#REF!</f>
        <v>#REF!</v>
      </c>
      <c r="H32" s="333">
        <f>'3A'!$AW$118</f>
        <v>0</v>
      </c>
      <c r="I32" s="333">
        <f>'4A'!$AW$118</f>
        <v>0</v>
      </c>
      <c r="J32" s="333">
        <f>'5A'!$AW$118</f>
        <v>0</v>
      </c>
      <c r="K32" s="333">
        <f>'6A'!$AW$118</f>
        <v>0</v>
      </c>
      <c r="L32" s="333">
        <f>'7A'!$AW$118</f>
        <v>0</v>
      </c>
      <c r="M32" s="333">
        <f>'8A'!$AW$118</f>
        <v>0</v>
      </c>
      <c r="N32" s="333">
        <f>'9A'!$AW$118</f>
        <v>0</v>
      </c>
      <c r="O32" s="333">
        <f>'10A'!$AW$118</f>
        <v>0</v>
      </c>
      <c r="P32" s="333">
        <f>'11A'!$AW$118</f>
        <v>0</v>
      </c>
      <c r="Q32" s="333">
        <f>'12A'!$AW$118</f>
        <v>0</v>
      </c>
      <c r="R32" s="333">
        <f>'13A'!$AW$118</f>
        <v>0</v>
      </c>
      <c r="S32" s="333">
        <f>'14A'!$AW$118</f>
        <v>0</v>
      </c>
      <c r="T32" s="333">
        <f>'15A'!$AW$118</f>
        <v>0</v>
      </c>
      <c r="U32" s="333">
        <f>'16A'!$AW$118</f>
        <v>0</v>
      </c>
      <c r="V32" s="333">
        <f>'17A'!$AW$118</f>
        <v>0</v>
      </c>
      <c r="W32" s="333">
        <f>'18A'!$AW$118</f>
        <v>0</v>
      </c>
      <c r="X32" s="333">
        <f>'19A'!$AW$118</f>
        <v>0</v>
      </c>
      <c r="Y32" s="333">
        <f>'20A'!$AW$118</f>
        <v>0</v>
      </c>
      <c r="Z32" s="333">
        <f>'21A'!$AW$118</f>
        <v>0</v>
      </c>
      <c r="AA32" s="333">
        <f>'22A'!$AW$118</f>
        <v>0</v>
      </c>
      <c r="AB32" s="333">
        <f>'23A'!$AW$118</f>
        <v>0</v>
      </c>
      <c r="AC32" s="333">
        <f>'24A'!$AW$118</f>
        <v>0</v>
      </c>
      <c r="AD32" s="333">
        <f>'25A'!$AW$118</f>
        <v>0</v>
      </c>
      <c r="AE32" s="333">
        <f>'26A'!$AW$118</f>
        <v>0</v>
      </c>
      <c r="AF32" s="333">
        <f>'27A'!$AW$118</f>
        <v>0</v>
      </c>
      <c r="AG32" s="333">
        <f>'28A'!$AW$118</f>
        <v>0</v>
      </c>
      <c r="AH32" s="333">
        <f>'29A'!$AW$118</f>
        <v>0</v>
      </c>
      <c r="AI32" s="333">
        <f>'30A'!$AW$118</f>
        <v>0</v>
      </c>
    </row>
    <row r="33" spans="1:35" ht="17.399999999999999" hidden="1">
      <c r="A33" s="298"/>
      <c r="B33" s="334" t="str">
        <f>CONCATENATE("T 0.8 Ø",'1A'!AL$116)</f>
        <v>T 0.8 Ø</v>
      </c>
      <c r="C33" s="286" t="s">
        <v>418</v>
      </c>
      <c r="D33" s="293" t="s">
        <v>133</v>
      </c>
      <c r="E33" s="287" t="e">
        <f t="shared" si="0"/>
        <v>#REF!</v>
      </c>
      <c r="F33" s="333">
        <f>'1A'!$AY$118</f>
        <v>0</v>
      </c>
      <c r="G33" s="333" t="e">
        <f>#REF!</f>
        <v>#REF!</v>
      </c>
      <c r="H33" s="333">
        <f>'3A'!$AX$118</f>
        <v>0</v>
      </c>
      <c r="I33" s="333">
        <f>'4A'!$AX$118</f>
        <v>0</v>
      </c>
      <c r="J33" s="333">
        <f>'5A'!$AX$118</f>
        <v>0</v>
      </c>
      <c r="K33" s="333">
        <f>'6A'!$AX$118</f>
        <v>0</v>
      </c>
      <c r="L33" s="333">
        <f>'7A'!$AX$118</f>
        <v>0</v>
      </c>
      <c r="M33" s="333">
        <f>'8A'!$AX$118</f>
        <v>0</v>
      </c>
      <c r="N33" s="333">
        <f>'9A'!$AX$118</f>
        <v>0</v>
      </c>
      <c r="O33" s="333">
        <f>'10A'!$AX$118</f>
        <v>0</v>
      </c>
      <c r="P33" s="333">
        <f>'11A'!$AX$118</f>
        <v>0</v>
      </c>
      <c r="Q33" s="333">
        <f>'12A'!$AX$118</f>
        <v>0</v>
      </c>
      <c r="R33" s="333">
        <f>'13A'!$AX$118</f>
        <v>0</v>
      </c>
      <c r="S33" s="333">
        <f>'14A'!$AX$118</f>
        <v>0</v>
      </c>
      <c r="T33" s="333">
        <f>'15A'!$AX$118</f>
        <v>0</v>
      </c>
      <c r="U33" s="333">
        <f>'16A'!$AX$118</f>
        <v>0</v>
      </c>
      <c r="V33" s="333">
        <f>'17A'!$AX$118</f>
        <v>0</v>
      </c>
      <c r="W33" s="333">
        <f>'18A'!$AX$118</f>
        <v>0</v>
      </c>
      <c r="X33" s="333">
        <f>'19A'!$AX$118</f>
        <v>0</v>
      </c>
      <c r="Y33" s="333">
        <f>'20A'!$AX$118</f>
        <v>0</v>
      </c>
      <c r="Z33" s="333">
        <f>'21A'!$AX$118</f>
        <v>0</v>
      </c>
      <c r="AA33" s="333">
        <f>'22A'!$AX$118</f>
        <v>0</v>
      </c>
      <c r="AB33" s="333">
        <f>'23A'!$AX$118</f>
        <v>0</v>
      </c>
      <c r="AC33" s="333">
        <f>'24A'!$AX$118</f>
        <v>0</v>
      </c>
      <c r="AD33" s="333">
        <f>'25A'!$AX$118</f>
        <v>0</v>
      </c>
      <c r="AE33" s="333">
        <f>'26A'!$AX$118</f>
        <v>0</v>
      </c>
      <c r="AF33" s="333">
        <f>'27A'!$AX$118</f>
        <v>0</v>
      </c>
      <c r="AG33" s="333">
        <f>'28A'!$AX$118</f>
        <v>0</v>
      </c>
      <c r="AH33" s="333">
        <f>'29A'!$AX$118</f>
        <v>0</v>
      </c>
      <c r="AI33" s="333">
        <f>'30A'!$AX$118</f>
        <v>0</v>
      </c>
    </row>
    <row r="34" spans="1:35" ht="17.399999999999999" hidden="1">
      <c r="A34" s="298"/>
      <c r="B34" s="334" t="str">
        <f>CONCATENATE("T 0.8 Ø",'1A'!AM$116)</f>
        <v>T 0.8 Ø</v>
      </c>
      <c r="C34" s="286" t="s">
        <v>419</v>
      </c>
      <c r="D34" s="293" t="s">
        <v>133</v>
      </c>
      <c r="E34" s="287" t="e">
        <f t="shared" si="0"/>
        <v>#REF!</v>
      </c>
      <c r="F34" s="333">
        <f>'1A'!$AZ$118</f>
        <v>0</v>
      </c>
      <c r="G34" s="333" t="e">
        <f>#REF!</f>
        <v>#REF!</v>
      </c>
      <c r="H34" s="333">
        <f>'3A'!$AY$118</f>
        <v>0</v>
      </c>
      <c r="I34" s="333">
        <f>'4A'!$AY$118</f>
        <v>0</v>
      </c>
      <c r="J34" s="333">
        <f>'5A'!$AY$118</f>
        <v>0</v>
      </c>
      <c r="K34" s="333">
        <f>'6A'!$AY$118</f>
        <v>0</v>
      </c>
      <c r="L34" s="333">
        <f>'7A'!$AY$118</f>
        <v>0</v>
      </c>
      <c r="M34" s="333">
        <f>'8A'!$AY$118</f>
        <v>0</v>
      </c>
      <c r="N34" s="333">
        <f>'9A'!$AY$118</f>
        <v>0</v>
      </c>
      <c r="O34" s="333">
        <f>'10A'!$AY$118</f>
        <v>0</v>
      </c>
      <c r="P34" s="333">
        <f>'11A'!$AY$118</f>
        <v>0</v>
      </c>
      <c r="Q34" s="333">
        <f>'12A'!$AY$118</f>
        <v>0</v>
      </c>
      <c r="R34" s="333">
        <f>'13A'!$AY$118</f>
        <v>0</v>
      </c>
      <c r="S34" s="333">
        <f>'14A'!$AY$118</f>
        <v>0</v>
      </c>
      <c r="T34" s="333">
        <f>'15A'!$AY$118</f>
        <v>0</v>
      </c>
      <c r="U34" s="333">
        <f>'16A'!$AY$118</f>
        <v>0</v>
      </c>
      <c r="V34" s="333">
        <f>'17A'!$AY$118</f>
        <v>0</v>
      </c>
      <c r="W34" s="333">
        <f>'18A'!$AY$118</f>
        <v>0</v>
      </c>
      <c r="X34" s="333">
        <f>'19A'!$AY$118</f>
        <v>0</v>
      </c>
      <c r="Y34" s="333">
        <f>'20A'!$AY$118</f>
        <v>0</v>
      </c>
      <c r="Z34" s="333">
        <f>'21A'!$AY$118</f>
        <v>0</v>
      </c>
      <c r="AA34" s="333">
        <f>'22A'!$AY$118</f>
        <v>0</v>
      </c>
      <c r="AB34" s="333">
        <f>'23A'!$AY$118</f>
        <v>0</v>
      </c>
      <c r="AC34" s="333">
        <f>'24A'!$AY$118</f>
        <v>0</v>
      </c>
      <c r="AD34" s="333">
        <f>'25A'!$AY$118</f>
        <v>0</v>
      </c>
      <c r="AE34" s="333">
        <f>'26A'!$AY$118</f>
        <v>0</v>
      </c>
      <c r="AF34" s="333">
        <f>'27A'!$AY$118</f>
        <v>0</v>
      </c>
      <c r="AG34" s="333">
        <f>'28A'!$AY$118</f>
        <v>0</v>
      </c>
      <c r="AH34" s="333">
        <f>'29A'!$AY$118</f>
        <v>0</v>
      </c>
      <c r="AI34" s="333">
        <f>'30A'!$AY$118</f>
        <v>0</v>
      </c>
    </row>
    <row r="35" spans="1:35" ht="17.399999999999999" hidden="1">
      <c r="A35" s="298"/>
      <c r="B35" s="334" t="str">
        <f>CONCATENATE("T 1.0 Ø",'1A'!AB$116)</f>
        <v>T 1.0 Ø19</v>
      </c>
      <c r="C35" s="286" t="s">
        <v>420</v>
      </c>
      <c r="D35" s="293" t="s">
        <v>133</v>
      </c>
      <c r="E35" s="287" t="e">
        <f t="shared" si="0"/>
        <v>#REF!</v>
      </c>
      <c r="F35" s="333">
        <f>'1A'!$AO$119</f>
        <v>0</v>
      </c>
      <c r="G35" s="333" t="e">
        <f>#REF!</f>
        <v>#REF!</v>
      </c>
      <c r="H35" s="333">
        <f>'3A'!$AN$119</f>
        <v>0</v>
      </c>
      <c r="I35" s="333">
        <f>'4A'!$AN$119</f>
        <v>0</v>
      </c>
      <c r="J35" s="333">
        <f>'5A'!$AN$119</f>
        <v>0</v>
      </c>
      <c r="K35" s="333">
        <f>'6A'!$AN$119</f>
        <v>0</v>
      </c>
      <c r="L35" s="333">
        <f>'7A'!$AN$119</f>
        <v>0</v>
      </c>
      <c r="M35" s="333">
        <f>'8A'!$AN$119</f>
        <v>0</v>
      </c>
      <c r="N35" s="333">
        <f>'9A'!$AN$119</f>
        <v>0</v>
      </c>
      <c r="O35" s="333">
        <f>'10A'!$AN$119</f>
        <v>0</v>
      </c>
      <c r="P35" s="333">
        <f>'11A'!$AN$119</f>
        <v>0</v>
      </c>
      <c r="Q35" s="333">
        <f>'12A'!$AN$119</f>
        <v>0</v>
      </c>
      <c r="R35" s="333">
        <f>'13A'!$AN$119</f>
        <v>0</v>
      </c>
      <c r="S35" s="333">
        <f>'14A'!$AN$119</f>
        <v>0</v>
      </c>
      <c r="T35" s="333">
        <f>'15A'!$AN$119</f>
        <v>0</v>
      </c>
      <c r="U35" s="333">
        <f>'16A'!$AN$119</f>
        <v>0</v>
      </c>
      <c r="V35" s="333">
        <f>'17A'!$AN$119</f>
        <v>0</v>
      </c>
      <c r="W35" s="333">
        <f>'18A'!$AN$119</f>
        <v>0</v>
      </c>
      <c r="X35" s="333">
        <f>'19A'!$AN$119</f>
        <v>0</v>
      </c>
      <c r="Y35" s="333">
        <f>'20A'!$AN$119</f>
        <v>0</v>
      </c>
      <c r="Z35" s="333">
        <f>'21A'!$AN$119</f>
        <v>0</v>
      </c>
      <c r="AA35" s="333">
        <f>'22A'!$AN$119</f>
        <v>0</v>
      </c>
      <c r="AB35" s="333">
        <f>'23A'!$AN$119</f>
        <v>0</v>
      </c>
      <c r="AC35" s="333">
        <f>'24A'!$AN$119</f>
        <v>0</v>
      </c>
      <c r="AD35" s="333">
        <f>'25A'!$AN$119</f>
        <v>0</v>
      </c>
      <c r="AE35" s="333">
        <f>'26A'!$AN$119</f>
        <v>0</v>
      </c>
      <c r="AF35" s="333">
        <f>'27A'!$AN$119</f>
        <v>0</v>
      </c>
      <c r="AG35" s="333">
        <f>'28A'!$AN$119</f>
        <v>0</v>
      </c>
      <c r="AH35" s="333">
        <f>'29A'!$AN$119</f>
        <v>0</v>
      </c>
      <c r="AI35" s="333">
        <f>'30A'!$AN$119</f>
        <v>0</v>
      </c>
    </row>
    <row r="36" spans="1:35" ht="17.399999999999999" hidden="1">
      <c r="A36" s="298"/>
      <c r="B36" s="334" t="str">
        <f>CONCATENATE("T 1.0 Ø",'1A'!AC$116)</f>
        <v>T 1.0 Ø21</v>
      </c>
      <c r="C36" s="286" t="s">
        <v>421</v>
      </c>
      <c r="D36" s="293" t="s">
        <v>133</v>
      </c>
      <c r="E36" s="287" t="e">
        <f t="shared" si="0"/>
        <v>#REF!</v>
      </c>
      <c r="F36" s="333">
        <f>'1A'!$AP$119</f>
        <v>0</v>
      </c>
      <c r="G36" s="333" t="e">
        <f>#REF!</f>
        <v>#REF!</v>
      </c>
      <c r="H36" s="333">
        <f>'3A'!$AO$119</f>
        <v>0</v>
      </c>
      <c r="I36" s="333">
        <f>'4A'!$AO$119</f>
        <v>0</v>
      </c>
      <c r="J36" s="333">
        <f>'5A'!$AO$119</f>
        <v>0</v>
      </c>
      <c r="K36" s="333">
        <f>'6A'!$AO$119</f>
        <v>0</v>
      </c>
      <c r="L36" s="333">
        <f>'7A'!$AO$119</f>
        <v>0</v>
      </c>
      <c r="M36" s="333">
        <f>'8A'!$AO$119</f>
        <v>0</v>
      </c>
      <c r="N36" s="333">
        <f>'9A'!$AO$119</f>
        <v>0</v>
      </c>
      <c r="O36" s="333">
        <f>'10A'!$AO$119</f>
        <v>0</v>
      </c>
      <c r="P36" s="333">
        <f>'11A'!$AO$119</f>
        <v>0</v>
      </c>
      <c r="Q36" s="333">
        <f>'12A'!$AO$119</f>
        <v>0</v>
      </c>
      <c r="R36" s="333">
        <f>'13A'!$AO$119</f>
        <v>0</v>
      </c>
      <c r="S36" s="333">
        <f>'14A'!$AO$119</f>
        <v>0</v>
      </c>
      <c r="T36" s="333">
        <f>'15A'!$AO$119</f>
        <v>0</v>
      </c>
      <c r="U36" s="333">
        <f>'16A'!$AO$119</f>
        <v>0</v>
      </c>
      <c r="V36" s="333">
        <f>'17A'!$AO$119</f>
        <v>0</v>
      </c>
      <c r="W36" s="333">
        <f>'18A'!$AO$119</f>
        <v>0</v>
      </c>
      <c r="X36" s="333">
        <f>'19A'!$AO$119</f>
        <v>0</v>
      </c>
      <c r="Y36" s="333">
        <f>'20A'!$AO$119</f>
        <v>0</v>
      </c>
      <c r="Z36" s="333">
        <f>'21A'!$AO$119</f>
        <v>0</v>
      </c>
      <c r="AA36" s="333">
        <f>'22A'!$AO$119</f>
        <v>0</v>
      </c>
      <c r="AB36" s="333">
        <f>'23A'!$AO$119</f>
        <v>0</v>
      </c>
      <c r="AC36" s="333">
        <f>'24A'!$AO$119</f>
        <v>0</v>
      </c>
      <c r="AD36" s="333">
        <f>'25A'!$AO$119</f>
        <v>0</v>
      </c>
      <c r="AE36" s="333">
        <f>'26A'!$AO$119</f>
        <v>0</v>
      </c>
      <c r="AF36" s="333">
        <f>'27A'!$AO$119</f>
        <v>0</v>
      </c>
      <c r="AG36" s="333">
        <f>'28A'!$AO$119</f>
        <v>0</v>
      </c>
      <c r="AH36" s="333">
        <f>'29A'!$AO$119</f>
        <v>0</v>
      </c>
      <c r="AI36" s="333">
        <f>'30A'!$AO$119</f>
        <v>0</v>
      </c>
    </row>
    <row r="37" spans="1:35" ht="17.399999999999999" hidden="1">
      <c r="A37" s="298"/>
      <c r="B37" s="334" t="str">
        <f>CONCATENATE("T 1.0 Ø",'1A'!AD$116)</f>
        <v>T 1.0 Ø22.2</v>
      </c>
      <c r="C37" s="286" t="s">
        <v>422</v>
      </c>
      <c r="D37" s="293" t="s">
        <v>133</v>
      </c>
      <c r="E37" s="287" t="e">
        <f t="shared" si="0"/>
        <v>#REF!</v>
      </c>
      <c r="F37" s="333">
        <f>'1A'!$AQ$119</f>
        <v>0</v>
      </c>
      <c r="G37" s="333" t="e">
        <f>#REF!</f>
        <v>#REF!</v>
      </c>
      <c r="H37" s="333">
        <f>'3A'!$AP$119</f>
        <v>0</v>
      </c>
      <c r="I37" s="333">
        <f>'4A'!$AP$119</f>
        <v>0</v>
      </c>
      <c r="J37" s="333">
        <f>'5A'!$AP$119</f>
        <v>0</v>
      </c>
      <c r="K37" s="333">
        <f>'6A'!$AP$119</f>
        <v>0</v>
      </c>
      <c r="L37" s="333">
        <f>'7A'!$AP$119</f>
        <v>0</v>
      </c>
      <c r="M37" s="333">
        <f>'8A'!$AP$119</f>
        <v>0</v>
      </c>
      <c r="N37" s="333">
        <f>'9A'!$AP$119</f>
        <v>0</v>
      </c>
      <c r="O37" s="333">
        <f>'10A'!$AP$119</f>
        <v>0</v>
      </c>
      <c r="P37" s="333">
        <f>'11A'!$AP$119</f>
        <v>0</v>
      </c>
      <c r="Q37" s="333">
        <f>'12A'!$AP$119</f>
        <v>0</v>
      </c>
      <c r="R37" s="333">
        <f>'13A'!$AP$119</f>
        <v>0</v>
      </c>
      <c r="S37" s="333">
        <f>'14A'!$AP$119</f>
        <v>0</v>
      </c>
      <c r="T37" s="333">
        <f>'15A'!$AP$119</f>
        <v>0</v>
      </c>
      <c r="U37" s="333">
        <f>'16A'!$AP$119</f>
        <v>0</v>
      </c>
      <c r="V37" s="333">
        <f>'17A'!$AP$119</f>
        <v>0</v>
      </c>
      <c r="W37" s="333">
        <f>'18A'!$AP$119</f>
        <v>0</v>
      </c>
      <c r="X37" s="333">
        <f>'19A'!$AP$119</f>
        <v>0</v>
      </c>
      <c r="Y37" s="333">
        <f>'20A'!$AP$119</f>
        <v>0</v>
      </c>
      <c r="Z37" s="333">
        <f>'21A'!$AP$119</f>
        <v>0</v>
      </c>
      <c r="AA37" s="333">
        <f>'22A'!$AP$119</f>
        <v>0</v>
      </c>
      <c r="AB37" s="333">
        <f>'23A'!$AP$119</f>
        <v>0</v>
      </c>
      <c r="AC37" s="333">
        <f>'24A'!$AP$119</f>
        <v>0</v>
      </c>
      <c r="AD37" s="333">
        <f>'25A'!$AP$119</f>
        <v>0</v>
      </c>
      <c r="AE37" s="333">
        <f>'26A'!$AP$119</f>
        <v>0</v>
      </c>
      <c r="AF37" s="333">
        <f>'27A'!$AP$119</f>
        <v>0</v>
      </c>
      <c r="AG37" s="333">
        <f>'28A'!$AP$119</f>
        <v>0</v>
      </c>
      <c r="AH37" s="333">
        <f>'29A'!$AP$119</f>
        <v>0</v>
      </c>
      <c r="AI37" s="333">
        <f>'30A'!$AP$119</f>
        <v>0</v>
      </c>
    </row>
    <row r="38" spans="1:35" ht="17.399999999999999" hidden="1">
      <c r="A38" s="298"/>
      <c r="B38" s="334" t="str">
        <f>CONCATENATE("T 1.0 Ø",'1A'!AE$116)</f>
        <v>T 1.0 Ø25.4</v>
      </c>
      <c r="C38" s="286" t="s">
        <v>423</v>
      </c>
      <c r="D38" s="293" t="s">
        <v>133</v>
      </c>
      <c r="E38" s="287" t="e">
        <f t="shared" si="0"/>
        <v>#REF!</v>
      </c>
      <c r="F38" s="333">
        <f>'1A'!$AR$119</f>
        <v>0</v>
      </c>
      <c r="G38" s="333" t="e">
        <f>#REF!</f>
        <v>#REF!</v>
      </c>
      <c r="H38" s="333">
        <f>'3A'!$AQ$119</f>
        <v>0</v>
      </c>
      <c r="I38" s="333">
        <f>'4A'!$AQ$119</f>
        <v>0</v>
      </c>
      <c r="J38" s="333">
        <f>'5A'!$AQ$119</f>
        <v>0</v>
      </c>
      <c r="K38" s="333">
        <f>'6A'!$AQ$119</f>
        <v>0</v>
      </c>
      <c r="L38" s="333">
        <f>'7A'!$AQ$119</f>
        <v>0</v>
      </c>
      <c r="M38" s="333">
        <f>'8A'!$AQ$119</f>
        <v>0</v>
      </c>
      <c r="N38" s="333">
        <f>'9A'!$AQ$119</f>
        <v>0</v>
      </c>
      <c r="O38" s="333">
        <f>'10A'!$AQ$119</f>
        <v>0</v>
      </c>
      <c r="P38" s="333">
        <f>'11A'!$AQ$119</f>
        <v>0</v>
      </c>
      <c r="Q38" s="333">
        <f>'12A'!$AQ$119</f>
        <v>0</v>
      </c>
      <c r="R38" s="333">
        <f>'13A'!$AQ$119</f>
        <v>0</v>
      </c>
      <c r="S38" s="333">
        <f>'14A'!$AQ$119</f>
        <v>0</v>
      </c>
      <c r="T38" s="333">
        <f>'15A'!$AQ$119</f>
        <v>0</v>
      </c>
      <c r="U38" s="333">
        <f>'16A'!$AQ$119</f>
        <v>0</v>
      </c>
      <c r="V38" s="333">
        <f>'17A'!$AQ$119</f>
        <v>0</v>
      </c>
      <c r="W38" s="333">
        <f>'18A'!$AQ$119</f>
        <v>0</v>
      </c>
      <c r="X38" s="333">
        <f>'19A'!$AQ$119</f>
        <v>0</v>
      </c>
      <c r="Y38" s="333">
        <f>'20A'!$AQ$119</f>
        <v>0</v>
      </c>
      <c r="Z38" s="333">
        <f>'21A'!$AQ$119</f>
        <v>0</v>
      </c>
      <c r="AA38" s="333">
        <f>'22A'!$AQ$119</f>
        <v>0</v>
      </c>
      <c r="AB38" s="333">
        <f>'23A'!$AQ$119</f>
        <v>0</v>
      </c>
      <c r="AC38" s="333">
        <f>'24A'!$AQ$119</f>
        <v>0</v>
      </c>
      <c r="AD38" s="333">
        <f>'25A'!$AQ$119</f>
        <v>0</v>
      </c>
      <c r="AE38" s="333">
        <f>'26A'!$AQ$119</f>
        <v>0</v>
      </c>
      <c r="AF38" s="333">
        <f>'27A'!$AQ$119</f>
        <v>0</v>
      </c>
      <c r="AG38" s="333">
        <f>'28A'!$AQ$119</f>
        <v>0</v>
      </c>
      <c r="AH38" s="333">
        <f>'29A'!$AQ$119</f>
        <v>0</v>
      </c>
      <c r="AI38" s="333">
        <f>'30A'!$AQ$119</f>
        <v>0</v>
      </c>
    </row>
    <row r="39" spans="1:35" ht="17.399999999999999" hidden="1">
      <c r="A39" s="298"/>
      <c r="B39" s="334" t="str">
        <f>CONCATENATE("T 1.0 Ø",'1A'!AF$116)</f>
        <v>T 1.0 Ø27</v>
      </c>
      <c r="C39" s="286" t="s">
        <v>424</v>
      </c>
      <c r="D39" s="293" t="s">
        <v>133</v>
      </c>
      <c r="E39" s="287" t="e">
        <f t="shared" si="0"/>
        <v>#REF!</v>
      </c>
      <c r="F39" s="333">
        <f>'1A'!$AS$119</f>
        <v>0</v>
      </c>
      <c r="G39" s="333" t="e">
        <f>#REF!</f>
        <v>#REF!</v>
      </c>
      <c r="H39" s="333">
        <f>'3A'!$AR$119</f>
        <v>0</v>
      </c>
      <c r="I39" s="333">
        <f>'4A'!$AR$119</f>
        <v>0</v>
      </c>
      <c r="J39" s="333">
        <f>'5A'!$AR$119</f>
        <v>0</v>
      </c>
      <c r="K39" s="333">
        <f>'6A'!$AR$119</f>
        <v>0</v>
      </c>
      <c r="L39" s="333">
        <f>'7A'!$AR$119</f>
        <v>0</v>
      </c>
      <c r="M39" s="333">
        <f>'8A'!$AR$119</f>
        <v>0</v>
      </c>
      <c r="N39" s="333">
        <f>'9A'!$AR$119</f>
        <v>0</v>
      </c>
      <c r="O39" s="333">
        <f>'10A'!$AR$119</f>
        <v>0</v>
      </c>
      <c r="P39" s="333">
        <f>'11A'!$AR$119</f>
        <v>0</v>
      </c>
      <c r="Q39" s="333">
        <f>'12A'!$AR$119</f>
        <v>0</v>
      </c>
      <c r="R39" s="333">
        <f>'13A'!$AR$119</f>
        <v>0</v>
      </c>
      <c r="S39" s="333">
        <f>'14A'!$AR$119</f>
        <v>0</v>
      </c>
      <c r="T39" s="333">
        <f>'15A'!$AR$119</f>
        <v>0</v>
      </c>
      <c r="U39" s="333">
        <f>'16A'!$AR$119</f>
        <v>0</v>
      </c>
      <c r="V39" s="333">
        <f>'17A'!$AR$119</f>
        <v>0</v>
      </c>
      <c r="W39" s="333">
        <f>'18A'!$AR$119</f>
        <v>0</v>
      </c>
      <c r="X39" s="333">
        <f>'19A'!$AR$119</f>
        <v>0</v>
      </c>
      <c r="Y39" s="333">
        <f>'20A'!$AR$119</f>
        <v>0</v>
      </c>
      <c r="Z39" s="333">
        <f>'21A'!$AR$119</f>
        <v>0</v>
      </c>
      <c r="AA39" s="333">
        <f>'22A'!$AR$119</f>
        <v>0</v>
      </c>
      <c r="AB39" s="333">
        <f>'23A'!$AR$119</f>
        <v>0</v>
      </c>
      <c r="AC39" s="333">
        <f>'24A'!$AR$119</f>
        <v>0</v>
      </c>
      <c r="AD39" s="333">
        <f>'25A'!$AR$119</f>
        <v>0</v>
      </c>
      <c r="AE39" s="333">
        <f>'26A'!$AR$119</f>
        <v>0</v>
      </c>
      <c r="AF39" s="333">
        <f>'27A'!$AR$119</f>
        <v>0</v>
      </c>
      <c r="AG39" s="333">
        <f>'28A'!$AR$119</f>
        <v>0</v>
      </c>
      <c r="AH39" s="333">
        <f>'29A'!$AR$119</f>
        <v>0</v>
      </c>
      <c r="AI39" s="333">
        <f>'30A'!$AR$119</f>
        <v>0</v>
      </c>
    </row>
    <row r="40" spans="1:35" ht="17.399999999999999" hidden="1">
      <c r="A40" s="298"/>
      <c r="B40" s="334" t="str">
        <f>CONCATENATE("T 1.0 Ø",'1A'!AG$116)</f>
        <v>T 1.0 Ø31.8</v>
      </c>
      <c r="C40" s="286" t="s">
        <v>425</v>
      </c>
      <c r="D40" s="293" t="s">
        <v>133</v>
      </c>
      <c r="E40" s="287" t="e">
        <f t="shared" si="0"/>
        <v>#REF!</v>
      </c>
      <c r="F40" s="333">
        <f>'1A'!$AT$119</f>
        <v>0</v>
      </c>
      <c r="G40" s="333" t="e">
        <f>#REF!</f>
        <v>#REF!</v>
      </c>
      <c r="H40" s="333">
        <f>'3A'!$AS$119</f>
        <v>0</v>
      </c>
      <c r="I40" s="333">
        <f>'4A'!$AS$119</f>
        <v>0</v>
      </c>
      <c r="J40" s="333">
        <f>'5A'!$AS$119</f>
        <v>0</v>
      </c>
      <c r="K40" s="333">
        <f>'6A'!$AS$119</f>
        <v>0</v>
      </c>
      <c r="L40" s="333">
        <f>'7A'!$AS$119</f>
        <v>0</v>
      </c>
      <c r="M40" s="333">
        <f>'8A'!$AS$119</f>
        <v>0</v>
      </c>
      <c r="N40" s="333">
        <f>'9A'!$AS$119</f>
        <v>0</v>
      </c>
      <c r="O40" s="333">
        <f>'10A'!$AS$119</f>
        <v>0</v>
      </c>
      <c r="P40" s="333">
        <f>'11A'!$AS$119</f>
        <v>0</v>
      </c>
      <c r="Q40" s="333">
        <f>'12A'!$AS$119</f>
        <v>0</v>
      </c>
      <c r="R40" s="333">
        <f>'13A'!$AS$119</f>
        <v>0</v>
      </c>
      <c r="S40" s="333">
        <f>'14A'!$AS$119</f>
        <v>0</v>
      </c>
      <c r="T40" s="333">
        <f>'15A'!$AS$119</f>
        <v>0</v>
      </c>
      <c r="U40" s="333">
        <f>'16A'!$AS$119</f>
        <v>0</v>
      </c>
      <c r="V40" s="333">
        <f>'17A'!$AS$119</f>
        <v>0</v>
      </c>
      <c r="W40" s="333">
        <f>'18A'!$AS$119</f>
        <v>0</v>
      </c>
      <c r="X40" s="333">
        <f>'19A'!$AS$119</f>
        <v>0</v>
      </c>
      <c r="Y40" s="333">
        <f>'20A'!$AS$119</f>
        <v>0</v>
      </c>
      <c r="Z40" s="333">
        <f>'21A'!$AS$119</f>
        <v>0</v>
      </c>
      <c r="AA40" s="333">
        <f>'22A'!$AS$119</f>
        <v>0</v>
      </c>
      <c r="AB40" s="333">
        <f>'23A'!$AS$119</f>
        <v>0</v>
      </c>
      <c r="AC40" s="333">
        <f>'24A'!$AS$119</f>
        <v>0</v>
      </c>
      <c r="AD40" s="333">
        <f>'25A'!$AS$119</f>
        <v>0</v>
      </c>
      <c r="AE40" s="333">
        <f>'26A'!$AS$119</f>
        <v>0</v>
      </c>
      <c r="AF40" s="333">
        <f>'27A'!$AS$119</f>
        <v>0</v>
      </c>
      <c r="AG40" s="333">
        <f>'28A'!$AS$119</f>
        <v>0</v>
      </c>
      <c r="AH40" s="333">
        <f>'29A'!$AS$119</f>
        <v>0</v>
      </c>
      <c r="AI40" s="333">
        <f>'30A'!$AS$119</f>
        <v>0</v>
      </c>
    </row>
    <row r="41" spans="1:35" ht="17.399999999999999" hidden="1">
      <c r="A41" s="298"/>
      <c r="B41" s="334" t="str">
        <f>CONCATENATE("T 1.0 Ø",'1A'!AH$116)</f>
        <v>T 1.0 Ø34</v>
      </c>
      <c r="C41" s="286" t="s">
        <v>426</v>
      </c>
      <c r="D41" s="293" t="s">
        <v>133</v>
      </c>
      <c r="E41" s="287" t="e">
        <f t="shared" si="0"/>
        <v>#REF!</v>
      </c>
      <c r="F41" s="333">
        <f>'1A'!$AU$119</f>
        <v>0</v>
      </c>
      <c r="G41" s="333" t="e">
        <f>#REF!</f>
        <v>#REF!</v>
      </c>
      <c r="H41" s="333">
        <f>'3A'!$AT$119</f>
        <v>0</v>
      </c>
      <c r="I41" s="333">
        <f>'4A'!$AT$119</f>
        <v>0</v>
      </c>
      <c r="J41" s="333">
        <f>'5A'!$AT$119</f>
        <v>0</v>
      </c>
      <c r="K41" s="333">
        <f>'6A'!$AT$119</f>
        <v>0</v>
      </c>
      <c r="L41" s="333">
        <f>'7A'!$AT$119</f>
        <v>0</v>
      </c>
      <c r="M41" s="333">
        <f>'8A'!$AT$119</f>
        <v>0</v>
      </c>
      <c r="N41" s="333">
        <f>'9A'!$AT$119</f>
        <v>0</v>
      </c>
      <c r="O41" s="333">
        <f>'10A'!$AT$119</f>
        <v>0</v>
      </c>
      <c r="P41" s="333">
        <f>'11A'!$AT$119</f>
        <v>0</v>
      </c>
      <c r="Q41" s="333">
        <f>'12A'!$AT$119</f>
        <v>0</v>
      </c>
      <c r="R41" s="333">
        <f>'13A'!$AT$119</f>
        <v>0</v>
      </c>
      <c r="S41" s="333">
        <f>'14A'!$AT$119</f>
        <v>0</v>
      </c>
      <c r="T41" s="333">
        <f>'15A'!$AT$119</f>
        <v>0</v>
      </c>
      <c r="U41" s="333">
        <f>'16A'!$AT$119</f>
        <v>0</v>
      </c>
      <c r="V41" s="333">
        <f>'17A'!$AT$119</f>
        <v>0</v>
      </c>
      <c r="W41" s="333">
        <f>'18A'!$AT$119</f>
        <v>0</v>
      </c>
      <c r="X41" s="333">
        <f>'19A'!$AT$119</f>
        <v>0</v>
      </c>
      <c r="Y41" s="333">
        <f>'20A'!$AT$119</f>
        <v>0</v>
      </c>
      <c r="Z41" s="333">
        <f>'21A'!$AT$119</f>
        <v>0</v>
      </c>
      <c r="AA41" s="333">
        <f>'22A'!$AT$119</f>
        <v>0</v>
      </c>
      <c r="AB41" s="333">
        <f>'23A'!$AT$119</f>
        <v>0</v>
      </c>
      <c r="AC41" s="333">
        <f>'24A'!$AT$119</f>
        <v>0</v>
      </c>
      <c r="AD41" s="333">
        <f>'25A'!$AT$119</f>
        <v>0</v>
      </c>
      <c r="AE41" s="333">
        <f>'26A'!$AT$119</f>
        <v>0</v>
      </c>
      <c r="AF41" s="333">
        <f>'27A'!$AT$119</f>
        <v>0</v>
      </c>
      <c r="AG41" s="333">
        <f>'28A'!$AT$119</f>
        <v>0</v>
      </c>
      <c r="AH41" s="333">
        <f>'29A'!$AT$119</f>
        <v>0</v>
      </c>
      <c r="AI41" s="333">
        <f>'30A'!$AT$119</f>
        <v>0</v>
      </c>
    </row>
    <row r="42" spans="1:35" ht="17.399999999999999" hidden="1">
      <c r="A42" s="298"/>
      <c r="B42" s="334" t="str">
        <f>CONCATENATE("T 1.0 Ø",'1A'!AI$116)</f>
        <v>T 1.0 Ø42</v>
      </c>
      <c r="C42" s="286" t="s">
        <v>427</v>
      </c>
      <c r="D42" s="293" t="s">
        <v>133</v>
      </c>
      <c r="E42" s="287" t="e">
        <f t="shared" si="0"/>
        <v>#REF!</v>
      </c>
      <c r="F42" s="333">
        <f>'1A'!$AV$119</f>
        <v>0</v>
      </c>
      <c r="G42" s="333" t="e">
        <f>#REF!</f>
        <v>#REF!</v>
      </c>
      <c r="H42" s="333">
        <f>'3A'!$AU$119</f>
        <v>0</v>
      </c>
      <c r="I42" s="333">
        <f>'4A'!$AU$119</f>
        <v>0</v>
      </c>
      <c r="J42" s="333">
        <f>'5A'!$AU$119</f>
        <v>0</v>
      </c>
      <c r="K42" s="333">
        <f>'6A'!$AU$119</f>
        <v>0</v>
      </c>
      <c r="L42" s="333">
        <f>'7A'!$AU$119</f>
        <v>0</v>
      </c>
      <c r="M42" s="333">
        <f>'8A'!$AU$119</f>
        <v>0</v>
      </c>
      <c r="N42" s="333">
        <f>'9A'!$AU$119</f>
        <v>0</v>
      </c>
      <c r="O42" s="333">
        <f>'10A'!$AU$119</f>
        <v>0</v>
      </c>
      <c r="P42" s="333">
        <f>'11A'!$AU$119</f>
        <v>0</v>
      </c>
      <c r="Q42" s="333">
        <f>'12A'!$AU$119</f>
        <v>0</v>
      </c>
      <c r="R42" s="333">
        <f>'13A'!$AU$119</f>
        <v>0</v>
      </c>
      <c r="S42" s="333">
        <f>'14A'!$AU$119</f>
        <v>0</v>
      </c>
      <c r="T42" s="333">
        <f>'15A'!$AU$119</f>
        <v>0</v>
      </c>
      <c r="U42" s="333">
        <f>'16A'!$AU$119</f>
        <v>0</v>
      </c>
      <c r="V42" s="333">
        <f>'17A'!$AU$119</f>
        <v>0</v>
      </c>
      <c r="W42" s="333">
        <f>'18A'!$AU$119</f>
        <v>0</v>
      </c>
      <c r="X42" s="333">
        <f>'19A'!$AU$119</f>
        <v>0</v>
      </c>
      <c r="Y42" s="333">
        <f>'20A'!$AU$119</f>
        <v>0</v>
      </c>
      <c r="Z42" s="333">
        <f>'21A'!$AU$119</f>
        <v>0</v>
      </c>
      <c r="AA42" s="333">
        <f>'22A'!$AU$119</f>
        <v>0</v>
      </c>
      <c r="AB42" s="333">
        <f>'23A'!$AU$119</f>
        <v>0</v>
      </c>
      <c r="AC42" s="333">
        <f>'24A'!$AU$119</f>
        <v>0</v>
      </c>
      <c r="AD42" s="333">
        <f>'25A'!$AU$119</f>
        <v>0</v>
      </c>
      <c r="AE42" s="333">
        <f>'26A'!$AU$119</f>
        <v>0</v>
      </c>
      <c r="AF42" s="333">
        <f>'27A'!$AU$119</f>
        <v>0</v>
      </c>
      <c r="AG42" s="333">
        <f>'28A'!$AU$119</f>
        <v>0</v>
      </c>
      <c r="AH42" s="333">
        <f>'29A'!$AU$119</f>
        <v>0</v>
      </c>
      <c r="AI42" s="333">
        <f>'30A'!$AU$119</f>
        <v>0</v>
      </c>
    </row>
    <row r="43" spans="1:35" ht="17.399999999999999" hidden="1">
      <c r="A43" s="298"/>
      <c r="B43" s="334" t="str">
        <f>CONCATENATE("T 1.0 Ø",'1A'!AJ$116)</f>
        <v>T 1.0 Ø49</v>
      </c>
      <c r="C43" s="286" t="s">
        <v>428</v>
      </c>
      <c r="D43" s="293" t="s">
        <v>133</v>
      </c>
      <c r="E43" s="287" t="e">
        <f t="shared" si="0"/>
        <v>#REF!</v>
      </c>
      <c r="F43" s="333">
        <f>'1A'!$AW$119</f>
        <v>0</v>
      </c>
      <c r="G43" s="333" t="e">
        <f>#REF!</f>
        <v>#REF!</v>
      </c>
      <c r="H43" s="333">
        <f>'3A'!$AV$119</f>
        <v>0</v>
      </c>
      <c r="I43" s="333">
        <f>'4A'!$AV$119</f>
        <v>0</v>
      </c>
      <c r="J43" s="333">
        <f>'5A'!$AV$119</f>
        <v>0</v>
      </c>
      <c r="K43" s="333">
        <f>'6A'!$AV$119</f>
        <v>0</v>
      </c>
      <c r="L43" s="333">
        <f>'7A'!$AV$119</f>
        <v>0</v>
      </c>
      <c r="M43" s="333">
        <f>'8A'!$AV$119</f>
        <v>0</v>
      </c>
      <c r="N43" s="333">
        <f>'9A'!$AV$119</f>
        <v>0</v>
      </c>
      <c r="O43" s="333">
        <f>'10A'!$AV$119</f>
        <v>0</v>
      </c>
      <c r="P43" s="333">
        <f>'11A'!$AV$119</f>
        <v>0</v>
      </c>
      <c r="Q43" s="333">
        <f>'12A'!$AV$119</f>
        <v>0</v>
      </c>
      <c r="R43" s="333">
        <f>'13A'!$AV$119</f>
        <v>0</v>
      </c>
      <c r="S43" s="333">
        <f>'14A'!$AV$119</f>
        <v>0</v>
      </c>
      <c r="T43" s="333">
        <f>'15A'!$AV$119</f>
        <v>0</v>
      </c>
      <c r="U43" s="333">
        <f>'16A'!$AV$119</f>
        <v>0</v>
      </c>
      <c r="V43" s="333">
        <f>'17A'!$AV$119</f>
        <v>0</v>
      </c>
      <c r="W43" s="333">
        <f>'18A'!$AV$119</f>
        <v>0</v>
      </c>
      <c r="X43" s="333">
        <f>'19A'!$AV$119</f>
        <v>0</v>
      </c>
      <c r="Y43" s="333">
        <f>'20A'!$AV$119</f>
        <v>0</v>
      </c>
      <c r="Z43" s="333">
        <f>'21A'!$AV$119</f>
        <v>0</v>
      </c>
      <c r="AA43" s="333">
        <f>'22A'!$AV$119</f>
        <v>0</v>
      </c>
      <c r="AB43" s="333">
        <f>'23A'!$AV$119</f>
        <v>0</v>
      </c>
      <c r="AC43" s="333">
        <f>'24A'!$AV$119</f>
        <v>0</v>
      </c>
      <c r="AD43" s="333">
        <f>'25A'!$AV$119</f>
        <v>0</v>
      </c>
      <c r="AE43" s="333">
        <f>'26A'!$AV$119</f>
        <v>0</v>
      </c>
      <c r="AF43" s="333">
        <f>'27A'!$AV$119</f>
        <v>0</v>
      </c>
      <c r="AG43" s="333">
        <f>'28A'!$AV$119</f>
        <v>0</v>
      </c>
      <c r="AH43" s="333">
        <f>'29A'!$AV$119</f>
        <v>0</v>
      </c>
      <c r="AI43" s="333">
        <f>'30A'!$AV$119</f>
        <v>0</v>
      </c>
    </row>
    <row r="44" spans="1:35" ht="17.399999999999999" hidden="1">
      <c r="A44" s="298"/>
      <c r="B44" s="334" t="str">
        <f>CONCATENATE("T 1.0 Ø",'1A'!AK$116)</f>
        <v>T 1.0 Ø76</v>
      </c>
      <c r="C44" s="286" t="s">
        <v>429</v>
      </c>
      <c r="D44" s="293" t="s">
        <v>133</v>
      </c>
      <c r="E44" s="287" t="e">
        <f t="shared" si="0"/>
        <v>#REF!</v>
      </c>
      <c r="F44" s="333">
        <f>'1A'!$AX$119</f>
        <v>0</v>
      </c>
      <c r="G44" s="333" t="e">
        <f>#REF!</f>
        <v>#REF!</v>
      </c>
      <c r="H44" s="333">
        <f>'3A'!$AW$119</f>
        <v>0</v>
      </c>
      <c r="I44" s="333">
        <f>'4A'!$AW$119</f>
        <v>0</v>
      </c>
      <c r="J44" s="333">
        <f>'5A'!$AW$119</f>
        <v>0</v>
      </c>
      <c r="K44" s="333">
        <f>'6A'!$AW$119</f>
        <v>0</v>
      </c>
      <c r="L44" s="333">
        <f>'7A'!$AW$119</f>
        <v>0</v>
      </c>
      <c r="M44" s="333">
        <f>'8A'!$AW$119</f>
        <v>0</v>
      </c>
      <c r="N44" s="333">
        <f>'9A'!$AW$119</f>
        <v>0</v>
      </c>
      <c r="O44" s="333">
        <f>'10A'!$AW$119</f>
        <v>0</v>
      </c>
      <c r="P44" s="333">
        <f>'11A'!$AW$119</f>
        <v>0</v>
      </c>
      <c r="Q44" s="333">
        <f>'12A'!$AW$119</f>
        <v>0</v>
      </c>
      <c r="R44" s="333">
        <f>'13A'!$AW$119</f>
        <v>0</v>
      </c>
      <c r="S44" s="333">
        <f>'14A'!$AW$119</f>
        <v>0</v>
      </c>
      <c r="T44" s="333">
        <f>'15A'!$AW$119</f>
        <v>0</v>
      </c>
      <c r="U44" s="333">
        <f>'16A'!$AW$119</f>
        <v>0</v>
      </c>
      <c r="V44" s="333">
        <f>'17A'!$AW$119</f>
        <v>0</v>
      </c>
      <c r="W44" s="333">
        <f>'18A'!$AW$119</f>
        <v>0</v>
      </c>
      <c r="X44" s="333">
        <f>'19A'!$AW$119</f>
        <v>0</v>
      </c>
      <c r="Y44" s="333">
        <f>'20A'!$AW$119</f>
        <v>0</v>
      </c>
      <c r="Z44" s="333">
        <f>'21A'!$AW$119</f>
        <v>0</v>
      </c>
      <c r="AA44" s="333">
        <f>'22A'!$AW$119</f>
        <v>0</v>
      </c>
      <c r="AB44" s="333">
        <f>'23A'!$AW$119</f>
        <v>0</v>
      </c>
      <c r="AC44" s="333">
        <f>'24A'!$AW$119</f>
        <v>0</v>
      </c>
      <c r="AD44" s="333">
        <f>'25A'!$AW$119</f>
        <v>0</v>
      </c>
      <c r="AE44" s="333">
        <f>'26A'!$AW$119</f>
        <v>0</v>
      </c>
      <c r="AF44" s="333">
        <f>'27A'!$AW$119</f>
        <v>0</v>
      </c>
      <c r="AG44" s="333">
        <f>'28A'!$AW$119</f>
        <v>0</v>
      </c>
      <c r="AH44" s="333">
        <f>'29A'!$AW$119</f>
        <v>0</v>
      </c>
      <c r="AI44" s="333">
        <f>'30A'!$AW$119</f>
        <v>0</v>
      </c>
    </row>
    <row r="45" spans="1:35" ht="17.399999999999999" hidden="1">
      <c r="A45" s="298"/>
      <c r="B45" s="334" t="str">
        <f>CONCATENATE("T 1.0 Ø",'1A'!AL$116)</f>
        <v>T 1.0 Ø</v>
      </c>
      <c r="C45" s="286" t="s">
        <v>430</v>
      </c>
      <c r="D45" s="293" t="s">
        <v>133</v>
      </c>
      <c r="E45" s="287" t="e">
        <f t="shared" si="0"/>
        <v>#REF!</v>
      </c>
      <c r="F45" s="333">
        <f>'1A'!$AY$119</f>
        <v>0</v>
      </c>
      <c r="G45" s="333" t="e">
        <f>#REF!</f>
        <v>#REF!</v>
      </c>
      <c r="H45" s="333">
        <f>'3A'!$AX$119</f>
        <v>0</v>
      </c>
      <c r="I45" s="333">
        <f>'4A'!$AX$119</f>
        <v>0</v>
      </c>
      <c r="J45" s="333">
        <f>'5A'!$AX$119</f>
        <v>0</v>
      </c>
      <c r="K45" s="333">
        <f>'6A'!$AX$119</f>
        <v>0</v>
      </c>
      <c r="L45" s="333">
        <f>'7A'!$AX$119</f>
        <v>0</v>
      </c>
      <c r="M45" s="333">
        <f>'8A'!$AX$119</f>
        <v>0</v>
      </c>
      <c r="N45" s="333">
        <f>'9A'!$AX$119</f>
        <v>0</v>
      </c>
      <c r="O45" s="333">
        <f>'10A'!$AX$119</f>
        <v>0</v>
      </c>
      <c r="P45" s="333">
        <f>'11A'!$AX$119</f>
        <v>0</v>
      </c>
      <c r="Q45" s="333">
        <f>'12A'!$AX$119</f>
        <v>0</v>
      </c>
      <c r="R45" s="333">
        <f>'13A'!$AX$119</f>
        <v>0</v>
      </c>
      <c r="S45" s="333">
        <f>'14A'!$AX$119</f>
        <v>0</v>
      </c>
      <c r="T45" s="333">
        <f>'15A'!$AX$119</f>
        <v>0</v>
      </c>
      <c r="U45" s="333">
        <f>'16A'!$AX$119</f>
        <v>0</v>
      </c>
      <c r="V45" s="333">
        <f>'17A'!$AX$119</f>
        <v>0</v>
      </c>
      <c r="W45" s="333">
        <f>'18A'!$AX$119</f>
        <v>0</v>
      </c>
      <c r="X45" s="333">
        <f>'19A'!$AX$119</f>
        <v>0</v>
      </c>
      <c r="Y45" s="333">
        <f>'20A'!$AX$119</f>
        <v>0</v>
      </c>
      <c r="Z45" s="333">
        <f>'21A'!$AX$119</f>
        <v>0</v>
      </c>
      <c r="AA45" s="333">
        <f>'22A'!$AX$119</f>
        <v>0</v>
      </c>
      <c r="AB45" s="333">
        <f>'23A'!$AX$119</f>
        <v>0</v>
      </c>
      <c r="AC45" s="333">
        <f>'24A'!$AX$119</f>
        <v>0</v>
      </c>
      <c r="AD45" s="333">
        <f>'25A'!$AX$119</f>
        <v>0</v>
      </c>
      <c r="AE45" s="333">
        <f>'26A'!$AX$119</f>
        <v>0</v>
      </c>
      <c r="AF45" s="333">
        <f>'27A'!$AX$119</f>
        <v>0</v>
      </c>
      <c r="AG45" s="333">
        <f>'28A'!$AX$119</f>
        <v>0</v>
      </c>
      <c r="AH45" s="333">
        <f>'29A'!$AX$119</f>
        <v>0</v>
      </c>
      <c r="AI45" s="333">
        <f>'30A'!$AX$119</f>
        <v>0</v>
      </c>
    </row>
    <row r="46" spans="1:35" ht="17.399999999999999" hidden="1">
      <c r="A46" s="298"/>
      <c r="B46" s="334" t="str">
        <f>CONCATENATE("T 1.0 Ø",'1A'!AM$116)</f>
        <v>T 1.0 Ø</v>
      </c>
      <c r="C46" s="286" t="s">
        <v>431</v>
      </c>
      <c r="D46" s="293" t="s">
        <v>133</v>
      </c>
      <c r="E46" s="287" t="e">
        <f t="shared" si="0"/>
        <v>#REF!</v>
      </c>
      <c r="F46" s="333">
        <f>'1A'!$AZ$119</f>
        <v>0</v>
      </c>
      <c r="G46" s="333" t="e">
        <f>#REF!</f>
        <v>#REF!</v>
      </c>
      <c r="H46" s="333">
        <f>'3A'!$AY$119</f>
        <v>0</v>
      </c>
      <c r="I46" s="333">
        <f>'4A'!$AY$119</f>
        <v>0</v>
      </c>
      <c r="J46" s="333">
        <f>'5A'!$AY$119</f>
        <v>0</v>
      </c>
      <c r="K46" s="333">
        <f>'6A'!$AY$119</f>
        <v>0</v>
      </c>
      <c r="L46" s="333">
        <f>'7A'!$AY$119</f>
        <v>0</v>
      </c>
      <c r="M46" s="333">
        <f>'8A'!$AY$119</f>
        <v>0</v>
      </c>
      <c r="N46" s="333">
        <f>'9A'!$AY$119</f>
        <v>0</v>
      </c>
      <c r="O46" s="333">
        <f>'10A'!$AY$119</f>
        <v>0</v>
      </c>
      <c r="P46" s="333">
        <f>'11A'!$AY$119</f>
        <v>0</v>
      </c>
      <c r="Q46" s="333">
        <f>'12A'!$AY$119</f>
        <v>0</v>
      </c>
      <c r="R46" s="333">
        <f>'13A'!$AY$119</f>
        <v>0</v>
      </c>
      <c r="S46" s="333">
        <f>'14A'!$AY$119</f>
        <v>0</v>
      </c>
      <c r="T46" s="333">
        <f>'15A'!$AY$119</f>
        <v>0</v>
      </c>
      <c r="U46" s="333">
        <f>'16A'!$AY$119</f>
        <v>0</v>
      </c>
      <c r="V46" s="333">
        <f>'17A'!$AY$119</f>
        <v>0</v>
      </c>
      <c r="W46" s="333">
        <f>'18A'!$AY$119</f>
        <v>0</v>
      </c>
      <c r="X46" s="333">
        <f>'19A'!$AY$119</f>
        <v>0</v>
      </c>
      <c r="Y46" s="333">
        <f>'20A'!$AY$119</f>
        <v>0</v>
      </c>
      <c r="Z46" s="333">
        <f>'21A'!$AY$119</f>
        <v>0</v>
      </c>
      <c r="AA46" s="333">
        <f>'22A'!$AY$119</f>
        <v>0</v>
      </c>
      <c r="AB46" s="333">
        <f>'23A'!$AY$119</f>
        <v>0</v>
      </c>
      <c r="AC46" s="333">
        <f>'24A'!$AY$119</f>
        <v>0</v>
      </c>
      <c r="AD46" s="333">
        <f>'25A'!$AY$119</f>
        <v>0</v>
      </c>
      <c r="AE46" s="333">
        <f>'26A'!$AY$119</f>
        <v>0</v>
      </c>
      <c r="AF46" s="333">
        <f>'27A'!$AY$119</f>
        <v>0</v>
      </c>
      <c r="AG46" s="333">
        <f>'28A'!$AY$119</f>
        <v>0</v>
      </c>
      <c r="AH46" s="333">
        <f>'29A'!$AY$119</f>
        <v>0</v>
      </c>
      <c r="AI46" s="333">
        <f>'30A'!$AY$119</f>
        <v>0</v>
      </c>
    </row>
    <row r="47" spans="1:35" ht="17.399999999999999" hidden="1">
      <c r="A47" s="298"/>
      <c r="B47" s="334" t="str">
        <f>CONCATENATE("T 1.1 Ø",'1A'!AB$116)</f>
        <v>T 1.1 Ø19</v>
      </c>
      <c r="C47" s="286" t="s">
        <v>432</v>
      </c>
      <c r="D47" s="293" t="s">
        <v>133</v>
      </c>
      <c r="E47" s="287" t="e">
        <f t="shared" si="0"/>
        <v>#REF!</v>
      </c>
      <c r="F47" s="333">
        <f>'1A'!$AO$120</f>
        <v>0</v>
      </c>
      <c r="G47" s="333" t="e">
        <f>#REF!</f>
        <v>#REF!</v>
      </c>
      <c r="H47" s="333">
        <f>'3A'!$AN$120</f>
        <v>0</v>
      </c>
      <c r="I47" s="333">
        <f>'4A'!$AN$120</f>
        <v>0</v>
      </c>
      <c r="J47" s="333">
        <f>'5A'!$AN$120</f>
        <v>0</v>
      </c>
      <c r="K47" s="333">
        <f>'6A'!$AN$120</f>
        <v>0</v>
      </c>
      <c r="L47" s="333">
        <f>'7A'!$AN$120</f>
        <v>0</v>
      </c>
      <c r="M47" s="333">
        <f>'8A'!$AN$120</f>
        <v>0</v>
      </c>
      <c r="N47" s="333">
        <f>'9A'!$AN$120</f>
        <v>0</v>
      </c>
      <c r="O47" s="333">
        <f>'10A'!$AN$120</f>
        <v>0</v>
      </c>
      <c r="P47" s="333">
        <f>'11A'!$AN$120</f>
        <v>0</v>
      </c>
      <c r="Q47" s="333">
        <f>'12A'!$AN$120</f>
        <v>0</v>
      </c>
      <c r="R47" s="333">
        <f>'13A'!$AN$120</f>
        <v>0</v>
      </c>
      <c r="S47" s="333">
        <f>'14A'!$AN$120</f>
        <v>0</v>
      </c>
      <c r="T47" s="333">
        <f>'15A'!$AN$120</f>
        <v>0</v>
      </c>
      <c r="U47" s="333">
        <f>'16A'!$AN$120</f>
        <v>0</v>
      </c>
      <c r="V47" s="333">
        <f>'17A'!$AN$120</f>
        <v>0</v>
      </c>
      <c r="W47" s="333">
        <f>'18A'!$AN$120</f>
        <v>0</v>
      </c>
      <c r="X47" s="333">
        <f>'19A'!$AN$120</f>
        <v>0</v>
      </c>
      <c r="Y47" s="333">
        <f>'20A'!$AN$120</f>
        <v>0</v>
      </c>
      <c r="Z47" s="333">
        <f>'21A'!$AN$120</f>
        <v>0</v>
      </c>
      <c r="AA47" s="333">
        <f>'22A'!$AN$120</f>
        <v>0</v>
      </c>
      <c r="AB47" s="333">
        <f>'23A'!$AN$120</f>
        <v>0</v>
      </c>
      <c r="AC47" s="333">
        <f>'24A'!$AN$120</f>
        <v>0</v>
      </c>
      <c r="AD47" s="333">
        <f>'25A'!$AN$120</f>
        <v>0</v>
      </c>
      <c r="AE47" s="333">
        <f>'26A'!$AN$120</f>
        <v>0</v>
      </c>
      <c r="AF47" s="333">
        <f>'27A'!$AN$120</f>
        <v>0</v>
      </c>
      <c r="AG47" s="333">
        <f>'28A'!$AN$120</f>
        <v>0</v>
      </c>
      <c r="AH47" s="333">
        <f>'29A'!$AN$120</f>
        <v>0</v>
      </c>
      <c r="AI47" s="333">
        <f>'30A'!$AN$120</f>
        <v>0</v>
      </c>
    </row>
    <row r="48" spans="1:35" ht="17.399999999999999" hidden="1">
      <c r="A48" s="298"/>
      <c r="B48" s="334" t="str">
        <f>CONCATENATE("T 1.1 Ø",'1A'!AC$116)</f>
        <v>T 1.1 Ø21</v>
      </c>
      <c r="C48" s="286" t="s">
        <v>433</v>
      </c>
      <c r="D48" s="293" t="s">
        <v>133</v>
      </c>
      <c r="E48" s="287" t="e">
        <f t="shared" si="0"/>
        <v>#REF!</v>
      </c>
      <c r="F48" s="333">
        <f>'1A'!$AP$120</f>
        <v>0</v>
      </c>
      <c r="G48" s="333" t="e">
        <f>#REF!</f>
        <v>#REF!</v>
      </c>
      <c r="H48" s="333">
        <f>'3A'!$AO$120</f>
        <v>0</v>
      </c>
      <c r="I48" s="333">
        <f>'4A'!$AO$120</f>
        <v>0</v>
      </c>
      <c r="J48" s="333">
        <f>'5A'!$AO$120</f>
        <v>0</v>
      </c>
      <c r="K48" s="333">
        <f>'6A'!$AO$120</f>
        <v>0</v>
      </c>
      <c r="L48" s="333">
        <f>'7A'!$AO$120</f>
        <v>0</v>
      </c>
      <c r="M48" s="333">
        <f>'8A'!$AO$120</f>
        <v>0</v>
      </c>
      <c r="N48" s="333">
        <f>'9A'!$AO$120</f>
        <v>0</v>
      </c>
      <c r="O48" s="333">
        <f>'10A'!$AO$120</f>
        <v>0</v>
      </c>
      <c r="P48" s="333">
        <f>'11A'!$AO$120</f>
        <v>0</v>
      </c>
      <c r="Q48" s="333">
        <f>'12A'!$AO$120</f>
        <v>0</v>
      </c>
      <c r="R48" s="333">
        <f>'13A'!$AO$120</f>
        <v>0</v>
      </c>
      <c r="S48" s="333">
        <f>'14A'!$AO$120</f>
        <v>0</v>
      </c>
      <c r="T48" s="333">
        <f>'15A'!$AO$120</f>
        <v>0</v>
      </c>
      <c r="U48" s="333">
        <f>'16A'!$AO$120</f>
        <v>0</v>
      </c>
      <c r="V48" s="333">
        <f>'17A'!$AO$120</f>
        <v>0</v>
      </c>
      <c r="W48" s="333">
        <f>'18A'!$AO$120</f>
        <v>0</v>
      </c>
      <c r="X48" s="333">
        <f>'19A'!$AO$120</f>
        <v>0</v>
      </c>
      <c r="Y48" s="333">
        <f>'20A'!$AO$120</f>
        <v>0</v>
      </c>
      <c r="Z48" s="333">
        <f>'21A'!$AO$120</f>
        <v>0</v>
      </c>
      <c r="AA48" s="333">
        <f>'22A'!$AO$120</f>
        <v>0</v>
      </c>
      <c r="AB48" s="333">
        <f>'23A'!$AO$120</f>
        <v>0</v>
      </c>
      <c r="AC48" s="333">
        <f>'24A'!$AO$120</f>
        <v>0</v>
      </c>
      <c r="AD48" s="333">
        <f>'25A'!$AO$120</f>
        <v>0</v>
      </c>
      <c r="AE48" s="333">
        <f>'26A'!$AO$120</f>
        <v>0</v>
      </c>
      <c r="AF48" s="333">
        <f>'27A'!$AO$120</f>
        <v>0</v>
      </c>
      <c r="AG48" s="333">
        <f>'28A'!$AO$120</f>
        <v>0</v>
      </c>
      <c r="AH48" s="333">
        <f>'29A'!$AO$120</f>
        <v>0</v>
      </c>
      <c r="AI48" s="333">
        <f>'30A'!$AO$120</f>
        <v>0</v>
      </c>
    </row>
    <row r="49" spans="1:35" ht="17.399999999999999" hidden="1">
      <c r="A49" s="298"/>
      <c r="B49" s="334" t="str">
        <f>CONCATENATE("T 1.1 Ø",'1A'!AD$116)</f>
        <v>T 1.1 Ø22.2</v>
      </c>
      <c r="C49" s="286" t="s">
        <v>434</v>
      </c>
      <c r="D49" s="293" t="s">
        <v>133</v>
      </c>
      <c r="E49" s="287" t="e">
        <f t="shared" si="0"/>
        <v>#REF!</v>
      </c>
      <c r="F49" s="333">
        <f>'1A'!$AQ$120</f>
        <v>0</v>
      </c>
      <c r="G49" s="333" t="e">
        <f>#REF!</f>
        <v>#REF!</v>
      </c>
      <c r="H49" s="333">
        <f>'3A'!$AP$120</f>
        <v>0</v>
      </c>
      <c r="I49" s="333">
        <f>'4A'!$AP$120</f>
        <v>0</v>
      </c>
      <c r="J49" s="333">
        <f>'5A'!$AP$120</f>
        <v>0</v>
      </c>
      <c r="K49" s="333">
        <f>'6A'!$AP$120</f>
        <v>0</v>
      </c>
      <c r="L49" s="333">
        <f>'7A'!$AP$120</f>
        <v>0</v>
      </c>
      <c r="M49" s="333">
        <f>'8A'!$AP$120</f>
        <v>0</v>
      </c>
      <c r="N49" s="333">
        <f>'9A'!$AP$120</f>
        <v>0</v>
      </c>
      <c r="O49" s="333">
        <f>'10A'!$AP$120</f>
        <v>0</v>
      </c>
      <c r="P49" s="333">
        <f>'11A'!$AP$120</f>
        <v>0</v>
      </c>
      <c r="Q49" s="333">
        <f>'12A'!$AP$120</f>
        <v>0</v>
      </c>
      <c r="R49" s="333">
        <f>'13A'!$AP$120</f>
        <v>0</v>
      </c>
      <c r="S49" s="333">
        <f>'14A'!$AP$120</f>
        <v>0</v>
      </c>
      <c r="T49" s="333">
        <f>'15A'!$AP$120</f>
        <v>0</v>
      </c>
      <c r="U49" s="333">
        <f>'16A'!$AP$120</f>
        <v>0</v>
      </c>
      <c r="V49" s="333">
        <f>'17A'!$AP$120</f>
        <v>0</v>
      </c>
      <c r="W49" s="333">
        <f>'18A'!$AP$120</f>
        <v>0</v>
      </c>
      <c r="X49" s="333">
        <f>'19A'!$AP$120</f>
        <v>0</v>
      </c>
      <c r="Y49" s="333">
        <f>'20A'!$AP$120</f>
        <v>0</v>
      </c>
      <c r="Z49" s="333">
        <f>'21A'!$AP$120</f>
        <v>0</v>
      </c>
      <c r="AA49" s="333">
        <f>'22A'!$AP$120</f>
        <v>0</v>
      </c>
      <c r="AB49" s="333">
        <f>'23A'!$AP$120</f>
        <v>0</v>
      </c>
      <c r="AC49" s="333">
        <f>'24A'!$AP$120</f>
        <v>0</v>
      </c>
      <c r="AD49" s="333">
        <f>'25A'!$AP$120</f>
        <v>0</v>
      </c>
      <c r="AE49" s="333">
        <f>'26A'!$AP$120</f>
        <v>0</v>
      </c>
      <c r="AF49" s="333">
        <f>'27A'!$AP$120</f>
        <v>0</v>
      </c>
      <c r="AG49" s="333">
        <f>'28A'!$AP$120</f>
        <v>0</v>
      </c>
      <c r="AH49" s="333">
        <f>'29A'!$AP$120</f>
        <v>0</v>
      </c>
      <c r="AI49" s="333">
        <f>'30A'!$AP$120</f>
        <v>0</v>
      </c>
    </row>
    <row r="50" spans="1:35" ht="17.399999999999999" hidden="1">
      <c r="A50" s="298"/>
      <c r="B50" s="334" t="str">
        <f>CONCATENATE("T 1.1 Ø",'1A'!AE$116)</f>
        <v>T 1.1 Ø25.4</v>
      </c>
      <c r="C50" s="286" t="s">
        <v>281</v>
      </c>
      <c r="D50" s="293" t="s">
        <v>133</v>
      </c>
      <c r="E50" s="287" t="e">
        <f t="shared" si="0"/>
        <v>#REF!</v>
      </c>
      <c r="F50" s="333">
        <f>'1A'!$AR$120</f>
        <v>0</v>
      </c>
      <c r="G50" s="333" t="e">
        <f>#REF!</f>
        <v>#REF!</v>
      </c>
      <c r="H50" s="333">
        <f>'3A'!$AQ$120</f>
        <v>0</v>
      </c>
      <c r="I50" s="333">
        <f>'4A'!$AQ$120</f>
        <v>0</v>
      </c>
      <c r="J50" s="333">
        <f>'5A'!$AQ$120</f>
        <v>0</v>
      </c>
      <c r="K50" s="333">
        <f>'6A'!$AQ$120</f>
        <v>0</v>
      </c>
      <c r="L50" s="333">
        <f>'7A'!$AQ$120</f>
        <v>0</v>
      </c>
      <c r="M50" s="333">
        <f>'8A'!$AQ$120</f>
        <v>0</v>
      </c>
      <c r="N50" s="333">
        <f>'9A'!$AQ$120</f>
        <v>0</v>
      </c>
      <c r="O50" s="333">
        <f>'10A'!$AQ$120</f>
        <v>0</v>
      </c>
      <c r="P50" s="333">
        <f>'11A'!$AQ$120</f>
        <v>0</v>
      </c>
      <c r="Q50" s="333">
        <f>'12A'!$AQ$120</f>
        <v>0</v>
      </c>
      <c r="R50" s="333">
        <f>'13A'!$AQ$120</f>
        <v>0</v>
      </c>
      <c r="S50" s="333">
        <f>'14A'!$AQ$120</f>
        <v>0</v>
      </c>
      <c r="T50" s="333">
        <f>'15A'!$AQ$120</f>
        <v>0</v>
      </c>
      <c r="U50" s="333">
        <f>'16A'!$AQ$120</f>
        <v>0</v>
      </c>
      <c r="V50" s="333">
        <f>'17A'!$AQ$120</f>
        <v>0</v>
      </c>
      <c r="W50" s="333">
        <f>'18A'!$AQ$120</f>
        <v>0</v>
      </c>
      <c r="X50" s="333">
        <f>'19A'!$AQ$120</f>
        <v>0</v>
      </c>
      <c r="Y50" s="333">
        <f>'20A'!$AQ$120</f>
        <v>0</v>
      </c>
      <c r="Z50" s="333">
        <f>'21A'!$AQ$120</f>
        <v>0</v>
      </c>
      <c r="AA50" s="333">
        <f>'22A'!$AQ$120</f>
        <v>0</v>
      </c>
      <c r="AB50" s="333">
        <f>'23A'!$AQ$120</f>
        <v>0</v>
      </c>
      <c r="AC50" s="333">
        <f>'24A'!$AQ$120</f>
        <v>0</v>
      </c>
      <c r="AD50" s="333">
        <f>'25A'!$AQ$120</f>
        <v>0</v>
      </c>
      <c r="AE50" s="333">
        <f>'26A'!$AQ$120</f>
        <v>0</v>
      </c>
      <c r="AF50" s="333">
        <f>'27A'!$AQ$120</f>
        <v>0</v>
      </c>
      <c r="AG50" s="333">
        <f>'28A'!$AQ$120</f>
        <v>0</v>
      </c>
      <c r="AH50" s="333">
        <f>'29A'!$AQ$120</f>
        <v>0</v>
      </c>
      <c r="AI50" s="333">
        <f>'30A'!$AQ$120</f>
        <v>0</v>
      </c>
    </row>
    <row r="51" spans="1:35" ht="17.399999999999999" hidden="1">
      <c r="A51" s="298"/>
      <c r="B51" s="334" t="str">
        <f>CONCATENATE("T 1.1 Ø",'1A'!AF$116)</f>
        <v>T 1.1 Ø27</v>
      </c>
      <c r="C51" s="286" t="s">
        <v>435</v>
      </c>
      <c r="D51" s="293" t="s">
        <v>133</v>
      </c>
      <c r="E51" s="287" t="e">
        <f t="shared" si="0"/>
        <v>#REF!</v>
      </c>
      <c r="F51" s="333">
        <f>'1A'!$AS$120</f>
        <v>0</v>
      </c>
      <c r="G51" s="333" t="e">
        <f>#REF!</f>
        <v>#REF!</v>
      </c>
      <c r="H51" s="333">
        <f>'3A'!$AR$120</f>
        <v>0</v>
      </c>
      <c r="I51" s="333">
        <f>'4A'!$AR$120</f>
        <v>0</v>
      </c>
      <c r="J51" s="333">
        <f>'5A'!$AR$120</f>
        <v>0</v>
      </c>
      <c r="K51" s="333">
        <f>'6A'!$AR$120</f>
        <v>0</v>
      </c>
      <c r="L51" s="333">
        <f>'7A'!$AR$120</f>
        <v>0</v>
      </c>
      <c r="M51" s="333">
        <f>'8A'!$AR$120</f>
        <v>0</v>
      </c>
      <c r="N51" s="333">
        <f>'9A'!$AR$120</f>
        <v>0</v>
      </c>
      <c r="O51" s="333">
        <f>'10A'!$AR$120</f>
        <v>0</v>
      </c>
      <c r="P51" s="333">
        <f>'11A'!$AR$120</f>
        <v>0</v>
      </c>
      <c r="Q51" s="333">
        <f>'12A'!$AR$120</f>
        <v>0</v>
      </c>
      <c r="R51" s="333">
        <f>'13A'!$AR$120</f>
        <v>0</v>
      </c>
      <c r="S51" s="333">
        <f>'14A'!$AR$120</f>
        <v>0</v>
      </c>
      <c r="T51" s="333">
        <f>'15A'!$AR$120</f>
        <v>0</v>
      </c>
      <c r="U51" s="333">
        <f>'16A'!$AR$120</f>
        <v>0</v>
      </c>
      <c r="V51" s="333">
        <f>'17A'!$AR$120</f>
        <v>0</v>
      </c>
      <c r="W51" s="333">
        <f>'18A'!$AR$120</f>
        <v>0</v>
      </c>
      <c r="X51" s="333">
        <f>'19A'!$AR$120</f>
        <v>0</v>
      </c>
      <c r="Y51" s="333">
        <f>'20A'!$AR$120</f>
        <v>0</v>
      </c>
      <c r="Z51" s="333">
        <f>'21A'!$AR$120</f>
        <v>0</v>
      </c>
      <c r="AA51" s="333">
        <f>'22A'!$AR$120</f>
        <v>0</v>
      </c>
      <c r="AB51" s="333">
        <f>'23A'!$AR$120</f>
        <v>0</v>
      </c>
      <c r="AC51" s="333">
        <f>'24A'!$AR$120</f>
        <v>0</v>
      </c>
      <c r="AD51" s="333">
        <f>'25A'!$AR$120</f>
        <v>0</v>
      </c>
      <c r="AE51" s="333">
        <f>'26A'!$AR$120</f>
        <v>0</v>
      </c>
      <c r="AF51" s="333">
        <f>'27A'!$AR$120</f>
        <v>0</v>
      </c>
      <c r="AG51" s="333">
        <f>'28A'!$AR$120</f>
        <v>0</v>
      </c>
      <c r="AH51" s="333">
        <f>'29A'!$AR$120</f>
        <v>0</v>
      </c>
      <c r="AI51" s="333">
        <f>'30A'!$AR$120</f>
        <v>0</v>
      </c>
    </row>
    <row r="52" spans="1:35" ht="17.399999999999999" hidden="1">
      <c r="A52" s="298"/>
      <c r="B52" s="334" t="str">
        <f>CONCATENATE("T 1.1 Ø",'1A'!AG$116)</f>
        <v>T 1.1 Ø31.8</v>
      </c>
      <c r="C52" s="286" t="s">
        <v>436</v>
      </c>
      <c r="D52" s="293" t="s">
        <v>133</v>
      </c>
      <c r="E52" s="287" t="e">
        <f t="shared" si="0"/>
        <v>#REF!</v>
      </c>
      <c r="F52" s="333">
        <f>'1A'!$AT$120</f>
        <v>0</v>
      </c>
      <c r="G52" s="333" t="e">
        <f>#REF!</f>
        <v>#REF!</v>
      </c>
      <c r="H52" s="333">
        <f>'3A'!$AS$120</f>
        <v>0</v>
      </c>
      <c r="I52" s="333">
        <f>'4A'!$AS$120</f>
        <v>0</v>
      </c>
      <c r="J52" s="333">
        <f>'5A'!$AS$120</f>
        <v>0</v>
      </c>
      <c r="K52" s="333">
        <f>'6A'!$AS$120</f>
        <v>0</v>
      </c>
      <c r="L52" s="333">
        <f>'7A'!$AS$120</f>
        <v>0</v>
      </c>
      <c r="M52" s="333">
        <f>'8A'!$AS$120</f>
        <v>0</v>
      </c>
      <c r="N52" s="333">
        <f>'9A'!$AS$120</f>
        <v>0</v>
      </c>
      <c r="O52" s="333">
        <f>'10A'!$AS$120</f>
        <v>0</v>
      </c>
      <c r="P52" s="333">
        <f>'11A'!$AS$120</f>
        <v>0</v>
      </c>
      <c r="Q52" s="333">
        <f>'12A'!$AS$120</f>
        <v>0</v>
      </c>
      <c r="R52" s="333">
        <f>'13A'!$AS$120</f>
        <v>0</v>
      </c>
      <c r="S52" s="333">
        <f>'14A'!$AS$120</f>
        <v>0</v>
      </c>
      <c r="T52" s="333">
        <f>'15A'!$AS$120</f>
        <v>0</v>
      </c>
      <c r="U52" s="333">
        <f>'16A'!$AS$120</f>
        <v>0</v>
      </c>
      <c r="V52" s="333">
        <f>'17A'!$AS$120</f>
        <v>0</v>
      </c>
      <c r="W52" s="333">
        <f>'18A'!$AS$120</f>
        <v>0</v>
      </c>
      <c r="X52" s="333">
        <f>'19A'!$AS$120</f>
        <v>0</v>
      </c>
      <c r="Y52" s="333">
        <f>'20A'!$AS$120</f>
        <v>0</v>
      </c>
      <c r="Z52" s="333">
        <f>'21A'!$AS$120</f>
        <v>0</v>
      </c>
      <c r="AA52" s="333">
        <f>'22A'!$AS$120</f>
        <v>0</v>
      </c>
      <c r="AB52" s="333">
        <f>'23A'!$AS$120</f>
        <v>0</v>
      </c>
      <c r="AC52" s="333">
        <f>'24A'!$AS$120</f>
        <v>0</v>
      </c>
      <c r="AD52" s="333">
        <f>'25A'!$AS$120</f>
        <v>0</v>
      </c>
      <c r="AE52" s="333">
        <f>'26A'!$AS$120</f>
        <v>0</v>
      </c>
      <c r="AF52" s="333">
        <f>'27A'!$AS$120</f>
        <v>0</v>
      </c>
      <c r="AG52" s="333">
        <f>'28A'!$AS$120</f>
        <v>0</v>
      </c>
      <c r="AH52" s="333">
        <f>'29A'!$AS$120</f>
        <v>0</v>
      </c>
      <c r="AI52" s="333">
        <f>'30A'!$AS$120</f>
        <v>0</v>
      </c>
    </row>
    <row r="53" spans="1:35" ht="17.399999999999999" hidden="1">
      <c r="A53" s="298"/>
      <c r="B53" s="334" t="str">
        <f>CONCATENATE("T 1.1 Ø",'1A'!AH$116)</f>
        <v>T 1.1 Ø34</v>
      </c>
      <c r="C53" s="286" t="s">
        <v>437</v>
      </c>
      <c r="D53" s="293" t="s">
        <v>133</v>
      </c>
      <c r="E53" s="287" t="e">
        <f t="shared" si="0"/>
        <v>#REF!</v>
      </c>
      <c r="F53" s="333">
        <f>'1A'!$AU$120</f>
        <v>0</v>
      </c>
      <c r="G53" s="333" t="e">
        <f>#REF!</f>
        <v>#REF!</v>
      </c>
      <c r="H53" s="333">
        <f>'3A'!$AT$120</f>
        <v>0</v>
      </c>
      <c r="I53" s="333">
        <f>'4A'!$AT$120</f>
        <v>0</v>
      </c>
      <c r="J53" s="333">
        <f>'5A'!$AT$120</f>
        <v>0</v>
      </c>
      <c r="K53" s="333">
        <f>'6A'!$AT$120</f>
        <v>0</v>
      </c>
      <c r="L53" s="333">
        <f>'7A'!$AT$120</f>
        <v>0</v>
      </c>
      <c r="M53" s="333">
        <f>'8A'!$AT$120</f>
        <v>0</v>
      </c>
      <c r="N53" s="333">
        <f>'9A'!$AT$120</f>
        <v>0</v>
      </c>
      <c r="O53" s="333">
        <f>'10A'!$AT$120</f>
        <v>0</v>
      </c>
      <c r="P53" s="333">
        <f>'11A'!$AT$120</f>
        <v>0</v>
      </c>
      <c r="Q53" s="333">
        <f>'12A'!$AT$120</f>
        <v>0</v>
      </c>
      <c r="R53" s="333">
        <f>'13A'!$AT$120</f>
        <v>0</v>
      </c>
      <c r="S53" s="333">
        <f>'14A'!$AT$120</f>
        <v>0</v>
      </c>
      <c r="T53" s="333">
        <f>'15A'!$AT$120</f>
        <v>0</v>
      </c>
      <c r="U53" s="333">
        <f>'16A'!$AT$120</f>
        <v>0</v>
      </c>
      <c r="V53" s="333">
        <f>'17A'!$AT$120</f>
        <v>0</v>
      </c>
      <c r="W53" s="333">
        <f>'18A'!$AT$120</f>
        <v>0</v>
      </c>
      <c r="X53" s="333">
        <f>'19A'!$AT$120</f>
        <v>0</v>
      </c>
      <c r="Y53" s="333">
        <f>'20A'!$AT$120</f>
        <v>0</v>
      </c>
      <c r="Z53" s="333">
        <f>'21A'!$AT$120</f>
        <v>0</v>
      </c>
      <c r="AA53" s="333">
        <f>'22A'!$AT$120</f>
        <v>0</v>
      </c>
      <c r="AB53" s="333">
        <f>'23A'!$AT$120</f>
        <v>0</v>
      </c>
      <c r="AC53" s="333">
        <f>'24A'!$AT$120</f>
        <v>0</v>
      </c>
      <c r="AD53" s="333">
        <f>'25A'!$AT$120</f>
        <v>0</v>
      </c>
      <c r="AE53" s="333">
        <f>'26A'!$AT$120</f>
        <v>0</v>
      </c>
      <c r="AF53" s="333">
        <f>'27A'!$AT$120</f>
        <v>0</v>
      </c>
      <c r="AG53" s="333">
        <f>'28A'!$AT$120</f>
        <v>0</v>
      </c>
      <c r="AH53" s="333">
        <f>'29A'!$AT$120</f>
        <v>0</v>
      </c>
      <c r="AI53" s="333">
        <f>'30A'!$AT$120</f>
        <v>0</v>
      </c>
    </row>
    <row r="54" spans="1:35" ht="17.399999999999999" hidden="1">
      <c r="A54" s="298"/>
      <c r="B54" s="334" t="str">
        <f>CONCATENATE("T 1.1 Ø",'1A'!AI$116)</f>
        <v>T 1.1 Ø42</v>
      </c>
      <c r="C54" s="286" t="s">
        <v>438</v>
      </c>
      <c r="D54" s="293" t="s">
        <v>133</v>
      </c>
      <c r="E54" s="287" t="e">
        <f t="shared" si="0"/>
        <v>#REF!</v>
      </c>
      <c r="F54" s="333">
        <f>'1A'!$AV$120</f>
        <v>0</v>
      </c>
      <c r="G54" s="333" t="e">
        <f>#REF!</f>
        <v>#REF!</v>
      </c>
      <c r="H54" s="333">
        <f>'3A'!$AU$120</f>
        <v>0</v>
      </c>
      <c r="I54" s="333">
        <f>'4A'!$AU$120</f>
        <v>0</v>
      </c>
      <c r="J54" s="333">
        <f>'5A'!$AU$120</f>
        <v>0</v>
      </c>
      <c r="K54" s="333">
        <f>'6A'!$AU$120</f>
        <v>0</v>
      </c>
      <c r="L54" s="333">
        <f>'7A'!$AU$120</f>
        <v>0</v>
      </c>
      <c r="M54" s="333">
        <f>'8A'!$AU$120</f>
        <v>0</v>
      </c>
      <c r="N54" s="333">
        <f>'9A'!$AU$120</f>
        <v>0</v>
      </c>
      <c r="O54" s="333">
        <f>'10A'!$AU$120</f>
        <v>0</v>
      </c>
      <c r="P54" s="333">
        <f>'11A'!$AU$120</f>
        <v>0</v>
      </c>
      <c r="Q54" s="333">
        <f>'12A'!$AU$120</f>
        <v>0</v>
      </c>
      <c r="R54" s="333">
        <f>'13A'!$AU$120</f>
        <v>0</v>
      </c>
      <c r="S54" s="333">
        <f>'14A'!$AU$120</f>
        <v>0</v>
      </c>
      <c r="T54" s="333">
        <f>'15A'!$AU$120</f>
        <v>0</v>
      </c>
      <c r="U54" s="333">
        <f>'16A'!$AU$120</f>
        <v>0</v>
      </c>
      <c r="V54" s="333">
        <f>'17A'!$AU$120</f>
        <v>0</v>
      </c>
      <c r="W54" s="333">
        <f>'18A'!$AU$120</f>
        <v>0</v>
      </c>
      <c r="X54" s="333">
        <f>'19A'!$AU$120</f>
        <v>0</v>
      </c>
      <c r="Y54" s="333">
        <f>'20A'!$AU$120</f>
        <v>0</v>
      </c>
      <c r="Z54" s="333">
        <f>'21A'!$AU$120</f>
        <v>0</v>
      </c>
      <c r="AA54" s="333">
        <f>'22A'!$AU$120</f>
        <v>0</v>
      </c>
      <c r="AB54" s="333">
        <f>'23A'!$AU$120</f>
        <v>0</v>
      </c>
      <c r="AC54" s="333">
        <f>'24A'!$AU$120</f>
        <v>0</v>
      </c>
      <c r="AD54" s="333">
        <f>'25A'!$AU$120</f>
        <v>0</v>
      </c>
      <c r="AE54" s="333">
        <f>'26A'!$AU$120</f>
        <v>0</v>
      </c>
      <c r="AF54" s="333">
        <f>'27A'!$AU$120</f>
        <v>0</v>
      </c>
      <c r="AG54" s="333">
        <f>'28A'!$AU$120</f>
        <v>0</v>
      </c>
      <c r="AH54" s="333">
        <f>'29A'!$AU$120</f>
        <v>0</v>
      </c>
      <c r="AI54" s="333">
        <f>'30A'!$AU$120</f>
        <v>0</v>
      </c>
    </row>
    <row r="55" spans="1:35" ht="17.399999999999999" hidden="1">
      <c r="A55" s="298"/>
      <c r="B55" s="334" t="str">
        <f>CONCATENATE("T 1.1 Ø",'1A'!AJ$116)</f>
        <v>T 1.1 Ø49</v>
      </c>
      <c r="C55" s="286" t="s">
        <v>439</v>
      </c>
      <c r="D55" s="293" t="s">
        <v>133</v>
      </c>
      <c r="E55" s="287" t="e">
        <f t="shared" si="0"/>
        <v>#REF!</v>
      </c>
      <c r="F55" s="333">
        <f>'1A'!$AW$120</f>
        <v>0</v>
      </c>
      <c r="G55" s="333" t="e">
        <f>#REF!</f>
        <v>#REF!</v>
      </c>
      <c r="H55" s="333">
        <f>'3A'!$AV$120</f>
        <v>0</v>
      </c>
      <c r="I55" s="333">
        <f>'4A'!$AV$120</f>
        <v>0</v>
      </c>
      <c r="J55" s="333">
        <f>'5A'!$AV$120</f>
        <v>0</v>
      </c>
      <c r="K55" s="333">
        <f>'6A'!$AV$120</f>
        <v>0</v>
      </c>
      <c r="L55" s="333">
        <f>'7A'!$AV$120</f>
        <v>0</v>
      </c>
      <c r="M55" s="333">
        <f>'8A'!$AV$120</f>
        <v>0</v>
      </c>
      <c r="N55" s="333">
        <f>'9A'!$AV$120</f>
        <v>0</v>
      </c>
      <c r="O55" s="333">
        <f>'10A'!$AV$120</f>
        <v>0</v>
      </c>
      <c r="P55" s="333">
        <f>'11A'!$AV$120</f>
        <v>0</v>
      </c>
      <c r="Q55" s="333">
        <f>'12A'!$AV$120</f>
        <v>0</v>
      </c>
      <c r="R55" s="333">
        <f>'13A'!$AV$120</f>
        <v>0</v>
      </c>
      <c r="S55" s="333">
        <f>'14A'!$AV$120</f>
        <v>0</v>
      </c>
      <c r="T55" s="333">
        <f>'15A'!$AV$120</f>
        <v>0</v>
      </c>
      <c r="U55" s="333">
        <f>'16A'!$AV$120</f>
        <v>0</v>
      </c>
      <c r="V55" s="333">
        <f>'17A'!$AV$120</f>
        <v>0</v>
      </c>
      <c r="W55" s="333">
        <f>'18A'!$AV$120</f>
        <v>0</v>
      </c>
      <c r="X55" s="333">
        <f>'19A'!$AV$120</f>
        <v>0</v>
      </c>
      <c r="Y55" s="333">
        <f>'20A'!$AV$120</f>
        <v>0</v>
      </c>
      <c r="Z55" s="333">
        <f>'21A'!$AV$120</f>
        <v>0</v>
      </c>
      <c r="AA55" s="333">
        <f>'22A'!$AV$120</f>
        <v>0</v>
      </c>
      <c r="AB55" s="333">
        <f>'23A'!$AV$120</f>
        <v>0</v>
      </c>
      <c r="AC55" s="333">
        <f>'24A'!$AV$120</f>
        <v>0</v>
      </c>
      <c r="AD55" s="333">
        <f>'25A'!$AV$120</f>
        <v>0</v>
      </c>
      <c r="AE55" s="333">
        <f>'26A'!$AV$120</f>
        <v>0</v>
      </c>
      <c r="AF55" s="333">
        <f>'27A'!$AV$120</f>
        <v>0</v>
      </c>
      <c r="AG55" s="333">
        <f>'28A'!$AV$120</f>
        <v>0</v>
      </c>
      <c r="AH55" s="333">
        <f>'29A'!$AV$120</f>
        <v>0</v>
      </c>
      <c r="AI55" s="333">
        <f>'30A'!$AV$120</f>
        <v>0</v>
      </c>
    </row>
    <row r="56" spans="1:35" ht="17.399999999999999" hidden="1">
      <c r="A56" s="298"/>
      <c r="B56" s="334" t="str">
        <f>CONCATENATE("T 1.1 Ø",'1A'!AK$116)</f>
        <v>T 1.1 Ø76</v>
      </c>
      <c r="C56" s="286" t="s">
        <v>440</v>
      </c>
      <c r="D56" s="293" t="s">
        <v>133</v>
      </c>
      <c r="E56" s="287" t="e">
        <f t="shared" si="0"/>
        <v>#REF!</v>
      </c>
      <c r="F56" s="333">
        <f>'1A'!$AX$120</f>
        <v>0</v>
      </c>
      <c r="G56" s="333" t="e">
        <f>#REF!</f>
        <v>#REF!</v>
      </c>
      <c r="H56" s="333">
        <f>'3A'!$AW$120</f>
        <v>0</v>
      </c>
      <c r="I56" s="333">
        <f>'4A'!$AW$120</f>
        <v>0</v>
      </c>
      <c r="J56" s="333">
        <f>'5A'!$AW$120</f>
        <v>0</v>
      </c>
      <c r="K56" s="333">
        <f>'6A'!$AW$120</f>
        <v>0</v>
      </c>
      <c r="L56" s="333">
        <f>'7A'!$AW$120</f>
        <v>0</v>
      </c>
      <c r="M56" s="333">
        <f>'8A'!$AW$120</f>
        <v>0</v>
      </c>
      <c r="N56" s="333">
        <f>'9A'!$AW$120</f>
        <v>0</v>
      </c>
      <c r="O56" s="333">
        <f>'10A'!$AW$120</f>
        <v>0</v>
      </c>
      <c r="P56" s="333">
        <f>'11A'!$AW$120</f>
        <v>0</v>
      </c>
      <c r="Q56" s="333">
        <f>'12A'!$AW$120</f>
        <v>0</v>
      </c>
      <c r="R56" s="333">
        <f>'13A'!$AW$120</f>
        <v>0</v>
      </c>
      <c r="S56" s="333">
        <f>'14A'!$AW$120</f>
        <v>0</v>
      </c>
      <c r="T56" s="333">
        <f>'15A'!$AW$120</f>
        <v>0</v>
      </c>
      <c r="U56" s="333">
        <f>'16A'!$AW$120</f>
        <v>0</v>
      </c>
      <c r="V56" s="333">
        <f>'17A'!$AW$120</f>
        <v>0</v>
      </c>
      <c r="W56" s="333">
        <f>'18A'!$AW$120</f>
        <v>0</v>
      </c>
      <c r="X56" s="333">
        <f>'19A'!$AW$120</f>
        <v>0</v>
      </c>
      <c r="Y56" s="333">
        <f>'20A'!$AW$120</f>
        <v>0</v>
      </c>
      <c r="Z56" s="333">
        <f>'21A'!$AW$120</f>
        <v>0</v>
      </c>
      <c r="AA56" s="333">
        <f>'22A'!$AW$120</f>
        <v>0</v>
      </c>
      <c r="AB56" s="333">
        <f>'23A'!$AW$120</f>
        <v>0</v>
      </c>
      <c r="AC56" s="333">
        <f>'24A'!$AW$120</f>
        <v>0</v>
      </c>
      <c r="AD56" s="333">
        <f>'25A'!$AW$120</f>
        <v>0</v>
      </c>
      <c r="AE56" s="333">
        <f>'26A'!$AW$120</f>
        <v>0</v>
      </c>
      <c r="AF56" s="333">
        <f>'27A'!$AW$120</f>
        <v>0</v>
      </c>
      <c r="AG56" s="333">
        <f>'28A'!$AW$120</f>
        <v>0</v>
      </c>
      <c r="AH56" s="333">
        <f>'29A'!$AW$120</f>
        <v>0</v>
      </c>
      <c r="AI56" s="333">
        <f>'30A'!$AW$120</f>
        <v>0</v>
      </c>
    </row>
    <row r="57" spans="1:35" ht="17.399999999999999" hidden="1">
      <c r="A57" s="298"/>
      <c r="B57" s="334" t="str">
        <f>CONCATENATE("T 1.1 Ø",'1A'!AL$116)</f>
        <v>T 1.1 Ø</v>
      </c>
      <c r="C57" s="286" t="s">
        <v>441</v>
      </c>
      <c r="D57" s="293" t="s">
        <v>133</v>
      </c>
      <c r="E57" s="287" t="e">
        <f t="shared" si="0"/>
        <v>#REF!</v>
      </c>
      <c r="F57" s="333">
        <f>'1A'!$AY$120</f>
        <v>0</v>
      </c>
      <c r="G57" s="333" t="e">
        <f>#REF!</f>
        <v>#REF!</v>
      </c>
      <c r="H57" s="333">
        <f>'3A'!$AX$120</f>
        <v>0</v>
      </c>
      <c r="I57" s="333">
        <f>'4A'!$AX$120</f>
        <v>0</v>
      </c>
      <c r="J57" s="333">
        <f>'5A'!$AX$120</f>
        <v>0</v>
      </c>
      <c r="K57" s="333">
        <f>'6A'!$AX$120</f>
        <v>0</v>
      </c>
      <c r="L57" s="333">
        <f>'7A'!$AX$120</f>
        <v>0</v>
      </c>
      <c r="M57" s="333">
        <f>'8A'!$AX$120</f>
        <v>0</v>
      </c>
      <c r="N57" s="333">
        <f>'9A'!$AX$120</f>
        <v>0</v>
      </c>
      <c r="O57" s="333">
        <f>'10A'!$AX$120</f>
        <v>0</v>
      </c>
      <c r="P57" s="333">
        <f>'11A'!$AX$120</f>
        <v>0</v>
      </c>
      <c r="Q57" s="333">
        <f>'12A'!$AX$120</f>
        <v>0</v>
      </c>
      <c r="R57" s="333">
        <f>'13A'!$AX$120</f>
        <v>0</v>
      </c>
      <c r="S57" s="333">
        <f>'14A'!$AX$120</f>
        <v>0</v>
      </c>
      <c r="T57" s="333">
        <f>'15A'!$AX$120</f>
        <v>0</v>
      </c>
      <c r="U57" s="333">
        <f>'16A'!$AX$120</f>
        <v>0</v>
      </c>
      <c r="V57" s="333">
        <f>'17A'!$AX$120</f>
        <v>0</v>
      </c>
      <c r="W57" s="333">
        <f>'18A'!$AX$120</f>
        <v>0</v>
      </c>
      <c r="X57" s="333">
        <f>'19A'!$AX$120</f>
        <v>0</v>
      </c>
      <c r="Y57" s="333">
        <f>'20A'!$AX$120</f>
        <v>0</v>
      </c>
      <c r="Z57" s="333">
        <f>'21A'!$AX$120</f>
        <v>0</v>
      </c>
      <c r="AA57" s="333">
        <f>'22A'!$AX$120</f>
        <v>0</v>
      </c>
      <c r="AB57" s="333">
        <f>'23A'!$AX$120</f>
        <v>0</v>
      </c>
      <c r="AC57" s="333">
        <f>'24A'!$AX$120</f>
        <v>0</v>
      </c>
      <c r="AD57" s="333">
        <f>'25A'!$AX$120</f>
        <v>0</v>
      </c>
      <c r="AE57" s="333">
        <f>'26A'!$AX$120</f>
        <v>0</v>
      </c>
      <c r="AF57" s="333">
        <f>'27A'!$AX$120</f>
        <v>0</v>
      </c>
      <c r="AG57" s="333">
        <f>'28A'!$AX$120</f>
        <v>0</v>
      </c>
      <c r="AH57" s="333">
        <f>'29A'!$AX$120</f>
        <v>0</v>
      </c>
      <c r="AI57" s="333">
        <f>'30A'!$AX$120</f>
        <v>0</v>
      </c>
    </row>
    <row r="58" spans="1:35" ht="17.399999999999999" hidden="1">
      <c r="A58" s="298"/>
      <c r="B58" s="334" t="str">
        <f>CONCATENATE("T 1.1 Ø",'1A'!AM$116)</f>
        <v>T 1.1 Ø</v>
      </c>
      <c r="C58" s="286" t="s">
        <v>442</v>
      </c>
      <c r="D58" s="293" t="s">
        <v>133</v>
      </c>
      <c r="E58" s="287" t="e">
        <f t="shared" si="0"/>
        <v>#REF!</v>
      </c>
      <c r="F58" s="333">
        <f>'1A'!$AZ$120</f>
        <v>0</v>
      </c>
      <c r="G58" s="333" t="e">
        <f>#REF!</f>
        <v>#REF!</v>
      </c>
      <c r="H58" s="333">
        <f>'3A'!$AY$120</f>
        <v>0</v>
      </c>
      <c r="I58" s="333">
        <f>'4A'!$AY$120</f>
        <v>0</v>
      </c>
      <c r="J58" s="333">
        <f>'5A'!$AY$120</f>
        <v>0</v>
      </c>
      <c r="K58" s="333">
        <f>'6A'!$AY$120</f>
        <v>0</v>
      </c>
      <c r="L58" s="333">
        <f>'7A'!$AY$120</f>
        <v>0</v>
      </c>
      <c r="M58" s="333">
        <f>'8A'!$AY$120</f>
        <v>0</v>
      </c>
      <c r="N58" s="333">
        <f>'9A'!$AY$120</f>
        <v>0</v>
      </c>
      <c r="O58" s="333">
        <f>'10A'!$AY$120</f>
        <v>0</v>
      </c>
      <c r="P58" s="333">
        <f>'11A'!$AY$120</f>
        <v>0</v>
      </c>
      <c r="Q58" s="333">
        <f>'12A'!$AY$120</f>
        <v>0</v>
      </c>
      <c r="R58" s="333">
        <f>'13A'!$AY$120</f>
        <v>0</v>
      </c>
      <c r="S58" s="333">
        <f>'14A'!$AY$120</f>
        <v>0</v>
      </c>
      <c r="T58" s="333">
        <f>'15A'!$AY$120</f>
        <v>0</v>
      </c>
      <c r="U58" s="333">
        <f>'16A'!$AY$120</f>
        <v>0</v>
      </c>
      <c r="V58" s="333">
        <f>'17A'!$AY$120</f>
        <v>0</v>
      </c>
      <c r="W58" s="333">
        <f>'18A'!$AY$120</f>
        <v>0</v>
      </c>
      <c r="X58" s="333">
        <f>'19A'!$AY$120</f>
        <v>0</v>
      </c>
      <c r="Y58" s="333">
        <f>'20A'!$AY$120</f>
        <v>0</v>
      </c>
      <c r="Z58" s="333">
        <f>'21A'!$AY$120</f>
        <v>0</v>
      </c>
      <c r="AA58" s="333">
        <f>'22A'!$AY$120</f>
        <v>0</v>
      </c>
      <c r="AB58" s="333">
        <f>'23A'!$AY$120</f>
        <v>0</v>
      </c>
      <c r="AC58" s="333">
        <f>'24A'!$AY$120</f>
        <v>0</v>
      </c>
      <c r="AD58" s="333">
        <f>'25A'!$AY$120</f>
        <v>0</v>
      </c>
      <c r="AE58" s="333">
        <f>'26A'!$AY$120</f>
        <v>0</v>
      </c>
      <c r="AF58" s="333">
        <f>'27A'!$AY$120</f>
        <v>0</v>
      </c>
      <c r="AG58" s="333">
        <f>'28A'!$AY$120</f>
        <v>0</v>
      </c>
      <c r="AH58" s="333">
        <f>'29A'!$AY$120</f>
        <v>0</v>
      </c>
      <c r="AI58" s="333">
        <f>'30A'!$AY$120</f>
        <v>0</v>
      </c>
    </row>
    <row r="59" spans="1:35" ht="17.399999999999999" hidden="1">
      <c r="A59" s="298"/>
      <c r="B59" s="334" t="str">
        <f>CONCATENATE("T 1.2 Ø",'1A'!AB$116)</f>
        <v>T 1.2 Ø19</v>
      </c>
      <c r="C59" s="286" t="s">
        <v>443</v>
      </c>
      <c r="D59" s="293" t="s">
        <v>133</v>
      </c>
      <c r="E59" s="287" t="e">
        <f t="shared" si="0"/>
        <v>#REF!</v>
      </c>
      <c r="F59" s="333">
        <f>'1A'!$AO$121</f>
        <v>0</v>
      </c>
      <c r="G59" s="333" t="e">
        <f>#REF!</f>
        <v>#REF!</v>
      </c>
      <c r="H59" s="333">
        <f>'3A'!$AN$121</f>
        <v>0</v>
      </c>
      <c r="I59" s="333">
        <f>'4A'!$AN$121</f>
        <v>0</v>
      </c>
      <c r="J59" s="333">
        <f>'5A'!$AN$121</f>
        <v>0</v>
      </c>
      <c r="K59" s="333">
        <f>'6A'!$AN$121</f>
        <v>0</v>
      </c>
      <c r="L59" s="333">
        <f>'7A'!$AN$121</f>
        <v>0</v>
      </c>
      <c r="M59" s="333">
        <f>'8A'!$AN$121</f>
        <v>0</v>
      </c>
      <c r="N59" s="333">
        <f>'9A'!$AN$121</f>
        <v>0</v>
      </c>
      <c r="O59" s="333">
        <f>'10A'!$AN$121</f>
        <v>0</v>
      </c>
      <c r="P59" s="333">
        <f>'11A'!$AN$121</f>
        <v>0</v>
      </c>
      <c r="Q59" s="333">
        <f>'12A'!$AN$121</f>
        <v>0</v>
      </c>
      <c r="R59" s="333">
        <f>'13A'!$AN$121</f>
        <v>0</v>
      </c>
      <c r="S59" s="333">
        <f>'14A'!$AN$121</f>
        <v>0</v>
      </c>
      <c r="T59" s="333">
        <f>'15A'!$AN$121</f>
        <v>0</v>
      </c>
      <c r="U59" s="333">
        <f>'16A'!$AN$121</f>
        <v>0</v>
      </c>
      <c r="V59" s="333">
        <f>'17A'!$AN$121</f>
        <v>0</v>
      </c>
      <c r="W59" s="333">
        <f>'18A'!$AN$121</f>
        <v>0</v>
      </c>
      <c r="X59" s="333">
        <f>'19A'!$AN$121</f>
        <v>0</v>
      </c>
      <c r="Y59" s="333">
        <f>'20A'!$AN$121</f>
        <v>0</v>
      </c>
      <c r="Z59" s="333">
        <f>'21A'!$AN$121</f>
        <v>0</v>
      </c>
      <c r="AA59" s="333">
        <f>'22A'!$AN$121</f>
        <v>0</v>
      </c>
      <c r="AB59" s="333">
        <f>'23A'!$AN$121</f>
        <v>0</v>
      </c>
      <c r="AC59" s="333">
        <f>'24A'!$AN$121</f>
        <v>0</v>
      </c>
      <c r="AD59" s="333">
        <f>'25A'!$AN$121</f>
        <v>0</v>
      </c>
      <c r="AE59" s="333">
        <f>'26A'!$AN$121</f>
        <v>0</v>
      </c>
      <c r="AF59" s="333">
        <f>'27A'!$AN$121</f>
        <v>0</v>
      </c>
      <c r="AG59" s="333">
        <f>'28A'!$AN$121</f>
        <v>0</v>
      </c>
      <c r="AH59" s="333">
        <f>'29A'!$AN$121</f>
        <v>0</v>
      </c>
      <c r="AI59" s="333">
        <f>'30A'!$AN$121</f>
        <v>0</v>
      </c>
    </row>
    <row r="60" spans="1:35" ht="17.399999999999999" hidden="1">
      <c r="A60" s="298"/>
      <c r="B60" s="334" t="str">
        <f>CONCATENATE("T 1.2 Ø",'1A'!AC$116)</f>
        <v>T 1.2 Ø21</v>
      </c>
      <c r="C60" s="286" t="s">
        <v>444</v>
      </c>
      <c r="D60" s="293" t="s">
        <v>133</v>
      </c>
      <c r="E60" s="287" t="e">
        <f t="shared" si="0"/>
        <v>#REF!</v>
      </c>
      <c r="F60" s="333">
        <f>'1A'!$AP$121</f>
        <v>0</v>
      </c>
      <c r="G60" s="333" t="e">
        <f>#REF!</f>
        <v>#REF!</v>
      </c>
      <c r="H60" s="333">
        <f>'3A'!$AO$121</f>
        <v>0</v>
      </c>
      <c r="I60" s="333">
        <f>'4A'!$AO$121</f>
        <v>0</v>
      </c>
      <c r="J60" s="333">
        <f>'5A'!$AO$121</f>
        <v>0</v>
      </c>
      <c r="K60" s="333">
        <f>'6A'!$AO$121</f>
        <v>0</v>
      </c>
      <c r="L60" s="333">
        <f>'7A'!$AO$121</f>
        <v>0</v>
      </c>
      <c r="M60" s="333">
        <f>'8A'!$AO$121</f>
        <v>0</v>
      </c>
      <c r="N60" s="333">
        <f>'9A'!$AO$121</f>
        <v>0</v>
      </c>
      <c r="O60" s="333">
        <f>'10A'!$AO$121</f>
        <v>0</v>
      </c>
      <c r="P60" s="333">
        <f>'11A'!$AO$121</f>
        <v>0</v>
      </c>
      <c r="Q60" s="333">
        <f>'12A'!$AO$121</f>
        <v>0</v>
      </c>
      <c r="R60" s="333">
        <f>'13A'!$AO$121</f>
        <v>0</v>
      </c>
      <c r="S60" s="333">
        <f>'14A'!$AO$121</f>
        <v>0</v>
      </c>
      <c r="T60" s="333">
        <f>'15A'!$AO$121</f>
        <v>0</v>
      </c>
      <c r="U60" s="333">
        <f>'16A'!$AO$121</f>
        <v>0</v>
      </c>
      <c r="V60" s="333">
        <f>'17A'!$AO$121</f>
        <v>0</v>
      </c>
      <c r="W60" s="333">
        <f>'18A'!$AO$121</f>
        <v>0</v>
      </c>
      <c r="X60" s="333">
        <f>'19A'!$AO$121</f>
        <v>0</v>
      </c>
      <c r="Y60" s="333">
        <f>'20A'!$AO$121</f>
        <v>0</v>
      </c>
      <c r="Z60" s="333">
        <f>'21A'!$AO$121</f>
        <v>0</v>
      </c>
      <c r="AA60" s="333">
        <f>'22A'!$AO$121</f>
        <v>0</v>
      </c>
      <c r="AB60" s="333">
        <f>'23A'!$AO$121</f>
        <v>0</v>
      </c>
      <c r="AC60" s="333">
        <f>'24A'!$AO$121</f>
        <v>0</v>
      </c>
      <c r="AD60" s="333">
        <f>'25A'!$AO$121</f>
        <v>0</v>
      </c>
      <c r="AE60" s="333">
        <f>'26A'!$AO$121</f>
        <v>0</v>
      </c>
      <c r="AF60" s="333">
        <f>'27A'!$AO$121</f>
        <v>0</v>
      </c>
      <c r="AG60" s="333">
        <f>'28A'!$AO$121</f>
        <v>0</v>
      </c>
      <c r="AH60" s="333">
        <f>'29A'!$AO$121</f>
        <v>0</v>
      </c>
      <c r="AI60" s="333">
        <f>'30A'!$AO$121</f>
        <v>0</v>
      </c>
    </row>
    <row r="61" spans="1:35" ht="17.399999999999999" hidden="1">
      <c r="A61" s="298"/>
      <c r="B61" s="334" t="str">
        <f>CONCATENATE("T 1.2 Ø",'1A'!AD$116)</f>
        <v>T 1.2 Ø22.2</v>
      </c>
      <c r="C61" s="286" t="s">
        <v>445</v>
      </c>
      <c r="D61" s="293" t="s">
        <v>133</v>
      </c>
      <c r="E61" s="287" t="e">
        <f t="shared" si="0"/>
        <v>#REF!</v>
      </c>
      <c r="F61" s="333">
        <f>'1A'!$AQ$121</f>
        <v>0</v>
      </c>
      <c r="G61" s="333" t="e">
        <f>#REF!</f>
        <v>#REF!</v>
      </c>
      <c r="H61" s="333">
        <f>'3A'!$AP$121</f>
        <v>0</v>
      </c>
      <c r="I61" s="333">
        <f>'4A'!$AP$121</f>
        <v>0</v>
      </c>
      <c r="J61" s="333">
        <f>'5A'!$AP$121</f>
        <v>0</v>
      </c>
      <c r="K61" s="333">
        <f>'6A'!$AP$121</f>
        <v>0</v>
      </c>
      <c r="L61" s="333">
        <f>'7A'!$AP$121</f>
        <v>0</v>
      </c>
      <c r="M61" s="333">
        <f>'8A'!$AP$121</f>
        <v>0</v>
      </c>
      <c r="N61" s="333">
        <f>'9A'!$AP$121</f>
        <v>0</v>
      </c>
      <c r="O61" s="333">
        <f>'10A'!$AP$121</f>
        <v>0</v>
      </c>
      <c r="P61" s="333">
        <f>'11A'!$AP$121</f>
        <v>0</v>
      </c>
      <c r="Q61" s="333">
        <f>'12A'!$AP$121</f>
        <v>0</v>
      </c>
      <c r="R61" s="333">
        <f>'13A'!$AP$121</f>
        <v>0</v>
      </c>
      <c r="S61" s="333">
        <f>'14A'!$AP$121</f>
        <v>0</v>
      </c>
      <c r="T61" s="333">
        <f>'15A'!$AP$121</f>
        <v>0</v>
      </c>
      <c r="U61" s="333">
        <f>'16A'!$AP$121</f>
        <v>0</v>
      </c>
      <c r="V61" s="333">
        <f>'17A'!$AP$121</f>
        <v>0</v>
      </c>
      <c r="W61" s="333">
        <f>'18A'!$AP$121</f>
        <v>0</v>
      </c>
      <c r="X61" s="333">
        <f>'19A'!$AP$121</f>
        <v>0</v>
      </c>
      <c r="Y61" s="333">
        <f>'20A'!$AP$121</f>
        <v>0</v>
      </c>
      <c r="Z61" s="333">
        <f>'21A'!$AP$121</f>
        <v>0</v>
      </c>
      <c r="AA61" s="333">
        <f>'22A'!$AP$121</f>
        <v>0</v>
      </c>
      <c r="AB61" s="333">
        <f>'23A'!$AP$121</f>
        <v>0</v>
      </c>
      <c r="AC61" s="333">
        <f>'24A'!$AP$121</f>
        <v>0</v>
      </c>
      <c r="AD61" s="333">
        <f>'25A'!$AP$121</f>
        <v>0</v>
      </c>
      <c r="AE61" s="333">
        <f>'26A'!$AP$121</f>
        <v>0</v>
      </c>
      <c r="AF61" s="333">
        <f>'27A'!$AP$121</f>
        <v>0</v>
      </c>
      <c r="AG61" s="333">
        <f>'28A'!$AP$121</f>
        <v>0</v>
      </c>
      <c r="AH61" s="333">
        <f>'29A'!$AP$121</f>
        <v>0</v>
      </c>
      <c r="AI61" s="333">
        <f>'30A'!$AP$121</f>
        <v>0</v>
      </c>
    </row>
    <row r="62" spans="1:35" ht="17.399999999999999" hidden="1">
      <c r="A62" s="298"/>
      <c r="B62" s="334" t="str">
        <f>CONCATENATE("T 1.2 Ø",'1A'!AE$116)</f>
        <v>T 1.2 Ø25.4</v>
      </c>
      <c r="C62" s="286" t="s">
        <v>446</v>
      </c>
      <c r="D62" s="293" t="s">
        <v>133</v>
      </c>
      <c r="E62" s="287" t="e">
        <f t="shared" si="0"/>
        <v>#REF!</v>
      </c>
      <c r="F62" s="333">
        <f>'1A'!$AR$121</f>
        <v>0</v>
      </c>
      <c r="G62" s="333" t="e">
        <f>#REF!</f>
        <v>#REF!</v>
      </c>
      <c r="H62" s="333">
        <f>'3A'!$AQ$121</f>
        <v>0</v>
      </c>
      <c r="I62" s="333">
        <f>'4A'!$AQ$121</f>
        <v>0</v>
      </c>
      <c r="J62" s="333">
        <f>'5A'!$AQ$121</f>
        <v>0</v>
      </c>
      <c r="K62" s="333">
        <f>'6A'!$AQ$121</f>
        <v>0</v>
      </c>
      <c r="L62" s="333">
        <f>'7A'!$AQ$121</f>
        <v>0</v>
      </c>
      <c r="M62" s="333">
        <f>'8A'!$AQ$121</f>
        <v>0</v>
      </c>
      <c r="N62" s="333">
        <f>'9A'!$AQ$121</f>
        <v>0</v>
      </c>
      <c r="O62" s="333">
        <f>'10A'!$AQ$121</f>
        <v>0</v>
      </c>
      <c r="P62" s="333">
        <f>'11A'!$AQ$121</f>
        <v>0</v>
      </c>
      <c r="Q62" s="333">
        <f>'12A'!$AQ$121</f>
        <v>0</v>
      </c>
      <c r="R62" s="333">
        <f>'13A'!$AQ$121</f>
        <v>0</v>
      </c>
      <c r="S62" s="333">
        <f>'14A'!$AQ$121</f>
        <v>0</v>
      </c>
      <c r="T62" s="333">
        <f>'15A'!$AQ$121</f>
        <v>0</v>
      </c>
      <c r="U62" s="333">
        <f>'16A'!$AQ$121</f>
        <v>0</v>
      </c>
      <c r="V62" s="333">
        <f>'17A'!$AQ$121</f>
        <v>0</v>
      </c>
      <c r="W62" s="333">
        <f>'18A'!$AQ$121</f>
        <v>0</v>
      </c>
      <c r="X62" s="333">
        <f>'19A'!$AQ$121</f>
        <v>0</v>
      </c>
      <c r="Y62" s="333">
        <f>'20A'!$AQ$121</f>
        <v>0</v>
      </c>
      <c r="Z62" s="333">
        <f>'21A'!$AQ$121</f>
        <v>0</v>
      </c>
      <c r="AA62" s="333">
        <f>'22A'!$AQ$121</f>
        <v>0</v>
      </c>
      <c r="AB62" s="333">
        <f>'23A'!$AQ$121</f>
        <v>0</v>
      </c>
      <c r="AC62" s="333">
        <f>'24A'!$AQ$121</f>
        <v>0</v>
      </c>
      <c r="AD62" s="333">
        <f>'25A'!$AQ$121</f>
        <v>0</v>
      </c>
      <c r="AE62" s="333">
        <f>'26A'!$AQ$121</f>
        <v>0</v>
      </c>
      <c r="AF62" s="333">
        <f>'27A'!$AQ$121</f>
        <v>0</v>
      </c>
      <c r="AG62" s="333">
        <f>'28A'!$AQ$121</f>
        <v>0</v>
      </c>
      <c r="AH62" s="333">
        <f>'29A'!$AQ$121</f>
        <v>0</v>
      </c>
      <c r="AI62" s="333">
        <f>'30A'!$AQ$121</f>
        <v>0</v>
      </c>
    </row>
    <row r="63" spans="1:35" ht="17.399999999999999" hidden="1">
      <c r="A63" s="298"/>
      <c r="B63" s="334" t="str">
        <f>CONCATENATE("T 1.2 Ø",'1A'!AF$116)</f>
        <v>T 1.2 Ø27</v>
      </c>
      <c r="C63" s="286" t="s">
        <v>447</v>
      </c>
      <c r="D63" s="293" t="s">
        <v>133</v>
      </c>
      <c r="E63" s="287" t="e">
        <f t="shared" si="0"/>
        <v>#REF!</v>
      </c>
      <c r="F63" s="333">
        <f>'1A'!$AS$121</f>
        <v>0</v>
      </c>
      <c r="G63" s="333" t="e">
        <f>#REF!</f>
        <v>#REF!</v>
      </c>
      <c r="H63" s="333">
        <f>'3A'!$AR$121</f>
        <v>0</v>
      </c>
      <c r="I63" s="333">
        <f>'4A'!$AR$121</f>
        <v>0</v>
      </c>
      <c r="J63" s="333">
        <f>'5A'!$AR$121</f>
        <v>0</v>
      </c>
      <c r="K63" s="333">
        <f>'6A'!$AR$121</f>
        <v>0</v>
      </c>
      <c r="L63" s="333">
        <f>'7A'!$AR$121</f>
        <v>0</v>
      </c>
      <c r="M63" s="333">
        <f>'8A'!$AR$121</f>
        <v>0</v>
      </c>
      <c r="N63" s="333">
        <f>'9A'!$AR$121</f>
        <v>0</v>
      </c>
      <c r="O63" s="333">
        <f>'10A'!$AR$121</f>
        <v>0</v>
      </c>
      <c r="P63" s="333">
        <f>'11A'!$AR$121</f>
        <v>0</v>
      </c>
      <c r="Q63" s="333">
        <f>'12A'!$AR$121</f>
        <v>0</v>
      </c>
      <c r="R63" s="333">
        <f>'13A'!$AR$121</f>
        <v>0</v>
      </c>
      <c r="S63" s="333">
        <f>'14A'!$AR$121</f>
        <v>0</v>
      </c>
      <c r="T63" s="333">
        <f>'15A'!$AR$121</f>
        <v>0</v>
      </c>
      <c r="U63" s="333">
        <f>'16A'!$AR$121</f>
        <v>0</v>
      </c>
      <c r="V63" s="333">
        <f>'17A'!$AR$121</f>
        <v>0</v>
      </c>
      <c r="W63" s="333">
        <f>'18A'!$AR$121</f>
        <v>0</v>
      </c>
      <c r="X63" s="333">
        <f>'19A'!$AR$121</f>
        <v>0</v>
      </c>
      <c r="Y63" s="333">
        <f>'20A'!$AR$121</f>
        <v>0</v>
      </c>
      <c r="Z63" s="333">
        <f>'21A'!$AR$121</f>
        <v>0</v>
      </c>
      <c r="AA63" s="333">
        <f>'22A'!$AR$121</f>
        <v>0</v>
      </c>
      <c r="AB63" s="333">
        <f>'23A'!$AR$121</f>
        <v>0</v>
      </c>
      <c r="AC63" s="333">
        <f>'24A'!$AR$121</f>
        <v>0</v>
      </c>
      <c r="AD63" s="333">
        <f>'25A'!$AR$121</f>
        <v>0</v>
      </c>
      <c r="AE63" s="333">
        <f>'26A'!$AR$121</f>
        <v>0</v>
      </c>
      <c r="AF63" s="333">
        <f>'27A'!$AR$121</f>
        <v>0</v>
      </c>
      <c r="AG63" s="333">
        <f>'28A'!$AR$121</f>
        <v>0</v>
      </c>
      <c r="AH63" s="333">
        <f>'29A'!$AR$121</f>
        <v>0</v>
      </c>
      <c r="AI63" s="333">
        <f>'30A'!$AR$121</f>
        <v>0</v>
      </c>
    </row>
    <row r="64" spans="1:35" ht="17.399999999999999" hidden="1">
      <c r="A64" s="298"/>
      <c r="B64" s="334" t="str">
        <f>CONCATENATE("T 1.2 Ø",'1A'!AG$116)</f>
        <v>T 1.2 Ø31.8</v>
      </c>
      <c r="C64" s="286" t="s">
        <v>448</v>
      </c>
      <c r="D64" s="293" t="s">
        <v>133</v>
      </c>
      <c r="E64" s="287" t="e">
        <f t="shared" si="0"/>
        <v>#REF!</v>
      </c>
      <c r="F64" s="333">
        <f>'1A'!$AT$121</f>
        <v>0</v>
      </c>
      <c r="G64" s="333" t="e">
        <f>#REF!</f>
        <v>#REF!</v>
      </c>
      <c r="H64" s="333">
        <f>'3A'!$AS$121</f>
        <v>0</v>
      </c>
      <c r="I64" s="333">
        <f>'4A'!$AS$121</f>
        <v>0</v>
      </c>
      <c r="J64" s="333">
        <f>'5A'!$AS$121</f>
        <v>0</v>
      </c>
      <c r="K64" s="333">
        <f>'6A'!$AS$121</f>
        <v>0</v>
      </c>
      <c r="L64" s="333">
        <f>'7A'!$AS$121</f>
        <v>0</v>
      </c>
      <c r="M64" s="333">
        <f>'8A'!$AS$121</f>
        <v>0</v>
      </c>
      <c r="N64" s="333">
        <f>'9A'!$AS$121</f>
        <v>0</v>
      </c>
      <c r="O64" s="333">
        <f>'10A'!$AS$121</f>
        <v>0</v>
      </c>
      <c r="P64" s="333">
        <f>'11A'!$AS$121</f>
        <v>0</v>
      </c>
      <c r="Q64" s="333">
        <f>'12A'!$AS$121</f>
        <v>0</v>
      </c>
      <c r="R64" s="333">
        <f>'13A'!$AS$121</f>
        <v>0</v>
      </c>
      <c r="S64" s="333">
        <f>'14A'!$AS$121</f>
        <v>0</v>
      </c>
      <c r="T64" s="333">
        <f>'15A'!$AS$121</f>
        <v>0</v>
      </c>
      <c r="U64" s="333">
        <f>'16A'!$AS$121</f>
        <v>0</v>
      </c>
      <c r="V64" s="333">
        <f>'17A'!$AS$121</f>
        <v>0</v>
      </c>
      <c r="W64" s="333">
        <f>'18A'!$AS$121</f>
        <v>0</v>
      </c>
      <c r="X64" s="333">
        <f>'19A'!$AS$121</f>
        <v>0</v>
      </c>
      <c r="Y64" s="333">
        <f>'20A'!$AS$121</f>
        <v>0</v>
      </c>
      <c r="Z64" s="333">
        <f>'21A'!$AS$121</f>
        <v>0</v>
      </c>
      <c r="AA64" s="333">
        <f>'22A'!$AS$121</f>
        <v>0</v>
      </c>
      <c r="AB64" s="333">
        <f>'23A'!$AS$121</f>
        <v>0</v>
      </c>
      <c r="AC64" s="333">
        <f>'24A'!$AS$121</f>
        <v>0</v>
      </c>
      <c r="AD64" s="333">
        <f>'25A'!$AS$121</f>
        <v>0</v>
      </c>
      <c r="AE64" s="333">
        <f>'26A'!$AS$121</f>
        <v>0</v>
      </c>
      <c r="AF64" s="333">
        <f>'27A'!$AS$121</f>
        <v>0</v>
      </c>
      <c r="AG64" s="333">
        <f>'28A'!$AS$121</f>
        <v>0</v>
      </c>
      <c r="AH64" s="333">
        <f>'29A'!$AS$121</f>
        <v>0</v>
      </c>
      <c r="AI64" s="333">
        <f>'30A'!$AS$121</f>
        <v>0</v>
      </c>
    </row>
    <row r="65" spans="1:35" ht="17.399999999999999" hidden="1">
      <c r="A65" s="298"/>
      <c r="B65" s="334" t="str">
        <f>CONCATENATE("T 1.2 Ø",'1A'!AH$116)</f>
        <v>T 1.2 Ø34</v>
      </c>
      <c r="C65" s="286" t="s">
        <v>449</v>
      </c>
      <c r="D65" s="293" t="s">
        <v>133</v>
      </c>
      <c r="E65" s="287" t="e">
        <f t="shared" si="0"/>
        <v>#REF!</v>
      </c>
      <c r="F65" s="333">
        <f>'1A'!$AU$121</f>
        <v>0</v>
      </c>
      <c r="G65" s="333" t="e">
        <f>#REF!</f>
        <v>#REF!</v>
      </c>
      <c r="H65" s="333">
        <f>'3A'!$AT$121</f>
        <v>0</v>
      </c>
      <c r="I65" s="333">
        <f>'4A'!$AT$121</f>
        <v>0</v>
      </c>
      <c r="J65" s="333">
        <f>'5A'!$AT$121</f>
        <v>0</v>
      </c>
      <c r="K65" s="333">
        <f>'6A'!$AT$121</f>
        <v>0</v>
      </c>
      <c r="L65" s="333">
        <f>'7A'!$AT$121</f>
        <v>0</v>
      </c>
      <c r="M65" s="333">
        <f>'8A'!$AT$121</f>
        <v>0</v>
      </c>
      <c r="N65" s="333">
        <f>'9A'!$AT$121</f>
        <v>0</v>
      </c>
      <c r="O65" s="333">
        <f>'10A'!$AT$121</f>
        <v>0</v>
      </c>
      <c r="P65" s="333">
        <f>'11A'!$AT$121</f>
        <v>0</v>
      </c>
      <c r="Q65" s="333">
        <f>'12A'!$AT$121</f>
        <v>0</v>
      </c>
      <c r="R65" s="333">
        <f>'13A'!$AT$121</f>
        <v>0</v>
      </c>
      <c r="S65" s="333">
        <f>'14A'!$AT$121</f>
        <v>0</v>
      </c>
      <c r="T65" s="333">
        <f>'15A'!$AT$121</f>
        <v>0</v>
      </c>
      <c r="U65" s="333">
        <f>'16A'!$AT$121</f>
        <v>0</v>
      </c>
      <c r="V65" s="333">
        <f>'17A'!$AT$121</f>
        <v>0</v>
      </c>
      <c r="W65" s="333">
        <f>'18A'!$AT$121</f>
        <v>0</v>
      </c>
      <c r="X65" s="333">
        <f>'19A'!$AT$121</f>
        <v>0</v>
      </c>
      <c r="Y65" s="333">
        <f>'20A'!$AT$121</f>
        <v>0</v>
      </c>
      <c r="Z65" s="333">
        <f>'21A'!$AT$121</f>
        <v>0</v>
      </c>
      <c r="AA65" s="333">
        <f>'22A'!$AT$121</f>
        <v>0</v>
      </c>
      <c r="AB65" s="333">
        <f>'23A'!$AT$121</f>
        <v>0</v>
      </c>
      <c r="AC65" s="333">
        <f>'24A'!$AT$121</f>
        <v>0</v>
      </c>
      <c r="AD65" s="333">
        <f>'25A'!$AT$121</f>
        <v>0</v>
      </c>
      <c r="AE65" s="333">
        <f>'26A'!$AT$121</f>
        <v>0</v>
      </c>
      <c r="AF65" s="333">
        <f>'27A'!$AT$121</f>
        <v>0</v>
      </c>
      <c r="AG65" s="333">
        <f>'28A'!$AT$121</f>
        <v>0</v>
      </c>
      <c r="AH65" s="333">
        <f>'29A'!$AT$121</f>
        <v>0</v>
      </c>
      <c r="AI65" s="333">
        <f>'30A'!$AT$121</f>
        <v>0</v>
      </c>
    </row>
    <row r="66" spans="1:35" ht="17.399999999999999" hidden="1">
      <c r="A66" s="298"/>
      <c r="B66" s="334" t="str">
        <f>CONCATENATE("T 1.2 Ø",'1A'!AI$116)</f>
        <v>T 1.2 Ø42</v>
      </c>
      <c r="C66" s="286" t="s">
        <v>450</v>
      </c>
      <c r="D66" s="293" t="s">
        <v>133</v>
      </c>
      <c r="E66" s="287" t="e">
        <f t="shared" si="0"/>
        <v>#REF!</v>
      </c>
      <c r="F66" s="333">
        <f>'1A'!$AV$121</f>
        <v>0</v>
      </c>
      <c r="G66" s="333" t="e">
        <f>#REF!</f>
        <v>#REF!</v>
      </c>
      <c r="H66" s="333">
        <f>'3A'!$AU$121</f>
        <v>0</v>
      </c>
      <c r="I66" s="333">
        <f>'4A'!$AU$121</f>
        <v>0</v>
      </c>
      <c r="J66" s="333">
        <f>'5A'!$AU$121</f>
        <v>0</v>
      </c>
      <c r="K66" s="333">
        <f>'6A'!$AU$121</f>
        <v>0</v>
      </c>
      <c r="L66" s="333">
        <f>'7A'!$AU$121</f>
        <v>0</v>
      </c>
      <c r="M66" s="333">
        <f>'8A'!$AU$121</f>
        <v>0</v>
      </c>
      <c r="N66" s="333">
        <f>'9A'!$AU$121</f>
        <v>0</v>
      </c>
      <c r="O66" s="333">
        <f>'10A'!$AU$121</f>
        <v>0</v>
      </c>
      <c r="P66" s="333">
        <f>'11A'!$AU$121</f>
        <v>0</v>
      </c>
      <c r="Q66" s="333">
        <f>'12A'!$AU$121</f>
        <v>0</v>
      </c>
      <c r="R66" s="333">
        <f>'13A'!$AU$121</f>
        <v>0</v>
      </c>
      <c r="S66" s="333">
        <f>'14A'!$AU$121</f>
        <v>0</v>
      </c>
      <c r="T66" s="333">
        <f>'15A'!$AU$121</f>
        <v>0</v>
      </c>
      <c r="U66" s="333">
        <f>'16A'!$AU$121</f>
        <v>0</v>
      </c>
      <c r="V66" s="333">
        <f>'17A'!$AU$121</f>
        <v>0</v>
      </c>
      <c r="W66" s="333">
        <f>'18A'!$AU$121</f>
        <v>0</v>
      </c>
      <c r="X66" s="333">
        <f>'19A'!$AU$121</f>
        <v>0</v>
      </c>
      <c r="Y66" s="333">
        <f>'20A'!$AU$121</f>
        <v>0</v>
      </c>
      <c r="Z66" s="333">
        <f>'21A'!$AU$121</f>
        <v>0</v>
      </c>
      <c r="AA66" s="333">
        <f>'22A'!$AU$121</f>
        <v>0</v>
      </c>
      <c r="AB66" s="333">
        <f>'23A'!$AU$121</f>
        <v>0</v>
      </c>
      <c r="AC66" s="333">
        <f>'24A'!$AU$121</f>
        <v>0</v>
      </c>
      <c r="AD66" s="333">
        <f>'25A'!$AU$121</f>
        <v>0</v>
      </c>
      <c r="AE66" s="333">
        <f>'26A'!$AU$121</f>
        <v>0</v>
      </c>
      <c r="AF66" s="333">
        <f>'27A'!$AU$121</f>
        <v>0</v>
      </c>
      <c r="AG66" s="333">
        <f>'28A'!$AU$121</f>
        <v>0</v>
      </c>
      <c r="AH66" s="333">
        <f>'29A'!$AU$121</f>
        <v>0</v>
      </c>
      <c r="AI66" s="333">
        <f>'30A'!$AU$121</f>
        <v>0</v>
      </c>
    </row>
    <row r="67" spans="1:35" ht="17.399999999999999" hidden="1">
      <c r="A67" s="298"/>
      <c r="B67" s="334" t="str">
        <f>CONCATENATE("T 1.2 Ø",'1A'!AJ$116)</f>
        <v>T 1.2 Ø49</v>
      </c>
      <c r="C67" s="286" t="s">
        <v>451</v>
      </c>
      <c r="D67" s="293" t="s">
        <v>133</v>
      </c>
      <c r="E67" s="287" t="e">
        <f t="shared" si="0"/>
        <v>#REF!</v>
      </c>
      <c r="F67" s="333">
        <f>'1A'!$AW$121</f>
        <v>0</v>
      </c>
      <c r="G67" s="333" t="e">
        <f>#REF!</f>
        <v>#REF!</v>
      </c>
      <c r="H67" s="333">
        <f>'3A'!$AV$121</f>
        <v>0</v>
      </c>
      <c r="I67" s="333">
        <f>'4A'!$AV$121</f>
        <v>0</v>
      </c>
      <c r="J67" s="333">
        <f>'5A'!$AV$121</f>
        <v>0</v>
      </c>
      <c r="K67" s="333">
        <f>'6A'!$AV$121</f>
        <v>0</v>
      </c>
      <c r="L67" s="333">
        <f>'7A'!$AV$121</f>
        <v>0</v>
      </c>
      <c r="M67" s="333">
        <f>'8A'!$AV$121</f>
        <v>0</v>
      </c>
      <c r="N67" s="333">
        <f>'9A'!$AV$121</f>
        <v>0</v>
      </c>
      <c r="O67" s="333">
        <f>'10A'!$AV$121</f>
        <v>0</v>
      </c>
      <c r="P67" s="333">
        <f>'11A'!$AV$121</f>
        <v>0</v>
      </c>
      <c r="Q67" s="333">
        <f>'12A'!$AV$121</f>
        <v>0</v>
      </c>
      <c r="R67" s="333">
        <f>'13A'!$AV$121</f>
        <v>0</v>
      </c>
      <c r="S67" s="333">
        <f>'14A'!$AV$121</f>
        <v>0</v>
      </c>
      <c r="T67" s="333">
        <f>'15A'!$AV$121</f>
        <v>0</v>
      </c>
      <c r="U67" s="333">
        <f>'16A'!$AV$121</f>
        <v>0</v>
      </c>
      <c r="V67" s="333">
        <f>'17A'!$AV$121</f>
        <v>0</v>
      </c>
      <c r="W67" s="333">
        <f>'18A'!$AV$121</f>
        <v>0</v>
      </c>
      <c r="X67" s="333">
        <f>'19A'!$AV$121</f>
        <v>0</v>
      </c>
      <c r="Y67" s="333">
        <f>'20A'!$AV$121</f>
        <v>0</v>
      </c>
      <c r="Z67" s="333">
        <f>'21A'!$AV$121</f>
        <v>0</v>
      </c>
      <c r="AA67" s="333">
        <f>'22A'!$AV$121</f>
        <v>0</v>
      </c>
      <c r="AB67" s="333">
        <f>'23A'!$AV$121</f>
        <v>0</v>
      </c>
      <c r="AC67" s="333">
        <f>'24A'!$AV$121</f>
        <v>0</v>
      </c>
      <c r="AD67" s="333">
        <f>'25A'!$AV$121</f>
        <v>0</v>
      </c>
      <c r="AE67" s="333">
        <f>'26A'!$AV$121</f>
        <v>0</v>
      </c>
      <c r="AF67" s="333">
        <f>'27A'!$AV$121</f>
        <v>0</v>
      </c>
      <c r="AG67" s="333">
        <f>'28A'!$AV$121</f>
        <v>0</v>
      </c>
      <c r="AH67" s="333">
        <f>'29A'!$AV$121</f>
        <v>0</v>
      </c>
      <c r="AI67" s="333">
        <f>'30A'!$AV$121</f>
        <v>0</v>
      </c>
    </row>
    <row r="68" spans="1:35" ht="17.399999999999999" hidden="1">
      <c r="A68" s="298"/>
      <c r="B68" s="334" t="str">
        <f>CONCATENATE("T 1.2 Ø",'1A'!AK$116)</f>
        <v>T 1.2 Ø76</v>
      </c>
      <c r="C68" s="286" t="s">
        <v>452</v>
      </c>
      <c r="D68" s="293" t="s">
        <v>133</v>
      </c>
      <c r="E68" s="287" t="e">
        <f t="shared" si="0"/>
        <v>#REF!</v>
      </c>
      <c r="F68" s="333">
        <f>'1A'!$AX$121</f>
        <v>0</v>
      </c>
      <c r="G68" s="333" t="e">
        <f>#REF!</f>
        <v>#REF!</v>
      </c>
      <c r="H68" s="333">
        <f>'3A'!$AW$121</f>
        <v>0</v>
      </c>
      <c r="I68" s="333">
        <f>'4A'!$AW$121</f>
        <v>0</v>
      </c>
      <c r="J68" s="333">
        <f>'5A'!$AW$121</f>
        <v>0</v>
      </c>
      <c r="K68" s="333">
        <f>'6A'!$AW$121</f>
        <v>0</v>
      </c>
      <c r="L68" s="333">
        <f>'7A'!$AW$121</f>
        <v>0</v>
      </c>
      <c r="M68" s="333">
        <f>'8A'!$AW$121</f>
        <v>0</v>
      </c>
      <c r="N68" s="333">
        <f>'9A'!$AW$121</f>
        <v>0</v>
      </c>
      <c r="O68" s="333">
        <f>'10A'!$AW$121</f>
        <v>0</v>
      </c>
      <c r="P68" s="333">
        <f>'11A'!$AW$121</f>
        <v>0</v>
      </c>
      <c r="Q68" s="333">
        <f>'12A'!$AW$121</f>
        <v>0</v>
      </c>
      <c r="R68" s="333">
        <f>'13A'!$AW$121</f>
        <v>0</v>
      </c>
      <c r="S68" s="333">
        <f>'14A'!$AW$121</f>
        <v>0</v>
      </c>
      <c r="T68" s="333">
        <f>'15A'!$AW$121</f>
        <v>0</v>
      </c>
      <c r="U68" s="333">
        <f>'16A'!$AW$121</f>
        <v>0</v>
      </c>
      <c r="V68" s="333">
        <f>'17A'!$AW$121</f>
        <v>0</v>
      </c>
      <c r="W68" s="333">
        <f>'18A'!$AW$121</f>
        <v>0</v>
      </c>
      <c r="X68" s="333">
        <f>'19A'!$AW$121</f>
        <v>0</v>
      </c>
      <c r="Y68" s="333">
        <f>'20A'!$AW$121</f>
        <v>0</v>
      </c>
      <c r="Z68" s="333">
        <f>'21A'!$AW$121</f>
        <v>0</v>
      </c>
      <c r="AA68" s="333">
        <f>'22A'!$AW$121</f>
        <v>0</v>
      </c>
      <c r="AB68" s="333">
        <f>'23A'!$AW$121</f>
        <v>0</v>
      </c>
      <c r="AC68" s="333">
        <f>'24A'!$AW$121</f>
        <v>0</v>
      </c>
      <c r="AD68" s="333">
        <f>'25A'!$AW$121</f>
        <v>0</v>
      </c>
      <c r="AE68" s="333">
        <f>'26A'!$AW$121</f>
        <v>0</v>
      </c>
      <c r="AF68" s="333">
        <f>'27A'!$AW$121</f>
        <v>0</v>
      </c>
      <c r="AG68" s="333">
        <f>'28A'!$AW$121</f>
        <v>0</v>
      </c>
      <c r="AH68" s="333">
        <f>'29A'!$AW$121</f>
        <v>0</v>
      </c>
      <c r="AI68" s="333">
        <f>'30A'!$AW$121</f>
        <v>0</v>
      </c>
    </row>
    <row r="69" spans="1:35" ht="17.399999999999999" hidden="1">
      <c r="A69" s="298"/>
      <c r="B69" s="334" t="str">
        <f>CONCATENATE("T 1.2 Ø",'1A'!AL$116)</f>
        <v>T 1.2 Ø</v>
      </c>
      <c r="C69" s="286" t="s">
        <v>453</v>
      </c>
      <c r="D69" s="293" t="s">
        <v>133</v>
      </c>
      <c r="E69" s="287" t="e">
        <f t="shared" si="0"/>
        <v>#REF!</v>
      </c>
      <c r="F69" s="333">
        <f>'1A'!$AY$121</f>
        <v>0</v>
      </c>
      <c r="G69" s="333" t="e">
        <f>#REF!</f>
        <v>#REF!</v>
      </c>
      <c r="H69" s="333">
        <f>'3A'!$AX$121</f>
        <v>0</v>
      </c>
      <c r="I69" s="333">
        <f>'4A'!$AX$121</f>
        <v>0</v>
      </c>
      <c r="J69" s="333">
        <f>'5A'!$AX$121</f>
        <v>0</v>
      </c>
      <c r="K69" s="333">
        <f>'6A'!$AX$121</f>
        <v>0</v>
      </c>
      <c r="L69" s="333">
        <f>'7A'!$AX$121</f>
        <v>0</v>
      </c>
      <c r="M69" s="333">
        <f>'8A'!$AX$121</f>
        <v>0</v>
      </c>
      <c r="N69" s="333">
        <f>'9A'!$AX$121</f>
        <v>0</v>
      </c>
      <c r="O69" s="333">
        <f>'10A'!$AX$121</f>
        <v>0</v>
      </c>
      <c r="P69" s="333">
        <f>'11A'!$AX$121</f>
        <v>0</v>
      </c>
      <c r="Q69" s="333">
        <f>'12A'!$AX$121</f>
        <v>0</v>
      </c>
      <c r="R69" s="333">
        <f>'13A'!$AX$121</f>
        <v>0</v>
      </c>
      <c r="S69" s="333">
        <f>'14A'!$AX$121</f>
        <v>0</v>
      </c>
      <c r="T69" s="333">
        <f>'15A'!$AX$121</f>
        <v>0</v>
      </c>
      <c r="U69" s="333">
        <f>'16A'!$AX$121</f>
        <v>0</v>
      </c>
      <c r="V69" s="333">
        <f>'17A'!$AX$121</f>
        <v>0</v>
      </c>
      <c r="W69" s="333">
        <f>'18A'!$AX$121</f>
        <v>0</v>
      </c>
      <c r="X69" s="333">
        <f>'19A'!$AX$121</f>
        <v>0</v>
      </c>
      <c r="Y69" s="333">
        <f>'20A'!$AX$121</f>
        <v>0</v>
      </c>
      <c r="Z69" s="333">
        <f>'21A'!$AX$121</f>
        <v>0</v>
      </c>
      <c r="AA69" s="333">
        <f>'22A'!$AX$121</f>
        <v>0</v>
      </c>
      <c r="AB69" s="333">
        <f>'23A'!$AX$121</f>
        <v>0</v>
      </c>
      <c r="AC69" s="333">
        <f>'24A'!$AX$121</f>
        <v>0</v>
      </c>
      <c r="AD69" s="333">
        <f>'25A'!$AX$121</f>
        <v>0</v>
      </c>
      <c r="AE69" s="333">
        <f>'26A'!$AX$121</f>
        <v>0</v>
      </c>
      <c r="AF69" s="333">
        <f>'27A'!$AX$121</f>
        <v>0</v>
      </c>
      <c r="AG69" s="333">
        <f>'28A'!$AX$121</f>
        <v>0</v>
      </c>
      <c r="AH69" s="333">
        <f>'29A'!$AX$121</f>
        <v>0</v>
      </c>
      <c r="AI69" s="333">
        <f>'30A'!$AX$121</f>
        <v>0</v>
      </c>
    </row>
    <row r="70" spans="1:35" ht="17.399999999999999" hidden="1">
      <c r="A70" s="298"/>
      <c r="B70" s="334" t="str">
        <f>CONCATENATE("T 1.2 Ø",'1A'!AM$116)</f>
        <v>T 1.2 Ø</v>
      </c>
      <c r="C70" s="286" t="s">
        <v>454</v>
      </c>
      <c r="D70" s="293" t="s">
        <v>133</v>
      </c>
      <c r="E70" s="287" t="e">
        <f t="shared" si="0"/>
        <v>#REF!</v>
      </c>
      <c r="F70" s="333">
        <f>'1A'!$AZ$121</f>
        <v>0</v>
      </c>
      <c r="G70" s="333" t="e">
        <f>#REF!</f>
        <v>#REF!</v>
      </c>
      <c r="H70" s="333">
        <f>'3A'!$AY$121</f>
        <v>0</v>
      </c>
      <c r="I70" s="333">
        <f>'4A'!$AY$121</f>
        <v>0</v>
      </c>
      <c r="J70" s="333">
        <f>'5A'!$AY$121</f>
        <v>0</v>
      </c>
      <c r="K70" s="333">
        <f>'6A'!$AY$121</f>
        <v>0</v>
      </c>
      <c r="L70" s="333">
        <f>'7A'!$AY$121</f>
        <v>0</v>
      </c>
      <c r="M70" s="333">
        <f>'8A'!$AY$121</f>
        <v>0</v>
      </c>
      <c r="N70" s="333">
        <f>'9A'!$AY$121</f>
        <v>0</v>
      </c>
      <c r="O70" s="333">
        <f>'10A'!$AY$121</f>
        <v>0</v>
      </c>
      <c r="P70" s="333">
        <f>'11A'!$AY$121</f>
        <v>0</v>
      </c>
      <c r="Q70" s="333">
        <f>'12A'!$AY$121</f>
        <v>0</v>
      </c>
      <c r="R70" s="333">
        <f>'13A'!$AY$121</f>
        <v>0</v>
      </c>
      <c r="S70" s="333">
        <f>'14A'!$AY$121</f>
        <v>0</v>
      </c>
      <c r="T70" s="333">
        <f>'15A'!$AY$121</f>
        <v>0</v>
      </c>
      <c r="U70" s="333">
        <f>'16A'!$AY$121</f>
        <v>0</v>
      </c>
      <c r="V70" s="333">
        <f>'17A'!$AY$121</f>
        <v>0</v>
      </c>
      <c r="W70" s="333">
        <f>'18A'!$AY$121</f>
        <v>0</v>
      </c>
      <c r="X70" s="333">
        <f>'19A'!$AY$121</f>
        <v>0</v>
      </c>
      <c r="Y70" s="333">
        <f>'20A'!$AY$121</f>
        <v>0</v>
      </c>
      <c r="Z70" s="333">
        <f>'21A'!$AY$121</f>
        <v>0</v>
      </c>
      <c r="AA70" s="333">
        <f>'22A'!$AY$121</f>
        <v>0</v>
      </c>
      <c r="AB70" s="333">
        <f>'23A'!$AY$121</f>
        <v>0</v>
      </c>
      <c r="AC70" s="333">
        <f>'24A'!$AY$121</f>
        <v>0</v>
      </c>
      <c r="AD70" s="333">
        <f>'25A'!$AY$121</f>
        <v>0</v>
      </c>
      <c r="AE70" s="333">
        <f>'26A'!$AY$121</f>
        <v>0</v>
      </c>
      <c r="AF70" s="333">
        <f>'27A'!$AY$121</f>
        <v>0</v>
      </c>
      <c r="AG70" s="333">
        <f>'28A'!$AY$121</f>
        <v>0</v>
      </c>
      <c r="AH70" s="333">
        <f>'29A'!$AY$121</f>
        <v>0</v>
      </c>
      <c r="AI70" s="333">
        <f>'30A'!$AY$121</f>
        <v>0</v>
      </c>
    </row>
    <row r="71" spans="1:35" ht="17.399999999999999" hidden="1">
      <c r="A71" s="298"/>
      <c r="B71" s="334" t="str">
        <f>CONCATENATE("T 1.4 Ø",'1A'!AB$116)</f>
        <v>T 1.4 Ø19</v>
      </c>
      <c r="C71" s="286" t="s">
        <v>455</v>
      </c>
      <c r="D71" s="293" t="s">
        <v>133</v>
      </c>
      <c r="E71" s="287" t="e">
        <f t="shared" si="0"/>
        <v>#REF!</v>
      </c>
      <c r="F71" s="333">
        <f>'1A'!$AO$122</f>
        <v>0</v>
      </c>
      <c r="G71" s="333" t="e">
        <f>#REF!</f>
        <v>#REF!</v>
      </c>
      <c r="H71" s="333">
        <f>'3A'!$AN$122</f>
        <v>0</v>
      </c>
      <c r="I71" s="333">
        <f>'4A'!$AN$122</f>
        <v>0</v>
      </c>
      <c r="J71" s="333">
        <f>'5A'!$AN$122</f>
        <v>0</v>
      </c>
      <c r="K71" s="333">
        <f>'6A'!$AN$122</f>
        <v>0</v>
      </c>
      <c r="L71" s="333">
        <f>'7A'!$AN$122</f>
        <v>0</v>
      </c>
      <c r="M71" s="333">
        <f>'8A'!$AN$122</f>
        <v>0</v>
      </c>
      <c r="N71" s="333">
        <f>'9A'!$AN$122</f>
        <v>0</v>
      </c>
      <c r="O71" s="333">
        <f>'10A'!$AN$122</f>
        <v>0</v>
      </c>
      <c r="P71" s="333">
        <f>'11A'!$AN$122</f>
        <v>0</v>
      </c>
      <c r="Q71" s="333">
        <f>'12A'!$AN$122</f>
        <v>0</v>
      </c>
      <c r="R71" s="333">
        <f>'13A'!$AN$122</f>
        <v>0</v>
      </c>
      <c r="S71" s="333">
        <f>'14A'!$AN$122</f>
        <v>0</v>
      </c>
      <c r="T71" s="333">
        <f>'15A'!$AN$122</f>
        <v>0</v>
      </c>
      <c r="U71" s="333">
        <f>'16A'!$AN$122</f>
        <v>0</v>
      </c>
      <c r="V71" s="333">
        <f>'17A'!$AN$122</f>
        <v>0</v>
      </c>
      <c r="W71" s="333">
        <f>'18A'!$AN$122</f>
        <v>0</v>
      </c>
      <c r="X71" s="333">
        <f>'19A'!$AN$122</f>
        <v>0</v>
      </c>
      <c r="Y71" s="333">
        <f>'20A'!$AN$122</f>
        <v>0</v>
      </c>
      <c r="Z71" s="333">
        <f>'21A'!$AN$122</f>
        <v>0</v>
      </c>
      <c r="AA71" s="333">
        <f>'22A'!$AN$122</f>
        <v>0</v>
      </c>
      <c r="AB71" s="333">
        <f>'23A'!$AN$122</f>
        <v>0</v>
      </c>
      <c r="AC71" s="333">
        <f>'24A'!$AN$122</f>
        <v>0</v>
      </c>
      <c r="AD71" s="333">
        <f>'25A'!$AN$122</f>
        <v>0</v>
      </c>
      <c r="AE71" s="333">
        <f>'26A'!$AN$122</f>
        <v>0</v>
      </c>
      <c r="AF71" s="333">
        <f>'27A'!$AN$122</f>
        <v>0</v>
      </c>
      <c r="AG71" s="333">
        <f>'28A'!$AN$122</f>
        <v>0</v>
      </c>
      <c r="AH71" s="333">
        <f>'29A'!$AN$122</f>
        <v>0</v>
      </c>
      <c r="AI71" s="333">
        <f>'30A'!$AN$122</f>
        <v>0</v>
      </c>
    </row>
    <row r="72" spans="1:35" ht="17.399999999999999" hidden="1">
      <c r="A72" s="298"/>
      <c r="B72" s="334" t="str">
        <f>CONCATENATE("T 1.4 Ø",'1A'!AC$116)</f>
        <v>T 1.4 Ø21</v>
      </c>
      <c r="C72" s="286" t="s">
        <v>456</v>
      </c>
      <c r="D72" s="293" t="s">
        <v>133</v>
      </c>
      <c r="E72" s="287" t="e">
        <f t="shared" si="0"/>
        <v>#REF!</v>
      </c>
      <c r="F72" s="333">
        <f>'1A'!$AP$122</f>
        <v>0</v>
      </c>
      <c r="G72" s="333" t="e">
        <f>#REF!</f>
        <v>#REF!</v>
      </c>
      <c r="H72" s="333">
        <f>'3A'!$AO$122</f>
        <v>0</v>
      </c>
      <c r="I72" s="333">
        <f>'4A'!$AO$122</f>
        <v>0</v>
      </c>
      <c r="J72" s="333">
        <f>'5A'!$AO$122</f>
        <v>0</v>
      </c>
      <c r="K72" s="333">
        <f>'6A'!$AO$122</f>
        <v>0</v>
      </c>
      <c r="L72" s="333">
        <f>'7A'!$AO$122</f>
        <v>0</v>
      </c>
      <c r="M72" s="333">
        <f>'8A'!$AO$122</f>
        <v>0</v>
      </c>
      <c r="N72" s="333">
        <f>'9A'!$AO$122</f>
        <v>0</v>
      </c>
      <c r="O72" s="333">
        <f>'10A'!$AO$122</f>
        <v>0</v>
      </c>
      <c r="P72" s="333">
        <f>'11A'!$AO$122</f>
        <v>0</v>
      </c>
      <c r="Q72" s="333">
        <f>'12A'!$AO$122</f>
        <v>0</v>
      </c>
      <c r="R72" s="333">
        <f>'13A'!$AO$122</f>
        <v>0</v>
      </c>
      <c r="S72" s="333">
        <f>'14A'!$AO$122</f>
        <v>0</v>
      </c>
      <c r="T72" s="333">
        <f>'15A'!$AO$122</f>
        <v>0</v>
      </c>
      <c r="U72" s="333">
        <f>'16A'!$AO$122</f>
        <v>0</v>
      </c>
      <c r="V72" s="333">
        <f>'17A'!$AO$122</f>
        <v>0</v>
      </c>
      <c r="W72" s="333">
        <f>'18A'!$AO$122</f>
        <v>0</v>
      </c>
      <c r="X72" s="333">
        <f>'19A'!$AO$122</f>
        <v>0</v>
      </c>
      <c r="Y72" s="333">
        <f>'20A'!$AO$122</f>
        <v>0</v>
      </c>
      <c r="Z72" s="333">
        <f>'21A'!$AO$122</f>
        <v>0</v>
      </c>
      <c r="AA72" s="333">
        <f>'22A'!$AO$122</f>
        <v>0</v>
      </c>
      <c r="AB72" s="333">
        <f>'23A'!$AO$122</f>
        <v>0</v>
      </c>
      <c r="AC72" s="333">
        <f>'24A'!$AO$122</f>
        <v>0</v>
      </c>
      <c r="AD72" s="333">
        <f>'25A'!$AO$122</f>
        <v>0</v>
      </c>
      <c r="AE72" s="333">
        <f>'26A'!$AO$122</f>
        <v>0</v>
      </c>
      <c r="AF72" s="333">
        <f>'27A'!$AO$122</f>
        <v>0</v>
      </c>
      <c r="AG72" s="333">
        <f>'28A'!$AO$122</f>
        <v>0</v>
      </c>
      <c r="AH72" s="333">
        <f>'29A'!$AO$122</f>
        <v>0</v>
      </c>
      <c r="AI72" s="333">
        <f>'30A'!$AO$122</f>
        <v>0</v>
      </c>
    </row>
    <row r="73" spans="1:35" ht="17.399999999999999" hidden="1">
      <c r="A73" s="298"/>
      <c r="B73" s="334" t="str">
        <f>CONCATENATE("T 1.4 Ø",'1A'!AD$116)</f>
        <v>T 1.4 Ø22.2</v>
      </c>
      <c r="C73" s="286" t="s">
        <v>457</v>
      </c>
      <c r="D73" s="293" t="s">
        <v>133</v>
      </c>
      <c r="E73" s="287" t="e">
        <f t="shared" si="0"/>
        <v>#REF!</v>
      </c>
      <c r="F73" s="333">
        <f>'1A'!$AQ$122</f>
        <v>0</v>
      </c>
      <c r="G73" s="333" t="e">
        <f>#REF!</f>
        <v>#REF!</v>
      </c>
      <c r="H73" s="333">
        <f>'3A'!$AP$122</f>
        <v>0</v>
      </c>
      <c r="I73" s="333">
        <f>'4A'!$AP$122</f>
        <v>0</v>
      </c>
      <c r="J73" s="333">
        <f>'5A'!$AP$122</f>
        <v>0</v>
      </c>
      <c r="K73" s="333">
        <f>'6A'!$AP$122</f>
        <v>0</v>
      </c>
      <c r="L73" s="333">
        <f>'7A'!$AP$122</f>
        <v>0</v>
      </c>
      <c r="M73" s="333">
        <f>'8A'!$AP$122</f>
        <v>0</v>
      </c>
      <c r="N73" s="333">
        <f>'9A'!$AP$122</f>
        <v>0</v>
      </c>
      <c r="O73" s="333">
        <f>'10A'!$AP$122</f>
        <v>0</v>
      </c>
      <c r="P73" s="333">
        <f>'11A'!$AP$122</f>
        <v>0</v>
      </c>
      <c r="Q73" s="333">
        <f>'12A'!$AP$122</f>
        <v>0</v>
      </c>
      <c r="R73" s="333">
        <f>'13A'!$AP$122</f>
        <v>0</v>
      </c>
      <c r="S73" s="333">
        <f>'14A'!$AP$122</f>
        <v>0</v>
      </c>
      <c r="T73" s="333">
        <f>'15A'!$AP$122</f>
        <v>0</v>
      </c>
      <c r="U73" s="333">
        <f>'16A'!$AP$122</f>
        <v>0</v>
      </c>
      <c r="V73" s="333">
        <f>'17A'!$AP$122</f>
        <v>0</v>
      </c>
      <c r="W73" s="333">
        <f>'18A'!$AP$122</f>
        <v>0</v>
      </c>
      <c r="X73" s="333">
        <f>'19A'!$AP$122</f>
        <v>0</v>
      </c>
      <c r="Y73" s="333">
        <f>'20A'!$AP$122</f>
        <v>0</v>
      </c>
      <c r="Z73" s="333">
        <f>'21A'!$AP$122</f>
        <v>0</v>
      </c>
      <c r="AA73" s="333">
        <f>'22A'!$AP$122</f>
        <v>0</v>
      </c>
      <c r="AB73" s="333">
        <f>'23A'!$AP$122</f>
        <v>0</v>
      </c>
      <c r="AC73" s="333">
        <f>'24A'!$AP$122</f>
        <v>0</v>
      </c>
      <c r="AD73" s="333">
        <f>'25A'!$AP$122</f>
        <v>0</v>
      </c>
      <c r="AE73" s="333">
        <f>'26A'!$AP$122</f>
        <v>0</v>
      </c>
      <c r="AF73" s="333">
        <f>'27A'!$AP$122</f>
        <v>0</v>
      </c>
      <c r="AG73" s="333">
        <f>'28A'!$AP$122</f>
        <v>0</v>
      </c>
      <c r="AH73" s="333">
        <f>'29A'!$AP$122</f>
        <v>0</v>
      </c>
      <c r="AI73" s="333">
        <f>'30A'!$AP$122</f>
        <v>0</v>
      </c>
    </row>
    <row r="74" spans="1:35" ht="17.399999999999999" hidden="1">
      <c r="A74" s="298"/>
      <c r="B74" s="334" t="str">
        <f>CONCATENATE("T 1.4 Ø",'1A'!AE$116)</f>
        <v>T 1.4 Ø25.4</v>
      </c>
      <c r="C74" s="286" t="s">
        <v>458</v>
      </c>
      <c r="D74" s="293" t="s">
        <v>133</v>
      </c>
      <c r="E74" s="287" t="e">
        <f t="shared" si="0"/>
        <v>#REF!</v>
      </c>
      <c r="F74" s="333">
        <f>'1A'!$AR$122</f>
        <v>0</v>
      </c>
      <c r="G74" s="333" t="e">
        <f>#REF!</f>
        <v>#REF!</v>
      </c>
      <c r="H74" s="333">
        <f>'3A'!$AQ$122</f>
        <v>0</v>
      </c>
      <c r="I74" s="333">
        <f>'4A'!$AQ$122</f>
        <v>0</v>
      </c>
      <c r="J74" s="333">
        <f>'5A'!$AQ$122</f>
        <v>0</v>
      </c>
      <c r="K74" s="333">
        <f>'6A'!$AQ$122</f>
        <v>0</v>
      </c>
      <c r="L74" s="333">
        <f>'7A'!$AQ$122</f>
        <v>0</v>
      </c>
      <c r="M74" s="333">
        <f>'8A'!$AQ$122</f>
        <v>0</v>
      </c>
      <c r="N74" s="333">
        <f>'9A'!$AQ$122</f>
        <v>0</v>
      </c>
      <c r="O74" s="333">
        <f>'10A'!$AQ$122</f>
        <v>0</v>
      </c>
      <c r="P74" s="333">
        <f>'11A'!$AQ$122</f>
        <v>0</v>
      </c>
      <c r="Q74" s="333">
        <f>'12A'!$AQ$122</f>
        <v>0</v>
      </c>
      <c r="R74" s="333">
        <f>'13A'!$AQ$122</f>
        <v>0</v>
      </c>
      <c r="S74" s="333">
        <f>'14A'!$AQ$122</f>
        <v>0</v>
      </c>
      <c r="T74" s="333">
        <f>'15A'!$AQ$122</f>
        <v>0</v>
      </c>
      <c r="U74" s="333">
        <f>'16A'!$AQ$122</f>
        <v>0</v>
      </c>
      <c r="V74" s="333">
        <f>'17A'!$AQ$122</f>
        <v>0</v>
      </c>
      <c r="W74" s="333">
        <f>'18A'!$AQ$122</f>
        <v>0</v>
      </c>
      <c r="X74" s="333">
        <f>'19A'!$AQ$122</f>
        <v>0</v>
      </c>
      <c r="Y74" s="333">
        <f>'20A'!$AQ$122</f>
        <v>0</v>
      </c>
      <c r="Z74" s="333">
        <f>'21A'!$AQ$122</f>
        <v>0</v>
      </c>
      <c r="AA74" s="333">
        <f>'22A'!$AQ$122</f>
        <v>0</v>
      </c>
      <c r="AB74" s="333">
        <f>'23A'!$AQ$122</f>
        <v>0</v>
      </c>
      <c r="AC74" s="333">
        <f>'24A'!$AQ$122</f>
        <v>0</v>
      </c>
      <c r="AD74" s="333">
        <f>'25A'!$AQ$122</f>
        <v>0</v>
      </c>
      <c r="AE74" s="333">
        <f>'26A'!$AQ$122</f>
        <v>0</v>
      </c>
      <c r="AF74" s="333">
        <f>'27A'!$AQ$122</f>
        <v>0</v>
      </c>
      <c r="AG74" s="333">
        <f>'28A'!$AQ$122</f>
        <v>0</v>
      </c>
      <c r="AH74" s="333">
        <f>'29A'!$AQ$122</f>
        <v>0</v>
      </c>
      <c r="AI74" s="333">
        <f>'30A'!$AQ$122</f>
        <v>0</v>
      </c>
    </row>
    <row r="75" spans="1:35" ht="17.399999999999999" hidden="1">
      <c r="A75" s="298"/>
      <c r="B75" s="334" t="str">
        <f>CONCATENATE("T 1.4 Ø",'1A'!AF$116)</f>
        <v>T 1.4 Ø27</v>
      </c>
      <c r="C75" s="286" t="s">
        <v>459</v>
      </c>
      <c r="D75" s="293" t="s">
        <v>133</v>
      </c>
      <c r="E75" s="287" t="e">
        <f t="shared" si="0"/>
        <v>#REF!</v>
      </c>
      <c r="F75" s="333">
        <f>'1A'!$AS$122</f>
        <v>0</v>
      </c>
      <c r="G75" s="333" t="e">
        <f>#REF!</f>
        <v>#REF!</v>
      </c>
      <c r="H75" s="333">
        <f>'3A'!$AR$122</f>
        <v>0</v>
      </c>
      <c r="I75" s="333">
        <f>'4A'!$AR$122</f>
        <v>0</v>
      </c>
      <c r="J75" s="333">
        <f>'5A'!$AR$122</f>
        <v>0</v>
      </c>
      <c r="K75" s="333">
        <f>'6A'!$AR$122</f>
        <v>0</v>
      </c>
      <c r="L75" s="333">
        <f>'7A'!$AR$122</f>
        <v>0</v>
      </c>
      <c r="M75" s="333">
        <f>'8A'!$AR$122</f>
        <v>0</v>
      </c>
      <c r="N75" s="333">
        <f>'9A'!$AR$122</f>
        <v>0</v>
      </c>
      <c r="O75" s="333">
        <f>'10A'!$AR$122</f>
        <v>0</v>
      </c>
      <c r="P75" s="333">
        <f>'11A'!$AR$122</f>
        <v>0</v>
      </c>
      <c r="Q75" s="333">
        <f>'12A'!$AR$122</f>
        <v>0</v>
      </c>
      <c r="R75" s="333">
        <f>'13A'!$AR$122</f>
        <v>0</v>
      </c>
      <c r="S75" s="333">
        <f>'14A'!$AR$122</f>
        <v>0</v>
      </c>
      <c r="T75" s="333">
        <f>'15A'!$AR$122</f>
        <v>0</v>
      </c>
      <c r="U75" s="333">
        <f>'16A'!$AR$122</f>
        <v>0</v>
      </c>
      <c r="V75" s="333">
        <f>'17A'!$AR$122</f>
        <v>0</v>
      </c>
      <c r="W75" s="333">
        <f>'18A'!$AR$122</f>
        <v>0</v>
      </c>
      <c r="X75" s="333">
        <f>'19A'!$AR$122</f>
        <v>0</v>
      </c>
      <c r="Y75" s="333">
        <f>'20A'!$AR$122</f>
        <v>0</v>
      </c>
      <c r="Z75" s="333">
        <f>'21A'!$AR$122</f>
        <v>0</v>
      </c>
      <c r="AA75" s="333">
        <f>'22A'!$AR$122</f>
        <v>0</v>
      </c>
      <c r="AB75" s="333">
        <f>'23A'!$AR$122</f>
        <v>0</v>
      </c>
      <c r="AC75" s="333">
        <f>'24A'!$AR$122</f>
        <v>0</v>
      </c>
      <c r="AD75" s="333">
        <f>'25A'!$AR$122</f>
        <v>0</v>
      </c>
      <c r="AE75" s="333">
        <f>'26A'!$AR$122</f>
        <v>0</v>
      </c>
      <c r="AF75" s="333">
        <f>'27A'!$AR$122</f>
        <v>0</v>
      </c>
      <c r="AG75" s="333">
        <f>'28A'!$AR$122</f>
        <v>0</v>
      </c>
      <c r="AH75" s="333">
        <f>'29A'!$AR$122</f>
        <v>0</v>
      </c>
      <c r="AI75" s="333">
        <f>'30A'!$AR$122</f>
        <v>0</v>
      </c>
    </row>
    <row r="76" spans="1:35" ht="17.399999999999999" hidden="1">
      <c r="A76" s="298"/>
      <c r="B76" s="334" t="str">
        <f>CONCATENATE("T 1.4 Ø",'1A'!AG$116)</f>
        <v>T 1.4 Ø31.8</v>
      </c>
      <c r="C76" s="286" t="s">
        <v>460</v>
      </c>
      <c r="D76" s="293" t="s">
        <v>133</v>
      </c>
      <c r="E76" s="287" t="e">
        <f t="shared" ref="E76:E139" si="1">SUM(F76:AI76)</f>
        <v>#REF!</v>
      </c>
      <c r="F76" s="333">
        <f>'1A'!$AT$122</f>
        <v>0</v>
      </c>
      <c r="G76" s="333" t="e">
        <f>#REF!</f>
        <v>#REF!</v>
      </c>
      <c r="H76" s="333">
        <f>'3A'!$AS$122</f>
        <v>0</v>
      </c>
      <c r="I76" s="333">
        <f>'4A'!$AS$122</f>
        <v>0</v>
      </c>
      <c r="J76" s="333">
        <f>'5A'!$AS$122</f>
        <v>0</v>
      </c>
      <c r="K76" s="333">
        <f>'6A'!$AS$122</f>
        <v>0</v>
      </c>
      <c r="L76" s="333">
        <f>'7A'!$AS$122</f>
        <v>0</v>
      </c>
      <c r="M76" s="333">
        <f>'8A'!$AS$122</f>
        <v>0</v>
      </c>
      <c r="N76" s="333">
        <f>'9A'!$AS$122</f>
        <v>0</v>
      </c>
      <c r="O76" s="333">
        <f>'10A'!$AS$122</f>
        <v>0</v>
      </c>
      <c r="P76" s="333">
        <f>'11A'!$AS$122</f>
        <v>0</v>
      </c>
      <c r="Q76" s="333">
        <f>'12A'!$AS$122</f>
        <v>0</v>
      </c>
      <c r="R76" s="333">
        <f>'13A'!$AS$122</f>
        <v>0</v>
      </c>
      <c r="S76" s="333">
        <f>'14A'!$AS$122</f>
        <v>0</v>
      </c>
      <c r="T76" s="333">
        <f>'15A'!$AS$122</f>
        <v>0</v>
      </c>
      <c r="U76" s="333">
        <f>'16A'!$AS$122</f>
        <v>0</v>
      </c>
      <c r="V76" s="333">
        <f>'17A'!$AS$122</f>
        <v>0</v>
      </c>
      <c r="W76" s="333">
        <f>'18A'!$AS$122</f>
        <v>0</v>
      </c>
      <c r="X76" s="333">
        <f>'19A'!$AS$122</f>
        <v>0</v>
      </c>
      <c r="Y76" s="333">
        <f>'20A'!$AS$122</f>
        <v>0</v>
      </c>
      <c r="Z76" s="333">
        <f>'21A'!$AS$122</f>
        <v>0</v>
      </c>
      <c r="AA76" s="333">
        <f>'22A'!$AS$122</f>
        <v>0</v>
      </c>
      <c r="AB76" s="333">
        <f>'23A'!$AS$122</f>
        <v>0</v>
      </c>
      <c r="AC76" s="333">
        <f>'24A'!$AS$122</f>
        <v>0</v>
      </c>
      <c r="AD76" s="333">
        <f>'25A'!$AS$122</f>
        <v>0</v>
      </c>
      <c r="AE76" s="333">
        <f>'26A'!$AS$122</f>
        <v>0</v>
      </c>
      <c r="AF76" s="333">
        <f>'27A'!$AS$122</f>
        <v>0</v>
      </c>
      <c r="AG76" s="333">
        <f>'28A'!$AS$122</f>
        <v>0</v>
      </c>
      <c r="AH76" s="333">
        <f>'29A'!$AS$122</f>
        <v>0</v>
      </c>
      <c r="AI76" s="333">
        <f>'30A'!$AS$122</f>
        <v>0</v>
      </c>
    </row>
    <row r="77" spans="1:35" ht="17.399999999999999" hidden="1">
      <c r="A77" s="298"/>
      <c r="B77" s="334" t="str">
        <f>CONCATENATE("T 1.4 Ø",'1A'!AH$116)</f>
        <v>T 1.4 Ø34</v>
      </c>
      <c r="C77" s="286" t="s">
        <v>461</v>
      </c>
      <c r="D77" s="293" t="s">
        <v>133</v>
      </c>
      <c r="E77" s="287" t="e">
        <f t="shared" si="1"/>
        <v>#REF!</v>
      </c>
      <c r="F77" s="333">
        <f>'1A'!$AU$122</f>
        <v>0</v>
      </c>
      <c r="G77" s="333" t="e">
        <f>#REF!</f>
        <v>#REF!</v>
      </c>
      <c r="H77" s="333">
        <f>'3A'!$AT$122</f>
        <v>0</v>
      </c>
      <c r="I77" s="333">
        <f>'4A'!$AT$122</f>
        <v>0</v>
      </c>
      <c r="J77" s="333">
        <f>'5A'!$AT$122</f>
        <v>0</v>
      </c>
      <c r="K77" s="333">
        <f>'6A'!$AT$122</f>
        <v>0</v>
      </c>
      <c r="L77" s="333">
        <f>'7A'!$AT$122</f>
        <v>0</v>
      </c>
      <c r="M77" s="333">
        <f>'8A'!$AT$122</f>
        <v>0</v>
      </c>
      <c r="N77" s="333">
        <f>'9A'!$AT$122</f>
        <v>0</v>
      </c>
      <c r="O77" s="333">
        <f>'10A'!$AT$122</f>
        <v>0</v>
      </c>
      <c r="P77" s="333">
        <f>'11A'!$AT$122</f>
        <v>0</v>
      </c>
      <c r="Q77" s="333">
        <f>'12A'!$AT$122</f>
        <v>0</v>
      </c>
      <c r="R77" s="333">
        <f>'13A'!$AT$122</f>
        <v>0</v>
      </c>
      <c r="S77" s="333">
        <f>'14A'!$AT$122</f>
        <v>0</v>
      </c>
      <c r="T77" s="333">
        <f>'15A'!$AT$122</f>
        <v>0</v>
      </c>
      <c r="U77" s="333">
        <f>'16A'!$AT$122</f>
        <v>0</v>
      </c>
      <c r="V77" s="333">
        <f>'17A'!$AT$122</f>
        <v>0</v>
      </c>
      <c r="W77" s="333">
        <f>'18A'!$AT$122</f>
        <v>0</v>
      </c>
      <c r="X77" s="333">
        <f>'19A'!$AT$122</f>
        <v>0</v>
      </c>
      <c r="Y77" s="333">
        <f>'20A'!$AT$122</f>
        <v>0</v>
      </c>
      <c r="Z77" s="333">
        <f>'21A'!$AT$122</f>
        <v>0</v>
      </c>
      <c r="AA77" s="333">
        <f>'22A'!$AT$122</f>
        <v>0</v>
      </c>
      <c r="AB77" s="333">
        <f>'23A'!$AT$122</f>
        <v>0</v>
      </c>
      <c r="AC77" s="333">
        <f>'24A'!$AT$122</f>
        <v>0</v>
      </c>
      <c r="AD77" s="333">
        <f>'25A'!$AT$122</f>
        <v>0</v>
      </c>
      <c r="AE77" s="333">
        <f>'26A'!$AT$122</f>
        <v>0</v>
      </c>
      <c r="AF77" s="333">
        <f>'27A'!$AT$122</f>
        <v>0</v>
      </c>
      <c r="AG77" s="333">
        <f>'28A'!$AT$122</f>
        <v>0</v>
      </c>
      <c r="AH77" s="333">
        <f>'29A'!$AT$122</f>
        <v>0</v>
      </c>
      <c r="AI77" s="333">
        <f>'30A'!$AT$122</f>
        <v>0</v>
      </c>
    </row>
    <row r="78" spans="1:35" ht="17.399999999999999" hidden="1">
      <c r="A78" s="298"/>
      <c r="B78" s="334" t="str">
        <f>CONCATENATE("T 1.4 Ø",'1A'!AI$116)</f>
        <v>T 1.4 Ø42</v>
      </c>
      <c r="C78" s="286" t="s">
        <v>462</v>
      </c>
      <c r="D78" s="293" t="s">
        <v>133</v>
      </c>
      <c r="E78" s="287" t="e">
        <f t="shared" si="1"/>
        <v>#REF!</v>
      </c>
      <c r="F78" s="333">
        <f>'1A'!$AV$122</f>
        <v>0</v>
      </c>
      <c r="G78" s="333" t="e">
        <f>#REF!</f>
        <v>#REF!</v>
      </c>
      <c r="H78" s="333">
        <f>'3A'!$AU$122</f>
        <v>0</v>
      </c>
      <c r="I78" s="333">
        <f>'4A'!$AU$122</f>
        <v>0</v>
      </c>
      <c r="J78" s="333">
        <f>'5A'!$AU$122</f>
        <v>0</v>
      </c>
      <c r="K78" s="333">
        <f>'6A'!$AU$122</f>
        <v>0</v>
      </c>
      <c r="L78" s="333">
        <f>'7A'!$AU$122</f>
        <v>0</v>
      </c>
      <c r="M78" s="333">
        <f>'8A'!$AU$122</f>
        <v>0</v>
      </c>
      <c r="N78" s="333">
        <f>'9A'!$AU$122</f>
        <v>0</v>
      </c>
      <c r="O78" s="333">
        <f>'10A'!$AU$122</f>
        <v>0</v>
      </c>
      <c r="P78" s="333">
        <f>'11A'!$AU$122</f>
        <v>0</v>
      </c>
      <c r="Q78" s="333">
        <f>'12A'!$AU$122</f>
        <v>0</v>
      </c>
      <c r="R78" s="333">
        <f>'13A'!$AU$122</f>
        <v>0</v>
      </c>
      <c r="S78" s="333">
        <f>'14A'!$AU$122</f>
        <v>0</v>
      </c>
      <c r="T78" s="333">
        <f>'15A'!$AU$122</f>
        <v>0</v>
      </c>
      <c r="U78" s="333">
        <f>'16A'!$AU$122</f>
        <v>0</v>
      </c>
      <c r="V78" s="333">
        <f>'17A'!$AU$122</f>
        <v>0</v>
      </c>
      <c r="W78" s="333">
        <f>'18A'!$AU$122</f>
        <v>0</v>
      </c>
      <c r="X78" s="333">
        <f>'19A'!$AU$122</f>
        <v>0</v>
      </c>
      <c r="Y78" s="333">
        <f>'20A'!$AU$122</f>
        <v>0</v>
      </c>
      <c r="Z78" s="333">
        <f>'21A'!$AU$122</f>
        <v>0</v>
      </c>
      <c r="AA78" s="333">
        <f>'22A'!$AU$122</f>
        <v>0</v>
      </c>
      <c r="AB78" s="333">
        <f>'23A'!$AU$122</f>
        <v>0</v>
      </c>
      <c r="AC78" s="333">
        <f>'24A'!$AU$122</f>
        <v>0</v>
      </c>
      <c r="AD78" s="333">
        <f>'25A'!$AU$122</f>
        <v>0</v>
      </c>
      <c r="AE78" s="333">
        <f>'26A'!$AU$122</f>
        <v>0</v>
      </c>
      <c r="AF78" s="333">
        <f>'27A'!$AU$122</f>
        <v>0</v>
      </c>
      <c r="AG78" s="333">
        <f>'28A'!$AU$122</f>
        <v>0</v>
      </c>
      <c r="AH78" s="333">
        <f>'29A'!$AU$122</f>
        <v>0</v>
      </c>
      <c r="AI78" s="333">
        <f>'30A'!$AU$122</f>
        <v>0</v>
      </c>
    </row>
    <row r="79" spans="1:35" ht="17.399999999999999" hidden="1">
      <c r="A79" s="298"/>
      <c r="B79" s="334" t="str">
        <f>CONCATENATE("T 1.4 Ø",'1A'!AJ$116)</f>
        <v>T 1.4 Ø49</v>
      </c>
      <c r="C79" s="286" t="s">
        <v>463</v>
      </c>
      <c r="D79" s="293" t="s">
        <v>133</v>
      </c>
      <c r="E79" s="287" t="e">
        <f t="shared" si="1"/>
        <v>#REF!</v>
      </c>
      <c r="F79" s="333">
        <f>'1A'!$AW$122</f>
        <v>0</v>
      </c>
      <c r="G79" s="333" t="e">
        <f>#REF!</f>
        <v>#REF!</v>
      </c>
      <c r="H79" s="333">
        <f>'3A'!$AV$122</f>
        <v>0</v>
      </c>
      <c r="I79" s="333">
        <f>'4A'!$AV$122</f>
        <v>0</v>
      </c>
      <c r="J79" s="333">
        <f>'5A'!$AV$122</f>
        <v>0</v>
      </c>
      <c r="K79" s="333">
        <f>'6A'!$AV$122</f>
        <v>0</v>
      </c>
      <c r="L79" s="333">
        <f>'7A'!$AV$122</f>
        <v>0</v>
      </c>
      <c r="M79" s="333">
        <f>'8A'!$AV$122</f>
        <v>0</v>
      </c>
      <c r="N79" s="333">
        <f>'9A'!$AV$122</f>
        <v>0</v>
      </c>
      <c r="O79" s="333">
        <f>'10A'!$AV$122</f>
        <v>0</v>
      </c>
      <c r="P79" s="333">
        <f>'11A'!$AV$122</f>
        <v>0</v>
      </c>
      <c r="Q79" s="333">
        <f>'12A'!$AV$122</f>
        <v>0</v>
      </c>
      <c r="R79" s="333">
        <f>'13A'!$AV$122</f>
        <v>0</v>
      </c>
      <c r="S79" s="333">
        <f>'14A'!$AV$122</f>
        <v>0</v>
      </c>
      <c r="T79" s="333">
        <f>'15A'!$AV$122</f>
        <v>0</v>
      </c>
      <c r="U79" s="333">
        <f>'16A'!$AV$122</f>
        <v>0</v>
      </c>
      <c r="V79" s="333">
        <f>'17A'!$AV$122</f>
        <v>0</v>
      </c>
      <c r="W79" s="333">
        <f>'18A'!$AV$122</f>
        <v>0</v>
      </c>
      <c r="X79" s="333">
        <f>'19A'!$AV$122</f>
        <v>0</v>
      </c>
      <c r="Y79" s="333">
        <f>'20A'!$AV$122</f>
        <v>0</v>
      </c>
      <c r="Z79" s="333">
        <f>'21A'!$AV$122</f>
        <v>0</v>
      </c>
      <c r="AA79" s="333">
        <f>'22A'!$AV$122</f>
        <v>0</v>
      </c>
      <c r="AB79" s="333">
        <f>'23A'!$AV$122</f>
        <v>0</v>
      </c>
      <c r="AC79" s="333">
        <f>'24A'!$AV$122</f>
        <v>0</v>
      </c>
      <c r="AD79" s="333">
        <f>'25A'!$AV$122</f>
        <v>0</v>
      </c>
      <c r="AE79" s="333">
        <f>'26A'!$AV$122</f>
        <v>0</v>
      </c>
      <c r="AF79" s="333">
        <f>'27A'!$AV$122</f>
        <v>0</v>
      </c>
      <c r="AG79" s="333">
        <f>'28A'!$AV$122</f>
        <v>0</v>
      </c>
      <c r="AH79" s="333">
        <f>'29A'!$AV$122</f>
        <v>0</v>
      </c>
      <c r="AI79" s="333">
        <f>'30A'!$AV$122</f>
        <v>0</v>
      </c>
    </row>
    <row r="80" spans="1:35" ht="17.399999999999999" hidden="1">
      <c r="A80" s="298"/>
      <c r="B80" s="334" t="str">
        <f>CONCATENATE("T 1.4 Ø",'1A'!AK$116)</f>
        <v>T 1.4 Ø76</v>
      </c>
      <c r="C80" s="286" t="s">
        <v>464</v>
      </c>
      <c r="D80" s="293" t="s">
        <v>133</v>
      </c>
      <c r="E80" s="287" t="e">
        <f t="shared" si="1"/>
        <v>#REF!</v>
      </c>
      <c r="F80" s="333">
        <f>'1A'!$AX$122</f>
        <v>0</v>
      </c>
      <c r="G80" s="333" t="e">
        <f>#REF!</f>
        <v>#REF!</v>
      </c>
      <c r="H80" s="333">
        <f>'3A'!$AW$122</f>
        <v>0</v>
      </c>
      <c r="I80" s="333">
        <f>'4A'!$AW$122</f>
        <v>0</v>
      </c>
      <c r="J80" s="333">
        <f>'5A'!$AW$122</f>
        <v>0</v>
      </c>
      <c r="K80" s="333">
        <f>'6A'!$AW$122</f>
        <v>0</v>
      </c>
      <c r="L80" s="333">
        <f>'7A'!$AW$122</f>
        <v>0</v>
      </c>
      <c r="M80" s="333">
        <f>'8A'!$AW$122</f>
        <v>0</v>
      </c>
      <c r="N80" s="333">
        <f>'9A'!$AW$122</f>
        <v>0</v>
      </c>
      <c r="O80" s="333">
        <f>'10A'!$AW$122</f>
        <v>0</v>
      </c>
      <c r="P80" s="333">
        <f>'11A'!$AW$122</f>
        <v>0</v>
      </c>
      <c r="Q80" s="333">
        <f>'12A'!$AW$122</f>
        <v>0</v>
      </c>
      <c r="R80" s="333">
        <f>'13A'!$AW$122</f>
        <v>0</v>
      </c>
      <c r="S80" s="333">
        <f>'14A'!$AW$122</f>
        <v>0</v>
      </c>
      <c r="T80" s="333">
        <f>'15A'!$AW$122</f>
        <v>0</v>
      </c>
      <c r="U80" s="333">
        <f>'16A'!$AW$122</f>
        <v>0</v>
      </c>
      <c r="V80" s="333">
        <f>'17A'!$AW$122</f>
        <v>0</v>
      </c>
      <c r="W80" s="333">
        <f>'18A'!$AW$122</f>
        <v>0</v>
      </c>
      <c r="X80" s="333">
        <f>'19A'!$AW$122</f>
        <v>0</v>
      </c>
      <c r="Y80" s="333">
        <f>'20A'!$AW$122</f>
        <v>0</v>
      </c>
      <c r="Z80" s="333">
        <f>'21A'!$AW$122</f>
        <v>0</v>
      </c>
      <c r="AA80" s="333">
        <f>'22A'!$AW$122</f>
        <v>0</v>
      </c>
      <c r="AB80" s="333">
        <f>'23A'!$AW$122</f>
        <v>0</v>
      </c>
      <c r="AC80" s="333">
        <f>'24A'!$AW$122</f>
        <v>0</v>
      </c>
      <c r="AD80" s="333">
        <f>'25A'!$AW$122</f>
        <v>0</v>
      </c>
      <c r="AE80" s="333">
        <f>'26A'!$AW$122</f>
        <v>0</v>
      </c>
      <c r="AF80" s="333">
        <f>'27A'!$AW$122</f>
        <v>0</v>
      </c>
      <c r="AG80" s="333">
        <f>'28A'!$AW$122</f>
        <v>0</v>
      </c>
      <c r="AH80" s="333">
        <f>'29A'!$AW$122</f>
        <v>0</v>
      </c>
      <c r="AI80" s="333">
        <f>'30A'!$AW$122</f>
        <v>0</v>
      </c>
    </row>
    <row r="81" spans="1:35" ht="17.399999999999999" hidden="1">
      <c r="A81" s="298"/>
      <c r="B81" s="334" t="str">
        <f>CONCATENATE("T 1.4 Ø",'1A'!AL$116)</f>
        <v>T 1.4 Ø</v>
      </c>
      <c r="C81" s="286" t="s">
        <v>465</v>
      </c>
      <c r="D81" s="293" t="s">
        <v>133</v>
      </c>
      <c r="E81" s="287" t="e">
        <f t="shared" si="1"/>
        <v>#REF!</v>
      </c>
      <c r="F81" s="333">
        <f>'1A'!$AY$122</f>
        <v>0</v>
      </c>
      <c r="G81" s="333" t="e">
        <f>#REF!</f>
        <v>#REF!</v>
      </c>
      <c r="H81" s="333">
        <f>'3A'!$AX$122</f>
        <v>0</v>
      </c>
      <c r="I81" s="333">
        <f>'4A'!$AX$122</f>
        <v>0</v>
      </c>
      <c r="J81" s="333">
        <f>'5A'!$AX$122</f>
        <v>0</v>
      </c>
      <c r="K81" s="333">
        <f>'6A'!$AX$122</f>
        <v>0</v>
      </c>
      <c r="L81" s="333">
        <f>'7A'!$AX$122</f>
        <v>0</v>
      </c>
      <c r="M81" s="333">
        <f>'8A'!$AX$122</f>
        <v>0</v>
      </c>
      <c r="N81" s="333">
        <f>'9A'!$AX$122</f>
        <v>0</v>
      </c>
      <c r="O81" s="333">
        <f>'10A'!$AX$122</f>
        <v>0</v>
      </c>
      <c r="P81" s="333">
        <f>'11A'!$AX$122</f>
        <v>0</v>
      </c>
      <c r="Q81" s="333">
        <f>'12A'!$AX$122</f>
        <v>0</v>
      </c>
      <c r="R81" s="333">
        <f>'13A'!$AX$122</f>
        <v>0</v>
      </c>
      <c r="S81" s="333">
        <f>'14A'!$AX$122</f>
        <v>0</v>
      </c>
      <c r="T81" s="333">
        <f>'15A'!$AX$122</f>
        <v>0</v>
      </c>
      <c r="U81" s="333">
        <f>'16A'!$AX$122</f>
        <v>0</v>
      </c>
      <c r="V81" s="333">
        <f>'17A'!$AX$122</f>
        <v>0</v>
      </c>
      <c r="W81" s="333">
        <f>'18A'!$AX$122</f>
        <v>0</v>
      </c>
      <c r="X81" s="333">
        <f>'19A'!$AX$122</f>
        <v>0</v>
      </c>
      <c r="Y81" s="333">
        <f>'20A'!$AX$122</f>
        <v>0</v>
      </c>
      <c r="Z81" s="333">
        <f>'21A'!$AX$122</f>
        <v>0</v>
      </c>
      <c r="AA81" s="333">
        <f>'22A'!$AX$122</f>
        <v>0</v>
      </c>
      <c r="AB81" s="333">
        <f>'23A'!$AX$122</f>
        <v>0</v>
      </c>
      <c r="AC81" s="333">
        <f>'24A'!$AX$122</f>
        <v>0</v>
      </c>
      <c r="AD81" s="333">
        <f>'25A'!$AX$122</f>
        <v>0</v>
      </c>
      <c r="AE81" s="333">
        <f>'26A'!$AX$122</f>
        <v>0</v>
      </c>
      <c r="AF81" s="333">
        <f>'27A'!$AX$122</f>
        <v>0</v>
      </c>
      <c r="AG81" s="333">
        <f>'28A'!$AX$122</f>
        <v>0</v>
      </c>
      <c r="AH81" s="333">
        <f>'29A'!$AX$122</f>
        <v>0</v>
      </c>
      <c r="AI81" s="333">
        <f>'30A'!$AX$122</f>
        <v>0</v>
      </c>
    </row>
    <row r="82" spans="1:35" ht="17.399999999999999" hidden="1">
      <c r="A82" s="298"/>
      <c r="B82" s="334" t="str">
        <f>CONCATENATE("T 1.4 Ø",'1A'!AM$116)</f>
        <v>T 1.4 Ø</v>
      </c>
      <c r="C82" s="286" t="s">
        <v>466</v>
      </c>
      <c r="D82" s="293" t="s">
        <v>133</v>
      </c>
      <c r="E82" s="287" t="e">
        <f t="shared" si="1"/>
        <v>#REF!</v>
      </c>
      <c r="F82" s="333">
        <f>'1A'!$AZ$122</f>
        <v>0</v>
      </c>
      <c r="G82" s="333" t="e">
        <f>#REF!</f>
        <v>#REF!</v>
      </c>
      <c r="H82" s="333">
        <f>'3A'!$AY$122</f>
        <v>0</v>
      </c>
      <c r="I82" s="333">
        <f>'4A'!$AY$122</f>
        <v>0</v>
      </c>
      <c r="J82" s="333">
        <f>'5A'!$AY$122</f>
        <v>0</v>
      </c>
      <c r="K82" s="333">
        <f>'6A'!$AY$122</f>
        <v>0</v>
      </c>
      <c r="L82" s="333">
        <f>'7A'!$AY$122</f>
        <v>0</v>
      </c>
      <c r="M82" s="333">
        <f>'8A'!$AY$122</f>
        <v>0</v>
      </c>
      <c r="N82" s="333">
        <f>'9A'!$AY$122</f>
        <v>0</v>
      </c>
      <c r="O82" s="333">
        <f>'10A'!$AY$122</f>
        <v>0</v>
      </c>
      <c r="P82" s="333">
        <f>'11A'!$AY$122</f>
        <v>0</v>
      </c>
      <c r="Q82" s="333">
        <f>'12A'!$AY$122</f>
        <v>0</v>
      </c>
      <c r="R82" s="333">
        <f>'13A'!$AY$122</f>
        <v>0</v>
      </c>
      <c r="S82" s="333">
        <f>'14A'!$AY$122</f>
        <v>0</v>
      </c>
      <c r="T82" s="333">
        <f>'15A'!$AY$122</f>
        <v>0</v>
      </c>
      <c r="U82" s="333">
        <f>'16A'!$AY$122</f>
        <v>0</v>
      </c>
      <c r="V82" s="333">
        <f>'17A'!$AY$122</f>
        <v>0</v>
      </c>
      <c r="W82" s="333">
        <f>'18A'!$AY$122</f>
        <v>0</v>
      </c>
      <c r="X82" s="333">
        <f>'19A'!$AY$122</f>
        <v>0</v>
      </c>
      <c r="Y82" s="333">
        <f>'20A'!$AY$122</f>
        <v>0</v>
      </c>
      <c r="Z82" s="333">
        <f>'21A'!$AY$122</f>
        <v>0</v>
      </c>
      <c r="AA82" s="333">
        <f>'22A'!$AY$122</f>
        <v>0</v>
      </c>
      <c r="AB82" s="333">
        <f>'23A'!$AY$122</f>
        <v>0</v>
      </c>
      <c r="AC82" s="333">
        <f>'24A'!$AY$122</f>
        <v>0</v>
      </c>
      <c r="AD82" s="333">
        <f>'25A'!$AY$122</f>
        <v>0</v>
      </c>
      <c r="AE82" s="333">
        <f>'26A'!$AY$122</f>
        <v>0</v>
      </c>
      <c r="AF82" s="333">
        <f>'27A'!$AY$122</f>
        <v>0</v>
      </c>
      <c r="AG82" s="333">
        <f>'28A'!$AY$122</f>
        <v>0</v>
      </c>
      <c r="AH82" s="333">
        <f>'29A'!$AY$122</f>
        <v>0</v>
      </c>
      <c r="AI82" s="333">
        <f>'30A'!$AY$122</f>
        <v>0</v>
      </c>
    </row>
    <row r="83" spans="1:35" ht="17.399999999999999" hidden="1">
      <c r="A83" s="298"/>
      <c r="B83" s="334" t="str">
        <f>CONCATENATE("T 1.8 Ø",'1A'!AB$116)</f>
        <v>T 1.8 Ø19</v>
      </c>
      <c r="C83" s="286" t="s">
        <v>467</v>
      </c>
      <c r="D83" s="293" t="s">
        <v>133</v>
      </c>
      <c r="E83" s="287" t="e">
        <f t="shared" si="1"/>
        <v>#REF!</v>
      </c>
      <c r="F83" s="333">
        <f>'1A'!$AO$123</f>
        <v>0</v>
      </c>
      <c r="G83" s="333" t="e">
        <f>#REF!</f>
        <v>#REF!</v>
      </c>
      <c r="H83" s="333">
        <f>'3A'!$AN$123</f>
        <v>0</v>
      </c>
      <c r="I83" s="333">
        <f>'4A'!$AN$123</f>
        <v>0</v>
      </c>
      <c r="J83" s="333">
        <f>'5A'!$AN$123</f>
        <v>0</v>
      </c>
      <c r="K83" s="333">
        <f>'6A'!$AN$123</f>
        <v>0</v>
      </c>
      <c r="L83" s="333">
        <f>'7A'!$AN$123</f>
        <v>0</v>
      </c>
      <c r="M83" s="333">
        <f>'8A'!$AN$123</f>
        <v>0</v>
      </c>
      <c r="N83" s="333">
        <f>'9A'!$AN$123</f>
        <v>0</v>
      </c>
      <c r="O83" s="333">
        <f>'10A'!$AN$123</f>
        <v>0</v>
      </c>
      <c r="P83" s="333">
        <f>'11A'!$AN$123</f>
        <v>0</v>
      </c>
      <c r="Q83" s="333">
        <f>'12A'!$AN$123</f>
        <v>0</v>
      </c>
      <c r="R83" s="333">
        <f>'13A'!$AN$123</f>
        <v>0</v>
      </c>
      <c r="S83" s="333">
        <f>'14A'!$AN$123</f>
        <v>0</v>
      </c>
      <c r="T83" s="333">
        <f>'15A'!$AN$123</f>
        <v>0</v>
      </c>
      <c r="U83" s="333">
        <f>'16A'!$AN$123</f>
        <v>0</v>
      </c>
      <c r="V83" s="333">
        <f>'17A'!$AN$123</f>
        <v>0</v>
      </c>
      <c r="W83" s="333">
        <f>'18A'!$AN$123</f>
        <v>0</v>
      </c>
      <c r="X83" s="333">
        <f>'19A'!$AN$123</f>
        <v>0</v>
      </c>
      <c r="Y83" s="333">
        <f>'20A'!$AN$123</f>
        <v>0</v>
      </c>
      <c r="Z83" s="333">
        <f>'21A'!$AN$123</f>
        <v>0</v>
      </c>
      <c r="AA83" s="333">
        <f>'22A'!$AN$123</f>
        <v>0</v>
      </c>
      <c r="AB83" s="333">
        <f>'23A'!$AN$123</f>
        <v>0</v>
      </c>
      <c r="AC83" s="333">
        <f>'24A'!$AN$123</f>
        <v>0</v>
      </c>
      <c r="AD83" s="333">
        <f>'25A'!$AN$123</f>
        <v>0</v>
      </c>
      <c r="AE83" s="333">
        <f>'26A'!$AN$123</f>
        <v>0</v>
      </c>
      <c r="AF83" s="333">
        <f>'27A'!$AN$123</f>
        <v>0</v>
      </c>
      <c r="AG83" s="333">
        <f>'28A'!$AN$123</f>
        <v>0</v>
      </c>
      <c r="AH83" s="333">
        <f>'29A'!$AN$123</f>
        <v>0</v>
      </c>
      <c r="AI83" s="333">
        <f>'30A'!$AN$123</f>
        <v>0</v>
      </c>
    </row>
    <row r="84" spans="1:35" ht="17.399999999999999" hidden="1">
      <c r="A84" s="298"/>
      <c r="B84" s="334" t="str">
        <f>CONCATENATE("T 1.8 Ø",'1A'!AC$116)</f>
        <v>T 1.8 Ø21</v>
      </c>
      <c r="C84" s="286" t="s">
        <v>468</v>
      </c>
      <c r="D84" s="293" t="s">
        <v>133</v>
      </c>
      <c r="E84" s="287" t="e">
        <f t="shared" si="1"/>
        <v>#REF!</v>
      </c>
      <c r="F84" s="333">
        <f>'1A'!$AP$123</f>
        <v>0</v>
      </c>
      <c r="G84" s="333" t="e">
        <f>#REF!</f>
        <v>#REF!</v>
      </c>
      <c r="H84" s="333">
        <f>'3A'!$AO$123</f>
        <v>0</v>
      </c>
      <c r="I84" s="333">
        <f>'4A'!$AO$123</f>
        <v>0</v>
      </c>
      <c r="J84" s="333">
        <f>'5A'!$AO$123</f>
        <v>0</v>
      </c>
      <c r="K84" s="333">
        <f>'6A'!$AO$123</f>
        <v>0</v>
      </c>
      <c r="L84" s="333">
        <f>'7A'!$AO$123</f>
        <v>0</v>
      </c>
      <c r="M84" s="333">
        <f>'8A'!$AO$123</f>
        <v>0</v>
      </c>
      <c r="N84" s="333">
        <f>'9A'!$AO$123</f>
        <v>0</v>
      </c>
      <c r="O84" s="333">
        <f>'10A'!$AO$123</f>
        <v>0</v>
      </c>
      <c r="P84" s="333">
        <f>'11A'!$AO$123</f>
        <v>0</v>
      </c>
      <c r="Q84" s="333">
        <f>'12A'!$AO$123</f>
        <v>0</v>
      </c>
      <c r="R84" s="333">
        <f>'13A'!$AO$123</f>
        <v>0</v>
      </c>
      <c r="S84" s="333">
        <f>'14A'!$AO$123</f>
        <v>0</v>
      </c>
      <c r="T84" s="333">
        <f>'15A'!$AO$123</f>
        <v>0</v>
      </c>
      <c r="U84" s="333">
        <f>'16A'!$AO$123</f>
        <v>0</v>
      </c>
      <c r="V84" s="333">
        <f>'17A'!$AO$123</f>
        <v>0</v>
      </c>
      <c r="W84" s="333">
        <f>'18A'!$AO$123</f>
        <v>0</v>
      </c>
      <c r="X84" s="333">
        <f>'19A'!$AO$123</f>
        <v>0</v>
      </c>
      <c r="Y84" s="333">
        <f>'20A'!$AO$123</f>
        <v>0</v>
      </c>
      <c r="Z84" s="333">
        <f>'21A'!$AO$123</f>
        <v>0</v>
      </c>
      <c r="AA84" s="333">
        <f>'22A'!$AO$123</f>
        <v>0</v>
      </c>
      <c r="AB84" s="333">
        <f>'23A'!$AO$123</f>
        <v>0</v>
      </c>
      <c r="AC84" s="333">
        <f>'24A'!$AO$123</f>
        <v>0</v>
      </c>
      <c r="AD84" s="333">
        <f>'25A'!$AO$123</f>
        <v>0</v>
      </c>
      <c r="AE84" s="333">
        <f>'26A'!$AO$123</f>
        <v>0</v>
      </c>
      <c r="AF84" s="333">
        <f>'27A'!$AO$123</f>
        <v>0</v>
      </c>
      <c r="AG84" s="333">
        <f>'28A'!$AO$123</f>
        <v>0</v>
      </c>
      <c r="AH84" s="333">
        <f>'29A'!$AO$123</f>
        <v>0</v>
      </c>
      <c r="AI84" s="333">
        <f>'30A'!$AO$123</f>
        <v>0</v>
      </c>
    </row>
    <row r="85" spans="1:35" ht="17.399999999999999" hidden="1">
      <c r="A85" s="298"/>
      <c r="B85" s="334" t="str">
        <f>CONCATENATE("T 1.8 Ø",'1A'!AD$116)</f>
        <v>T 1.8 Ø22.2</v>
      </c>
      <c r="C85" s="286" t="s">
        <v>469</v>
      </c>
      <c r="D85" s="293" t="s">
        <v>133</v>
      </c>
      <c r="E85" s="287" t="e">
        <f t="shared" si="1"/>
        <v>#REF!</v>
      </c>
      <c r="F85" s="333">
        <f>'1A'!$AQ$123</f>
        <v>0</v>
      </c>
      <c r="G85" s="333" t="e">
        <f>#REF!</f>
        <v>#REF!</v>
      </c>
      <c r="H85" s="333">
        <f>'3A'!$AP$123</f>
        <v>0</v>
      </c>
      <c r="I85" s="333">
        <f>'4A'!$AP$123</f>
        <v>0</v>
      </c>
      <c r="J85" s="333">
        <f>'5A'!$AP$123</f>
        <v>0</v>
      </c>
      <c r="K85" s="333">
        <f>'6A'!$AP$123</f>
        <v>0</v>
      </c>
      <c r="L85" s="333">
        <f>'7A'!$AP$123</f>
        <v>0</v>
      </c>
      <c r="M85" s="333">
        <f>'8A'!$AP$123</f>
        <v>0</v>
      </c>
      <c r="N85" s="333">
        <f>'9A'!$AP$123</f>
        <v>0</v>
      </c>
      <c r="O85" s="333">
        <f>'10A'!$AP$123</f>
        <v>0</v>
      </c>
      <c r="P85" s="333">
        <f>'11A'!$AP$123</f>
        <v>0</v>
      </c>
      <c r="Q85" s="333">
        <f>'12A'!$AP$123</f>
        <v>0</v>
      </c>
      <c r="R85" s="333">
        <f>'13A'!$AP$123</f>
        <v>0</v>
      </c>
      <c r="S85" s="333">
        <f>'14A'!$AP$123</f>
        <v>0</v>
      </c>
      <c r="T85" s="333">
        <f>'15A'!$AP$123</f>
        <v>0</v>
      </c>
      <c r="U85" s="333">
        <f>'16A'!$AP$123</f>
        <v>0</v>
      </c>
      <c r="V85" s="333">
        <f>'17A'!$AP$123</f>
        <v>0</v>
      </c>
      <c r="W85" s="333">
        <f>'18A'!$AP$123</f>
        <v>0</v>
      </c>
      <c r="X85" s="333">
        <f>'19A'!$AP$123</f>
        <v>0</v>
      </c>
      <c r="Y85" s="333">
        <f>'20A'!$AP$123</f>
        <v>0</v>
      </c>
      <c r="Z85" s="333">
        <f>'21A'!$AP$123</f>
        <v>0</v>
      </c>
      <c r="AA85" s="333">
        <f>'22A'!$AP$123</f>
        <v>0</v>
      </c>
      <c r="AB85" s="333">
        <f>'23A'!$AP$123</f>
        <v>0</v>
      </c>
      <c r="AC85" s="333">
        <f>'24A'!$AP$123</f>
        <v>0</v>
      </c>
      <c r="AD85" s="333">
        <f>'25A'!$AP$123</f>
        <v>0</v>
      </c>
      <c r="AE85" s="333">
        <f>'26A'!$AP$123</f>
        <v>0</v>
      </c>
      <c r="AF85" s="333">
        <f>'27A'!$AP$123</f>
        <v>0</v>
      </c>
      <c r="AG85" s="333">
        <f>'28A'!$AP$123</f>
        <v>0</v>
      </c>
      <c r="AH85" s="333">
        <f>'29A'!$AP$123</f>
        <v>0</v>
      </c>
      <c r="AI85" s="333">
        <f>'30A'!$AP$123</f>
        <v>0</v>
      </c>
    </row>
    <row r="86" spans="1:35" ht="17.399999999999999" hidden="1">
      <c r="A86" s="298"/>
      <c r="B86" s="334" t="str">
        <f>CONCATENATE("T 1.8 Ø",'1A'!AE$116)</f>
        <v>T 1.8 Ø25.4</v>
      </c>
      <c r="C86" s="286" t="s">
        <v>470</v>
      </c>
      <c r="D86" s="293" t="s">
        <v>133</v>
      </c>
      <c r="E86" s="287" t="e">
        <f t="shared" si="1"/>
        <v>#REF!</v>
      </c>
      <c r="F86" s="333">
        <f>'1A'!$AR$123</f>
        <v>0</v>
      </c>
      <c r="G86" s="333" t="e">
        <f>#REF!</f>
        <v>#REF!</v>
      </c>
      <c r="H86" s="333">
        <f>'3A'!$AQ$123</f>
        <v>0</v>
      </c>
      <c r="I86" s="333">
        <f>'4A'!$AQ$123</f>
        <v>0</v>
      </c>
      <c r="J86" s="333">
        <f>'5A'!$AQ$123</f>
        <v>0</v>
      </c>
      <c r="K86" s="333">
        <f>'6A'!$AQ$123</f>
        <v>0</v>
      </c>
      <c r="L86" s="333">
        <f>'7A'!$AQ$123</f>
        <v>0</v>
      </c>
      <c r="M86" s="333">
        <f>'8A'!$AQ$123</f>
        <v>0</v>
      </c>
      <c r="N86" s="333">
        <f>'9A'!$AQ$123</f>
        <v>0</v>
      </c>
      <c r="O86" s="333">
        <f>'10A'!$AQ$123</f>
        <v>0</v>
      </c>
      <c r="P86" s="333">
        <f>'11A'!$AQ$123</f>
        <v>0</v>
      </c>
      <c r="Q86" s="333">
        <f>'12A'!$AQ$123</f>
        <v>0</v>
      </c>
      <c r="R86" s="333">
        <f>'13A'!$AQ$123</f>
        <v>0</v>
      </c>
      <c r="S86" s="333">
        <f>'14A'!$AQ$123</f>
        <v>0</v>
      </c>
      <c r="T86" s="333">
        <f>'15A'!$AQ$123</f>
        <v>0</v>
      </c>
      <c r="U86" s="333">
        <f>'16A'!$AQ$123</f>
        <v>0</v>
      </c>
      <c r="V86" s="333">
        <f>'17A'!$AQ$123</f>
        <v>0</v>
      </c>
      <c r="W86" s="333">
        <f>'18A'!$AQ$123</f>
        <v>0</v>
      </c>
      <c r="X86" s="333">
        <f>'19A'!$AQ$123</f>
        <v>0</v>
      </c>
      <c r="Y86" s="333">
        <f>'20A'!$AQ$123</f>
        <v>0</v>
      </c>
      <c r="Z86" s="333">
        <f>'21A'!$AQ$123</f>
        <v>0</v>
      </c>
      <c r="AA86" s="333">
        <f>'22A'!$AQ$123</f>
        <v>0</v>
      </c>
      <c r="AB86" s="333">
        <f>'23A'!$AQ$123</f>
        <v>0</v>
      </c>
      <c r="AC86" s="333">
        <f>'24A'!$AQ$123</f>
        <v>0</v>
      </c>
      <c r="AD86" s="333">
        <f>'25A'!$AQ$123</f>
        <v>0</v>
      </c>
      <c r="AE86" s="333">
        <f>'26A'!$AQ$123</f>
        <v>0</v>
      </c>
      <c r="AF86" s="333">
        <f>'27A'!$AQ$123</f>
        <v>0</v>
      </c>
      <c r="AG86" s="333">
        <f>'28A'!$AQ$123</f>
        <v>0</v>
      </c>
      <c r="AH86" s="333">
        <f>'29A'!$AQ$123</f>
        <v>0</v>
      </c>
      <c r="AI86" s="333">
        <f>'30A'!$AQ$123</f>
        <v>0</v>
      </c>
    </row>
    <row r="87" spans="1:35" ht="17.399999999999999" hidden="1">
      <c r="A87" s="298"/>
      <c r="B87" s="334" t="str">
        <f>CONCATENATE("T 1.8 Ø",'1A'!AF$116)</f>
        <v>T 1.8 Ø27</v>
      </c>
      <c r="C87" s="286" t="s">
        <v>471</v>
      </c>
      <c r="D87" s="293" t="s">
        <v>133</v>
      </c>
      <c r="E87" s="287" t="e">
        <f t="shared" si="1"/>
        <v>#REF!</v>
      </c>
      <c r="F87" s="333">
        <f>'1A'!$AS$123</f>
        <v>0</v>
      </c>
      <c r="G87" s="333" t="e">
        <f>#REF!</f>
        <v>#REF!</v>
      </c>
      <c r="H87" s="333">
        <f>'3A'!$AR$123</f>
        <v>0</v>
      </c>
      <c r="I87" s="333">
        <f>'4A'!$AR$123</f>
        <v>0</v>
      </c>
      <c r="J87" s="333">
        <f>'5A'!$AR$123</f>
        <v>0</v>
      </c>
      <c r="K87" s="333">
        <f>'6A'!$AR$123</f>
        <v>0</v>
      </c>
      <c r="L87" s="333">
        <f>'7A'!$AR$123</f>
        <v>0</v>
      </c>
      <c r="M87" s="333">
        <f>'8A'!$AR$123</f>
        <v>0</v>
      </c>
      <c r="N87" s="333">
        <f>'9A'!$AR$123</f>
        <v>0</v>
      </c>
      <c r="O87" s="333">
        <f>'10A'!$AR$123</f>
        <v>0</v>
      </c>
      <c r="P87" s="333">
        <f>'11A'!$AR$123</f>
        <v>0</v>
      </c>
      <c r="Q87" s="333">
        <f>'12A'!$AR$123</f>
        <v>0</v>
      </c>
      <c r="R87" s="333">
        <f>'13A'!$AR$123</f>
        <v>0</v>
      </c>
      <c r="S87" s="333">
        <f>'14A'!$AR$123</f>
        <v>0</v>
      </c>
      <c r="T87" s="333">
        <f>'15A'!$AR$123</f>
        <v>0</v>
      </c>
      <c r="U87" s="333">
        <f>'16A'!$AR$123</f>
        <v>0</v>
      </c>
      <c r="V87" s="333">
        <f>'17A'!$AR$123</f>
        <v>0</v>
      </c>
      <c r="W87" s="333">
        <f>'18A'!$AR$123</f>
        <v>0</v>
      </c>
      <c r="X87" s="333">
        <f>'19A'!$AR$123</f>
        <v>0</v>
      </c>
      <c r="Y87" s="333">
        <f>'20A'!$AR$123</f>
        <v>0</v>
      </c>
      <c r="Z87" s="333">
        <f>'21A'!$AR$123</f>
        <v>0</v>
      </c>
      <c r="AA87" s="333">
        <f>'22A'!$AR$123</f>
        <v>0</v>
      </c>
      <c r="AB87" s="333">
        <f>'23A'!$AR$123</f>
        <v>0</v>
      </c>
      <c r="AC87" s="333">
        <f>'24A'!$AR$123</f>
        <v>0</v>
      </c>
      <c r="AD87" s="333">
        <f>'25A'!$AR$123</f>
        <v>0</v>
      </c>
      <c r="AE87" s="333">
        <f>'26A'!$AR$123</f>
        <v>0</v>
      </c>
      <c r="AF87" s="333">
        <f>'27A'!$AR$123</f>
        <v>0</v>
      </c>
      <c r="AG87" s="333">
        <f>'28A'!$AR$123</f>
        <v>0</v>
      </c>
      <c r="AH87" s="333">
        <f>'29A'!$AR$123</f>
        <v>0</v>
      </c>
      <c r="AI87" s="333">
        <f>'30A'!$AR$123</f>
        <v>0</v>
      </c>
    </row>
    <row r="88" spans="1:35" ht="17.399999999999999" hidden="1">
      <c r="A88" s="298"/>
      <c r="B88" s="334" t="str">
        <f>CONCATENATE("T 1.8 Ø",'1A'!AG$116)</f>
        <v>T 1.8 Ø31.8</v>
      </c>
      <c r="C88" s="286" t="s">
        <v>472</v>
      </c>
      <c r="D88" s="293" t="s">
        <v>133</v>
      </c>
      <c r="E88" s="287" t="e">
        <f t="shared" si="1"/>
        <v>#REF!</v>
      </c>
      <c r="F88" s="333">
        <f>'1A'!$AT$123</f>
        <v>0</v>
      </c>
      <c r="G88" s="333" t="e">
        <f>#REF!</f>
        <v>#REF!</v>
      </c>
      <c r="H88" s="333">
        <f>'3A'!$AS$123</f>
        <v>0</v>
      </c>
      <c r="I88" s="333">
        <f>'4A'!$AS$123</f>
        <v>0</v>
      </c>
      <c r="J88" s="333">
        <f>'5A'!$AS$123</f>
        <v>0</v>
      </c>
      <c r="K88" s="333">
        <f>'6A'!$AS$123</f>
        <v>0</v>
      </c>
      <c r="L88" s="333">
        <f>'7A'!$AS$123</f>
        <v>0</v>
      </c>
      <c r="M88" s="333">
        <f>'8A'!$AS$123</f>
        <v>0</v>
      </c>
      <c r="N88" s="333">
        <f>'9A'!$AS$123</f>
        <v>0</v>
      </c>
      <c r="O88" s="333">
        <f>'10A'!$AS$123</f>
        <v>0</v>
      </c>
      <c r="P88" s="333">
        <f>'11A'!$AS$123</f>
        <v>0</v>
      </c>
      <c r="Q88" s="333">
        <f>'12A'!$AS$123</f>
        <v>0</v>
      </c>
      <c r="R88" s="333">
        <f>'13A'!$AS$123</f>
        <v>0</v>
      </c>
      <c r="S88" s="333">
        <f>'14A'!$AS$123</f>
        <v>0</v>
      </c>
      <c r="T88" s="333">
        <f>'15A'!$AS$123</f>
        <v>0</v>
      </c>
      <c r="U88" s="333">
        <f>'16A'!$AS$123</f>
        <v>0</v>
      </c>
      <c r="V88" s="333">
        <f>'17A'!$AS$123</f>
        <v>0</v>
      </c>
      <c r="W88" s="333">
        <f>'18A'!$AS$123</f>
        <v>0</v>
      </c>
      <c r="X88" s="333">
        <f>'19A'!$AS$123</f>
        <v>0</v>
      </c>
      <c r="Y88" s="333">
        <f>'20A'!$AS$123</f>
        <v>0</v>
      </c>
      <c r="Z88" s="333">
        <f>'21A'!$AS$123</f>
        <v>0</v>
      </c>
      <c r="AA88" s="333">
        <f>'22A'!$AS$123</f>
        <v>0</v>
      </c>
      <c r="AB88" s="333">
        <f>'23A'!$AS$123</f>
        <v>0</v>
      </c>
      <c r="AC88" s="333">
        <f>'24A'!$AS$123</f>
        <v>0</v>
      </c>
      <c r="AD88" s="333">
        <f>'25A'!$AS$123</f>
        <v>0</v>
      </c>
      <c r="AE88" s="333">
        <f>'26A'!$AS$123</f>
        <v>0</v>
      </c>
      <c r="AF88" s="333">
        <f>'27A'!$AS$123</f>
        <v>0</v>
      </c>
      <c r="AG88" s="333">
        <f>'28A'!$AS$123</f>
        <v>0</v>
      </c>
      <c r="AH88" s="333">
        <f>'29A'!$AS$123</f>
        <v>0</v>
      </c>
      <c r="AI88" s="333">
        <f>'30A'!$AS$123</f>
        <v>0</v>
      </c>
    </row>
    <row r="89" spans="1:35" ht="17.399999999999999" hidden="1">
      <c r="A89" s="298"/>
      <c r="B89" s="334" t="str">
        <f>CONCATENATE("T 1.8 Ø",'1A'!AH$116)</f>
        <v>T 1.8 Ø34</v>
      </c>
      <c r="C89" s="286" t="s">
        <v>473</v>
      </c>
      <c r="D89" s="293" t="s">
        <v>133</v>
      </c>
      <c r="E89" s="287" t="e">
        <f t="shared" si="1"/>
        <v>#REF!</v>
      </c>
      <c r="F89" s="333">
        <f>'1A'!$AU$123</f>
        <v>0</v>
      </c>
      <c r="G89" s="333" t="e">
        <f>#REF!</f>
        <v>#REF!</v>
      </c>
      <c r="H89" s="333">
        <f>'3A'!$AT$123</f>
        <v>0</v>
      </c>
      <c r="I89" s="333">
        <f>'4A'!$AT$123</f>
        <v>0</v>
      </c>
      <c r="J89" s="333">
        <f>'5A'!$AT$123</f>
        <v>0</v>
      </c>
      <c r="K89" s="333">
        <f>'6A'!$AT$123</f>
        <v>0</v>
      </c>
      <c r="L89" s="333">
        <f>'7A'!$AT$123</f>
        <v>0</v>
      </c>
      <c r="M89" s="333">
        <f>'8A'!$AT$123</f>
        <v>0</v>
      </c>
      <c r="N89" s="333">
        <f>'9A'!$AT$123</f>
        <v>0</v>
      </c>
      <c r="O89" s="333">
        <f>'10A'!$AT$123</f>
        <v>0</v>
      </c>
      <c r="P89" s="333">
        <f>'11A'!$AT$123</f>
        <v>0</v>
      </c>
      <c r="Q89" s="333">
        <f>'12A'!$AT$123</f>
        <v>0</v>
      </c>
      <c r="R89" s="333">
        <f>'13A'!$AT$123</f>
        <v>0</v>
      </c>
      <c r="S89" s="333">
        <f>'14A'!$AT$123</f>
        <v>0</v>
      </c>
      <c r="T89" s="333">
        <f>'15A'!$AT$123</f>
        <v>0</v>
      </c>
      <c r="U89" s="333">
        <f>'16A'!$AT$123</f>
        <v>0</v>
      </c>
      <c r="V89" s="333">
        <f>'17A'!$AT$123</f>
        <v>0</v>
      </c>
      <c r="W89" s="333">
        <f>'18A'!$AT$123</f>
        <v>0</v>
      </c>
      <c r="X89" s="333">
        <f>'19A'!$AT$123</f>
        <v>0</v>
      </c>
      <c r="Y89" s="333">
        <f>'20A'!$AT$123</f>
        <v>0</v>
      </c>
      <c r="Z89" s="333">
        <f>'21A'!$AT$123</f>
        <v>0</v>
      </c>
      <c r="AA89" s="333">
        <f>'22A'!$AT$123</f>
        <v>0</v>
      </c>
      <c r="AB89" s="333">
        <f>'23A'!$AT$123</f>
        <v>0</v>
      </c>
      <c r="AC89" s="333">
        <f>'24A'!$AT$123</f>
        <v>0</v>
      </c>
      <c r="AD89" s="333">
        <f>'25A'!$AT$123</f>
        <v>0</v>
      </c>
      <c r="AE89" s="333">
        <f>'26A'!$AT$123</f>
        <v>0</v>
      </c>
      <c r="AF89" s="333">
        <f>'27A'!$AT$123</f>
        <v>0</v>
      </c>
      <c r="AG89" s="333">
        <f>'28A'!$AT$123</f>
        <v>0</v>
      </c>
      <c r="AH89" s="333">
        <f>'29A'!$AT$123</f>
        <v>0</v>
      </c>
      <c r="AI89" s="333">
        <f>'30A'!$AT$123</f>
        <v>0</v>
      </c>
    </row>
    <row r="90" spans="1:35" ht="17.399999999999999" hidden="1">
      <c r="A90" s="298"/>
      <c r="B90" s="334" t="str">
        <f>CONCATENATE("T 1.8 Ø",'1A'!AI$116)</f>
        <v>T 1.8 Ø42</v>
      </c>
      <c r="C90" s="286" t="s">
        <v>474</v>
      </c>
      <c r="D90" s="293" t="s">
        <v>133</v>
      </c>
      <c r="E90" s="287" t="e">
        <f t="shared" si="1"/>
        <v>#REF!</v>
      </c>
      <c r="F90" s="333">
        <f>'1A'!$AV$123</f>
        <v>0</v>
      </c>
      <c r="G90" s="333" t="e">
        <f>#REF!</f>
        <v>#REF!</v>
      </c>
      <c r="H90" s="333">
        <f>'3A'!$AU$123</f>
        <v>0</v>
      </c>
      <c r="I90" s="333">
        <f>'4A'!$AU$123</f>
        <v>0</v>
      </c>
      <c r="J90" s="333">
        <f>'5A'!$AU$123</f>
        <v>0</v>
      </c>
      <c r="K90" s="333">
        <f>'6A'!$AU$123</f>
        <v>0</v>
      </c>
      <c r="L90" s="333">
        <f>'7A'!$AU$123</f>
        <v>0</v>
      </c>
      <c r="M90" s="333">
        <f>'8A'!$AU$123</f>
        <v>0</v>
      </c>
      <c r="N90" s="333">
        <f>'9A'!$AU$123</f>
        <v>0</v>
      </c>
      <c r="O90" s="333">
        <f>'10A'!$AU$123</f>
        <v>0</v>
      </c>
      <c r="P90" s="333">
        <f>'11A'!$AU$123</f>
        <v>0</v>
      </c>
      <c r="Q90" s="333">
        <f>'12A'!$AU$123</f>
        <v>0</v>
      </c>
      <c r="R90" s="333">
        <f>'13A'!$AU$123</f>
        <v>0</v>
      </c>
      <c r="S90" s="333">
        <f>'14A'!$AU$123</f>
        <v>0</v>
      </c>
      <c r="T90" s="333">
        <f>'15A'!$AU$123</f>
        <v>0</v>
      </c>
      <c r="U90" s="333">
        <f>'16A'!$AU$123</f>
        <v>0</v>
      </c>
      <c r="V90" s="333">
        <f>'17A'!$AU$123</f>
        <v>0</v>
      </c>
      <c r="W90" s="333">
        <f>'18A'!$AU$123</f>
        <v>0</v>
      </c>
      <c r="X90" s="333">
        <f>'19A'!$AU$123</f>
        <v>0</v>
      </c>
      <c r="Y90" s="333">
        <f>'20A'!$AU$123</f>
        <v>0</v>
      </c>
      <c r="Z90" s="333">
        <f>'21A'!$AU$123</f>
        <v>0</v>
      </c>
      <c r="AA90" s="333">
        <f>'22A'!$AU$123</f>
        <v>0</v>
      </c>
      <c r="AB90" s="333">
        <f>'23A'!$AU$123</f>
        <v>0</v>
      </c>
      <c r="AC90" s="333">
        <f>'24A'!$AU$123</f>
        <v>0</v>
      </c>
      <c r="AD90" s="333">
        <f>'25A'!$AU$123</f>
        <v>0</v>
      </c>
      <c r="AE90" s="333">
        <f>'26A'!$AU$123</f>
        <v>0</v>
      </c>
      <c r="AF90" s="333">
        <f>'27A'!$AU$123</f>
        <v>0</v>
      </c>
      <c r="AG90" s="333">
        <f>'28A'!$AU$123</f>
        <v>0</v>
      </c>
      <c r="AH90" s="333">
        <f>'29A'!$AU$123</f>
        <v>0</v>
      </c>
      <c r="AI90" s="333">
        <f>'30A'!$AU$123</f>
        <v>0</v>
      </c>
    </row>
    <row r="91" spans="1:35" ht="17.399999999999999" hidden="1">
      <c r="A91" s="298"/>
      <c r="B91" s="334" t="str">
        <f>CONCATENATE("T 1.8 Ø",'1A'!AJ$116)</f>
        <v>T 1.8 Ø49</v>
      </c>
      <c r="C91" s="286" t="s">
        <v>475</v>
      </c>
      <c r="D91" s="293" t="s">
        <v>133</v>
      </c>
      <c r="E91" s="287" t="e">
        <f t="shared" si="1"/>
        <v>#REF!</v>
      </c>
      <c r="F91" s="333">
        <f>'1A'!$AW$123</f>
        <v>0</v>
      </c>
      <c r="G91" s="333" t="e">
        <f>#REF!</f>
        <v>#REF!</v>
      </c>
      <c r="H91" s="333">
        <f>'3A'!$AV$123</f>
        <v>0</v>
      </c>
      <c r="I91" s="333">
        <f>'4A'!$AV$123</f>
        <v>0</v>
      </c>
      <c r="J91" s="333">
        <f>'5A'!$AV$123</f>
        <v>0</v>
      </c>
      <c r="K91" s="333">
        <f>'6A'!$AV$123</f>
        <v>0</v>
      </c>
      <c r="L91" s="333">
        <f>'7A'!$AV$123</f>
        <v>0</v>
      </c>
      <c r="M91" s="333">
        <f>'8A'!$AV$123</f>
        <v>0</v>
      </c>
      <c r="N91" s="333">
        <f>'9A'!$AV$123</f>
        <v>0</v>
      </c>
      <c r="O91" s="333">
        <f>'10A'!$AV$123</f>
        <v>0</v>
      </c>
      <c r="P91" s="333">
        <f>'11A'!$AV$123</f>
        <v>0</v>
      </c>
      <c r="Q91" s="333">
        <f>'12A'!$AV$123</f>
        <v>0</v>
      </c>
      <c r="R91" s="333">
        <f>'13A'!$AV$123</f>
        <v>0</v>
      </c>
      <c r="S91" s="333">
        <f>'14A'!$AV$123</f>
        <v>0</v>
      </c>
      <c r="T91" s="333">
        <f>'15A'!$AV$123</f>
        <v>0</v>
      </c>
      <c r="U91" s="333">
        <f>'16A'!$AV$123</f>
        <v>0</v>
      </c>
      <c r="V91" s="333">
        <f>'17A'!$AV$123</f>
        <v>0</v>
      </c>
      <c r="W91" s="333">
        <f>'18A'!$AV$123</f>
        <v>0</v>
      </c>
      <c r="X91" s="333">
        <f>'19A'!$AV$123</f>
        <v>0</v>
      </c>
      <c r="Y91" s="333">
        <f>'20A'!$AV$123</f>
        <v>0</v>
      </c>
      <c r="Z91" s="333">
        <f>'21A'!$AV$123</f>
        <v>0</v>
      </c>
      <c r="AA91" s="333">
        <f>'22A'!$AV$123</f>
        <v>0</v>
      </c>
      <c r="AB91" s="333">
        <f>'23A'!$AV$123</f>
        <v>0</v>
      </c>
      <c r="AC91" s="333">
        <f>'24A'!$AV$123</f>
        <v>0</v>
      </c>
      <c r="AD91" s="333">
        <f>'25A'!$AV$123</f>
        <v>0</v>
      </c>
      <c r="AE91" s="333">
        <f>'26A'!$AV$123</f>
        <v>0</v>
      </c>
      <c r="AF91" s="333">
        <f>'27A'!$AV$123</f>
        <v>0</v>
      </c>
      <c r="AG91" s="333">
        <f>'28A'!$AV$123</f>
        <v>0</v>
      </c>
      <c r="AH91" s="333">
        <f>'29A'!$AV$123</f>
        <v>0</v>
      </c>
      <c r="AI91" s="333">
        <f>'30A'!$AV$123</f>
        <v>0</v>
      </c>
    </row>
    <row r="92" spans="1:35" ht="17.399999999999999" hidden="1">
      <c r="A92" s="298"/>
      <c r="B92" s="334" t="str">
        <f>CONCATENATE("T 1.8 Ø",'1A'!AK$116)</f>
        <v>T 1.8 Ø76</v>
      </c>
      <c r="C92" s="286" t="s">
        <v>476</v>
      </c>
      <c r="D92" s="293" t="s">
        <v>133</v>
      </c>
      <c r="E92" s="287" t="e">
        <f t="shared" si="1"/>
        <v>#REF!</v>
      </c>
      <c r="F92" s="333">
        <f>'1A'!$AX$123</f>
        <v>0</v>
      </c>
      <c r="G92" s="333" t="e">
        <f>#REF!</f>
        <v>#REF!</v>
      </c>
      <c r="H92" s="333">
        <f>'3A'!$AW$123</f>
        <v>0</v>
      </c>
      <c r="I92" s="333">
        <f>'4A'!$AW$123</f>
        <v>0</v>
      </c>
      <c r="J92" s="333">
        <f>'5A'!$AW$123</f>
        <v>0</v>
      </c>
      <c r="K92" s="333">
        <f>'6A'!$AW$123</f>
        <v>0</v>
      </c>
      <c r="L92" s="333">
        <f>'7A'!$AW$123</f>
        <v>0</v>
      </c>
      <c r="M92" s="333">
        <f>'8A'!$AW$123</f>
        <v>0</v>
      </c>
      <c r="N92" s="333">
        <f>'9A'!$AW$123</f>
        <v>0</v>
      </c>
      <c r="O92" s="333">
        <f>'10A'!$AW$123</f>
        <v>0</v>
      </c>
      <c r="P92" s="333">
        <f>'11A'!$AW$123</f>
        <v>0</v>
      </c>
      <c r="Q92" s="333">
        <f>'12A'!$AW$123</f>
        <v>0</v>
      </c>
      <c r="R92" s="333">
        <f>'13A'!$AW$123</f>
        <v>0</v>
      </c>
      <c r="S92" s="333">
        <f>'14A'!$AW$123</f>
        <v>0</v>
      </c>
      <c r="T92" s="333">
        <f>'15A'!$AW$123</f>
        <v>0</v>
      </c>
      <c r="U92" s="333">
        <f>'16A'!$AW$123</f>
        <v>0</v>
      </c>
      <c r="V92" s="333">
        <f>'17A'!$AW$123</f>
        <v>0</v>
      </c>
      <c r="W92" s="333">
        <f>'18A'!$AW$123</f>
        <v>0</v>
      </c>
      <c r="X92" s="333">
        <f>'19A'!$AW$123</f>
        <v>0</v>
      </c>
      <c r="Y92" s="333">
        <f>'20A'!$AW$123</f>
        <v>0</v>
      </c>
      <c r="Z92" s="333">
        <f>'21A'!$AW$123</f>
        <v>0</v>
      </c>
      <c r="AA92" s="333">
        <f>'22A'!$AW$123</f>
        <v>0</v>
      </c>
      <c r="AB92" s="333">
        <f>'23A'!$AW$123</f>
        <v>0</v>
      </c>
      <c r="AC92" s="333">
        <f>'24A'!$AW$123</f>
        <v>0</v>
      </c>
      <c r="AD92" s="333">
        <f>'25A'!$AW$123</f>
        <v>0</v>
      </c>
      <c r="AE92" s="333">
        <f>'26A'!$AW$123</f>
        <v>0</v>
      </c>
      <c r="AF92" s="333">
        <f>'27A'!$AW$123</f>
        <v>0</v>
      </c>
      <c r="AG92" s="333">
        <f>'28A'!$AW$123</f>
        <v>0</v>
      </c>
      <c r="AH92" s="333">
        <f>'29A'!$AW$123</f>
        <v>0</v>
      </c>
      <c r="AI92" s="333">
        <f>'30A'!$AW$123</f>
        <v>0</v>
      </c>
    </row>
    <row r="93" spans="1:35" ht="17.399999999999999" hidden="1">
      <c r="A93" s="298"/>
      <c r="B93" s="334" t="str">
        <f>CONCATENATE("T 1.8 Ø",'1A'!AL$116)</f>
        <v>T 1.8 Ø</v>
      </c>
      <c r="C93" s="286" t="s">
        <v>477</v>
      </c>
      <c r="D93" s="293" t="s">
        <v>133</v>
      </c>
      <c r="E93" s="287" t="e">
        <f t="shared" si="1"/>
        <v>#REF!</v>
      </c>
      <c r="F93" s="333">
        <f>'1A'!$AY$123</f>
        <v>0</v>
      </c>
      <c r="G93" s="333" t="e">
        <f>#REF!</f>
        <v>#REF!</v>
      </c>
      <c r="H93" s="333">
        <f>'3A'!$AX$123</f>
        <v>0</v>
      </c>
      <c r="I93" s="333">
        <f>'4A'!$AX$123</f>
        <v>0</v>
      </c>
      <c r="J93" s="333">
        <f>'5A'!$AX$123</f>
        <v>0</v>
      </c>
      <c r="K93" s="333">
        <f>'6A'!$AX$123</f>
        <v>0</v>
      </c>
      <c r="L93" s="333">
        <f>'7A'!$AX$123</f>
        <v>0</v>
      </c>
      <c r="M93" s="333">
        <f>'8A'!$AX$123</f>
        <v>0</v>
      </c>
      <c r="N93" s="333">
        <f>'9A'!$AX$123</f>
        <v>0</v>
      </c>
      <c r="O93" s="333">
        <f>'10A'!$AX$123</f>
        <v>0</v>
      </c>
      <c r="P93" s="333">
        <f>'11A'!$AX$123</f>
        <v>0</v>
      </c>
      <c r="Q93" s="333">
        <f>'12A'!$AX$123</f>
        <v>0</v>
      </c>
      <c r="R93" s="333">
        <f>'13A'!$AX$123</f>
        <v>0</v>
      </c>
      <c r="S93" s="333">
        <f>'14A'!$AX$123</f>
        <v>0</v>
      </c>
      <c r="T93" s="333">
        <f>'15A'!$AX$123</f>
        <v>0</v>
      </c>
      <c r="U93" s="333">
        <f>'16A'!$AX$123</f>
        <v>0</v>
      </c>
      <c r="V93" s="333">
        <f>'17A'!$AX$123</f>
        <v>0</v>
      </c>
      <c r="W93" s="333">
        <f>'18A'!$AX$123</f>
        <v>0</v>
      </c>
      <c r="X93" s="333">
        <f>'19A'!$AX$123</f>
        <v>0</v>
      </c>
      <c r="Y93" s="333">
        <f>'20A'!$AX$123</f>
        <v>0</v>
      </c>
      <c r="Z93" s="333">
        <f>'21A'!$AX$123</f>
        <v>0</v>
      </c>
      <c r="AA93" s="333">
        <f>'22A'!$AX$123</f>
        <v>0</v>
      </c>
      <c r="AB93" s="333">
        <f>'23A'!$AX$123</f>
        <v>0</v>
      </c>
      <c r="AC93" s="333">
        <f>'24A'!$AX$123</f>
        <v>0</v>
      </c>
      <c r="AD93" s="333">
        <f>'25A'!$AX$123</f>
        <v>0</v>
      </c>
      <c r="AE93" s="333">
        <f>'26A'!$AX$123</f>
        <v>0</v>
      </c>
      <c r="AF93" s="333">
        <f>'27A'!$AX$123</f>
        <v>0</v>
      </c>
      <c r="AG93" s="333">
        <f>'28A'!$AX$123</f>
        <v>0</v>
      </c>
      <c r="AH93" s="333">
        <f>'29A'!$AX$123</f>
        <v>0</v>
      </c>
      <c r="AI93" s="333">
        <f>'30A'!$AX$123</f>
        <v>0</v>
      </c>
    </row>
    <row r="94" spans="1:35" ht="17.399999999999999" hidden="1">
      <c r="A94" s="298"/>
      <c r="B94" s="334" t="str">
        <f>CONCATENATE("T 1.8 Ø",'1A'!AM$116)</f>
        <v>T 1.8 Ø</v>
      </c>
      <c r="C94" s="286" t="s">
        <v>478</v>
      </c>
      <c r="D94" s="293" t="s">
        <v>133</v>
      </c>
      <c r="E94" s="287" t="e">
        <f t="shared" si="1"/>
        <v>#REF!</v>
      </c>
      <c r="F94" s="333">
        <f>'1A'!$AZ$123</f>
        <v>0</v>
      </c>
      <c r="G94" s="333" t="e">
        <f>#REF!</f>
        <v>#REF!</v>
      </c>
      <c r="H94" s="333">
        <f>'3A'!$AY$123</f>
        <v>0</v>
      </c>
      <c r="I94" s="333">
        <f>'4A'!$AY$123</f>
        <v>0</v>
      </c>
      <c r="J94" s="333">
        <f>'5A'!$AY$123</f>
        <v>0</v>
      </c>
      <c r="K94" s="333">
        <f>'6A'!$AY$123</f>
        <v>0</v>
      </c>
      <c r="L94" s="333">
        <f>'7A'!$AY$123</f>
        <v>0</v>
      </c>
      <c r="M94" s="333">
        <f>'8A'!$AY$123</f>
        <v>0</v>
      </c>
      <c r="N94" s="333">
        <f>'9A'!$AY$123</f>
        <v>0</v>
      </c>
      <c r="O94" s="333">
        <f>'10A'!$AY$123</f>
        <v>0</v>
      </c>
      <c r="P94" s="333">
        <f>'11A'!$AY$123</f>
        <v>0</v>
      </c>
      <c r="Q94" s="333">
        <f>'12A'!$AY$123</f>
        <v>0</v>
      </c>
      <c r="R94" s="333">
        <f>'13A'!$AY$123</f>
        <v>0</v>
      </c>
      <c r="S94" s="333">
        <f>'14A'!$AY$123</f>
        <v>0</v>
      </c>
      <c r="T94" s="333">
        <f>'15A'!$AY$123</f>
        <v>0</v>
      </c>
      <c r="U94" s="333">
        <f>'16A'!$AY$123</f>
        <v>0</v>
      </c>
      <c r="V94" s="333">
        <f>'17A'!$AY$123</f>
        <v>0</v>
      </c>
      <c r="W94" s="333">
        <f>'18A'!$AY$123</f>
        <v>0</v>
      </c>
      <c r="X94" s="333">
        <f>'19A'!$AY$123</f>
        <v>0</v>
      </c>
      <c r="Y94" s="333">
        <f>'20A'!$AY$123</f>
        <v>0</v>
      </c>
      <c r="Z94" s="333">
        <f>'21A'!$AY$123</f>
        <v>0</v>
      </c>
      <c r="AA94" s="333">
        <f>'22A'!$AY$123</f>
        <v>0</v>
      </c>
      <c r="AB94" s="333">
        <f>'23A'!$AY$123</f>
        <v>0</v>
      </c>
      <c r="AC94" s="333">
        <f>'24A'!$AY$123</f>
        <v>0</v>
      </c>
      <c r="AD94" s="333">
        <f>'25A'!$AY$123</f>
        <v>0</v>
      </c>
      <c r="AE94" s="333">
        <f>'26A'!$AY$123</f>
        <v>0</v>
      </c>
      <c r="AF94" s="333">
        <f>'27A'!$AY$123</f>
        <v>0</v>
      </c>
      <c r="AG94" s="333">
        <f>'28A'!$AY$123</f>
        <v>0</v>
      </c>
      <c r="AH94" s="333">
        <f>'29A'!$AY$123</f>
        <v>0</v>
      </c>
      <c r="AI94" s="333">
        <f>'30A'!$AY$123</f>
        <v>0</v>
      </c>
    </row>
    <row r="95" spans="1:35" ht="17.399999999999999" hidden="1">
      <c r="A95" s="298"/>
      <c r="B95" s="334" t="str">
        <f>CONCATENATE("T 2 Ø",'1A'!AB$116)</f>
        <v>T 2 Ø19</v>
      </c>
      <c r="C95" s="286" t="s">
        <v>479</v>
      </c>
      <c r="D95" s="293" t="s">
        <v>133</v>
      </c>
      <c r="E95" s="287" t="e">
        <f t="shared" si="1"/>
        <v>#REF!</v>
      </c>
      <c r="F95" s="333">
        <f>'1A'!$AO$124</f>
        <v>0</v>
      </c>
      <c r="G95" s="333" t="e">
        <f>#REF!</f>
        <v>#REF!</v>
      </c>
      <c r="H95" s="333">
        <f>'3A'!$AN$124</f>
        <v>0</v>
      </c>
      <c r="I95" s="333">
        <f>'4A'!$AN$124</f>
        <v>0</v>
      </c>
      <c r="J95" s="333">
        <f>'5A'!$AN$124</f>
        <v>0</v>
      </c>
      <c r="K95" s="333">
        <f>'6A'!$AN$124</f>
        <v>0</v>
      </c>
      <c r="L95" s="333">
        <f>'7A'!$AN$124</f>
        <v>0</v>
      </c>
      <c r="M95" s="333">
        <f>'8A'!$AN$124</f>
        <v>0</v>
      </c>
      <c r="N95" s="333">
        <f>'9A'!$AN$124</f>
        <v>0</v>
      </c>
      <c r="O95" s="333">
        <f>'10A'!$AN$124</f>
        <v>0</v>
      </c>
      <c r="P95" s="333">
        <f>'11A'!$AN$124</f>
        <v>0</v>
      </c>
      <c r="Q95" s="333">
        <f>'12A'!$AN$124</f>
        <v>0</v>
      </c>
      <c r="R95" s="333">
        <f>'13A'!$AN$124</f>
        <v>0</v>
      </c>
      <c r="S95" s="333">
        <f>'14A'!$AN$124</f>
        <v>0</v>
      </c>
      <c r="T95" s="333">
        <f>'15A'!$AN$124</f>
        <v>0</v>
      </c>
      <c r="U95" s="333">
        <f>'16A'!$AN$124</f>
        <v>0</v>
      </c>
      <c r="V95" s="333">
        <f>'17A'!$AN$124</f>
        <v>0</v>
      </c>
      <c r="W95" s="333">
        <f>'18A'!$AN$124</f>
        <v>0</v>
      </c>
      <c r="X95" s="333">
        <f>'19A'!$AN$124</f>
        <v>0</v>
      </c>
      <c r="Y95" s="333">
        <f>'20A'!$AN$124</f>
        <v>0</v>
      </c>
      <c r="Z95" s="333">
        <f>'21A'!$AN$124</f>
        <v>0</v>
      </c>
      <c r="AA95" s="333">
        <f>'22A'!$AN$124</f>
        <v>0</v>
      </c>
      <c r="AB95" s="333">
        <f>'23A'!$AN$124</f>
        <v>0</v>
      </c>
      <c r="AC95" s="333">
        <f>'24A'!$AN$124</f>
        <v>0</v>
      </c>
      <c r="AD95" s="333">
        <f>'25A'!$AN$124</f>
        <v>0</v>
      </c>
      <c r="AE95" s="333">
        <f>'26A'!$AN$124</f>
        <v>0</v>
      </c>
      <c r="AF95" s="333">
        <f>'27A'!$AN$124</f>
        <v>0</v>
      </c>
      <c r="AG95" s="333">
        <f>'28A'!$AN$124</f>
        <v>0</v>
      </c>
      <c r="AH95" s="333">
        <f>'29A'!$AN$124</f>
        <v>0</v>
      </c>
      <c r="AI95" s="333">
        <f>'30A'!$AN$124</f>
        <v>0</v>
      </c>
    </row>
    <row r="96" spans="1:35" ht="17.399999999999999" hidden="1">
      <c r="A96" s="298"/>
      <c r="B96" s="334" t="str">
        <f>CONCATENATE("T 2 Ø",'1A'!AC$116)</f>
        <v>T 2 Ø21</v>
      </c>
      <c r="C96" s="286" t="s">
        <v>480</v>
      </c>
      <c r="D96" s="293" t="s">
        <v>133</v>
      </c>
      <c r="E96" s="287" t="e">
        <f t="shared" si="1"/>
        <v>#REF!</v>
      </c>
      <c r="F96" s="333">
        <f>'1A'!$AP$124</f>
        <v>0</v>
      </c>
      <c r="G96" s="333" t="e">
        <f>#REF!</f>
        <v>#REF!</v>
      </c>
      <c r="H96" s="333">
        <f>'3A'!$AO$124</f>
        <v>0</v>
      </c>
      <c r="I96" s="333">
        <f>'4A'!$AO$124</f>
        <v>0</v>
      </c>
      <c r="J96" s="333">
        <f>'5A'!$AO$124</f>
        <v>0</v>
      </c>
      <c r="K96" s="333">
        <f>'6A'!$AO$124</f>
        <v>0</v>
      </c>
      <c r="L96" s="333">
        <f>'7A'!$AO$124</f>
        <v>0</v>
      </c>
      <c r="M96" s="333">
        <f>'8A'!$AO$124</f>
        <v>0</v>
      </c>
      <c r="N96" s="333">
        <f>'9A'!$AO$124</f>
        <v>0</v>
      </c>
      <c r="O96" s="333">
        <f>'10A'!$AO$124</f>
        <v>0</v>
      </c>
      <c r="P96" s="333">
        <f>'11A'!$AO$124</f>
        <v>0</v>
      </c>
      <c r="Q96" s="333">
        <f>'12A'!$AO$124</f>
        <v>0</v>
      </c>
      <c r="R96" s="333">
        <f>'13A'!$AO$124</f>
        <v>0</v>
      </c>
      <c r="S96" s="333">
        <f>'14A'!$AO$124</f>
        <v>0</v>
      </c>
      <c r="T96" s="333">
        <f>'15A'!$AO$124</f>
        <v>0</v>
      </c>
      <c r="U96" s="333">
        <f>'16A'!$AO$124</f>
        <v>0</v>
      </c>
      <c r="V96" s="333">
        <f>'17A'!$AO$124</f>
        <v>0</v>
      </c>
      <c r="W96" s="333">
        <f>'18A'!$AO$124</f>
        <v>0</v>
      </c>
      <c r="X96" s="333">
        <f>'19A'!$AO$124</f>
        <v>0</v>
      </c>
      <c r="Y96" s="333">
        <f>'20A'!$AO$124</f>
        <v>0</v>
      </c>
      <c r="Z96" s="333">
        <f>'21A'!$AO$124</f>
        <v>0</v>
      </c>
      <c r="AA96" s="333">
        <f>'22A'!$AO$124</f>
        <v>0</v>
      </c>
      <c r="AB96" s="333">
        <f>'23A'!$AO$124</f>
        <v>0</v>
      </c>
      <c r="AC96" s="333">
        <f>'24A'!$AO$124</f>
        <v>0</v>
      </c>
      <c r="AD96" s="333">
        <f>'25A'!$AO$124</f>
        <v>0</v>
      </c>
      <c r="AE96" s="333">
        <f>'26A'!$AO$124</f>
        <v>0</v>
      </c>
      <c r="AF96" s="333">
        <f>'27A'!$AO$124</f>
        <v>0</v>
      </c>
      <c r="AG96" s="333">
        <f>'28A'!$AO$124</f>
        <v>0</v>
      </c>
      <c r="AH96" s="333">
        <f>'29A'!$AO$124</f>
        <v>0</v>
      </c>
      <c r="AI96" s="333">
        <f>'30A'!$AO$124</f>
        <v>0</v>
      </c>
    </row>
    <row r="97" spans="1:35" ht="17.399999999999999" hidden="1">
      <c r="A97" s="298"/>
      <c r="B97" s="334" t="str">
        <f>CONCATENATE("T 2 Ø",'1A'!AD$116)</f>
        <v>T 2 Ø22.2</v>
      </c>
      <c r="C97" s="286" t="s">
        <v>481</v>
      </c>
      <c r="D97" s="293" t="s">
        <v>133</v>
      </c>
      <c r="E97" s="287" t="e">
        <f t="shared" si="1"/>
        <v>#REF!</v>
      </c>
      <c r="F97" s="333">
        <f>'1A'!$AQ$124</f>
        <v>0</v>
      </c>
      <c r="G97" s="333" t="e">
        <f>#REF!</f>
        <v>#REF!</v>
      </c>
      <c r="H97" s="333">
        <f>'3A'!$AP$124</f>
        <v>0</v>
      </c>
      <c r="I97" s="333">
        <f>'4A'!$AP$124</f>
        <v>0</v>
      </c>
      <c r="J97" s="333">
        <f>'5A'!$AP$124</f>
        <v>0</v>
      </c>
      <c r="K97" s="333">
        <f>'6A'!$AP$124</f>
        <v>0</v>
      </c>
      <c r="L97" s="333">
        <f>'7A'!$AP$124</f>
        <v>0</v>
      </c>
      <c r="M97" s="333">
        <f>'8A'!$AP$124</f>
        <v>0</v>
      </c>
      <c r="N97" s="333">
        <f>'9A'!$AP$124</f>
        <v>0</v>
      </c>
      <c r="O97" s="333">
        <f>'10A'!$AP$124</f>
        <v>0</v>
      </c>
      <c r="P97" s="333">
        <f>'11A'!$AP$124</f>
        <v>0</v>
      </c>
      <c r="Q97" s="333">
        <f>'12A'!$AP$124</f>
        <v>0</v>
      </c>
      <c r="R97" s="333">
        <f>'13A'!$AP$124</f>
        <v>0</v>
      </c>
      <c r="S97" s="333">
        <f>'14A'!$AP$124</f>
        <v>0</v>
      </c>
      <c r="T97" s="333">
        <f>'15A'!$AP$124</f>
        <v>0</v>
      </c>
      <c r="U97" s="333">
        <f>'16A'!$AP$124</f>
        <v>0</v>
      </c>
      <c r="V97" s="333">
        <f>'17A'!$AP$124</f>
        <v>0</v>
      </c>
      <c r="W97" s="333">
        <f>'18A'!$AP$124</f>
        <v>0</v>
      </c>
      <c r="X97" s="333">
        <f>'19A'!$AP$124</f>
        <v>0</v>
      </c>
      <c r="Y97" s="333">
        <f>'20A'!$AP$124</f>
        <v>0</v>
      </c>
      <c r="Z97" s="333">
        <f>'21A'!$AP$124</f>
        <v>0</v>
      </c>
      <c r="AA97" s="333">
        <f>'22A'!$AP$124</f>
        <v>0</v>
      </c>
      <c r="AB97" s="333">
        <f>'23A'!$AP$124</f>
        <v>0</v>
      </c>
      <c r="AC97" s="333">
        <f>'24A'!$AP$124</f>
        <v>0</v>
      </c>
      <c r="AD97" s="333">
        <f>'25A'!$AP$124</f>
        <v>0</v>
      </c>
      <c r="AE97" s="333">
        <f>'26A'!$AP$124</f>
        <v>0</v>
      </c>
      <c r="AF97" s="333">
        <f>'27A'!$AP$124</f>
        <v>0</v>
      </c>
      <c r="AG97" s="333">
        <f>'28A'!$AP$124</f>
        <v>0</v>
      </c>
      <c r="AH97" s="333">
        <f>'29A'!$AP$124</f>
        <v>0</v>
      </c>
      <c r="AI97" s="333">
        <f>'30A'!$AP$124</f>
        <v>0</v>
      </c>
    </row>
    <row r="98" spans="1:35" ht="17.399999999999999" hidden="1">
      <c r="A98" s="298"/>
      <c r="B98" s="334" t="str">
        <f>CONCATENATE("T 2 Ø",'1A'!AE$116)</f>
        <v>T 2 Ø25.4</v>
      </c>
      <c r="C98" s="286" t="s">
        <v>482</v>
      </c>
      <c r="D98" s="293" t="s">
        <v>133</v>
      </c>
      <c r="E98" s="287" t="e">
        <f t="shared" si="1"/>
        <v>#REF!</v>
      </c>
      <c r="F98" s="333">
        <f>'1A'!$AR$124</f>
        <v>0</v>
      </c>
      <c r="G98" s="333" t="e">
        <f>#REF!</f>
        <v>#REF!</v>
      </c>
      <c r="H98" s="333">
        <f>'3A'!$AQ$124</f>
        <v>0</v>
      </c>
      <c r="I98" s="333">
        <f>'4A'!$AQ$124</f>
        <v>0</v>
      </c>
      <c r="J98" s="333">
        <f>'5A'!$AQ$124</f>
        <v>0</v>
      </c>
      <c r="K98" s="333">
        <f>'6A'!$AQ$124</f>
        <v>0</v>
      </c>
      <c r="L98" s="333">
        <f>'7A'!$AQ$124</f>
        <v>0</v>
      </c>
      <c r="M98" s="333">
        <f>'8A'!$AQ$124</f>
        <v>0</v>
      </c>
      <c r="N98" s="333">
        <f>'9A'!$AQ$124</f>
        <v>0</v>
      </c>
      <c r="O98" s="333">
        <f>'10A'!$AQ$124</f>
        <v>0</v>
      </c>
      <c r="P98" s="333">
        <f>'11A'!$AQ$124</f>
        <v>0</v>
      </c>
      <c r="Q98" s="333">
        <f>'12A'!$AQ$124</f>
        <v>0</v>
      </c>
      <c r="R98" s="333">
        <f>'13A'!$AQ$124</f>
        <v>0</v>
      </c>
      <c r="S98" s="333">
        <f>'14A'!$AQ$124</f>
        <v>0</v>
      </c>
      <c r="T98" s="333">
        <f>'15A'!$AQ$124</f>
        <v>0</v>
      </c>
      <c r="U98" s="333">
        <f>'16A'!$AQ$124</f>
        <v>0</v>
      </c>
      <c r="V98" s="333">
        <f>'17A'!$AQ$124</f>
        <v>0</v>
      </c>
      <c r="W98" s="333">
        <f>'18A'!$AQ$124</f>
        <v>0</v>
      </c>
      <c r="X98" s="333">
        <f>'19A'!$AQ$124</f>
        <v>0</v>
      </c>
      <c r="Y98" s="333">
        <f>'20A'!$AQ$124</f>
        <v>0</v>
      </c>
      <c r="Z98" s="333">
        <f>'21A'!$AQ$124</f>
        <v>0</v>
      </c>
      <c r="AA98" s="333">
        <f>'22A'!$AQ$124</f>
        <v>0</v>
      </c>
      <c r="AB98" s="333">
        <f>'23A'!$AQ$124</f>
        <v>0</v>
      </c>
      <c r="AC98" s="333">
        <f>'24A'!$AQ$124</f>
        <v>0</v>
      </c>
      <c r="AD98" s="333">
        <f>'25A'!$AQ$124</f>
        <v>0</v>
      </c>
      <c r="AE98" s="333">
        <f>'26A'!$AQ$124</f>
        <v>0</v>
      </c>
      <c r="AF98" s="333">
        <f>'27A'!$AQ$124</f>
        <v>0</v>
      </c>
      <c r="AG98" s="333">
        <f>'28A'!$AQ$124</f>
        <v>0</v>
      </c>
      <c r="AH98" s="333">
        <f>'29A'!$AQ$124</f>
        <v>0</v>
      </c>
      <c r="AI98" s="333">
        <f>'30A'!$AQ$124</f>
        <v>0</v>
      </c>
    </row>
    <row r="99" spans="1:35" ht="17.399999999999999" hidden="1">
      <c r="A99" s="298"/>
      <c r="B99" s="334" t="str">
        <f>CONCATENATE("T 2 Ø",'1A'!AF$116)</f>
        <v>T 2 Ø27</v>
      </c>
      <c r="C99" s="286" t="s">
        <v>483</v>
      </c>
      <c r="D99" s="293" t="s">
        <v>133</v>
      </c>
      <c r="E99" s="287" t="e">
        <f t="shared" si="1"/>
        <v>#REF!</v>
      </c>
      <c r="F99" s="333">
        <f>'1A'!$AS$124</f>
        <v>0</v>
      </c>
      <c r="G99" s="333" t="e">
        <f>#REF!</f>
        <v>#REF!</v>
      </c>
      <c r="H99" s="333">
        <f>'3A'!$AR$124</f>
        <v>0</v>
      </c>
      <c r="I99" s="333">
        <f>'4A'!$AR$124</f>
        <v>0</v>
      </c>
      <c r="J99" s="333">
        <f>'5A'!$AR$124</f>
        <v>0</v>
      </c>
      <c r="K99" s="333">
        <f>'6A'!$AR$124</f>
        <v>0</v>
      </c>
      <c r="L99" s="333">
        <f>'7A'!$AR$124</f>
        <v>0</v>
      </c>
      <c r="M99" s="333">
        <f>'8A'!$AR$124</f>
        <v>0</v>
      </c>
      <c r="N99" s="333">
        <f>'9A'!$AR$124</f>
        <v>0</v>
      </c>
      <c r="O99" s="333">
        <f>'10A'!$AR$124</f>
        <v>0</v>
      </c>
      <c r="P99" s="333">
        <f>'11A'!$AR$124</f>
        <v>0</v>
      </c>
      <c r="Q99" s="333">
        <f>'12A'!$AR$124</f>
        <v>0</v>
      </c>
      <c r="R99" s="333">
        <f>'13A'!$AR$124</f>
        <v>0</v>
      </c>
      <c r="S99" s="333">
        <f>'14A'!$AR$124</f>
        <v>0</v>
      </c>
      <c r="T99" s="333">
        <f>'15A'!$AR$124</f>
        <v>0</v>
      </c>
      <c r="U99" s="333">
        <f>'16A'!$AR$124</f>
        <v>0</v>
      </c>
      <c r="V99" s="333">
        <f>'17A'!$AR$124</f>
        <v>0</v>
      </c>
      <c r="W99" s="333">
        <f>'18A'!$AR$124</f>
        <v>0</v>
      </c>
      <c r="X99" s="333">
        <f>'19A'!$AR$124</f>
        <v>0</v>
      </c>
      <c r="Y99" s="333">
        <f>'20A'!$AR$124</f>
        <v>0</v>
      </c>
      <c r="Z99" s="333">
        <f>'21A'!$AR$124</f>
        <v>0</v>
      </c>
      <c r="AA99" s="333">
        <f>'22A'!$AR$124</f>
        <v>0</v>
      </c>
      <c r="AB99" s="333">
        <f>'23A'!$AR$124</f>
        <v>0</v>
      </c>
      <c r="AC99" s="333">
        <f>'24A'!$AR$124</f>
        <v>0</v>
      </c>
      <c r="AD99" s="333">
        <f>'25A'!$AR$124</f>
        <v>0</v>
      </c>
      <c r="AE99" s="333">
        <f>'26A'!$AR$124</f>
        <v>0</v>
      </c>
      <c r="AF99" s="333">
        <f>'27A'!$AR$124</f>
        <v>0</v>
      </c>
      <c r="AG99" s="333">
        <f>'28A'!$AR$124</f>
        <v>0</v>
      </c>
      <c r="AH99" s="333">
        <f>'29A'!$AR$124</f>
        <v>0</v>
      </c>
      <c r="AI99" s="333">
        <f>'30A'!$AR$124</f>
        <v>0</v>
      </c>
    </row>
    <row r="100" spans="1:35" ht="17.399999999999999" hidden="1">
      <c r="A100" s="298"/>
      <c r="B100" s="334" t="str">
        <f>CONCATENATE("T 2 Ø",'1A'!AG$116)</f>
        <v>T 2 Ø31.8</v>
      </c>
      <c r="C100" s="286" t="s">
        <v>484</v>
      </c>
      <c r="D100" s="293" t="s">
        <v>133</v>
      </c>
      <c r="E100" s="287" t="e">
        <f t="shared" si="1"/>
        <v>#REF!</v>
      </c>
      <c r="F100" s="333">
        <f>'1A'!$AT$124</f>
        <v>0</v>
      </c>
      <c r="G100" s="333" t="e">
        <f>#REF!</f>
        <v>#REF!</v>
      </c>
      <c r="H100" s="333">
        <f>'3A'!$AS$124</f>
        <v>0</v>
      </c>
      <c r="I100" s="333">
        <f>'4A'!$AS$124</f>
        <v>0</v>
      </c>
      <c r="J100" s="333">
        <f>'5A'!$AS$124</f>
        <v>0</v>
      </c>
      <c r="K100" s="333">
        <f>'6A'!$AS$124</f>
        <v>0</v>
      </c>
      <c r="L100" s="333">
        <f>'7A'!$AS$124</f>
        <v>0</v>
      </c>
      <c r="M100" s="333">
        <f>'8A'!$AS$124</f>
        <v>0</v>
      </c>
      <c r="N100" s="333">
        <f>'9A'!$AS$124</f>
        <v>0</v>
      </c>
      <c r="O100" s="333">
        <f>'10A'!$AS$124</f>
        <v>0</v>
      </c>
      <c r="P100" s="333">
        <f>'11A'!$AS$124</f>
        <v>0</v>
      </c>
      <c r="Q100" s="333">
        <f>'12A'!$AS$124</f>
        <v>0</v>
      </c>
      <c r="R100" s="333">
        <f>'13A'!$AS$124</f>
        <v>0</v>
      </c>
      <c r="S100" s="333">
        <f>'14A'!$AS$124</f>
        <v>0</v>
      </c>
      <c r="T100" s="333">
        <f>'15A'!$AS$124</f>
        <v>0</v>
      </c>
      <c r="U100" s="333">
        <f>'16A'!$AS$124</f>
        <v>0</v>
      </c>
      <c r="V100" s="333">
        <f>'17A'!$AS$124</f>
        <v>0</v>
      </c>
      <c r="W100" s="333">
        <f>'18A'!$AS$124</f>
        <v>0</v>
      </c>
      <c r="X100" s="333">
        <f>'19A'!$AS$124</f>
        <v>0</v>
      </c>
      <c r="Y100" s="333">
        <f>'20A'!$AS$124</f>
        <v>0</v>
      </c>
      <c r="Z100" s="333">
        <f>'21A'!$AS$124</f>
        <v>0</v>
      </c>
      <c r="AA100" s="333">
        <f>'22A'!$AS$124</f>
        <v>0</v>
      </c>
      <c r="AB100" s="333">
        <f>'23A'!$AS$124</f>
        <v>0</v>
      </c>
      <c r="AC100" s="333">
        <f>'24A'!$AS$124</f>
        <v>0</v>
      </c>
      <c r="AD100" s="333">
        <f>'25A'!$AS$124</f>
        <v>0</v>
      </c>
      <c r="AE100" s="333">
        <f>'26A'!$AS$124</f>
        <v>0</v>
      </c>
      <c r="AF100" s="333">
        <f>'27A'!$AS$124</f>
        <v>0</v>
      </c>
      <c r="AG100" s="333">
        <f>'28A'!$AS$124</f>
        <v>0</v>
      </c>
      <c r="AH100" s="333">
        <f>'29A'!$AS$124</f>
        <v>0</v>
      </c>
      <c r="AI100" s="333">
        <f>'30A'!$AS$124</f>
        <v>0</v>
      </c>
    </row>
    <row r="101" spans="1:35" ht="17.399999999999999" hidden="1">
      <c r="A101" s="298"/>
      <c r="B101" s="334" t="str">
        <f>CONCATENATE("T 2 Ø",'1A'!AH$116)</f>
        <v>T 2 Ø34</v>
      </c>
      <c r="C101" s="286" t="s">
        <v>485</v>
      </c>
      <c r="D101" s="293" t="s">
        <v>133</v>
      </c>
      <c r="E101" s="287" t="e">
        <f t="shared" si="1"/>
        <v>#REF!</v>
      </c>
      <c r="F101" s="333">
        <f>'1A'!$AU$124</f>
        <v>0</v>
      </c>
      <c r="G101" s="333" t="e">
        <f>#REF!</f>
        <v>#REF!</v>
      </c>
      <c r="H101" s="333">
        <f>'3A'!$AT$124</f>
        <v>0</v>
      </c>
      <c r="I101" s="333">
        <f>'4A'!$AT$124</f>
        <v>0</v>
      </c>
      <c r="J101" s="333">
        <f>'5A'!$AT$124</f>
        <v>0</v>
      </c>
      <c r="K101" s="333">
        <f>'6A'!$AT$124</f>
        <v>0</v>
      </c>
      <c r="L101" s="333">
        <f>'7A'!$AT$124</f>
        <v>0</v>
      </c>
      <c r="M101" s="333">
        <f>'8A'!$AT$124</f>
        <v>0</v>
      </c>
      <c r="N101" s="333">
        <f>'9A'!$AT$124</f>
        <v>0</v>
      </c>
      <c r="O101" s="333">
        <f>'10A'!$AT$124</f>
        <v>0</v>
      </c>
      <c r="P101" s="333">
        <f>'11A'!$AT$124</f>
        <v>0</v>
      </c>
      <c r="Q101" s="333">
        <f>'12A'!$AT$124</f>
        <v>0</v>
      </c>
      <c r="R101" s="333">
        <f>'13A'!$AT$124</f>
        <v>0</v>
      </c>
      <c r="S101" s="333">
        <f>'14A'!$AT$124</f>
        <v>0</v>
      </c>
      <c r="T101" s="333">
        <f>'15A'!$AT$124</f>
        <v>0</v>
      </c>
      <c r="U101" s="333">
        <f>'16A'!$AT$124</f>
        <v>0</v>
      </c>
      <c r="V101" s="333">
        <f>'17A'!$AT$124</f>
        <v>0</v>
      </c>
      <c r="W101" s="333">
        <f>'18A'!$AT$124</f>
        <v>0</v>
      </c>
      <c r="X101" s="333">
        <f>'19A'!$AT$124</f>
        <v>0</v>
      </c>
      <c r="Y101" s="333">
        <f>'20A'!$AT$124</f>
        <v>0</v>
      </c>
      <c r="Z101" s="333">
        <f>'21A'!$AT$124</f>
        <v>0</v>
      </c>
      <c r="AA101" s="333">
        <f>'22A'!$AT$124</f>
        <v>0</v>
      </c>
      <c r="AB101" s="333">
        <f>'23A'!$AT$124</f>
        <v>0</v>
      </c>
      <c r="AC101" s="333">
        <f>'24A'!$AT$124</f>
        <v>0</v>
      </c>
      <c r="AD101" s="333">
        <f>'25A'!$AT$124</f>
        <v>0</v>
      </c>
      <c r="AE101" s="333">
        <f>'26A'!$AT$124</f>
        <v>0</v>
      </c>
      <c r="AF101" s="333">
        <f>'27A'!$AT$124</f>
        <v>0</v>
      </c>
      <c r="AG101" s="333">
        <f>'28A'!$AT$124</f>
        <v>0</v>
      </c>
      <c r="AH101" s="333">
        <f>'29A'!$AT$124</f>
        <v>0</v>
      </c>
      <c r="AI101" s="333">
        <f>'30A'!$AT$124</f>
        <v>0</v>
      </c>
    </row>
    <row r="102" spans="1:35" ht="17.399999999999999" hidden="1">
      <c r="A102" s="298"/>
      <c r="B102" s="334" t="str">
        <f>CONCATENATE("T 2 Ø",'1A'!AI$116)</f>
        <v>T 2 Ø42</v>
      </c>
      <c r="C102" s="286" t="s">
        <v>486</v>
      </c>
      <c r="D102" s="293" t="s">
        <v>133</v>
      </c>
      <c r="E102" s="287" t="e">
        <f t="shared" si="1"/>
        <v>#REF!</v>
      </c>
      <c r="F102" s="333">
        <f>'1A'!$AV$124</f>
        <v>0</v>
      </c>
      <c r="G102" s="333" t="e">
        <f>#REF!</f>
        <v>#REF!</v>
      </c>
      <c r="H102" s="333">
        <f>'3A'!$AU$124</f>
        <v>0</v>
      </c>
      <c r="I102" s="333">
        <f>'4A'!$AU$124</f>
        <v>0</v>
      </c>
      <c r="J102" s="333">
        <f>'5A'!$AU$124</f>
        <v>0</v>
      </c>
      <c r="K102" s="333">
        <f>'6A'!$AU$124</f>
        <v>0</v>
      </c>
      <c r="L102" s="333">
        <f>'7A'!$AU$124</f>
        <v>0</v>
      </c>
      <c r="M102" s="333">
        <f>'8A'!$AU$124</f>
        <v>0</v>
      </c>
      <c r="N102" s="333">
        <f>'9A'!$AU$124</f>
        <v>0</v>
      </c>
      <c r="O102" s="333">
        <f>'10A'!$AU$124</f>
        <v>0</v>
      </c>
      <c r="P102" s="333">
        <f>'11A'!$AU$124</f>
        <v>0</v>
      </c>
      <c r="Q102" s="333">
        <f>'12A'!$AU$124</f>
        <v>0</v>
      </c>
      <c r="R102" s="333">
        <f>'13A'!$AU$124</f>
        <v>0</v>
      </c>
      <c r="S102" s="333">
        <f>'14A'!$AU$124</f>
        <v>0</v>
      </c>
      <c r="T102" s="333">
        <f>'15A'!$AU$124</f>
        <v>0</v>
      </c>
      <c r="U102" s="333">
        <f>'16A'!$AU$124</f>
        <v>0</v>
      </c>
      <c r="V102" s="333">
        <f>'17A'!$AU$124</f>
        <v>0</v>
      </c>
      <c r="W102" s="333">
        <f>'18A'!$AU$124</f>
        <v>0</v>
      </c>
      <c r="X102" s="333">
        <f>'19A'!$AU$124</f>
        <v>0</v>
      </c>
      <c r="Y102" s="333">
        <f>'20A'!$AU$124</f>
        <v>0</v>
      </c>
      <c r="Z102" s="333">
        <f>'21A'!$AU$124</f>
        <v>0</v>
      </c>
      <c r="AA102" s="333">
        <f>'22A'!$AU$124</f>
        <v>0</v>
      </c>
      <c r="AB102" s="333">
        <f>'23A'!$AU$124</f>
        <v>0</v>
      </c>
      <c r="AC102" s="333">
        <f>'24A'!$AU$124</f>
        <v>0</v>
      </c>
      <c r="AD102" s="333">
        <f>'25A'!$AU$124</f>
        <v>0</v>
      </c>
      <c r="AE102" s="333">
        <f>'26A'!$AU$124</f>
        <v>0</v>
      </c>
      <c r="AF102" s="333">
        <f>'27A'!$AU$124</f>
        <v>0</v>
      </c>
      <c r="AG102" s="333">
        <f>'28A'!$AU$124</f>
        <v>0</v>
      </c>
      <c r="AH102" s="333">
        <f>'29A'!$AU$124</f>
        <v>0</v>
      </c>
      <c r="AI102" s="333">
        <f>'30A'!$AU$124</f>
        <v>0</v>
      </c>
    </row>
    <row r="103" spans="1:35" ht="17.399999999999999" hidden="1">
      <c r="A103" s="298"/>
      <c r="B103" s="334" t="str">
        <f>CONCATENATE("T 2 Ø",'1A'!AJ$116)</f>
        <v>T 2 Ø49</v>
      </c>
      <c r="C103" s="286" t="s">
        <v>487</v>
      </c>
      <c r="D103" s="293" t="s">
        <v>133</v>
      </c>
      <c r="E103" s="287" t="e">
        <f t="shared" si="1"/>
        <v>#REF!</v>
      </c>
      <c r="F103" s="333">
        <f>'1A'!$AW$124</f>
        <v>0</v>
      </c>
      <c r="G103" s="333" t="e">
        <f>#REF!</f>
        <v>#REF!</v>
      </c>
      <c r="H103" s="333">
        <f>'3A'!$AV$124</f>
        <v>0</v>
      </c>
      <c r="I103" s="333">
        <f>'4A'!$AV$124</f>
        <v>0</v>
      </c>
      <c r="J103" s="333">
        <f>'5A'!$AV$124</f>
        <v>0</v>
      </c>
      <c r="K103" s="333">
        <f>'6A'!$AV$124</f>
        <v>0</v>
      </c>
      <c r="L103" s="333">
        <f>'7A'!$AV$124</f>
        <v>0</v>
      </c>
      <c r="M103" s="333">
        <f>'8A'!$AV$124</f>
        <v>0</v>
      </c>
      <c r="N103" s="333">
        <f>'9A'!$AV$124</f>
        <v>0</v>
      </c>
      <c r="O103" s="333">
        <f>'10A'!$AV$124</f>
        <v>0</v>
      </c>
      <c r="P103" s="333">
        <f>'11A'!$AV$124</f>
        <v>0</v>
      </c>
      <c r="Q103" s="333">
        <f>'12A'!$AV$124</f>
        <v>0</v>
      </c>
      <c r="R103" s="333">
        <f>'13A'!$AV$124</f>
        <v>0</v>
      </c>
      <c r="S103" s="333">
        <f>'14A'!$AV$124</f>
        <v>0</v>
      </c>
      <c r="T103" s="333">
        <f>'15A'!$AV$124</f>
        <v>0</v>
      </c>
      <c r="U103" s="333">
        <f>'16A'!$AV$124</f>
        <v>0</v>
      </c>
      <c r="V103" s="333">
        <f>'17A'!$AV$124</f>
        <v>0</v>
      </c>
      <c r="W103" s="333">
        <f>'18A'!$AV$124</f>
        <v>0</v>
      </c>
      <c r="X103" s="333">
        <f>'19A'!$AV$124</f>
        <v>0</v>
      </c>
      <c r="Y103" s="333">
        <f>'20A'!$AV$124</f>
        <v>0</v>
      </c>
      <c r="Z103" s="333">
        <f>'21A'!$AV$124</f>
        <v>0</v>
      </c>
      <c r="AA103" s="333">
        <f>'22A'!$AV$124</f>
        <v>0</v>
      </c>
      <c r="AB103" s="333">
        <f>'23A'!$AV$124</f>
        <v>0</v>
      </c>
      <c r="AC103" s="333">
        <f>'24A'!$AV$124</f>
        <v>0</v>
      </c>
      <c r="AD103" s="333">
        <f>'25A'!$AV$124</f>
        <v>0</v>
      </c>
      <c r="AE103" s="333">
        <f>'26A'!$AV$124</f>
        <v>0</v>
      </c>
      <c r="AF103" s="333">
        <f>'27A'!$AV$124</f>
        <v>0</v>
      </c>
      <c r="AG103" s="333">
        <f>'28A'!$AV$124</f>
        <v>0</v>
      </c>
      <c r="AH103" s="333">
        <f>'29A'!$AV$124</f>
        <v>0</v>
      </c>
      <c r="AI103" s="333">
        <f>'30A'!$AV$124</f>
        <v>0</v>
      </c>
    </row>
    <row r="104" spans="1:35" ht="17.399999999999999" hidden="1">
      <c r="A104" s="298"/>
      <c r="B104" s="334" t="str">
        <f>CONCATENATE("T 2 Ø",'1A'!AK$116)</f>
        <v>T 2 Ø76</v>
      </c>
      <c r="C104" s="286" t="s">
        <v>488</v>
      </c>
      <c r="D104" s="293" t="s">
        <v>133</v>
      </c>
      <c r="E104" s="287" t="e">
        <f t="shared" si="1"/>
        <v>#REF!</v>
      </c>
      <c r="F104" s="333">
        <f>'1A'!$AX$124</f>
        <v>0</v>
      </c>
      <c r="G104" s="333" t="e">
        <f>#REF!</f>
        <v>#REF!</v>
      </c>
      <c r="H104" s="333">
        <f>'3A'!$AW$124</f>
        <v>0</v>
      </c>
      <c r="I104" s="333">
        <f>'4A'!$AW$124</f>
        <v>0</v>
      </c>
      <c r="J104" s="333">
        <f>'5A'!$AW$124</f>
        <v>0</v>
      </c>
      <c r="K104" s="333">
        <f>'6A'!$AW$124</f>
        <v>0</v>
      </c>
      <c r="L104" s="333">
        <f>'7A'!$AW$124</f>
        <v>0</v>
      </c>
      <c r="M104" s="333">
        <f>'8A'!$AW$124</f>
        <v>0</v>
      </c>
      <c r="N104" s="333">
        <f>'9A'!$AW$124</f>
        <v>0</v>
      </c>
      <c r="O104" s="333">
        <f>'10A'!$AW$124</f>
        <v>0</v>
      </c>
      <c r="P104" s="333">
        <f>'11A'!$AW$124</f>
        <v>0</v>
      </c>
      <c r="Q104" s="333">
        <f>'12A'!$AW$124</f>
        <v>0</v>
      </c>
      <c r="R104" s="333">
        <f>'13A'!$AW$124</f>
        <v>0</v>
      </c>
      <c r="S104" s="333">
        <f>'14A'!$AW$124</f>
        <v>0</v>
      </c>
      <c r="T104" s="333">
        <f>'15A'!$AW$124</f>
        <v>0</v>
      </c>
      <c r="U104" s="333">
        <f>'16A'!$AW$124</f>
        <v>0</v>
      </c>
      <c r="V104" s="333">
        <f>'17A'!$AW$124</f>
        <v>0</v>
      </c>
      <c r="W104" s="333">
        <f>'18A'!$AW$124</f>
        <v>0</v>
      </c>
      <c r="X104" s="333">
        <f>'19A'!$AW$124</f>
        <v>0</v>
      </c>
      <c r="Y104" s="333">
        <f>'20A'!$AW$124</f>
        <v>0</v>
      </c>
      <c r="Z104" s="333">
        <f>'21A'!$AW$124</f>
        <v>0</v>
      </c>
      <c r="AA104" s="333">
        <f>'22A'!$AW$124</f>
        <v>0</v>
      </c>
      <c r="AB104" s="333">
        <f>'23A'!$AW$124</f>
        <v>0</v>
      </c>
      <c r="AC104" s="333">
        <f>'24A'!$AW$124</f>
        <v>0</v>
      </c>
      <c r="AD104" s="333">
        <f>'25A'!$AW$124</f>
        <v>0</v>
      </c>
      <c r="AE104" s="333">
        <f>'26A'!$AW$124</f>
        <v>0</v>
      </c>
      <c r="AF104" s="333">
        <f>'27A'!$AW$124</f>
        <v>0</v>
      </c>
      <c r="AG104" s="333">
        <f>'28A'!$AW$124</f>
        <v>0</v>
      </c>
      <c r="AH104" s="333">
        <f>'29A'!$AW$124</f>
        <v>0</v>
      </c>
      <c r="AI104" s="333">
        <f>'30A'!$AW$124</f>
        <v>0</v>
      </c>
    </row>
    <row r="105" spans="1:35" ht="17.399999999999999" hidden="1">
      <c r="A105" s="298"/>
      <c r="B105" s="334" t="str">
        <f>CONCATENATE("T 2 Ø",'1A'!AL$116)</f>
        <v>T 2 Ø</v>
      </c>
      <c r="C105" s="286" t="s">
        <v>489</v>
      </c>
      <c r="D105" s="293" t="s">
        <v>133</v>
      </c>
      <c r="E105" s="287" t="e">
        <f t="shared" si="1"/>
        <v>#REF!</v>
      </c>
      <c r="F105" s="333">
        <f>'1A'!$AY$124</f>
        <v>0</v>
      </c>
      <c r="G105" s="333" t="e">
        <f>#REF!</f>
        <v>#REF!</v>
      </c>
      <c r="H105" s="333">
        <f>'3A'!$AX$124</f>
        <v>0</v>
      </c>
      <c r="I105" s="333">
        <f>'4A'!$AX$124</f>
        <v>0</v>
      </c>
      <c r="J105" s="333">
        <f>'5A'!$AX$124</f>
        <v>0</v>
      </c>
      <c r="K105" s="333">
        <f>'6A'!$AX$124</f>
        <v>0</v>
      </c>
      <c r="L105" s="333">
        <f>'7A'!$AX$124</f>
        <v>0</v>
      </c>
      <c r="M105" s="333">
        <f>'8A'!$AX$124</f>
        <v>0</v>
      </c>
      <c r="N105" s="333">
        <f>'9A'!$AX$124</f>
        <v>0</v>
      </c>
      <c r="O105" s="333">
        <f>'10A'!$AX$124</f>
        <v>0</v>
      </c>
      <c r="P105" s="333">
        <f>'11A'!$AX$124</f>
        <v>0</v>
      </c>
      <c r="Q105" s="333">
        <f>'12A'!$AX$124</f>
        <v>0</v>
      </c>
      <c r="R105" s="333">
        <f>'13A'!$AX$124</f>
        <v>0</v>
      </c>
      <c r="S105" s="333">
        <f>'14A'!$AX$124</f>
        <v>0</v>
      </c>
      <c r="T105" s="333">
        <f>'15A'!$AX$124</f>
        <v>0</v>
      </c>
      <c r="U105" s="333">
        <f>'16A'!$AX$124</f>
        <v>0</v>
      </c>
      <c r="V105" s="333">
        <f>'17A'!$AX$124</f>
        <v>0</v>
      </c>
      <c r="W105" s="333">
        <f>'18A'!$AX$124</f>
        <v>0</v>
      </c>
      <c r="X105" s="333">
        <f>'19A'!$AX$124</f>
        <v>0</v>
      </c>
      <c r="Y105" s="333">
        <f>'20A'!$AX$124</f>
        <v>0</v>
      </c>
      <c r="Z105" s="333">
        <f>'21A'!$AX$124</f>
        <v>0</v>
      </c>
      <c r="AA105" s="333">
        <f>'22A'!$AX$124</f>
        <v>0</v>
      </c>
      <c r="AB105" s="333">
        <f>'23A'!$AX$124</f>
        <v>0</v>
      </c>
      <c r="AC105" s="333">
        <f>'24A'!$AX$124</f>
        <v>0</v>
      </c>
      <c r="AD105" s="333">
        <f>'25A'!$AX$124</f>
        <v>0</v>
      </c>
      <c r="AE105" s="333">
        <f>'26A'!$AX$124</f>
        <v>0</v>
      </c>
      <c r="AF105" s="333">
        <f>'27A'!$AX$124</f>
        <v>0</v>
      </c>
      <c r="AG105" s="333">
        <f>'28A'!$AX$124</f>
        <v>0</v>
      </c>
      <c r="AH105" s="333">
        <f>'29A'!$AX$124</f>
        <v>0</v>
      </c>
      <c r="AI105" s="333">
        <f>'30A'!$AX$124</f>
        <v>0</v>
      </c>
    </row>
    <row r="106" spans="1:35" ht="17.399999999999999">
      <c r="A106" s="298"/>
      <c r="B106" s="334" t="str">
        <f>CONCATENATE("T 2 Ø",'1A'!AM$116)</f>
        <v>T 2 Ø</v>
      </c>
      <c r="C106" s="286" t="s">
        <v>490</v>
      </c>
      <c r="D106" s="293" t="s">
        <v>133</v>
      </c>
      <c r="E106" s="287" t="e">
        <f t="shared" si="1"/>
        <v>#REF!</v>
      </c>
      <c r="F106" s="333">
        <f>'1A'!$AZ$124</f>
        <v>2</v>
      </c>
      <c r="G106" s="333" t="e">
        <f>#REF!</f>
        <v>#REF!</v>
      </c>
      <c r="H106" s="333">
        <f>'3A'!$AY$124</f>
        <v>0</v>
      </c>
      <c r="I106" s="333">
        <f>'4A'!$AY$124</f>
        <v>0</v>
      </c>
      <c r="J106" s="333">
        <f>'5A'!$AY$124</f>
        <v>0</v>
      </c>
      <c r="K106" s="333">
        <f>'6A'!$AY$124</f>
        <v>0</v>
      </c>
      <c r="L106" s="333">
        <f>'7A'!$AY$124</f>
        <v>0</v>
      </c>
      <c r="M106" s="333">
        <f>'8A'!$AY$124</f>
        <v>0</v>
      </c>
      <c r="N106" s="333">
        <f>'9A'!$AY$124</f>
        <v>0</v>
      </c>
      <c r="O106" s="333">
        <f>'10A'!$AY$124</f>
        <v>0</v>
      </c>
      <c r="P106" s="333">
        <f>'11A'!$AY$124</f>
        <v>0</v>
      </c>
      <c r="Q106" s="333">
        <f>'12A'!$AY$124</f>
        <v>0</v>
      </c>
      <c r="R106" s="333">
        <f>'13A'!$AY$124</f>
        <v>0</v>
      </c>
      <c r="S106" s="333">
        <f>'14A'!$AY$124</f>
        <v>0</v>
      </c>
      <c r="T106" s="333">
        <f>'15A'!$AY$124</f>
        <v>0</v>
      </c>
      <c r="U106" s="333">
        <f>'16A'!$AY$124</f>
        <v>0</v>
      </c>
      <c r="V106" s="333">
        <f>'17A'!$AY$124</f>
        <v>0</v>
      </c>
      <c r="W106" s="333">
        <f>'18A'!$AY$124</f>
        <v>0</v>
      </c>
      <c r="X106" s="333">
        <f>'19A'!$AY$124</f>
        <v>0</v>
      </c>
      <c r="Y106" s="333">
        <f>'20A'!$AY$124</f>
        <v>0</v>
      </c>
      <c r="Z106" s="333">
        <f>'21A'!$AY$124</f>
        <v>0</v>
      </c>
      <c r="AA106" s="333">
        <f>'22A'!$AY$124</f>
        <v>0</v>
      </c>
      <c r="AB106" s="333">
        <f>'23A'!$AY$124</f>
        <v>0</v>
      </c>
      <c r="AC106" s="333">
        <f>'24A'!$AY$124</f>
        <v>0</v>
      </c>
      <c r="AD106" s="333">
        <f>'25A'!$AY$124</f>
        <v>0</v>
      </c>
      <c r="AE106" s="333">
        <f>'26A'!$AY$124</f>
        <v>0</v>
      </c>
      <c r="AF106" s="333">
        <f>'27A'!$AY$124</f>
        <v>0</v>
      </c>
      <c r="AG106" s="333">
        <f>'28A'!$AY$124</f>
        <v>0</v>
      </c>
      <c r="AH106" s="333">
        <f>'29A'!$AY$124</f>
        <v>0</v>
      </c>
      <c r="AI106" s="333">
        <f>'30A'!$AY$124</f>
        <v>0</v>
      </c>
    </row>
    <row r="107" spans="1:35" ht="17.399999999999999" hidden="1">
      <c r="A107" s="298"/>
      <c r="B107" s="334" t="str">
        <f>CONCATENATE("V0.6 x ",'1A'!AB$126)</f>
        <v>V0.6 x 16</v>
      </c>
      <c r="C107" s="286" t="s">
        <v>283</v>
      </c>
      <c r="D107" s="293" t="s">
        <v>133</v>
      </c>
      <c r="E107" s="287" t="e">
        <f t="shared" si="1"/>
        <v>#REF!</v>
      </c>
      <c r="F107" s="333">
        <f>'1A'!$AO$127</f>
        <v>0</v>
      </c>
      <c r="G107" s="333" t="e">
        <f>#REF!</f>
        <v>#REF!</v>
      </c>
      <c r="H107" s="333">
        <f>'3A'!$AN$127</f>
        <v>0</v>
      </c>
      <c r="I107" s="333">
        <f>'4A'!$AN$127</f>
        <v>0</v>
      </c>
      <c r="J107" s="333">
        <f>'5A'!$AN$127</f>
        <v>0</v>
      </c>
      <c r="K107" s="333">
        <f>'6A'!$AN$127</f>
        <v>0</v>
      </c>
      <c r="L107" s="333">
        <f>'7A'!$AN$127</f>
        <v>0</v>
      </c>
      <c r="M107" s="333">
        <f>'8A'!$AN$127</f>
        <v>0</v>
      </c>
      <c r="N107" s="333">
        <f>'9A'!$AN$127</f>
        <v>0</v>
      </c>
      <c r="O107" s="333">
        <f>'10A'!$AN$127</f>
        <v>0</v>
      </c>
      <c r="P107" s="333">
        <f>'11A'!$AN$127</f>
        <v>0</v>
      </c>
      <c r="Q107" s="333">
        <f>'12A'!$AN$127</f>
        <v>0</v>
      </c>
      <c r="R107" s="333">
        <f>'13A'!$AN$127</f>
        <v>0</v>
      </c>
      <c r="S107" s="333">
        <f>'14A'!$AN$127</f>
        <v>0</v>
      </c>
      <c r="T107" s="333">
        <f>'15A'!$AN$127</f>
        <v>0</v>
      </c>
      <c r="U107" s="333">
        <f>'16A'!$AN$127</f>
        <v>0</v>
      </c>
      <c r="V107" s="333">
        <f>'17A'!$AN$127</f>
        <v>0</v>
      </c>
      <c r="W107" s="333">
        <f>'18A'!$AN$127</f>
        <v>0</v>
      </c>
      <c r="X107" s="333">
        <f>'19A'!$AN$127</f>
        <v>0</v>
      </c>
      <c r="Y107" s="333">
        <f>'20A'!$AN$127</f>
        <v>0</v>
      </c>
      <c r="Z107" s="333">
        <f>'21A'!$AN$127</f>
        <v>0</v>
      </c>
      <c r="AA107" s="333">
        <f>'22A'!$AN$127</f>
        <v>0</v>
      </c>
      <c r="AB107" s="333">
        <f>'23A'!$AN$127</f>
        <v>0</v>
      </c>
      <c r="AC107" s="333">
        <f>'24A'!$AN$127</f>
        <v>0</v>
      </c>
      <c r="AD107" s="333">
        <f>'25A'!$AN$127</f>
        <v>0</v>
      </c>
      <c r="AE107" s="333">
        <f>'26A'!$AN$127</f>
        <v>0</v>
      </c>
      <c r="AF107" s="333">
        <f>'27A'!$AN$127</f>
        <v>0</v>
      </c>
      <c r="AG107" s="333">
        <f>'28A'!$AN$127</f>
        <v>0</v>
      </c>
      <c r="AH107" s="333">
        <f>'29A'!$AN$127</f>
        <v>0</v>
      </c>
      <c r="AI107" s="333">
        <f>'30A'!$AN$127</f>
        <v>0</v>
      </c>
    </row>
    <row r="108" spans="1:35" ht="17.399999999999999" hidden="1">
      <c r="A108" s="298"/>
      <c r="B108" s="334" t="str">
        <f>CONCATENATE("V0.6 x ",'1A'!AC$126)</f>
        <v>V0.6 x 20</v>
      </c>
      <c r="C108" s="286" t="s">
        <v>286</v>
      </c>
      <c r="D108" s="293" t="s">
        <v>133</v>
      </c>
      <c r="E108" s="287" t="e">
        <f t="shared" si="1"/>
        <v>#REF!</v>
      </c>
      <c r="F108" s="333">
        <f>'1A'!$AP$127</f>
        <v>0</v>
      </c>
      <c r="G108" s="333" t="e">
        <f>#REF!</f>
        <v>#REF!</v>
      </c>
      <c r="H108" s="333">
        <f>'3A'!$AO$127</f>
        <v>0</v>
      </c>
      <c r="I108" s="333">
        <f>'4A'!$AO$127</f>
        <v>0</v>
      </c>
      <c r="J108" s="333">
        <f>'5A'!$AO$127</f>
        <v>0</v>
      </c>
      <c r="K108" s="333">
        <f>'6A'!$AO$127</f>
        <v>0</v>
      </c>
      <c r="L108" s="333">
        <f>'7A'!$AO$127</f>
        <v>0</v>
      </c>
      <c r="M108" s="333">
        <f>'8A'!$AO$127</f>
        <v>0</v>
      </c>
      <c r="N108" s="333">
        <f>'9A'!$AO$127</f>
        <v>0</v>
      </c>
      <c r="O108" s="333">
        <f>'10A'!$AO$127</f>
        <v>0</v>
      </c>
      <c r="P108" s="333">
        <f>'11A'!$AO$127</f>
        <v>0</v>
      </c>
      <c r="Q108" s="333">
        <f>'12A'!$AO$127</f>
        <v>0</v>
      </c>
      <c r="R108" s="333">
        <f>'13A'!$AO$127</f>
        <v>0</v>
      </c>
      <c r="S108" s="333">
        <f>'14A'!$AO$127</f>
        <v>0</v>
      </c>
      <c r="T108" s="333">
        <f>'15A'!$AO$127</f>
        <v>0</v>
      </c>
      <c r="U108" s="333">
        <f>'16A'!$AO$127</f>
        <v>0</v>
      </c>
      <c r="V108" s="333">
        <f>'17A'!$AO$127</f>
        <v>0</v>
      </c>
      <c r="W108" s="333">
        <f>'18A'!$AO$127</f>
        <v>0</v>
      </c>
      <c r="X108" s="333">
        <f>'19A'!$AO$127</f>
        <v>0</v>
      </c>
      <c r="Y108" s="333">
        <f>'20A'!$AO$127</f>
        <v>0</v>
      </c>
      <c r="Z108" s="333">
        <f>'21A'!$AO$127</f>
        <v>0</v>
      </c>
      <c r="AA108" s="333">
        <f>'22A'!$AO$127</f>
        <v>0</v>
      </c>
      <c r="AB108" s="333">
        <f>'23A'!$AO$127</f>
        <v>0</v>
      </c>
      <c r="AC108" s="333">
        <f>'24A'!$AO$127</f>
        <v>0</v>
      </c>
      <c r="AD108" s="333">
        <f>'25A'!$AO$127</f>
        <v>0</v>
      </c>
      <c r="AE108" s="333">
        <f>'26A'!$AO$127</f>
        <v>0</v>
      </c>
      <c r="AF108" s="333">
        <f>'27A'!$AO$127</f>
        <v>0</v>
      </c>
      <c r="AG108" s="333">
        <f>'28A'!$AO$127</f>
        <v>0</v>
      </c>
      <c r="AH108" s="333">
        <f>'29A'!$AO$127</f>
        <v>0</v>
      </c>
      <c r="AI108" s="333">
        <f>'30A'!$AO$127</f>
        <v>0</v>
      </c>
    </row>
    <row r="109" spans="1:35" ht="17.399999999999999" hidden="1">
      <c r="A109" s="298"/>
      <c r="B109" s="334" t="str">
        <f>CONCATENATE("V0.6 x ",'1A'!AD$126)</f>
        <v>V0.6 x 25</v>
      </c>
      <c r="C109" s="286" t="s">
        <v>289</v>
      </c>
      <c r="D109" s="293" t="s">
        <v>133</v>
      </c>
      <c r="E109" s="287" t="e">
        <f t="shared" si="1"/>
        <v>#REF!</v>
      </c>
      <c r="F109" s="333">
        <f>'1A'!$AQ$127</f>
        <v>0</v>
      </c>
      <c r="G109" s="333" t="e">
        <f>#REF!</f>
        <v>#REF!</v>
      </c>
      <c r="H109" s="333">
        <f>'3A'!$AP$127</f>
        <v>0</v>
      </c>
      <c r="I109" s="333">
        <f>'4A'!$AP$127</f>
        <v>0</v>
      </c>
      <c r="J109" s="333">
        <f>'5A'!$AP$127</f>
        <v>0</v>
      </c>
      <c r="K109" s="333">
        <f>'6A'!$AP$127</f>
        <v>0</v>
      </c>
      <c r="L109" s="333">
        <f>'7A'!$AP$127</f>
        <v>0</v>
      </c>
      <c r="M109" s="333">
        <f>'8A'!$AP$127</f>
        <v>0</v>
      </c>
      <c r="N109" s="333">
        <f>'9A'!$AP$127</f>
        <v>0</v>
      </c>
      <c r="O109" s="333">
        <f>'10A'!$AP$127</f>
        <v>0</v>
      </c>
      <c r="P109" s="333">
        <f>'11A'!$AP$127</f>
        <v>0</v>
      </c>
      <c r="Q109" s="333">
        <f>'12A'!$AP$127</f>
        <v>0</v>
      </c>
      <c r="R109" s="333">
        <f>'13A'!$AP$127</f>
        <v>0</v>
      </c>
      <c r="S109" s="333">
        <f>'14A'!$AP$127</f>
        <v>0</v>
      </c>
      <c r="T109" s="333">
        <f>'15A'!$AP$127</f>
        <v>0</v>
      </c>
      <c r="U109" s="333">
        <f>'16A'!$AP$127</f>
        <v>0</v>
      </c>
      <c r="V109" s="333">
        <f>'17A'!$AP$127</f>
        <v>0</v>
      </c>
      <c r="W109" s="333">
        <f>'18A'!$AP$127</f>
        <v>0</v>
      </c>
      <c r="X109" s="333">
        <f>'19A'!$AP$127</f>
        <v>0</v>
      </c>
      <c r="Y109" s="333">
        <f>'20A'!$AP$127</f>
        <v>0</v>
      </c>
      <c r="Z109" s="333">
        <f>'21A'!$AP$127</f>
        <v>0</v>
      </c>
      <c r="AA109" s="333">
        <f>'22A'!$AP$127</f>
        <v>0</v>
      </c>
      <c r="AB109" s="333">
        <f>'23A'!$AP$127</f>
        <v>0</v>
      </c>
      <c r="AC109" s="333">
        <f>'24A'!$AP$127</f>
        <v>0</v>
      </c>
      <c r="AD109" s="333">
        <f>'25A'!$AP$127</f>
        <v>0</v>
      </c>
      <c r="AE109" s="333">
        <f>'26A'!$AP$127</f>
        <v>0</v>
      </c>
      <c r="AF109" s="333">
        <f>'27A'!$AP$127</f>
        <v>0</v>
      </c>
      <c r="AG109" s="333">
        <f>'28A'!$AP$127</f>
        <v>0</v>
      </c>
      <c r="AH109" s="333">
        <f>'29A'!$AP$127</f>
        <v>0</v>
      </c>
      <c r="AI109" s="333">
        <f>'30A'!$AP$127</f>
        <v>0</v>
      </c>
    </row>
    <row r="110" spans="1:35" ht="17.399999999999999" hidden="1">
      <c r="A110" s="298"/>
      <c r="B110" s="334" t="str">
        <f>CONCATENATE("V0.6 x ",'1A'!AE$126)</f>
        <v>V0.6 x 30</v>
      </c>
      <c r="C110" s="286" t="s">
        <v>252</v>
      </c>
      <c r="D110" s="293" t="s">
        <v>133</v>
      </c>
      <c r="E110" s="287" t="e">
        <f t="shared" si="1"/>
        <v>#REF!</v>
      </c>
      <c r="F110" s="333">
        <f>'1A'!$AR$127</f>
        <v>0</v>
      </c>
      <c r="G110" s="333" t="e">
        <f>#REF!</f>
        <v>#REF!</v>
      </c>
      <c r="H110" s="333">
        <f>'3A'!$AQ$127</f>
        <v>0</v>
      </c>
      <c r="I110" s="333">
        <f>'4A'!$AQ$127</f>
        <v>0</v>
      </c>
      <c r="J110" s="333">
        <f>'5A'!$AQ$127</f>
        <v>0</v>
      </c>
      <c r="K110" s="333">
        <f>'6A'!$AQ$127</f>
        <v>0</v>
      </c>
      <c r="L110" s="333">
        <f>'7A'!$AQ$127</f>
        <v>0</v>
      </c>
      <c r="M110" s="333">
        <f>'8A'!$AQ$127</f>
        <v>0</v>
      </c>
      <c r="N110" s="333">
        <f>'9A'!$AQ$127</f>
        <v>0</v>
      </c>
      <c r="O110" s="333">
        <f>'10A'!$AQ$127</f>
        <v>0</v>
      </c>
      <c r="P110" s="333">
        <f>'11A'!$AQ$127</f>
        <v>0</v>
      </c>
      <c r="Q110" s="333">
        <f>'12A'!$AQ$127</f>
        <v>0</v>
      </c>
      <c r="R110" s="333">
        <f>'13A'!$AQ$127</f>
        <v>0</v>
      </c>
      <c r="S110" s="333">
        <f>'14A'!$AQ$127</f>
        <v>0</v>
      </c>
      <c r="T110" s="333">
        <f>'15A'!$AQ$127</f>
        <v>0</v>
      </c>
      <c r="U110" s="333">
        <f>'16A'!$AQ$127</f>
        <v>0</v>
      </c>
      <c r="V110" s="333">
        <f>'17A'!$AQ$127</f>
        <v>0</v>
      </c>
      <c r="W110" s="333">
        <f>'18A'!$AQ$127</f>
        <v>0</v>
      </c>
      <c r="X110" s="333">
        <f>'19A'!$AQ$127</f>
        <v>0</v>
      </c>
      <c r="Y110" s="333">
        <f>'20A'!$AQ$127</f>
        <v>0</v>
      </c>
      <c r="Z110" s="333">
        <f>'21A'!$AQ$127</f>
        <v>0</v>
      </c>
      <c r="AA110" s="333">
        <f>'22A'!$AQ$127</f>
        <v>0</v>
      </c>
      <c r="AB110" s="333">
        <f>'23A'!$AQ$127</f>
        <v>0</v>
      </c>
      <c r="AC110" s="333">
        <f>'24A'!$AQ$127</f>
        <v>0</v>
      </c>
      <c r="AD110" s="333">
        <f>'25A'!$AQ$127</f>
        <v>0</v>
      </c>
      <c r="AE110" s="333">
        <f>'26A'!$AQ$127</f>
        <v>0</v>
      </c>
      <c r="AF110" s="333">
        <f>'27A'!$AQ$127</f>
        <v>0</v>
      </c>
      <c r="AG110" s="333">
        <f>'28A'!$AQ$127</f>
        <v>0</v>
      </c>
      <c r="AH110" s="333">
        <f>'29A'!$AQ$127</f>
        <v>0</v>
      </c>
      <c r="AI110" s="333">
        <f>'30A'!$AQ$127</f>
        <v>0</v>
      </c>
    </row>
    <row r="111" spans="1:35" ht="17.399999999999999" hidden="1">
      <c r="A111" s="298"/>
      <c r="B111" s="334" t="str">
        <f>CONCATENATE("V0.6 x ",'1A'!AF$126)</f>
        <v>V0.6 x 40</v>
      </c>
      <c r="C111" s="286" t="s">
        <v>253</v>
      </c>
      <c r="D111" s="293" t="s">
        <v>133</v>
      </c>
      <c r="E111" s="287" t="e">
        <f t="shared" si="1"/>
        <v>#REF!</v>
      </c>
      <c r="F111" s="333">
        <f>'1A'!$AS$127</f>
        <v>0</v>
      </c>
      <c r="G111" s="333" t="e">
        <f>#REF!</f>
        <v>#REF!</v>
      </c>
      <c r="H111" s="333">
        <f>'3A'!$AR$127</f>
        <v>0</v>
      </c>
      <c r="I111" s="333">
        <f>'4A'!$AR$127</f>
        <v>0</v>
      </c>
      <c r="J111" s="333">
        <f>'5A'!$AR$127</f>
        <v>0</v>
      </c>
      <c r="K111" s="333">
        <f>'6A'!$AR$127</f>
        <v>0</v>
      </c>
      <c r="L111" s="333">
        <f>'7A'!$AR$127</f>
        <v>0</v>
      </c>
      <c r="M111" s="333">
        <f>'8A'!$AR$127</f>
        <v>0</v>
      </c>
      <c r="N111" s="333">
        <f>'9A'!$AR$127</f>
        <v>0</v>
      </c>
      <c r="O111" s="333">
        <f>'10A'!$AR$127</f>
        <v>0</v>
      </c>
      <c r="P111" s="333">
        <f>'11A'!$AR$127</f>
        <v>0</v>
      </c>
      <c r="Q111" s="333">
        <f>'12A'!$AR$127</f>
        <v>0</v>
      </c>
      <c r="R111" s="333">
        <f>'13A'!$AR$127</f>
        <v>0</v>
      </c>
      <c r="S111" s="333">
        <f>'14A'!$AR$127</f>
        <v>0</v>
      </c>
      <c r="T111" s="333">
        <f>'15A'!$AR$127</f>
        <v>0</v>
      </c>
      <c r="U111" s="333">
        <f>'16A'!$AR$127</f>
        <v>0</v>
      </c>
      <c r="V111" s="333">
        <f>'17A'!$AR$127</f>
        <v>0</v>
      </c>
      <c r="W111" s="333">
        <f>'18A'!$AR$127</f>
        <v>0</v>
      </c>
      <c r="X111" s="333">
        <f>'19A'!$AR$127</f>
        <v>0</v>
      </c>
      <c r="Y111" s="333">
        <f>'20A'!$AR$127</f>
        <v>0</v>
      </c>
      <c r="Z111" s="333">
        <f>'21A'!$AR$127</f>
        <v>0</v>
      </c>
      <c r="AA111" s="333">
        <f>'22A'!$AR$127</f>
        <v>0</v>
      </c>
      <c r="AB111" s="333">
        <f>'23A'!$AR$127</f>
        <v>0</v>
      </c>
      <c r="AC111" s="333">
        <f>'24A'!$AR$127</f>
        <v>0</v>
      </c>
      <c r="AD111" s="333">
        <f>'25A'!$AR$127</f>
        <v>0</v>
      </c>
      <c r="AE111" s="333">
        <f>'26A'!$AR$127</f>
        <v>0</v>
      </c>
      <c r="AF111" s="333">
        <f>'27A'!$AR$127</f>
        <v>0</v>
      </c>
      <c r="AG111" s="333">
        <f>'28A'!$AR$127</f>
        <v>0</v>
      </c>
      <c r="AH111" s="333">
        <f>'29A'!$AR$127</f>
        <v>0</v>
      </c>
      <c r="AI111" s="333">
        <f>'30A'!$AR$127</f>
        <v>0</v>
      </c>
    </row>
    <row r="112" spans="1:35" ht="17.399999999999999" hidden="1">
      <c r="A112" s="298"/>
      <c r="B112" s="334" t="str">
        <f>CONCATENATE("V0.6 x ",'1A'!AG$126)</f>
        <v>V0.6 x 50</v>
      </c>
      <c r="C112" s="286" t="s">
        <v>491</v>
      </c>
      <c r="D112" s="293" t="s">
        <v>133</v>
      </c>
      <c r="E112" s="287" t="e">
        <f t="shared" si="1"/>
        <v>#REF!</v>
      </c>
      <c r="F112" s="333">
        <f>'1A'!$AT$127</f>
        <v>0</v>
      </c>
      <c r="G112" s="333" t="e">
        <f>#REF!</f>
        <v>#REF!</v>
      </c>
      <c r="H112" s="333">
        <f>'3A'!$AS$127</f>
        <v>0</v>
      </c>
      <c r="I112" s="333">
        <f>'4A'!$AS$127</f>
        <v>0</v>
      </c>
      <c r="J112" s="333">
        <f>'5A'!$AS$127</f>
        <v>0</v>
      </c>
      <c r="K112" s="333">
        <f>'6A'!$AS$127</f>
        <v>0</v>
      </c>
      <c r="L112" s="333">
        <f>'7A'!$AS$127</f>
        <v>0</v>
      </c>
      <c r="M112" s="333">
        <f>'8A'!$AS$127</f>
        <v>0</v>
      </c>
      <c r="N112" s="333">
        <f>'9A'!$AS$127</f>
        <v>0</v>
      </c>
      <c r="O112" s="333">
        <f>'10A'!$AS$127</f>
        <v>0</v>
      </c>
      <c r="P112" s="333">
        <f>'11A'!$AS$127</f>
        <v>0</v>
      </c>
      <c r="Q112" s="333">
        <f>'12A'!$AS$127</f>
        <v>0</v>
      </c>
      <c r="R112" s="333">
        <f>'13A'!$AS$127</f>
        <v>0</v>
      </c>
      <c r="S112" s="333">
        <f>'14A'!$AS$127</f>
        <v>0</v>
      </c>
      <c r="T112" s="333">
        <f>'15A'!$AS$127</f>
        <v>0</v>
      </c>
      <c r="U112" s="333">
        <f>'16A'!$AS$127</f>
        <v>0</v>
      </c>
      <c r="V112" s="333">
        <f>'17A'!$AS$127</f>
        <v>0</v>
      </c>
      <c r="W112" s="333">
        <f>'18A'!$AS$127</f>
        <v>0</v>
      </c>
      <c r="X112" s="333">
        <f>'19A'!$AS$127</f>
        <v>0</v>
      </c>
      <c r="Y112" s="333">
        <f>'20A'!$AS$127</f>
        <v>0</v>
      </c>
      <c r="Z112" s="333">
        <f>'21A'!$AS$127</f>
        <v>0</v>
      </c>
      <c r="AA112" s="333">
        <f>'22A'!$AS$127</f>
        <v>0</v>
      </c>
      <c r="AB112" s="333">
        <f>'23A'!$AS$127</f>
        <v>0</v>
      </c>
      <c r="AC112" s="333">
        <f>'24A'!$AS$127</f>
        <v>0</v>
      </c>
      <c r="AD112" s="333">
        <f>'25A'!$AS$127</f>
        <v>0</v>
      </c>
      <c r="AE112" s="333">
        <f>'26A'!$AS$127</f>
        <v>0</v>
      </c>
      <c r="AF112" s="333">
        <f>'27A'!$AS$127</f>
        <v>0</v>
      </c>
      <c r="AG112" s="333">
        <f>'28A'!$AS$127</f>
        <v>0</v>
      </c>
      <c r="AH112" s="333">
        <f>'29A'!$AS$127</f>
        <v>0</v>
      </c>
      <c r="AI112" s="333">
        <f>'30A'!$AS$127</f>
        <v>0</v>
      </c>
    </row>
    <row r="113" spans="1:35" ht="17.399999999999999" hidden="1">
      <c r="A113" s="298"/>
      <c r="B113" s="334" t="str">
        <f>CONCATENATE("V0.6 x ",'1A'!AH$126)</f>
        <v xml:space="preserve">V0.6 x </v>
      </c>
      <c r="C113" s="286" t="s">
        <v>492</v>
      </c>
      <c r="D113" s="293" t="s">
        <v>133</v>
      </c>
      <c r="E113" s="287" t="e">
        <f t="shared" si="1"/>
        <v>#REF!</v>
      </c>
      <c r="F113" s="333">
        <f>'1A'!$AU$127</f>
        <v>0</v>
      </c>
      <c r="G113" s="333" t="e">
        <f>#REF!</f>
        <v>#REF!</v>
      </c>
      <c r="H113" s="333">
        <f>'3A'!$AT$127</f>
        <v>0</v>
      </c>
      <c r="I113" s="333">
        <f>'4A'!$AT$127</f>
        <v>0</v>
      </c>
      <c r="J113" s="333">
        <f>'5A'!$AT$127</f>
        <v>0</v>
      </c>
      <c r="K113" s="333">
        <f>'6A'!$AT$127</f>
        <v>0</v>
      </c>
      <c r="L113" s="333">
        <f>'7A'!$AT$127</f>
        <v>0</v>
      </c>
      <c r="M113" s="333">
        <f>'8A'!$AT$127</f>
        <v>0</v>
      </c>
      <c r="N113" s="333">
        <f>'9A'!$AT$127</f>
        <v>0</v>
      </c>
      <c r="O113" s="333">
        <f>'10A'!$AT$127</f>
        <v>0</v>
      </c>
      <c r="P113" s="333">
        <f>'11A'!$AT$127</f>
        <v>0</v>
      </c>
      <c r="Q113" s="333">
        <f>'12A'!$AT$127</f>
        <v>0</v>
      </c>
      <c r="R113" s="333">
        <f>'13A'!$AT$127</f>
        <v>0</v>
      </c>
      <c r="S113" s="333">
        <f>'14A'!$AT$127</f>
        <v>0</v>
      </c>
      <c r="T113" s="333">
        <f>'15A'!$AT$127</f>
        <v>0</v>
      </c>
      <c r="U113" s="333">
        <f>'16A'!$AT$127</f>
        <v>0</v>
      </c>
      <c r="V113" s="333">
        <f>'17A'!$AT$127</f>
        <v>0</v>
      </c>
      <c r="W113" s="333">
        <f>'18A'!$AT$127</f>
        <v>0</v>
      </c>
      <c r="X113" s="333">
        <f>'19A'!$AT$127</f>
        <v>0</v>
      </c>
      <c r="Y113" s="333">
        <f>'20A'!$AT$127</f>
        <v>0</v>
      </c>
      <c r="Z113" s="333">
        <f>'21A'!$AT$127</f>
        <v>0</v>
      </c>
      <c r="AA113" s="333">
        <f>'22A'!$AT$127</f>
        <v>0</v>
      </c>
      <c r="AB113" s="333">
        <f>'23A'!$AT$127</f>
        <v>0</v>
      </c>
      <c r="AC113" s="333">
        <f>'24A'!$AT$127</f>
        <v>0</v>
      </c>
      <c r="AD113" s="333">
        <f>'25A'!$AT$127</f>
        <v>0</v>
      </c>
      <c r="AE113" s="333">
        <f>'26A'!$AT$127</f>
        <v>0</v>
      </c>
      <c r="AF113" s="333">
        <f>'27A'!$AT$127</f>
        <v>0</v>
      </c>
      <c r="AG113" s="333">
        <f>'28A'!$AT$127</f>
        <v>0</v>
      </c>
      <c r="AH113" s="333">
        <f>'29A'!$AT$127</f>
        <v>0</v>
      </c>
      <c r="AI113" s="333">
        <f>'30A'!$AT$127</f>
        <v>0</v>
      </c>
    </row>
    <row r="114" spans="1:35" ht="17.399999999999999" hidden="1">
      <c r="A114" s="298"/>
      <c r="B114" s="334" t="str">
        <f>CONCATENATE("V0.6 x ",'1A'!AI$126)</f>
        <v xml:space="preserve">V0.6 x </v>
      </c>
      <c r="C114" s="286" t="s">
        <v>493</v>
      </c>
      <c r="D114" s="293" t="s">
        <v>133</v>
      </c>
      <c r="E114" s="287" t="e">
        <f t="shared" si="1"/>
        <v>#REF!</v>
      </c>
      <c r="F114" s="333">
        <f>'1A'!$AV$127</f>
        <v>0</v>
      </c>
      <c r="G114" s="333" t="e">
        <f>#REF!</f>
        <v>#REF!</v>
      </c>
      <c r="H114" s="333">
        <f>'3A'!$AU$127</f>
        <v>0</v>
      </c>
      <c r="I114" s="333">
        <f>'4A'!$AU$127</f>
        <v>0</v>
      </c>
      <c r="J114" s="333">
        <f>'5A'!$AU$127</f>
        <v>0</v>
      </c>
      <c r="K114" s="333">
        <f>'6A'!$AU$127</f>
        <v>0</v>
      </c>
      <c r="L114" s="333">
        <f>'7A'!$AU$127</f>
        <v>0</v>
      </c>
      <c r="M114" s="333">
        <f>'8A'!$AU$127</f>
        <v>0</v>
      </c>
      <c r="N114" s="333">
        <f>'9A'!$AU$127</f>
        <v>0</v>
      </c>
      <c r="O114" s="333">
        <f>'10A'!$AU$127</f>
        <v>0</v>
      </c>
      <c r="P114" s="333">
        <f>'11A'!$AU$127</f>
        <v>0</v>
      </c>
      <c r="Q114" s="333">
        <f>'12A'!$AU$127</f>
        <v>0</v>
      </c>
      <c r="R114" s="333">
        <f>'13A'!$AU$127</f>
        <v>0</v>
      </c>
      <c r="S114" s="333">
        <f>'14A'!$AU$127</f>
        <v>0</v>
      </c>
      <c r="T114" s="333">
        <f>'15A'!$AU$127</f>
        <v>0</v>
      </c>
      <c r="U114" s="333">
        <f>'16A'!$AU$127</f>
        <v>0</v>
      </c>
      <c r="V114" s="333">
        <f>'17A'!$AU$127</f>
        <v>0</v>
      </c>
      <c r="W114" s="333">
        <f>'18A'!$AU$127</f>
        <v>0</v>
      </c>
      <c r="X114" s="333">
        <f>'19A'!$AU$127</f>
        <v>0</v>
      </c>
      <c r="Y114" s="333">
        <f>'20A'!$AU$127</f>
        <v>0</v>
      </c>
      <c r="Z114" s="333">
        <f>'21A'!$AU$127</f>
        <v>0</v>
      </c>
      <c r="AA114" s="333">
        <f>'22A'!$AU$127</f>
        <v>0</v>
      </c>
      <c r="AB114" s="333">
        <f>'23A'!$AU$127</f>
        <v>0</v>
      </c>
      <c r="AC114" s="333">
        <f>'24A'!$AU$127</f>
        <v>0</v>
      </c>
      <c r="AD114" s="333">
        <f>'25A'!$AU$127</f>
        <v>0</v>
      </c>
      <c r="AE114" s="333">
        <f>'26A'!$AU$127</f>
        <v>0</v>
      </c>
      <c r="AF114" s="333">
        <f>'27A'!$AU$127</f>
        <v>0</v>
      </c>
      <c r="AG114" s="333">
        <f>'28A'!$AU$127</f>
        <v>0</v>
      </c>
      <c r="AH114" s="333">
        <f>'29A'!$AU$127</f>
        <v>0</v>
      </c>
      <c r="AI114" s="333">
        <f>'30A'!$AU$127</f>
        <v>0</v>
      </c>
    </row>
    <row r="115" spans="1:35" ht="17.399999999999999" hidden="1">
      <c r="A115" s="298"/>
      <c r="B115" s="334" t="str">
        <f>CONCATENATE("V0.8 x ",'1A'!AB$126)</f>
        <v>V0.8 x 16</v>
      </c>
      <c r="C115" s="286" t="s">
        <v>284</v>
      </c>
      <c r="D115" s="293" t="s">
        <v>133</v>
      </c>
      <c r="E115" s="287" t="e">
        <f t="shared" si="1"/>
        <v>#REF!</v>
      </c>
      <c r="F115" s="333">
        <f>'1A'!$AO$128</f>
        <v>0</v>
      </c>
      <c r="G115" s="333" t="e">
        <f>#REF!</f>
        <v>#REF!</v>
      </c>
      <c r="H115" s="333">
        <f>'3A'!$AN$128</f>
        <v>0</v>
      </c>
      <c r="I115" s="333">
        <f>'4A'!$AN$128</f>
        <v>0</v>
      </c>
      <c r="J115" s="333">
        <f>'5A'!$AN$128</f>
        <v>0</v>
      </c>
      <c r="K115" s="333">
        <f>'6A'!$AN$128</f>
        <v>0</v>
      </c>
      <c r="L115" s="333">
        <f>'7A'!$AN$128</f>
        <v>0</v>
      </c>
      <c r="M115" s="333">
        <f>'8A'!$AN$128</f>
        <v>0</v>
      </c>
      <c r="N115" s="333">
        <f>'9A'!$AN$128</f>
        <v>0</v>
      </c>
      <c r="O115" s="333">
        <f>'10A'!$AN$128</f>
        <v>0</v>
      </c>
      <c r="P115" s="333">
        <f>'11A'!$AN$128</f>
        <v>0</v>
      </c>
      <c r="Q115" s="333">
        <f>'12A'!$AN$128</f>
        <v>0</v>
      </c>
      <c r="R115" s="333">
        <f>'13A'!$AN$128</f>
        <v>0</v>
      </c>
      <c r="S115" s="333">
        <f>'14A'!$AN$128</f>
        <v>0</v>
      </c>
      <c r="T115" s="333">
        <f>'15A'!$AN$128</f>
        <v>0</v>
      </c>
      <c r="U115" s="333">
        <f>'16A'!$AN$128</f>
        <v>0</v>
      </c>
      <c r="V115" s="333">
        <f>'17A'!$AN$128</f>
        <v>0</v>
      </c>
      <c r="W115" s="333">
        <f>'18A'!$AN$128</f>
        <v>0</v>
      </c>
      <c r="X115" s="333">
        <f>'19A'!$AN$128</f>
        <v>0</v>
      </c>
      <c r="Y115" s="333">
        <f>'20A'!$AN$128</f>
        <v>0</v>
      </c>
      <c r="Z115" s="333">
        <f>'21A'!$AN$128</f>
        <v>0</v>
      </c>
      <c r="AA115" s="333">
        <f>'22A'!$AN$128</f>
        <v>0</v>
      </c>
      <c r="AB115" s="333">
        <f>'23A'!$AN$128</f>
        <v>0</v>
      </c>
      <c r="AC115" s="333">
        <f>'24A'!$AN$128</f>
        <v>0</v>
      </c>
      <c r="AD115" s="333">
        <f>'25A'!$AN$128</f>
        <v>0</v>
      </c>
      <c r="AE115" s="333">
        <f>'26A'!$AN$128</f>
        <v>0</v>
      </c>
      <c r="AF115" s="333">
        <f>'27A'!$AN$128</f>
        <v>0</v>
      </c>
      <c r="AG115" s="333">
        <f>'28A'!$AN$128</f>
        <v>0</v>
      </c>
      <c r="AH115" s="333">
        <f>'29A'!$AN$128</f>
        <v>0</v>
      </c>
      <c r="AI115" s="333">
        <f>'30A'!$AN$128</f>
        <v>0</v>
      </c>
    </row>
    <row r="116" spans="1:35" ht="17.399999999999999" hidden="1">
      <c r="A116" s="298"/>
      <c r="B116" s="334" t="str">
        <f>CONCATENATE("V0.8 x ",'1A'!AC$126)</f>
        <v>V0.8 x 20</v>
      </c>
      <c r="C116" s="286" t="s">
        <v>287</v>
      </c>
      <c r="D116" s="293" t="s">
        <v>133</v>
      </c>
      <c r="E116" s="287" t="e">
        <f t="shared" si="1"/>
        <v>#REF!</v>
      </c>
      <c r="F116" s="333">
        <f>'1A'!$AP$128</f>
        <v>0</v>
      </c>
      <c r="G116" s="333" t="e">
        <f>#REF!</f>
        <v>#REF!</v>
      </c>
      <c r="H116" s="333">
        <f>'3A'!$AO$128</f>
        <v>0</v>
      </c>
      <c r="I116" s="333">
        <f>'4A'!$AO$128</f>
        <v>0</v>
      </c>
      <c r="J116" s="333">
        <f>'5A'!$AO$128</f>
        <v>0</v>
      </c>
      <c r="K116" s="333">
        <f>'6A'!$AO$128</f>
        <v>0</v>
      </c>
      <c r="L116" s="333">
        <f>'7A'!$AO$128</f>
        <v>0</v>
      </c>
      <c r="M116" s="333">
        <f>'8A'!$AO$128</f>
        <v>0</v>
      </c>
      <c r="N116" s="333">
        <f>'9A'!$AO$128</f>
        <v>0</v>
      </c>
      <c r="O116" s="333">
        <f>'10A'!$AO$128</f>
        <v>0</v>
      </c>
      <c r="P116" s="333">
        <f>'11A'!$AO$128</f>
        <v>0</v>
      </c>
      <c r="Q116" s="333">
        <f>'12A'!$AO$128</f>
        <v>0</v>
      </c>
      <c r="R116" s="333">
        <f>'13A'!$AO$128</f>
        <v>0</v>
      </c>
      <c r="S116" s="333">
        <f>'14A'!$AO$128</f>
        <v>0</v>
      </c>
      <c r="T116" s="333">
        <f>'15A'!$AO$128</f>
        <v>0</v>
      </c>
      <c r="U116" s="333">
        <f>'16A'!$AO$128</f>
        <v>0</v>
      </c>
      <c r="V116" s="333">
        <f>'17A'!$AO$128</f>
        <v>0</v>
      </c>
      <c r="W116" s="333">
        <f>'18A'!$AO$128</f>
        <v>0</v>
      </c>
      <c r="X116" s="333">
        <f>'19A'!$AO$128</f>
        <v>0</v>
      </c>
      <c r="Y116" s="333">
        <f>'20A'!$AO$128</f>
        <v>0</v>
      </c>
      <c r="Z116" s="333">
        <f>'21A'!$AO$128</f>
        <v>0</v>
      </c>
      <c r="AA116" s="333">
        <f>'22A'!$AO$128</f>
        <v>0</v>
      </c>
      <c r="AB116" s="333">
        <f>'23A'!$AO$128</f>
        <v>0</v>
      </c>
      <c r="AC116" s="333">
        <f>'24A'!$AO$128</f>
        <v>0</v>
      </c>
      <c r="AD116" s="333">
        <f>'25A'!$AO$128</f>
        <v>0</v>
      </c>
      <c r="AE116" s="333">
        <f>'26A'!$AO$128</f>
        <v>0</v>
      </c>
      <c r="AF116" s="333">
        <f>'27A'!$AO$128</f>
        <v>0</v>
      </c>
      <c r="AG116" s="333">
        <f>'28A'!$AO$128</f>
        <v>0</v>
      </c>
      <c r="AH116" s="333">
        <f>'29A'!$AO$128</f>
        <v>0</v>
      </c>
      <c r="AI116" s="333">
        <f>'30A'!$AO$128</f>
        <v>0</v>
      </c>
    </row>
    <row r="117" spans="1:35" ht="17.399999999999999" hidden="1">
      <c r="A117" s="298"/>
      <c r="B117" s="334" t="str">
        <f>CONCATENATE("V0.8 x ",'1A'!AD$126)</f>
        <v>V0.8 x 25</v>
      </c>
      <c r="C117" s="286" t="s">
        <v>290</v>
      </c>
      <c r="D117" s="293" t="s">
        <v>133</v>
      </c>
      <c r="E117" s="287" t="e">
        <f t="shared" si="1"/>
        <v>#REF!</v>
      </c>
      <c r="F117" s="333">
        <f>'1A'!$AQ$128</f>
        <v>0</v>
      </c>
      <c r="G117" s="333" t="e">
        <f>#REF!</f>
        <v>#REF!</v>
      </c>
      <c r="H117" s="333">
        <f>'3A'!$AP$128</f>
        <v>0</v>
      </c>
      <c r="I117" s="333">
        <f>'4A'!$AP$128</f>
        <v>0</v>
      </c>
      <c r="J117" s="333">
        <f>'5A'!$AP$128</f>
        <v>0</v>
      </c>
      <c r="K117" s="333">
        <f>'6A'!$AP$128</f>
        <v>0</v>
      </c>
      <c r="L117" s="333">
        <f>'7A'!$AP$128</f>
        <v>0</v>
      </c>
      <c r="M117" s="333">
        <f>'8A'!$AP$128</f>
        <v>0</v>
      </c>
      <c r="N117" s="333">
        <f>'9A'!$AP$128</f>
        <v>0</v>
      </c>
      <c r="O117" s="333">
        <f>'10A'!$AP$128</f>
        <v>0</v>
      </c>
      <c r="P117" s="333">
        <f>'11A'!$AP$128</f>
        <v>0</v>
      </c>
      <c r="Q117" s="333">
        <f>'12A'!$AP$128</f>
        <v>0</v>
      </c>
      <c r="R117" s="333">
        <f>'13A'!$AP$128</f>
        <v>0</v>
      </c>
      <c r="S117" s="333">
        <f>'14A'!$AP$128</f>
        <v>0</v>
      </c>
      <c r="T117" s="333">
        <f>'15A'!$AP$128</f>
        <v>0</v>
      </c>
      <c r="U117" s="333">
        <f>'16A'!$AP$128</f>
        <v>0</v>
      </c>
      <c r="V117" s="333">
        <f>'17A'!$AP$128</f>
        <v>0</v>
      </c>
      <c r="W117" s="333">
        <f>'18A'!$AP$128</f>
        <v>0</v>
      </c>
      <c r="X117" s="333">
        <f>'19A'!$AP$128</f>
        <v>0</v>
      </c>
      <c r="Y117" s="333">
        <f>'20A'!$AP$128</f>
        <v>0</v>
      </c>
      <c r="Z117" s="333">
        <f>'21A'!$AP$128</f>
        <v>0</v>
      </c>
      <c r="AA117" s="333">
        <f>'22A'!$AP$128</f>
        <v>0</v>
      </c>
      <c r="AB117" s="333">
        <f>'23A'!$AP$128</f>
        <v>0</v>
      </c>
      <c r="AC117" s="333">
        <f>'24A'!$AP$128</f>
        <v>0</v>
      </c>
      <c r="AD117" s="333">
        <f>'25A'!$AP$128</f>
        <v>0</v>
      </c>
      <c r="AE117" s="333">
        <f>'26A'!$AP$128</f>
        <v>0</v>
      </c>
      <c r="AF117" s="333">
        <f>'27A'!$AP$128</f>
        <v>0</v>
      </c>
      <c r="AG117" s="333">
        <f>'28A'!$AP$128</f>
        <v>0</v>
      </c>
      <c r="AH117" s="333">
        <f>'29A'!$AP$128</f>
        <v>0</v>
      </c>
      <c r="AI117" s="333">
        <f>'30A'!$AP$128</f>
        <v>0</v>
      </c>
    </row>
    <row r="118" spans="1:35" ht="17.399999999999999" hidden="1">
      <c r="A118" s="298"/>
      <c r="B118" s="334" t="str">
        <f>CONCATENATE("V0.8 x ",'1A'!AE$126)</f>
        <v>V0.8 x 30</v>
      </c>
      <c r="C118" s="286" t="s">
        <v>292</v>
      </c>
      <c r="D118" s="293" t="s">
        <v>133</v>
      </c>
      <c r="E118" s="287" t="e">
        <f t="shared" si="1"/>
        <v>#REF!</v>
      </c>
      <c r="F118" s="333">
        <f>'1A'!$AR$128</f>
        <v>0</v>
      </c>
      <c r="G118" s="333" t="e">
        <f>#REF!</f>
        <v>#REF!</v>
      </c>
      <c r="H118" s="333">
        <f>'3A'!$AQ$128</f>
        <v>0</v>
      </c>
      <c r="I118" s="333">
        <f>'4A'!$AQ$128</f>
        <v>0</v>
      </c>
      <c r="J118" s="333">
        <f>'5A'!$AQ$128</f>
        <v>0</v>
      </c>
      <c r="K118" s="333">
        <f>'6A'!$AQ$128</f>
        <v>0</v>
      </c>
      <c r="L118" s="333">
        <f>'7A'!$AQ$128</f>
        <v>0</v>
      </c>
      <c r="M118" s="333">
        <f>'8A'!$AQ$128</f>
        <v>0</v>
      </c>
      <c r="N118" s="333">
        <f>'9A'!$AQ$128</f>
        <v>0</v>
      </c>
      <c r="O118" s="333">
        <f>'10A'!$AQ$128</f>
        <v>0</v>
      </c>
      <c r="P118" s="333">
        <f>'11A'!$AQ$128</f>
        <v>0</v>
      </c>
      <c r="Q118" s="333">
        <f>'12A'!$AQ$128</f>
        <v>0</v>
      </c>
      <c r="R118" s="333">
        <f>'13A'!$AQ$128</f>
        <v>0</v>
      </c>
      <c r="S118" s="333">
        <f>'14A'!$AQ$128</f>
        <v>0</v>
      </c>
      <c r="T118" s="333">
        <f>'15A'!$AQ$128</f>
        <v>0</v>
      </c>
      <c r="U118" s="333">
        <f>'16A'!$AQ$128</f>
        <v>0</v>
      </c>
      <c r="V118" s="333">
        <f>'17A'!$AQ$128</f>
        <v>0</v>
      </c>
      <c r="W118" s="333">
        <f>'18A'!$AQ$128</f>
        <v>0</v>
      </c>
      <c r="X118" s="333">
        <f>'19A'!$AQ$128</f>
        <v>0</v>
      </c>
      <c r="Y118" s="333">
        <f>'20A'!$AQ$128</f>
        <v>0</v>
      </c>
      <c r="Z118" s="333">
        <f>'21A'!$AQ$128</f>
        <v>0</v>
      </c>
      <c r="AA118" s="333">
        <f>'22A'!$AQ$128</f>
        <v>0</v>
      </c>
      <c r="AB118" s="333">
        <f>'23A'!$AQ$128</f>
        <v>0</v>
      </c>
      <c r="AC118" s="333">
        <f>'24A'!$AQ$128</f>
        <v>0</v>
      </c>
      <c r="AD118" s="333">
        <f>'25A'!$AQ$128</f>
        <v>0</v>
      </c>
      <c r="AE118" s="333">
        <f>'26A'!$AQ$128</f>
        <v>0</v>
      </c>
      <c r="AF118" s="333">
        <f>'27A'!$AQ$128</f>
        <v>0</v>
      </c>
      <c r="AG118" s="333">
        <f>'28A'!$AQ$128</f>
        <v>0</v>
      </c>
      <c r="AH118" s="333">
        <f>'29A'!$AQ$128</f>
        <v>0</v>
      </c>
      <c r="AI118" s="333">
        <f>'30A'!$AQ$128</f>
        <v>0</v>
      </c>
    </row>
    <row r="119" spans="1:35" ht="17.399999999999999" hidden="1">
      <c r="A119" s="298"/>
      <c r="B119" s="334" t="str">
        <f>CONCATENATE("V0.8 x ",'1A'!AF$126)</f>
        <v>V0.8 x 40</v>
      </c>
      <c r="C119" s="286" t="s">
        <v>297</v>
      </c>
      <c r="D119" s="293" t="s">
        <v>133</v>
      </c>
      <c r="E119" s="287" t="e">
        <f t="shared" si="1"/>
        <v>#REF!</v>
      </c>
      <c r="F119" s="333">
        <f>'1A'!$AS$128</f>
        <v>0</v>
      </c>
      <c r="G119" s="333" t="e">
        <f>#REF!</f>
        <v>#REF!</v>
      </c>
      <c r="H119" s="333">
        <f>'3A'!$AR$128</f>
        <v>0</v>
      </c>
      <c r="I119" s="333">
        <f>'4A'!$AR$128</f>
        <v>0</v>
      </c>
      <c r="J119" s="333">
        <f>'5A'!$AR$128</f>
        <v>0</v>
      </c>
      <c r="K119" s="333">
        <f>'6A'!$AR$128</f>
        <v>0</v>
      </c>
      <c r="L119" s="333">
        <f>'7A'!$AR$128</f>
        <v>0</v>
      </c>
      <c r="M119" s="333">
        <f>'8A'!$AR$128</f>
        <v>0</v>
      </c>
      <c r="N119" s="333">
        <f>'9A'!$AR$128</f>
        <v>0</v>
      </c>
      <c r="O119" s="333">
        <f>'10A'!$AR$128</f>
        <v>0</v>
      </c>
      <c r="P119" s="333">
        <f>'11A'!$AR$128</f>
        <v>0</v>
      </c>
      <c r="Q119" s="333">
        <f>'12A'!$AR$128</f>
        <v>0</v>
      </c>
      <c r="R119" s="333">
        <f>'13A'!$AR$128</f>
        <v>0</v>
      </c>
      <c r="S119" s="333">
        <f>'14A'!$AR$128</f>
        <v>0</v>
      </c>
      <c r="T119" s="333">
        <f>'15A'!$AR$128</f>
        <v>0</v>
      </c>
      <c r="U119" s="333">
        <f>'16A'!$AR$128</f>
        <v>0</v>
      </c>
      <c r="V119" s="333">
        <f>'17A'!$AR$128</f>
        <v>0</v>
      </c>
      <c r="W119" s="333">
        <f>'18A'!$AR$128</f>
        <v>0</v>
      </c>
      <c r="X119" s="333">
        <f>'19A'!$AR$128</f>
        <v>0</v>
      </c>
      <c r="Y119" s="333">
        <f>'20A'!$AR$128</f>
        <v>0</v>
      </c>
      <c r="Z119" s="333">
        <f>'21A'!$AR$128</f>
        <v>0</v>
      </c>
      <c r="AA119" s="333">
        <f>'22A'!$AR$128</f>
        <v>0</v>
      </c>
      <c r="AB119" s="333">
        <f>'23A'!$AR$128</f>
        <v>0</v>
      </c>
      <c r="AC119" s="333">
        <f>'24A'!$AR$128</f>
        <v>0</v>
      </c>
      <c r="AD119" s="333">
        <f>'25A'!$AR$128</f>
        <v>0</v>
      </c>
      <c r="AE119" s="333">
        <f>'26A'!$AR$128</f>
        <v>0</v>
      </c>
      <c r="AF119" s="333">
        <f>'27A'!$AR$128</f>
        <v>0</v>
      </c>
      <c r="AG119" s="333">
        <f>'28A'!$AR$128</f>
        <v>0</v>
      </c>
      <c r="AH119" s="333">
        <f>'29A'!$AR$128</f>
        <v>0</v>
      </c>
      <c r="AI119" s="333">
        <f>'30A'!$AR$128</f>
        <v>0</v>
      </c>
    </row>
    <row r="120" spans="1:35" ht="17.399999999999999" hidden="1">
      <c r="A120" s="298"/>
      <c r="B120" s="334" t="str">
        <f>CONCATENATE("V0.8 x ",'1A'!AG$126)</f>
        <v>V0.8 x 50</v>
      </c>
      <c r="C120" s="286" t="s">
        <v>494</v>
      </c>
      <c r="D120" s="293" t="s">
        <v>133</v>
      </c>
      <c r="E120" s="287" t="e">
        <f t="shared" si="1"/>
        <v>#REF!</v>
      </c>
      <c r="F120" s="333">
        <f>'1A'!$AT$128</f>
        <v>0</v>
      </c>
      <c r="G120" s="333" t="e">
        <f>#REF!</f>
        <v>#REF!</v>
      </c>
      <c r="H120" s="333">
        <f>'3A'!$AS$128</f>
        <v>0</v>
      </c>
      <c r="I120" s="333">
        <f>'4A'!$AS$128</f>
        <v>0</v>
      </c>
      <c r="J120" s="333">
        <f>'5A'!$AS$128</f>
        <v>0</v>
      </c>
      <c r="K120" s="333">
        <f>'6A'!$AS$128</f>
        <v>0</v>
      </c>
      <c r="L120" s="333">
        <f>'7A'!$AS$128</f>
        <v>0</v>
      </c>
      <c r="M120" s="333">
        <f>'8A'!$AS$128</f>
        <v>0</v>
      </c>
      <c r="N120" s="333">
        <f>'9A'!$AS$128</f>
        <v>0</v>
      </c>
      <c r="O120" s="333">
        <f>'10A'!$AS$128</f>
        <v>0</v>
      </c>
      <c r="P120" s="333">
        <f>'11A'!$AS$128</f>
        <v>0</v>
      </c>
      <c r="Q120" s="333">
        <f>'12A'!$AS$128</f>
        <v>0</v>
      </c>
      <c r="R120" s="333">
        <f>'13A'!$AS$128</f>
        <v>0</v>
      </c>
      <c r="S120" s="333">
        <f>'14A'!$AS$128</f>
        <v>0</v>
      </c>
      <c r="T120" s="333">
        <f>'15A'!$AS$128</f>
        <v>0</v>
      </c>
      <c r="U120" s="333">
        <f>'16A'!$AS$128</f>
        <v>0</v>
      </c>
      <c r="V120" s="333">
        <f>'17A'!$AS$128</f>
        <v>0</v>
      </c>
      <c r="W120" s="333">
        <f>'18A'!$AS$128</f>
        <v>0</v>
      </c>
      <c r="X120" s="333">
        <f>'19A'!$AS$128</f>
        <v>0</v>
      </c>
      <c r="Y120" s="333">
        <f>'20A'!$AS$128</f>
        <v>0</v>
      </c>
      <c r="Z120" s="333">
        <f>'21A'!$AS$128</f>
        <v>0</v>
      </c>
      <c r="AA120" s="333">
        <f>'22A'!$AS$128</f>
        <v>0</v>
      </c>
      <c r="AB120" s="333">
        <f>'23A'!$AS$128</f>
        <v>0</v>
      </c>
      <c r="AC120" s="333">
        <f>'24A'!$AS$128</f>
        <v>0</v>
      </c>
      <c r="AD120" s="333">
        <f>'25A'!$AS$128</f>
        <v>0</v>
      </c>
      <c r="AE120" s="333">
        <f>'26A'!$AS$128</f>
        <v>0</v>
      </c>
      <c r="AF120" s="333">
        <f>'27A'!$AS$128</f>
        <v>0</v>
      </c>
      <c r="AG120" s="333">
        <f>'28A'!$AS$128</f>
        <v>0</v>
      </c>
      <c r="AH120" s="333">
        <f>'29A'!$AS$128</f>
        <v>0</v>
      </c>
      <c r="AI120" s="333">
        <f>'30A'!$AS$128</f>
        <v>0</v>
      </c>
    </row>
    <row r="121" spans="1:35" ht="17.399999999999999" hidden="1">
      <c r="A121" s="298"/>
      <c r="B121" s="334" t="str">
        <f>CONCATENATE("V0.8 x ",'1A'!AH$126)</f>
        <v xml:space="preserve">V0.8 x </v>
      </c>
      <c r="C121" s="286" t="s">
        <v>495</v>
      </c>
      <c r="D121" s="293" t="s">
        <v>133</v>
      </c>
      <c r="E121" s="287" t="e">
        <f t="shared" si="1"/>
        <v>#REF!</v>
      </c>
      <c r="F121" s="333">
        <f>'1A'!$AU$128</f>
        <v>0</v>
      </c>
      <c r="G121" s="333" t="e">
        <f>#REF!</f>
        <v>#REF!</v>
      </c>
      <c r="H121" s="333">
        <f>'3A'!$AT$128</f>
        <v>0</v>
      </c>
      <c r="I121" s="333">
        <f>'4A'!$AT$128</f>
        <v>0</v>
      </c>
      <c r="J121" s="333">
        <f>'5A'!$AT$128</f>
        <v>0</v>
      </c>
      <c r="K121" s="333">
        <f>'6A'!$AT$128</f>
        <v>0</v>
      </c>
      <c r="L121" s="333">
        <f>'7A'!$AT$128</f>
        <v>0</v>
      </c>
      <c r="M121" s="333">
        <f>'8A'!$AT$128</f>
        <v>0</v>
      </c>
      <c r="N121" s="333">
        <f>'9A'!$AT$128</f>
        <v>0</v>
      </c>
      <c r="O121" s="333">
        <f>'10A'!$AT$128</f>
        <v>0</v>
      </c>
      <c r="P121" s="333">
        <f>'11A'!$AT$128</f>
        <v>0</v>
      </c>
      <c r="Q121" s="333">
        <f>'12A'!$AT$128</f>
        <v>0</v>
      </c>
      <c r="R121" s="333">
        <f>'13A'!$AT$128</f>
        <v>0</v>
      </c>
      <c r="S121" s="333">
        <f>'14A'!$AT$128</f>
        <v>0</v>
      </c>
      <c r="T121" s="333">
        <f>'15A'!$AT$128</f>
        <v>0</v>
      </c>
      <c r="U121" s="333">
        <f>'16A'!$AT$128</f>
        <v>0</v>
      </c>
      <c r="V121" s="333">
        <f>'17A'!$AT$128</f>
        <v>0</v>
      </c>
      <c r="W121" s="333">
        <f>'18A'!$AT$128</f>
        <v>0</v>
      </c>
      <c r="X121" s="333">
        <f>'19A'!$AT$128</f>
        <v>0</v>
      </c>
      <c r="Y121" s="333">
        <f>'20A'!$AT$128</f>
        <v>0</v>
      </c>
      <c r="Z121" s="333">
        <f>'21A'!$AT$128</f>
        <v>0</v>
      </c>
      <c r="AA121" s="333">
        <f>'22A'!$AT$128</f>
        <v>0</v>
      </c>
      <c r="AB121" s="333">
        <f>'23A'!$AT$128</f>
        <v>0</v>
      </c>
      <c r="AC121" s="333">
        <f>'24A'!$AT$128</f>
        <v>0</v>
      </c>
      <c r="AD121" s="333">
        <f>'25A'!$AT$128</f>
        <v>0</v>
      </c>
      <c r="AE121" s="333">
        <f>'26A'!$AT$128</f>
        <v>0</v>
      </c>
      <c r="AF121" s="333">
        <f>'27A'!$AT$128</f>
        <v>0</v>
      </c>
      <c r="AG121" s="333">
        <f>'28A'!$AT$128</f>
        <v>0</v>
      </c>
      <c r="AH121" s="333">
        <f>'29A'!$AT$128</f>
        <v>0</v>
      </c>
      <c r="AI121" s="333">
        <f>'30A'!$AT$128</f>
        <v>0</v>
      </c>
    </row>
    <row r="122" spans="1:35" ht="17.399999999999999" hidden="1">
      <c r="A122" s="298"/>
      <c r="B122" s="334" t="str">
        <f>CONCATENATE("V0.8 x ",'1A'!AI$126)</f>
        <v xml:space="preserve">V0.8 x </v>
      </c>
      <c r="C122" s="286" t="s">
        <v>496</v>
      </c>
      <c r="D122" s="293" t="s">
        <v>133</v>
      </c>
      <c r="E122" s="287" t="e">
        <f t="shared" si="1"/>
        <v>#REF!</v>
      </c>
      <c r="F122" s="333">
        <f>'1A'!$AV$128</f>
        <v>0</v>
      </c>
      <c r="G122" s="333" t="e">
        <f>#REF!</f>
        <v>#REF!</v>
      </c>
      <c r="H122" s="333">
        <f>'3A'!$AU$128</f>
        <v>0</v>
      </c>
      <c r="I122" s="333">
        <f>'4A'!$AU$128</f>
        <v>0</v>
      </c>
      <c r="J122" s="333">
        <f>'5A'!$AU$128</f>
        <v>0</v>
      </c>
      <c r="K122" s="333">
        <f>'6A'!$AU$128</f>
        <v>0</v>
      </c>
      <c r="L122" s="333">
        <f>'7A'!$AU$128</f>
        <v>0</v>
      </c>
      <c r="M122" s="333">
        <f>'8A'!$AU$128</f>
        <v>0</v>
      </c>
      <c r="N122" s="333">
        <f>'9A'!$AU$128</f>
        <v>0</v>
      </c>
      <c r="O122" s="333">
        <f>'10A'!$AU$128</f>
        <v>0</v>
      </c>
      <c r="P122" s="333">
        <f>'11A'!$AU$128</f>
        <v>0</v>
      </c>
      <c r="Q122" s="333">
        <f>'12A'!$AU$128</f>
        <v>0</v>
      </c>
      <c r="R122" s="333">
        <f>'13A'!$AU$128</f>
        <v>0</v>
      </c>
      <c r="S122" s="333">
        <f>'14A'!$AU$128</f>
        <v>0</v>
      </c>
      <c r="T122" s="333">
        <f>'15A'!$AU$128</f>
        <v>0</v>
      </c>
      <c r="U122" s="333">
        <f>'16A'!$AU$128</f>
        <v>0</v>
      </c>
      <c r="V122" s="333">
        <f>'17A'!$AU$128</f>
        <v>0</v>
      </c>
      <c r="W122" s="333">
        <f>'18A'!$AU$128</f>
        <v>0</v>
      </c>
      <c r="X122" s="333">
        <f>'19A'!$AU$128</f>
        <v>0</v>
      </c>
      <c r="Y122" s="333">
        <f>'20A'!$AU$128</f>
        <v>0</v>
      </c>
      <c r="Z122" s="333">
        <f>'21A'!$AU$128</f>
        <v>0</v>
      </c>
      <c r="AA122" s="333">
        <f>'22A'!$AU$128</f>
        <v>0</v>
      </c>
      <c r="AB122" s="333">
        <f>'23A'!$AU$128</f>
        <v>0</v>
      </c>
      <c r="AC122" s="333">
        <f>'24A'!$AU$128</f>
        <v>0</v>
      </c>
      <c r="AD122" s="333">
        <f>'25A'!$AU$128</f>
        <v>0</v>
      </c>
      <c r="AE122" s="333">
        <f>'26A'!$AU$128</f>
        <v>0</v>
      </c>
      <c r="AF122" s="333">
        <f>'27A'!$AU$128</f>
        <v>0</v>
      </c>
      <c r="AG122" s="333">
        <f>'28A'!$AU$128</f>
        <v>0</v>
      </c>
      <c r="AH122" s="333">
        <f>'29A'!$AU$128</f>
        <v>0</v>
      </c>
      <c r="AI122" s="333">
        <f>'30A'!$AU$128</f>
        <v>0</v>
      </c>
    </row>
    <row r="123" spans="1:35" ht="17.399999999999999" hidden="1">
      <c r="A123" s="298"/>
      <c r="B123" s="334" t="str">
        <f>CONCATENATE("V1.0 x ",'1A'!AB$126)</f>
        <v>V1.0 x 16</v>
      </c>
      <c r="C123" s="286" t="s">
        <v>497</v>
      </c>
      <c r="D123" s="293" t="s">
        <v>133</v>
      </c>
      <c r="E123" s="287" t="e">
        <f t="shared" si="1"/>
        <v>#REF!</v>
      </c>
      <c r="F123" s="333">
        <f>'1A'!$AO$129</f>
        <v>0</v>
      </c>
      <c r="G123" s="333" t="e">
        <f>#REF!</f>
        <v>#REF!</v>
      </c>
      <c r="H123" s="333">
        <f>'3A'!$AN$129</f>
        <v>0</v>
      </c>
      <c r="I123" s="333">
        <f>'4A'!$AN$129</f>
        <v>0</v>
      </c>
      <c r="J123" s="333">
        <f>'5A'!$AN$129</f>
        <v>0</v>
      </c>
      <c r="K123" s="333">
        <f>'6A'!$AN$129</f>
        <v>0</v>
      </c>
      <c r="L123" s="333">
        <f>'7A'!$AN$129</f>
        <v>0</v>
      </c>
      <c r="M123" s="333">
        <f>'8A'!$AN$129</f>
        <v>0</v>
      </c>
      <c r="N123" s="333">
        <f>'9A'!$AN$129</f>
        <v>0</v>
      </c>
      <c r="O123" s="333">
        <f>'10A'!$AN$129</f>
        <v>0</v>
      </c>
      <c r="P123" s="333">
        <f>'11A'!$AN$129</f>
        <v>0</v>
      </c>
      <c r="Q123" s="333">
        <f>'12A'!$AN$129</f>
        <v>0</v>
      </c>
      <c r="R123" s="333">
        <f>'13A'!$AN$129</f>
        <v>0</v>
      </c>
      <c r="S123" s="333">
        <f>'14A'!$AN$129</f>
        <v>0</v>
      </c>
      <c r="T123" s="333">
        <f>'15A'!$AN$129</f>
        <v>0</v>
      </c>
      <c r="U123" s="333">
        <f>'16A'!$AN$129</f>
        <v>0</v>
      </c>
      <c r="V123" s="333">
        <f>'17A'!$AN$129</f>
        <v>0</v>
      </c>
      <c r="W123" s="333">
        <f>'18A'!$AN$129</f>
        <v>0</v>
      </c>
      <c r="X123" s="333">
        <f>'19A'!$AN$129</f>
        <v>0</v>
      </c>
      <c r="Y123" s="333">
        <f>'20A'!$AN$129</f>
        <v>0</v>
      </c>
      <c r="Z123" s="333">
        <f>'21A'!$AN$129</f>
        <v>0</v>
      </c>
      <c r="AA123" s="333">
        <f>'22A'!$AN$129</f>
        <v>0</v>
      </c>
      <c r="AB123" s="333">
        <f>'23A'!$AN$129</f>
        <v>0</v>
      </c>
      <c r="AC123" s="333">
        <f>'24A'!$AN$129</f>
        <v>0</v>
      </c>
      <c r="AD123" s="333">
        <f>'25A'!$AN$129</f>
        <v>0</v>
      </c>
      <c r="AE123" s="333">
        <f>'26A'!$AN$129</f>
        <v>0</v>
      </c>
      <c r="AF123" s="333">
        <f>'27A'!$AN$129</f>
        <v>0</v>
      </c>
      <c r="AG123" s="333">
        <f>'28A'!$AN$129</f>
        <v>0</v>
      </c>
      <c r="AH123" s="333">
        <f>'29A'!$AN$129</f>
        <v>0</v>
      </c>
      <c r="AI123" s="333">
        <f>'30A'!$AN$129</f>
        <v>0</v>
      </c>
    </row>
    <row r="124" spans="1:35" ht="17.399999999999999" hidden="1">
      <c r="A124" s="298"/>
      <c r="B124" s="334" t="str">
        <f>CONCATENATE("V1.0 x ",'1A'!AC$126)</f>
        <v>V1.0 x 20</v>
      </c>
      <c r="C124" s="286" t="s">
        <v>498</v>
      </c>
      <c r="D124" s="293" t="s">
        <v>133</v>
      </c>
      <c r="E124" s="287" t="e">
        <f t="shared" si="1"/>
        <v>#REF!</v>
      </c>
      <c r="F124" s="333">
        <f>'1A'!$AP$129</f>
        <v>0</v>
      </c>
      <c r="G124" s="333" t="e">
        <f>#REF!</f>
        <v>#REF!</v>
      </c>
      <c r="H124" s="333">
        <f>'3A'!$AO$129</f>
        <v>0</v>
      </c>
      <c r="I124" s="333">
        <f>'4A'!$AO$129</f>
        <v>0</v>
      </c>
      <c r="J124" s="333">
        <f>'5A'!$AO$129</f>
        <v>0</v>
      </c>
      <c r="K124" s="333">
        <f>'6A'!$AO$129</f>
        <v>0</v>
      </c>
      <c r="L124" s="333">
        <f>'7A'!$AO$129</f>
        <v>0</v>
      </c>
      <c r="M124" s="333">
        <f>'8A'!$AO$129</f>
        <v>0</v>
      </c>
      <c r="N124" s="333">
        <f>'9A'!$AO$129</f>
        <v>0</v>
      </c>
      <c r="O124" s="333">
        <f>'10A'!$AO$129</f>
        <v>0</v>
      </c>
      <c r="P124" s="333">
        <f>'11A'!$AO$129</f>
        <v>0</v>
      </c>
      <c r="Q124" s="333">
        <f>'12A'!$AO$129</f>
        <v>0</v>
      </c>
      <c r="R124" s="333">
        <f>'13A'!$AO$129</f>
        <v>0</v>
      </c>
      <c r="S124" s="333">
        <f>'14A'!$AO$129</f>
        <v>0</v>
      </c>
      <c r="T124" s="333">
        <f>'15A'!$AO$129</f>
        <v>0</v>
      </c>
      <c r="U124" s="333">
        <f>'16A'!$AO$129</f>
        <v>0</v>
      </c>
      <c r="V124" s="333">
        <f>'17A'!$AO$129</f>
        <v>0</v>
      </c>
      <c r="W124" s="333">
        <f>'18A'!$AO$129</f>
        <v>0</v>
      </c>
      <c r="X124" s="333">
        <f>'19A'!$AO$129</f>
        <v>0</v>
      </c>
      <c r="Y124" s="333">
        <f>'20A'!$AO$129</f>
        <v>0</v>
      </c>
      <c r="Z124" s="333">
        <f>'21A'!$AO$129</f>
        <v>0</v>
      </c>
      <c r="AA124" s="333">
        <f>'22A'!$AO$129</f>
        <v>0</v>
      </c>
      <c r="AB124" s="333">
        <f>'23A'!$AO$129</f>
        <v>0</v>
      </c>
      <c r="AC124" s="333">
        <f>'24A'!$AO$129</f>
        <v>0</v>
      </c>
      <c r="AD124" s="333">
        <f>'25A'!$AO$129</f>
        <v>0</v>
      </c>
      <c r="AE124" s="333">
        <f>'26A'!$AO$129</f>
        <v>0</v>
      </c>
      <c r="AF124" s="333">
        <f>'27A'!$AO$129</f>
        <v>0</v>
      </c>
      <c r="AG124" s="333">
        <f>'28A'!$AO$129</f>
        <v>0</v>
      </c>
      <c r="AH124" s="333">
        <f>'29A'!$AO$129</f>
        <v>0</v>
      </c>
      <c r="AI124" s="333">
        <f>'30A'!$AO$129</f>
        <v>0</v>
      </c>
    </row>
    <row r="125" spans="1:35" ht="17.399999999999999" hidden="1">
      <c r="A125" s="298"/>
      <c r="B125" s="334" t="str">
        <f>CONCATENATE("V1.0 x ",'1A'!AD$126)</f>
        <v>V1.0 x 25</v>
      </c>
      <c r="C125" s="286" t="s">
        <v>499</v>
      </c>
      <c r="D125" s="293" t="s">
        <v>133</v>
      </c>
      <c r="E125" s="287" t="e">
        <f t="shared" si="1"/>
        <v>#REF!</v>
      </c>
      <c r="F125" s="333">
        <f>'1A'!$AQ$129</f>
        <v>0</v>
      </c>
      <c r="G125" s="333" t="e">
        <f>#REF!</f>
        <v>#REF!</v>
      </c>
      <c r="H125" s="333">
        <f>'3A'!$AP$129</f>
        <v>0</v>
      </c>
      <c r="I125" s="333">
        <f>'4A'!$AP$129</f>
        <v>0</v>
      </c>
      <c r="J125" s="333">
        <f>'5A'!$AP$129</f>
        <v>0</v>
      </c>
      <c r="K125" s="333">
        <f>'6A'!$AP$129</f>
        <v>0</v>
      </c>
      <c r="L125" s="333">
        <f>'7A'!$AP$129</f>
        <v>0</v>
      </c>
      <c r="M125" s="333">
        <f>'8A'!$AP$129</f>
        <v>0</v>
      </c>
      <c r="N125" s="333">
        <f>'9A'!$AP$129</f>
        <v>0</v>
      </c>
      <c r="O125" s="333">
        <f>'10A'!$AP$129</f>
        <v>0</v>
      </c>
      <c r="P125" s="333">
        <f>'11A'!$AP$129</f>
        <v>0</v>
      </c>
      <c r="Q125" s="333">
        <f>'12A'!$AP$129</f>
        <v>0</v>
      </c>
      <c r="R125" s="333">
        <f>'13A'!$AP$129</f>
        <v>0</v>
      </c>
      <c r="S125" s="333">
        <f>'14A'!$AP$129</f>
        <v>0</v>
      </c>
      <c r="T125" s="333">
        <f>'15A'!$AP$129</f>
        <v>0</v>
      </c>
      <c r="U125" s="333">
        <f>'16A'!$AP$129</f>
        <v>0</v>
      </c>
      <c r="V125" s="333">
        <f>'17A'!$AP$129</f>
        <v>0</v>
      </c>
      <c r="W125" s="333">
        <f>'18A'!$AP$129</f>
        <v>0</v>
      </c>
      <c r="X125" s="333">
        <f>'19A'!$AP$129</f>
        <v>0</v>
      </c>
      <c r="Y125" s="333">
        <f>'20A'!$AP$129</f>
        <v>0</v>
      </c>
      <c r="Z125" s="333">
        <f>'21A'!$AP$129</f>
        <v>0</v>
      </c>
      <c r="AA125" s="333">
        <f>'22A'!$AP$129</f>
        <v>0</v>
      </c>
      <c r="AB125" s="333">
        <f>'23A'!$AP$129</f>
        <v>0</v>
      </c>
      <c r="AC125" s="333">
        <f>'24A'!$AP$129</f>
        <v>0</v>
      </c>
      <c r="AD125" s="333">
        <f>'25A'!$AP$129</f>
        <v>0</v>
      </c>
      <c r="AE125" s="333">
        <f>'26A'!$AP$129</f>
        <v>0</v>
      </c>
      <c r="AF125" s="333">
        <f>'27A'!$AP$129</f>
        <v>0</v>
      </c>
      <c r="AG125" s="333">
        <f>'28A'!$AP$129</f>
        <v>0</v>
      </c>
      <c r="AH125" s="333">
        <f>'29A'!$AP$129</f>
        <v>0</v>
      </c>
      <c r="AI125" s="333">
        <f>'30A'!$AP$129</f>
        <v>0</v>
      </c>
    </row>
    <row r="126" spans="1:35" ht="17.399999999999999" hidden="1">
      <c r="A126" s="298"/>
      <c r="B126" s="334" t="str">
        <f>CONCATENATE("V1.0 x ",'1A'!AE$126)</f>
        <v>V1.0 x 30</v>
      </c>
      <c r="C126" s="286" t="s">
        <v>500</v>
      </c>
      <c r="D126" s="293" t="s">
        <v>133</v>
      </c>
      <c r="E126" s="287" t="e">
        <f t="shared" si="1"/>
        <v>#REF!</v>
      </c>
      <c r="F126" s="333">
        <f>'1A'!$AR$129</f>
        <v>0</v>
      </c>
      <c r="G126" s="333" t="e">
        <f>#REF!</f>
        <v>#REF!</v>
      </c>
      <c r="H126" s="333">
        <f>'3A'!$AQ$129</f>
        <v>0</v>
      </c>
      <c r="I126" s="333">
        <f>'4A'!$AQ$129</f>
        <v>0</v>
      </c>
      <c r="J126" s="333">
        <f>'5A'!$AQ$129</f>
        <v>0</v>
      </c>
      <c r="K126" s="333">
        <f>'6A'!$AQ$129</f>
        <v>0</v>
      </c>
      <c r="L126" s="333">
        <f>'7A'!$AQ$129</f>
        <v>0</v>
      </c>
      <c r="M126" s="333">
        <f>'8A'!$AQ$129</f>
        <v>0</v>
      </c>
      <c r="N126" s="333">
        <f>'9A'!$AQ$129</f>
        <v>0</v>
      </c>
      <c r="O126" s="333">
        <f>'10A'!$AQ$129</f>
        <v>0</v>
      </c>
      <c r="P126" s="333">
        <f>'11A'!$AQ$129</f>
        <v>0</v>
      </c>
      <c r="Q126" s="333">
        <f>'12A'!$AQ$129</f>
        <v>0</v>
      </c>
      <c r="R126" s="333">
        <f>'13A'!$AQ$129</f>
        <v>0</v>
      </c>
      <c r="S126" s="333">
        <f>'14A'!$AQ$129</f>
        <v>0</v>
      </c>
      <c r="T126" s="333">
        <f>'15A'!$AQ$129</f>
        <v>0</v>
      </c>
      <c r="U126" s="333">
        <f>'16A'!$AQ$129</f>
        <v>0</v>
      </c>
      <c r="V126" s="333">
        <f>'17A'!$AQ$129</f>
        <v>0</v>
      </c>
      <c r="W126" s="333">
        <f>'18A'!$AQ$129</f>
        <v>0</v>
      </c>
      <c r="X126" s="333">
        <f>'19A'!$AQ$129</f>
        <v>0</v>
      </c>
      <c r="Y126" s="333">
        <f>'20A'!$AQ$129</f>
        <v>0</v>
      </c>
      <c r="Z126" s="333">
        <f>'21A'!$AQ$129</f>
        <v>0</v>
      </c>
      <c r="AA126" s="333">
        <f>'22A'!$AQ$129</f>
        <v>0</v>
      </c>
      <c r="AB126" s="333">
        <f>'23A'!$AQ$129</f>
        <v>0</v>
      </c>
      <c r="AC126" s="333">
        <f>'24A'!$AQ$129</f>
        <v>0</v>
      </c>
      <c r="AD126" s="333">
        <f>'25A'!$AQ$129</f>
        <v>0</v>
      </c>
      <c r="AE126" s="333">
        <f>'26A'!$AQ$129</f>
        <v>0</v>
      </c>
      <c r="AF126" s="333">
        <f>'27A'!$AQ$129</f>
        <v>0</v>
      </c>
      <c r="AG126" s="333">
        <f>'28A'!$AQ$129</f>
        <v>0</v>
      </c>
      <c r="AH126" s="333">
        <f>'29A'!$AQ$129</f>
        <v>0</v>
      </c>
      <c r="AI126" s="333">
        <f>'30A'!$AQ$129</f>
        <v>0</v>
      </c>
    </row>
    <row r="127" spans="1:35" ht="17.399999999999999" hidden="1">
      <c r="A127" s="298"/>
      <c r="B127" s="334" t="str">
        <f>CONCATENATE("V1.0 x ",'1A'!AF$126)</f>
        <v>V1.0 x 40</v>
      </c>
      <c r="C127" s="286" t="s">
        <v>501</v>
      </c>
      <c r="D127" s="293" t="s">
        <v>133</v>
      </c>
      <c r="E127" s="287" t="e">
        <f t="shared" si="1"/>
        <v>#REF!</v>
      </c>
      <c r="F127" s="333">
        <f>'1A'!$AS$129</f>
        <v>0</v>
      </c>
      <c r="G127" s="333" t="e">
        <f>#REF!</f>
        <v>#REF!</v>
      </c>
      <c r="H127" s="333">
        <f>'3A'!$AR$129</f>
        <v>0</v>
      </c>
      <c r="I127" s="333">
        <f>'4A'!$AR$129</f>
        <v>0</v>
      </c>
      <c r="J127" s="333">
        <f>'5A'!$AR$129</f>
        <v>0</v>
      </c>
      <c r="K127" s="333">
        <f>'6A'!$AR$129</f>
        <v>0</v>
      </c>
      <c r="L127" s="333">
        <f>'7A'!$AR$129</f>
        <v>0</v>
      </c>
      <c r="M127" s="333">
        <f>'8A'!$AR$129</f>
        <v>0</v>
      </c>
      <c r="N127" s="333">
        <f>'9A'!$AR$129</f>
        <v>0</v>
      </c>
      <c r="O127" s="333">
        <f>'10A'!$AR$129</f>
        <v>0</v>
      </c>
      <c r="P127" s="333">
        <f>'11A'!$AR$129</f>
        <v>0</v>
      </c>
      <c r="Q127" s="333">
        <f>'12A'!$AR$129</f>
        <v>0</v>
      </c>
      <c r="R127" s="333">
        <f>'13A'!$AR$129</f>
        <v>0</v>
      </c>
      <c r="S127" s="333">
        <f>'14A'!$AR$129</f>
        <v>0</v>
      </c>
      <c r="T127" s="333">
        <f>'15A'!$AR$129</f>
        <v>0</v>
      </c>
      <c r="U127" s="333">
        <f>'16A'!$AR$129</f>
        <v>0</v>
      </c>
      <c r="V127" s="333">
        <f>'17A'!$AR$129</f>
        <v>0</v>
      </c>
      <c r="W127" s="333">
        <f>'18A'!$AR$129</f>
        <v>0</v>
      </c>
      <c r="X127" s="333">
        <f>'19A'!$AR$129</f>
        <v>0</v>
      </c>
      <c r="Y127" s="333">
        <f>'20A'!$AR$129</f>
        <v>0</v>
      </c>
      <c r="Z127" s="333">
        <f>'21A'!$AR$129</f>
        <v>0</v>
      </c>
      <c r="AA127" s="333">
        <f>'22A'!$AR$129</f>
        <v>0</v>
      </c>
      <c r="AB127" s="333">
        <f>'23A'!$AR$129</f>
        <v>0</v>
      </c>
      <c r="AC127" s="333">
        <f>'24A'!$AR$129</f>
        <v>0</v>
      </c>
      <c r="AD127" s="333">
        <f>'25A'!$AR$129</f>
        <v>0</v>
      </c>
      <c r="AE127" s="333">
        <f>'26A'!$AR$129</f>
        <v>0</v>
      </c>
      <c r="AF127" s="333">
        <f>'27A'!$AR$129</f>
        <v>0</v>
      </c>
      <c r="AG127" s="333">
        <f>'28A'!$AR$129</f>
        <v>0</v>
      </c>
      <c r="AH127" s="333">
        <f>'29A'!$AR$129</f>
        <v>0</v>
      </c>
      <c r="AI127" s="333">
        <f>'30A'!$AR$129</f>
        <v>0</v>
      </c>
    </row>
    <row r="128" spans="1:35" ht="17.399999999999999" hidden="1">
      <c r="A128" s="298"/>
      <c r="B128" s="334" t="str">
        <f>CONCATENATE("V1.0 x ",'1A'!AG$126)</f>
        <v>V1.0 x 50</v>
      </c>
      <c r="C128" s="286" t="s">
        <v>502</v>
      </c>
      <c r="D128" s="293" t="s">
        <v>133</v>
      </c>
      <c r="E128" s="287" t="e">
        <f t="shared" si="1"/>
        <v>#REF!</v>
      </c>
      <c r="F128" s="333">
        <f>'1A'!$AT$129</f>
        <v>0</v>
      </c>
      <c r="G128" s="333" t="e">
        <f>#REF!</f>
        <v>#REF!</v>
      </c>
      <c r="H128" s="333">
        <f>'3A'!$AS$129</f>
        <v>0</v>
      </c>
      <c r="I128" s="333">
        <f>'4A'!$AS$129</f>
        <v>0</v>
      </c>
      <c r="J128" s="333">
        <f>'5A'!$AS$129</f>
        <v>0</v>
      </c>
      <c r="K128" s="333">
        <f>'6A'!$AS$129</f>
        <v>0</v>
      </c>
      <c r="L128" s="333">
        <f>'7A'!$AS$129</f>
        <v>0</v>
      </c>
      <c r="M128" s="333">
        <f>'8A'!$AS$129</f>
        <v>0</v>
      </c>
      <c r="N128" s="333">
        <f>'9A'!$AS$129</f>
        <v>0</v>
      </c>
      <c r="O128" s="333">
        <f>'10A'!$AS$129</f>
        <v>0</v>
      </c>
      <c r="P128" s="333">
        <f>'11A'!$AS$129</f>
        <v>0</v>
      </c>
      <c r="Q128" s="333">
        <f>'12A'!$AS$129</f>
        <v>0</v>
      </c>
      <c r="R128" s="333">
        <f>'13A'!$AS$129</f>
        <v>0</v>
      </c>
      <c r="S128" s="333">
        <f>'14A'!$AS$129</f>
        <v>0</v>
      </c>
      <c r="T128" s="333">
        <f>'15A'!$AS$129</f>
        <v>0</v>
      </c>
      <c r="U128" s="333">
        <f>'16A'!$AS$129</f>
        <v>0</v>
      </c>
      <c r="V128" s="333">
        <f>'17A'!$AS$129</f>
        <v>0</v>
      </c>
      <c r="W128" s="333">
        <f>'18A'!$AS$129</f>
        <v>0</v>
      </c>
      <c r="X128" s="333">
        <f>'19A'!$AS$129</f>
        <v>0</v>
      </c>
      <c r="Y128" s="333">
        <f>'20A'!$AS$129</f>
        <v>0</v>
      </c>
      <c r="Z128" s="333">
        <f>'21A'!$AS$129</f>
        <v>0</v>
      </c>
      <c r="AA128" s="333">
        <f>'22A'!$AS$129</f>
        <v>0</v>
      </c>
      <c r="AB128" s="333">
        <f>'23A'!$AS$129</f>
        <v>0</v>
      </c>
      <c r="AC128" s="333">
        <f>'24A'!$AS$129</f>
        <v>0</v>
      </c>
      <c r="AD128" s="333">
        <f>'25A'!$AS$129</f>
        <v>0</v>
      </c>
      <c r="AE128" s="333">
        <f>'26A'!$AS$129</f>
        <v>0</v>
      </c>
      <c r="AF128" s="333">
        <f>'27A'!$AS$129</f>
        <v>0</v>
      </c>
      <c r="AG128" s="333">
        <f>'28A'!$AS$129</f>
        <v>0</v>
      </c>
      <c r="AH128" s="333">
        <f>'29A'!$AS$129</f>
        <v>0</v>
      </c>
      <c r="AI128" s="333">
        <f>'30A'!$AS$129</f>
        <v>0</v>
      </c>
    </row>
    <row r="129" spans="1:35" ht="17.399999999999999" hidden="1">
      <c r="A129" s="298"/>
      <c r="B129" s="334" t="str">
        <f>CONCATENATE("V1.0 x ",'1A'!AH$126)</f>
        <v xml:space="preserve">V1.0 x </v>
      </c>
      <c r="C129" s="286" t="s">
        <v>503</v>
      </c>
      <c r="D129" s="293" t="s">
        <v>133</v>
      </c>
      <c r="E129" s="287" t="e">
        <f t="shared" si="1"/>
        <v>#REF!</v>
      </c>
      <c r="F129" s="333">
        <f>'1A'!$AU$129</f>
        <v>0</v>
      </c>
      <c r="G129" s="333" t="e">
        <f>#REF!</f>
        <v>#REF!</v>
      </c>
      <c r="H129" s="333">
        <f>'3A'!$AT$129</f>
        <v>0</v>
      </c>
      <c r="I129" s="333">
        <f>'4A'!$AT$129</f>
        <v>0</v>
      </c>
      <c r="J129" s="333">
        <f>'5A'!$AT$129</f>
        <v>0</v>
      </c>
      <c r="K129" s="333">
        <f>'6A'!$AT$129</f>
        <v>0</v>
      </c>
      <c r="L129" s="333">
        <f>'7A'!$AT$129</f>
        <v>0</v>
      </c>
      <c r="M129" s="333">
        <f>'8A'!$AT$129</f>
        <v>0</v>
      </c>
      <c r="N129" s="333">
        <f>'9A'!$AT$129</f>
        <v>0</v>
      </c>
      <c r="O129" s="333">
        <f>'10A'!$AT$129</f>
        <v>0</v>
      </c>
      <c r="P129" s="333">
        <f>'11A'!$AT$129</f>
        <v>0</v>
      </c>
      <c r="Q129" s="333">
        <f>'12A'!$AT$129</f>
        <v>0</v>
      </c>
      <c r="R129" s="333">
        <f>'13A'!$AT$129</f>
        <v>0</v>
      </c>
      <c r="S129" s="333">
        <f>'14A'!$AT$129</f>
        <v>0</v>
      </c>
      <c r="T129" s="333">
        <f>'15A'!$AT$129</f>
        <v>0</v>
      </c>
      <c r="U129" s="333">
        <f>'16A'!$AT$129</f>
        <v>0</v>
      </c>
      <c r="V129" s="333">
        <f>'17A'!$AT$129</f>
        <v>0</v>
      </c>
      <c r="W129" s="333">
        <f>'18A'!$AT$129</f>
        <v>0</v>
      </c>
      <c r="X129" s="333">
        <f>'19A'!$AT$129</f>
        <v>0</v>
      </c>
      <c r="Y129" s="333">
        <f>'20A'!$AT$129</f>
        <v>0</v>
      </c>
      <c r="Z129" s="333">
        <f>'21A'!$AT$129</f>
        <v>0</v>
      </c>
      <c r="AA129" s="333">
        <f>'22A'!$AT$129</f>
        <v>0</v>
      </c>
      <c r="AB129" s="333">
        <f>'23A'!$AT$129</f>
        <v>0</v>
      </c>
      <c r="AC129" s="333">
        <f>'24A'!$AT$129</f>
        <v>0</v>
      </c>
      <c r="AD129" s="333">
        <f>'25A'!$AT$129</f>
        <v>0</v>
      </c>
      <c r="AE129" s="333">
        <f>'26A'!$AT$129</f>
        <v>0</v>
      </c>
      <c r="AF129" s="333">
        <f>'27A'!$AT$129</f>
        <v>0</v>
      </c>
      <c r="AG129" s="333">
        <f>'28A'!$AT$129</f>
        <v>0</v>
      </c>
      <c r="AH129" s="333">
        <f>'29A'!$AT$129</f>
        <v>0</v>
      </c>
      <c r="AI129" s="333">
        <f>'30A'!$AT$129</f>
        <v>0</v>
      </c>
    </row>
    <row r="130" spans="1:35" ht="17.399999999999999" hidden="1">
      <c r="A130" s="298"/>
      <c r="B130" s="334" t="str">
        <f>CONCATENATE("V1.0 x ",'1A'!AI$126)</f>
        <v xml:space="preserve">V1.0 x </v>
      </c>
      <c r="C130" s="286" t="s">
        <v>504</v>
      </c>
      <c r="D130" s="293" t="s">
        <v>133</v>
      </c>
      <c r="E130" s="287" t="e">
        <f t="shared" si="1"/>
        <v>#REF!</v>
      </c>
      <c r="F130" s="333">
        <f>'1A'!$AV$129</f>
        <v>0</v>
      </c>
      <c r="G130" s="333" t="e">
        <f>#REF!</f>
        <v>#REF!</v>
      </c>
      <c r="H130" s="333">
        <f>'3A'!$AU$129</f>
        <v>0</v>
      </c>
      <c r="I130" s="333">
        <f>'4A'!$AU$129</f>
        <v>0</v>
      </c>
      <c r="J130" s="333">
        <f>'5A'!$AU$129</f>
        <v>0</v>
      </c>
      <c r="K130" s="333">
        <f>'6A'!$AU$129</f>
        <v>0</v>
      </c>
      <c r="L130" s="333">
        <f>'7A'!$AU$129</f>
        <v>0</v>
      </c>
      <c r="M130" s="333">
        <f>'8A'!$AU$129</f>
        <v>0</v>
      </c>
      <c r="N130" s="333">
        <f>'9A'!$AU$129</f>
        <v>0</v>
      </c>
      <c r="O130" s="333">
        <f>'10A'!$AU$129</f>
        <v>0</v>
      </c>
      <c r="P130" s="333">
        <f>'11A'!$AU$129</f>
        <v>0</v>
      </c>
      <c r="Q130" s="333">
        <f>'12A'!$AU$129</f>
        <v>0</v>
      </c>
      <c r="R130" s="333">
        <f>'13A'!$AU$129</f>
        <v>0</v>
      </c>
      <c r="S130" s="333">
        <f>'14A'!$AU$129</f>
        <v>0</v>
      </c>
      <c r="T130" s="333">
        <f>'15A'!$AU$129</f>
        <v>0</v>
      </c>
      <c r="U130" s="333">
        <f>'16A'!$AU$129</f>
        <v>0</v>
      </c>
      <c r="V130" s="333">
        <f>'17A'!$AU$129</f>
        <v>0</v>
      </c>
      <c r="W130" s="333">
        <f>'18A'!$AU$129</f>
        <v>0</v>
      </c>
      <c r="X130" s="333">
        <f>'19A'!$AU$129</f>
        <v>0</v>
      </c>
      <c r="Y130" s="333">
        <f>'20A'!$AU$129</f>
        <v>0</v>
      </c>
      <c r="Z130" s="333">
        <f>'21A'!$AU$129</f>
        <v>0</v>
      </c>
      <c r="AA130" s="333">
        <f>'22A'!$AU$129</f>
        <v>0</v>
      </c>
      <c r="AB130" s="333">
        <f>'23A'!$AU$129</f>
        <v>0</v>
      </c>
      <c r="AC130" s="333">
        <f>'24A'!$AU$129</f>
        <v>0</v>
      </c>
      <c r="AD130" s="333">
        <f>'25A'!$AU$129</f>
        <v>0</v>
      </c>
      <c r="AE130" s="333">
        <f>'26A'!$AU$129</f>
        <v>0</v>
      </c>
      <c r="AF130" s="333">
        <f>'27A'!$AU$129</f>
        <v>0</v>
      </c>
      <c r="AG130" s="333">
        <f>'28A'!$AU$129</f>
        <v>0</v>
      </c>
      <c r="AH130" s="333">
        <f>'29A'!$AU$129</f>
        <v>0</v>
      </c>
      <c r="AI130" s="333">
        <f>'30A'!$AU$129</f>
        <v>0</v>
      </c>
    </row>
    <row r="131" spans="1:35" ht="17.399999999999999" hidden="1">
      <c r="A131" s="298"/>
      <c r="B131" s="334" t="str">
        <f>CONCATENATE("V1.1 x ",'1A'!AB$126)</f>
        <v>V1.1 x 16</v>
      </c>
      <c r="C131" s="286" t="s">
        <v>505</v>
      </c>
      <c r="D131" s="293" t="s">
        <v>133</v>
      </c>
      <c r="E131" s="287" t="e">
        <f t="shared" si="1"/>
        <v>#REF!</v>
      </c>
      <c r="F131" s="333">
        <f>'1A'!$AO$130</f>
        <v>0</v>
      </c>
      <c r="G131" s="333" t="e">
        <f>#REF!</f>
        <v>#REF!</v>
      </c>
      <c r="H131" s="333">
        <f>'3A'!$AN$130</f>
        <v>0</v>
      </c>
      <c r="I131" s="333">
        <f>'4A'!$AN$130</f>
        <v>0</v>
      </c>
      <c r="J131" s="333">
        <f>'5A'!$AN$130</f>
        <v>0</v>
      </c>
      <c r="K131" s="333">
        <f>'6A'!$AN$130</f>
        <v>0</v>
      </c>
      <c r="L131" s="333">
        <f>'7A'!$AN$130</f>
        <v>0</v>
      </c>
      <c r="M131" s="333">
        <f>'8A'!$AN$130</f>
        <v>0</v>
      </c>
      <c r="N131" s="333">
        <f>'9A'!$AN$130</f>
        <v>0</v>
      </c>
      <c r="O131" s="333">
        <f>'10A'!$AN$130</f>
        <v>0</v>
      </c>
      <c r="P131" s="333">
        <f>'11A'!$AN$130</f>
        <v>0</v>
      </c>
      <c r="Q131" s="333">
        <f>'12A'!$AN$130</f>
        <v>0</v>
      </c>
      <c r="R131" s="333">
        <f>'13A'!$AN$130</f>
        <v>0</v>
      </c>
      <c r="S131" s="333">
        <f>'14A'!$AN$130</f>
        <v>0</v>
      </c>
      <c r="T131" s="333">
        <f>'15A'!$AN$130</f>
        <v>0</v>
      </c>
      <c r="U131" s="333">
        <f>'16A'!$AN$130</f>
        <v>0</v>
      </c>
      <c r="V131" s="333">
        <f>'17A'!$AN$130</f>
        <v>0</v>
      </c>
      <c r="W131" s="333">
        <f>'18A'!$AN$130</f>
        <v>0</v>
      </c>
      <c r="X131" s="333">
        <f>'19A'!$AN$130</f>
        <v>0</v>
      </c>
      <c r="Y131" s="333">
        <f>'20A'!$AN$130</f>
        <v>0</v>
      </c>
      <c r="Z131" s="333">
        <f>'21A'!$AN$130</f>
        <v>0</v>
      </c>
      <c r="AA131" s="333">
        <f>'22A'!$AN$130</f>
        <v>0</v>
      </c>
      <c r="AB131" s="333">
        <f>'23A'!$AN$130</f>
        <v>0</v>
      </c>
      <c r="AC131" s="333">
        <f>'24A'!$AN$130</f>
        <v>0</v>
      </c>
      <c r="AD131" s="333">
        <f>'25A'!$AN$130</f>
        <v>0</v>
      </c>
      <c r="AE131" s="333">
        <f>'26A'!$AN$130</f>
        <v>0</v>
      </c>
      <c r="AF131" s="333">
        <f>'27A'!$AN$130</f>
        <v>0</v>
      </c>
      <c r="AG131" s="333">
        <f>'28A'!$AN$130</f>
        <v>0</v>
      </c>
      <c r="AH131" s="333">
        <f>'29A'!$AN$130</f>
        <v>0</v>
      </c>
      <c r="AI131" s="333">
        <f>'30A'!$AN$130</f>
        <v>0</v>
      </c>
    </row>
    <row r="132" spans="1:35" ht="17.399999999999999" hidden="1">
      <c r="A132" s="298"/>
      <c r="B132" s="334" t="str">
        <f>CONCATENATE("V1.1 x ",'1A'!AC$126)</f>
        <v>V1.1 x 20</v>
      </c>
      <c r="C132" s="286" t="s">
        <v>506</v>
      </c>
      <c r="D132" s="293" t="s">
        <v>133</v>
      </c>
      <c r="E132" s="287" t="e">
        <f t="shared" si="1"/>
        <v>#REF!</v>
      </c>
      <c r="F132" s="333">
        <f>'1A'!$AP$130</f>
        <v>0</v>
      </c>
      <c r="G132" s="333" t="e">
        <f>#REF!</f>
        <v>#REF!</v>
      </c>
      <c r="H132" s="333">
        <f>'3A'!$AO$130</f>
        <v>0</v>
      </c>
      <c r="I132" s="333">
        <f>'4A'!$AO$130</f>
        <v>0</v>
      </c>
      <c r="J132" s="333">
        <f>'5A'!$AO$130</f>
        <v>0</v>
      </c>
      <c r="K132" s="333">
        <f>'6A'!$AO$130</f>
        <v>0</v>
      </c>
      <c r="L132" s="333">
        <f>'7A'!$AO$130</f>
        <v>0</v>
      </c>
      <c r="M132" s="333">
        <f>'8A'!$AO$130</f>
        <v>0</v>
      </c>
      <c r="N132" s="333">
        <f>'9A'!$AO$130</f>
        <v>0</v>
      </c>
      <c r="O132" s="333">
        <f>'10A'!$AO$130</f>
        <v>0</v>
      </c>
      <c r="P132" s="333">
        <f>'11A'!$AO$130</f>
        <v>0</v>
      </c>
      <c r="Q132" s="333">
        <f>'12A'!$AO$130</f>
        <v>0</v>
      </c>
      <c r="R132" s="333">
        <f>'13A'!$AO$130</f>
        <v>0</v>
      </c>
      <c r="S132" s="333">
        <f>'14A'!$AO$130</f>
        <v>0</v>
      </c>
      <c r="T132" s="333">
        <f>'15A'!$AO$130</f>
        <v>0</v>
      </c>
      <c r="U132" s="333">
        <f>'16A'!$AO$130</f>
        <v>0</v>
      </c>
      <c r="V132" s="333">
        <f>'17A'!$AO$130</f>
        <v>0</v>
      </c>
      <c r="W132" s="333">
        <f>'18A'!$AO$130</f>
        <v>0</v>
      </c>
      <c r="X132" s="333">
        <f>'19A'!$AO$130</f>
        <v>0</v>
      </c>
      <c r="Y132" s="333">
        <f>'20A'!$AO$130</f>
        <v>0</v>
      </c>
      <c r="Z132" s="333">
        <f>'21A'!$AO$130</f>
        <v>0</v>
      </c>
      <c r="AA132" s="333">
        <f>'22A'!$AO$130</f>
        <v>0</v>
      </c>
      <c r="AB132" s="333">
        <f>'23A'!$AO$130</f>
        <v>0</v>
      </c>
      <c r="AC132" s="333">
        <f>'24A'!$AO$130</f>
        <v>0</v>
      </c>
      <c r="AD132" s="333">
        <f>'25A'!$AO$130</f>
        <v>0</v>
      </c>
      <c r="AE132" s="333">
        <f>'26A'!$AO$130</f>
        <v>0</v>
      </c>
      <c r="AF132" s="333">
        <f>'27A'!$AO$130</f>
        <v>0</v>
      </c>
      <c r="AG132" s="333">
        <f>'28A'!$AO$130</f>
        <v>0</v>
      </c>
      <c r="AH132" s="333">
        <f>'29A'!$AO$130</f>
        <v>0</v>
      </c>
      <c r="AI132" s="333">
        <f>'30A'!$AO$130</f>
        <v>0</v>
      </c>
    </row>
    <row r="133" spans="1:35" ht="17.399999999999999" hidden="1">
      <c r="A133" s="298"/>
      <c r="B133" s="334" t="str">
        <f>CONCATENATE("V1.1 x ",'1A'!AD$126)</f>
        <v>V1.1 x 25</v>
      </c>
      <c r="C133" s="286" t="s">
        <v>507</v>
      </c>
      <c r="D133" s="293" t="s">
        <v>133</v>
      </c>
      <c r="E133" s="287" t="e">
        <f t="shared" si="1"/>
        <v>#REF!</v>
      </c>
      <c r="F133" s="333">
        <f>'1A'!$AQ$130</f>
        <v>0</v>
      </c>
      <c r="G133" s="333" t="e">
        <f>#REF!</f>
        <v>#REF!</v>
      </c>
      <c r="H133" s="333">
        <f>'3A'!$AP$130</f>
        <v>0</v>
      </c>
      <c r="I133" s="333">
        <f>'4A'!$AP$130</f>
        <v>0</v>
      </c>
      <c r="J133" s="333">
        <f>'5A'!$AP$130</f>
        <v>0</v>
      </c>
      <c r="K133" s="333">
        <f>'6A'!$AP$130</f>
        <v>0</v>
      </c>
      <c r="L133" s="333">
        <f>'7A'!$AP$130</f>
        <v>0</v>
      </c>
      <c r="M133" s="333">
        <f>'8A'!$AP$130</f>
        <v>0</v>
      </c>
      <c r="N133" s="333">
        <f>'9A'!$AP$130</f>
        <v>0</v>
      </c>
      <c r="O133" s="333">
        <f>'10A'!$AP$130</f>
        <v>0</v>
      </c>
      <c r="P133" s="333">
        <f>'11A'!$AP$130</f>
        <v>0</v>
      </c>
      <c r="Q133" s="333">
        <f>'12A'!$AP$130</f>
        <v>0</v>
      </c>
      <c r="R133" s="333">
        <f>'13A'!$AP$130</f>
        <v>0</v>
      </c>
      <c r="S133" s="333">
        <f>'14A'!$AP$130</f>
        <v>0</v>
      </c>
      <c r="T133" s="333">
        <f>'15A'!$AP$130</f>
        <v>0</v>
      </c>
      <c r="U133" s="333">
        <f>'16A'!$AP$130</f>
        <v>0</v>
      </c>
      <c r="V133" s="333">
        <f>'17A'!$AP$130</f>
        <v>0</v>
      </c>
      <c r="W133" s="333">
        <f>'18A'!$AP$130</f>
        <v>0</v>
      </c>
      <c r="X133" s="333">
        <f>'19A'!$AP$130</f>
        <v>0</v>
      </c>
      <c r="Y133" s="333">
        <f>'20A'!$AP$130</f>
        <v>0</v>
      </c>
      <c r="Z133" s="333">
        <f>'21A'!$AP$130</f>
        <v>0</v>
      </c>
      <c r="AA133" s="333">
        <f>'22A'!$AP$130</f>
        <v>0</v>
      </c>
      <c r="AB133" s="333">
        <f>'23A'!$AP$130</f>
        <v>0</v>
      </c>
      <c r="AC133" s="333">
        <f>'24A'!$AP$130</f>
        <v>0</v>
      </c>
      <c r="AD133" s="333">
        <f>'25A'!$AP$130</f>
        <v>0</v>
      </c>
      <c r="AE133" s="333">
        <f>'26A'!$AP$130</f>
        <v>0</v>
      </c>
      <c r="AF133" s="333">
        <f>'27A'!$AP$130</f>
        <v>0</v>
      </c>
      <c r="AG133" s="333">
        <f>'28A'!$AP$130</f>
        <v>0</v>
      </c>
      <c r="AH133" s="333">
        <f>'29A'!$AP$130</f>
        <v>0</v>
      </c>
      <c r="AI133" s="333">
        <f>'30A'!$AP$130</f>
        <v>0</v>
      </c>
    </row>
    <row r="134" spans="1:35" ht="17.399999999999999" hidden="1">
      <c r="A134" s="298"/>
      <c r="B134" s="334" t="str">
        <f>CONCATENATE("V1.1 x ",'1A'!AE$126)</f>
        <v>V1.1 x 30</v>
      </c>
      <c r="C134" s="286" t="s">
        <v>294</v>
      </c>
      <c r="D134" s="293" t="s">
        <v>133</v>
      </c>
      <c r="E134" s="287" t="e">
        <f t="shared" si="1"/>
        <v>#REF!</v>
      </c>
      <c r="F134" s="333">
        <f>'1A'!$AR$130</f>
        <v>0</v>
      </c>
      <c r="G134" s="333" t="e">
        <f>#REF!</f>
        <v>#REF!</v>
      </c>
      <c r="H134" s="333">
        <f>'3A'!$AQ$130</f>
        <v>0</v>
      </c>
      <c r="I134" s="333">
        <f>'4A'!$AQ$130</f>
        <v>0</v>
      </c>
      <c r="J134" s="333">
        <f>'5A'!$AQ$130</f>
        <v>0</v>
      </c>
      <c r="K134" s="333">
        <f>'6A'!$AQ$130</f>
        <v>0</v>
      </c>
      <c r="L134" s="333">
        <f>'7A'!$AQ$130</f>
        <v>0</v>
      </c>
      <c r="M134" s="333">
        <f>'8A'!$AQ$130</f>
        <v>0</v>
      </c>
      <c r="N134" s="333">
        <f>'9A'!$AQ$130</f>
        <v>0</v>
      </c>
      <c r="O134" s="333">
        <f>'10A'!$AQ$130</f>
        <v>0</v>
      </c>
      <c r="P134" s="333">
        <f>'11A'!$AQ$130</f>
        <v>0</v>
      </c>
      <c r="Q134" s="333">
        <f>'12A'!$AQ$130</f>
        <v>0</v>
      </c>
      <c r="R134" s="333">
        <f>'13A'!$AQ$130</f>
        <v>0</v>
      </c>
      <c r="S134" s="333">
        <f>'14A'!$AQ$130</f>
        <v>0</v>
      </c>
      <c r="T134" s="333">
        <f>'15A'!$AQ$130</f>
        <v>0</v>
      </c>
      <c r="U134" s="333">
        <f>'16A'!$AQ$130</f>
        <v>0</v>
      </c>
      <c r="V134" s="333">
        <f>'17A'!$AQ$130</f>
        <v>0</v>
      </c>
      <c r="W134" s="333">
        <f>'18A'!$AQ$130</f>
        <v>0</v>
      </c>
      <c r="X134" s="333">
        <f>'19A'!$AQ$130</f>
        <v>0</v>
      </c>
      <c r="Y134" s="333">
        <f>'20A'!$AQ$130</f>
        <v>0</v>
      </c>
      <c r="Z134" s="333">
        <f>'21A'!$AQ$130</f>
        <v>0</v>
      </c>
      <c r="AA134" s="333">
        <f>'22A'!$AQ$130</f>
        <v>0</v>
      </c>
      <c r="AB134" s="333">
        <f>'23A'!$AQ$130</f>
        <v>0</v>
      </c>
      <c r="AC134" s="333">
        <f>'24A'!$AQ$130</f>
        <v>0</v>
      </c>
      <c r="AD134" s="333">
        <f>'25A'!$AQ$130</f>
        <v>0</v>
      </c>
      <c r="AE134" s="333">
        <f>'26A'!$AQ$130</f>
        <v>0</v>
      </c>
      <c r="AF134" s="333">
        <f>'27A'!$AQ$130</f>
        <v>0</v>
      </c>
      <c r="AG134" s="333">
        <f>'28A'!$AQ$130</f>
        <v>0</v>
      </c>
      <c r="AH134" s="333">
        <f>'29A'!$AQ$130</f>
        <v>0</v>
      </c>
      <c r="AI134" s="333">
        <f>'30A'!$AQ$130</f>
        <v>0</v>
      </c>
    </row>
    <row r="135" spans="1:35" ht="17.399999999999999" hidden="1">
      <c r="A135" s="298"/>
      <c r="B135" s="334" t="str">
        <f>CONCATENATE("V1.1 x ",'1A'!AF$126)</f>
        <v>V1.1 x 40</v>
      </c>
      <c r="C135" s="286" t="s">
        <v>254</v>
      </c>
      <c r="D135" s="293" t="s">
        <v>133</v>
      </c>
      <c r="E135" s="287" t="e">
        <f t="shared" si="1"/>
        <v>#REF!</v>
      </c>
      <c r="F135" s="333">
        <f>'1A'!$AS$130</f>
        <v>0</v>
      </c>
      <c r="G135" s="333" t="e">
        <f>#REF!</f>
        <v>#REF!</v>
      </c>
      <c r="H135" s="333">
        <f>'3A'!$AR$130</f>
        <v>0</v>
      </c>
      <c r="I135" s="333">
        <f>'4A'!$AR$130</f>
        <v>0</v>
      </c>
      <c r="J135" s="333">
        <f>'5A'!$AR$130</f>
        <v>0</v>
      </c>
      <c r="K135" s="333">
        <f>'6A'!$AR$130</f>
        <v>0</v>
      </c>
      <c r="L135" s="333">
        <f>'7A'!$AR$130</f>
        <v>0</v>
      </c>
      <c r="M135" s="333">
        <f>'8A'!$AR$130</f>
        <v>0</v>
      </c>
      <c r="N135" s="333">
        <f>'9A'!$AR$130</f>
        <v>0</v>
      </c>
      <c r="O135" s="333">
        <f>'10A'!$AR$130</f>
        <v>0</v>
      </c>
      <c r="P135" s="333">
        <f>'11A'!$AR$130</f>
        <v>0</v>
      </c>
      <c r="Q135" s="333">
        <f>'12A'!$AR$130</f>
        <v>0</v>
      </c>
      <c r="R135" s="333">
        <f>'13A'!$AR$130</f>
        <v>0</v>
      </c>
      <c r="S135" s="333">
        <f>'14A'!$AR$130</f>
        <v>0</v>
      </c>
      <c r="T135" s="333">
        <f>'15A'!$AR$130</f>
        <v>0</v>
      </c>
      <c r="U135" s="333">
        <f>'16A'!$AR$130</f>
        <v>0</v>
      </c>
      <c r="V135" s="333">
        <f>'17A'!$AR$130</f>
        <v>0</v>
      </c>
      <c r="W135" s="333">
        <f>'18A'!$AR$130</f>
        <v>0</v>
      </c>
      <c r="X135" s="333">
        <f>'19A'!$AR$130</f>
        <v>0</v>
      </c>
      <c r="Y135" s="333">
        <f>'20A'!$AR$130</f>
        <v>0</v>
      </c>
      <c r="Z135" s="333">
        <f>'21A'!$AR$130</f>
        <v>0</v>
      </c>
      <c r="AA135" s="333">
        <f>'22A'!$AR$130</f>
        <v>0</v>
      </c>
      <c r="AB135" s="333">
        <f>'23A'!$AR$130</f>
        <v>0</v>
      </c>
      <c r="AC135" s="333">
        <f>'24A'!$AR$130</f>
        <v>0</v>
      </c>
      <c r="AD135" s="333">
        <f>'25A'!$AR$130</f>
        <v>0</v>
      </c>
      <c r="AE135" s="333">
        <f>'26A'!$AR$130</f>
        <v>0</v>
      </c>
      <c r="AF135" s="333">
        <f>'27A'!$AR$130</f>
        <v>0</v>
      </c>
      <c r="AG135" s="333">
        <f>'28A'!$AR$130</f>
        <v>0</v>
      </c>
      <c r="AH135" s="333">
        <f>'29A'!$AR$130</f>
        <v>0</v>
      </c>
      <c r="AI135" s="333">
        <f>'30A'!$AR$130</f>
        <v>0</v>
      </c>
    </row>
    <row r="136" spans="1:35" ht="17.399999999999999" hidden="1">
      <c r="A136" s="298"/>
      <c r="B136" s="334" t="str">
        <f>CONCATENATE("V1.1 x ",'1A'!AG$126)</f>
        <v>V1.1 x 50</v>
      </c>
      <c r="C136" s="286" t="s">
        <v>508</v>
      </c>
      <c r="D136" s="293" t="s">
        <v>133</v>
      </c>
      <c r="E136" s="287" t="e">
        <f t="shared" si="1"/>
        <v>#REF!</v>
      </c>
      <c r="F136" s="333">
        <f>'1A'!$AT$130</f>
        <v>0</v>
      </c>
      <c r="G136" s="333" t="e">
        <f>#REF!</f>
        <v>#REF!</v>
      </c>
      <c r="H136" s="333">
        <f>'3A'!$AS$130</f>
        <v>0</v>
      </c>
      <c r="I136" s="333">
        <f>'4A'!$AS$130</f>
        <v>0</v>
      </c>
      <c r="J136" s="333">
        <f>'5A'!$AS$130</f>
        <v>0</v>
      </c>
      <c r="K136" s="333">
        <f>'6A'!$AS$130</f>
        <v>0</v>
      </c>
      <c r="L136" s="333">
        <f>'7A'!$AS$130</f>
        <v>0</v>
      </c>
      <c r="M136" s="333">
        <f>'8A'!$AS$130</f>
        <v>0</v>
      </c>
      <c r="N136" s="333">
        <f>'9A'!$AS$130</f>
        <v>0</v>
      </c>
      <c r="O136" s="333">
        <f>'10A'!$AS$130</f>
        <v>0</v>
      </c>
      <c r="P136" s="333">
        <f>'11A'!$AS$130</f>
        <v>0</v>
      </c>
      <c r="Q136" s="333">
        <f>'12A'!$AS$130</f>
        <v>0</v>
      </c>
      <c r="R136" s="333">
        <f>'13A'!$AS$130</f>
        <v>0</v>
      </c>
      <c r="S136" s="333">
        <f>'14A'!$AS$130</f>
        <v>0</v>
      </c>
      <c r="T136" s="333">
        <f>'15A'!$AS$130</f>
        <v>0</v>
      </c>
      <c r="U136" s="333">
        <f>'16A'!$AS$130</f>
        <v>0</v>
      </c>
      <c r="V136" s="333">
        <f>'17A'!$AS$130</f>
        <v>0</v>
      </c>
      <c r="W136" s="333">
        <f>'18A'!$AS$130</f>
        <v>0</v>
      </c>
      <c r="X136" s="333">
        <f>'19A'!$AS$130</f>
        <v>0</v>
      </c>
      <c r="Y136" s="333">
        <f>'20A'!$AS$130</f>
        <v>0</v>
      </c>
      <c r="Z136" s="333">
        <f>'21A'!$AS$130</f>
        <v>0</v>
      </c>
      <c r="AA136" s="333">
        <f>'22A'!$AS$130</f>
        <v>0</v>
      </c>
      <c r="AB136" s="333">
        <f>'23A'!$AS$130</f>
        <v>0</v>
      </c>
      <c r="AC136" s="333">
        <f>'24A'!$AS$130</f>
        <v>0</v>
      </c>
      <c r="AD136" s="333">
        <f>'25A'!$AS$130</f>
        <v>0</v>
      </c>
      <c r="AE136" s="333">
        <f>'26A'!$AS$130</f>
        <v>0</v>
      </c>
      <c r="AF136" s="333">
        <f>'27A'!$AS$130</f>
        <v>0</v>
      </c>
      <c r="AG136" s="333">
        <f>'28A'!$AS$130</f>
        <v>0</v>
      </c>
      <c r="AH136" s="333">
        <f>'29A'!$AS$130</f>
        <v>0</v>
      </c>
      <c r="AI136" s="333">
        <f>'30A'!$AS$130</f>
        <v>0</v>
      </c>
    </row>
    <row r="137" spans="1:35" ht="17.399999999999999" hidden="1">
      <c r="A137" s="298"/>
      <c r="B137" s="334" t="str">
        <f>CONCATENATE("V1.1 x ",'1A'!AH$126)</f>
        <v xml:space="preserve">V1.1 x </v>
      </c>
      <c r="C137" s="286" t="s">
        <v>509</v>
      </c>
      <c r="D137" s="293" t="s">
        <v>133</v>
      </c>
      <c r="E137" s="287" t="e">
        <f t="shared" si="1"/>
        <v>#REF!</v>
      </c>
      <c r="F137" s="333">
        <f>'1A'!$AU$130</f>
        <v>0</v>
      </c>
      <c r="G137" s="333" t="e">
        <f>#REF!</f>
        <v>#REF!</v>
      </c>
      <c r="H137" s="333">
        <f>'3A'!$AT$130</f>
        <v>0</v>
      </c>
      <c r="I137" s="333">
        <f>'4A'!$AT$130</f>
        <v>0</v>
      </c>
      <c r="J137" s="333">
        <f>'5A'!$AT$130</f>
        <v>0</v>
      </c>
      <c r="K137" s="333">
        <f>'6A'!$AT$130</f>
        <v>0</v>
      </c>
      <c r="L137" s="333">
        <f>'7A'!$AT$130</f>
        <v>0</v>
      </c>
      <c r="M137" s="333">
        <f>'8A'!$AT$130</f>
        <v>0</v>
      </c>
      <c r="N137" s="333">
        <f>'9A'!$AT$130</f>
        <v>0</v>
      </c>
      <c r="O137" s="333">
        <f>'10A'!$AT$130</f>
        <v>0</v>
      </c>
      <c r="P137" s="333">
        <f>'11A'!$AT$130</f>
        <v>0</v>
      </c>
      <c r="Q137" s="333">
        <f>'12A'!$AT$130</f>
        <v>0</v>
      </c>
      <c r="R137" s="333">
        <f>'13A'!$AT$130</f>
        <v>0</v>
      </c>
      <c r="S137" s="333">
        <f>'14A'!$AT$130</f>
        <v>0</v>
      </c>
      <c r="T137" s="333">
        <f>'15A'!$AT$130</f>
        <v>0</v>
      </c>
      <c r="U137" s="333">
        <f>'16A'!$AT$130</f>
        <v>0</v>
      </c>
      <c r="V137" s="333">
        <f>'17A'!$AT$130</f>
        <v>0</v>
      </c>
      <c r="W137" s="333">
        <f>'18A'!$AT$130</f>
        <v>0</v>
      </c>
      <c r="X137" s="333">
        <f>'19A'!$AT$130</f>
        <v>0</v>
      </c>
      <c r="Y137" s="333">
        <f>'20A'!$AT$130</f>
        <v>0</v>
      </c>
      <c r="Z137" s="333">
        <f>'21A'!$AT$130</f>
        <v>0</v>
      </c>
      <c r="AA137" s="333">
        <f>'22A'!$AT$130</f>
        <v>0</v>
      </c>
      <c r="AB137" s="333">
        <f>'23A'!$AT$130</f>
        <v>0</v>
      </c>
      <c r="AC137" s="333">
        <f>'24A'!$AT$130</f>
        <v>0</v>
      </c>
      <c r="AD137" s="333">
        <f>'25A'!$AT$130</f>
        <v>0</v>
      </c>
      <c r="AE137" s="333">
        <f>'26A'!$AT$130</f>
        <v>0</v>
      </c>
      <c r="AF137" s="333">
        <f>'27A'!$AT$130</f>
        <v>0</v>
      </c>
      <c r="AG137" s="333">
        <f>'28A'!$AT$130</f>
        <v>0</v>
      </c>
      <c r="AH137" s="333">
        <f>'29A'!$AT$130</f>
        <v>0</v>
      </c>
      <c r="AI137" s="333">
        <f>'30A'!$AT$130</f>
        <v>0</v>
      </c>
    </row>
    <row r="138" spans="1:35" ht="17.399999999999999" hidden="1">
      <c r="A138" s="298"/>
      <c r="B138" s="334" t="str">
        <f>CONCATENATE("V1.1 x ",'1A'!AI$126)</f>
        <v xml:space="preserve">V1.1 x </v>
      </c>
      <c r="C138" s="286" t="s">
        <v>510</v>
      </c>
      <c r="D138" s="293" t="s">
        <v>133</v>
      </c>
      <c r="E138" s="287" t="e">
        <f t="shared" si="1"/>
        <v>#REF!</v>
      </c>
      <c r="F138" s="333">
        <f>'1A'!$AV$130</f>
        <v>0</v>
      </c>
      <c r="G138" s="333" t="e">
        <f>#REF!</f>
        <v>#REF!</v>
      </c>
      <c r="H138" s="333">
        <f>'3A'!$AU$130</f>
        <v>0</v>
      </c>
      <c r="I138" s="333">
        <f>'4A'!$AU$130</f>
        <v>0</v>
      </c>
      <c r="J138" s="333">
        <f>'5A'!$AU$130</f>
        <v>0</v>
      </c>
      <c r="K138" s="333">
        <f>'6A'!$AU$130</f>
        <v>0</v>
      </c>
      <c r="L138" s="333">
        <f>'7A'!$AU$130</f>
        <v>0</v>
      </c>
      <c r="M138" s="333">
        <f>'8A'!$AU$130</f>
        <v>0</v>
      </c>
      <c r="N138" s="333">
        <f>'9A'!$AU$130</f>
        <v>0</v>
      </c>
      <c r="O138" s="333">
        <f>'10A'!$AU$130</f>
        <v>0</v>
      </c>
      <c r="P138" s="333">
        <f>'11A'!$AU$130</f>
        <v>0</v>
      </c>
      <c r="Q138" s="333">
        <f>'12A'!$AU$130</f>
        <v>0</v>
      </c>
      <c r="R138" s="333">
        <f>'13A'!$AU$130</f>
        <v>0</v>
      </c>
      <c r="S138" s="333">
        <f>'14A'!$AU$130</f>
        <v>0</v>
      </c>
      <c r="T138" s="333">
        <f>'15A'!$AU$130</f>
        <v>0</v>
      </c>
      <c r="U138" s="333">
        <f>'16A'!$AU$130</f>
        <v>0</v>
      </c>
      <c r="V138" s="333">
        <f>'17A'!$AU$130</f>
        <v>0</v>
      </c>
      <c r="W138" s="333">
        <f>'18A'!$AU$130</f>
        <v>0</v>
      </c>
      <c r="X138" s="333">
        <f>'19A'!$AU$130</f>
        <v>0</v>
      </c>
      <c r="Y138" s="333">
        <f>'20A'!$AU$130</f>
        <v>0</v>
      </c>
      <c r="Z138" s="333">
        <f>'21A'!$AU$130</f>
        <v>0</v>
      </c>
      <c r="AA138" s="333">
        <f>'22A'!$AU$130</f>
        <v>0</v>
      </c>
      <c r="AB138" s="333">
        <f>'23A'!$AU$130</f>
        <v>0</v>
      </c>
      <c r="AC138" s="333">
        <f>'24A'!$AU$130</f>
        <v>0</v>
      </c>
      <c r="AD138" s="333">
        <f>'25A'!$AU$130</f>
        <v>0</v>
      </c>
      <c r="AE138" s="333">
        <f>'26A'!$AU$130</f>
        <v>0</v>
      </c>
      <c r="AF138" s="333">
        <f>'27A'!$AU$130</f>
        <v>0</v>
      </c>
      <c r="AG138" s="333">
        <f>'28A'!$AU$130</f>
        <v>0</v>
      </c>
      <c r="AH138" s="333">
        <f>'29A'!$AU$130</f>
        <v>0</v>
      </c>
      <c r="AI138" s="333">
        <f>'30A'!$AU$130</f>
        <v>0</v>
      </c>
    </row>
    <row r="139" spans="1:35" ht="17.399999999999999" hidden="1">
      <c r="A139" s="298"/>
      <c r="B139" s="334" t="str">
        <f>CONCATENATE("V1.2 x ",'1A'!AB$126)</f>
        <v>V1.2 x 16</v>
      </c>
      <c r="C139" s="286" t="s">
        <v>511</v>
      </c>
      <c r="D139" s="293" t="s">
        <v>133</v>
      </c>
      <c r="E139" s="287" t="e">
        <f t="shared" si="1"/>
        <v>#REF!</v>
      </c>
      <c r="F139" s="333">
        <f>'1A'!$AO$131</f>
        <v>0</v>
      </c>
      <c r="G139" s="333" t="e">
        <f>#REF!</f>
        <v>#REF!</v>
      </c>
      <c r="H139" s="333">
        <f>'3A'!$AN$131</f>
        <v>0</v>
      </c>
      <c r="I139" s="333">
        <f>'4A'!$AN$131</f>
        <v>0</v>
      </c>
      <c r="J139" s="333">
        <f>'5A'!$AN$131</f>
        <v>0</v>
      </c>
      <c r="K139" s="333">
        <f>'6A'!$AN$131</f>
        <v>0</v>
      </c>
      <c r="L139" s="333">
        <f>'7A'!$AN$131</f>
        <v>0</v>
      </c>
      <c r="M139" s="333">
        <f>'8A'!$AN$131</f>
        <v>0</v>
      </c>
      <c r="N139" s="333">
        <f>'9A'!$AN$131</f>
        <v>0</v>
      </c>
      <c r="O139" s="333">
        <f>'10A'!$AN$131</f>
        <v>0</v>
      </c>
      <c r="P139" s="333">
        <f>'11A'!$AN$131</f>
        <v>0</v>
      </c>
      <c r="Q139" s="333">
        <f>'12A'!$AN$131</f>
        <v>0</v>
      </c>
      <c r="R139" s="333">
        <f>'13A'!$AN$131</f>
        <v>0</v>
      </c>
      <c r="S139" s="333">
        <f>'14A'!$AN$131</f>
        <v>0</v>
      </c>
      <c r="T139" s="333">
        <f>'15A'!$AN$131</f>
        <v>0</v>
      </c>
      <c r="U139" s="333">
        <f>'16A'!$AN$131</f>
        <v>0</v>
      </c>
      <c r="V139" s="333">
        <f>'17A'!$AN$131</f>
        <v>0</v>
      </c>
      <c r="W139" s="333">
        <f>'18A'!$AN$131</f>
        <v>0</v>
      </c>
      <c r="X139" s="333">
        <f>'19A'!$AN$131</f>
        <v>0</v>
      </c>
      <c r="Y139" s="333">
        <f>'20A'!$AN$131</f>
        <v>0</v>
      </c>
      <c r="Z139" s="333">
        <f>'21A'!$AN$131</f>
        <v>0</v>
      </c>
      <c r="AA139" s="333">
        <f>'22A'!$AN$131</f>
        <v>0</v>
      </c>
      <c r="AB139" s="333">
        <f>'23A'!$AN$131</f>
        <v>0</v>
      </c>
      <c r="AC139" s="333">
        <f>'24A'!$AN$131</f>
        <v>0</v>
      </c>
      <c r="AD139" s="333">
        <f>'25A'!$AN$131</f>
        <v>0</v>
      </c>
      <c r="AE139" s="333">
        <f>'26A'!$AN$131</f>
        <v>0</v>
      </c>
      <c r="AF139" s="333">
        <f>'27A'!$AN$131</f>
        <v>0</v>
      </c>
      <c r="AG139" s="333">
        <f>'28A'!$AN$131</f>
        <v>0</v>
      </c>
      <c r="AH139" s="333">
        <f>'29A'!$AN$131</f>
        <v>0</v>
      </c>
      <c r="AI139" s="333">
        <f>'30A'!$AN$131</f>
        <v>0</v>
      </c>
    </row>
    <row r="140" spans="1:35" ht="17.399999999999999" hidden="1">
      <c r="A140" s="298"/>
      <c r="B140" s="334" t="str">
        <f>CONCATENATE("V1.2 x ",'1A'!AC$126)</f>
        <v>V1.2 x 20</v>
      </c>
      <c r="C140" s="286" t="s">
        <v>512</v>
      </c>
      <c r="D140" s="293" t="s">
        <v>133</v>
      </c>
      <c r="E140" s="287" t="e">
        <f t="shared" ref="E140:E203" si="2">SUM(F140:AI140)</f>
        <v>#REF!</v>
      </c>
      <c r="F140" s="333">
        <f>'1A'!$AP$131</f>
        <v>0</v>
      </c>
      <c r="G140" s="333" t="e">
        <f>#REF!</f>
        <v>#REF!</v>
      </c>
      <c r="H140" s="333">
        <f>'3A'!$AO$131</f>
        <v>0</v>
      </c>
      <c r="I140" s="333">
        <f>'4A'!$AO$131</f>
        <v>0</v>
      </c>
      <c r="J140" s="333">
        <f>'5A'!$AO$131</f>
        <v>0</v>
      </c>
      <c r="K140" s="333">
        <f>'6A'!$AO$131</f>
        <v>0</v>
      </c>
      <c r="L140" s="333">
        <f>'7A'!$AO$131</f>
        <v>0</v>
      </c>
      <c r="M140" s="333">
        <f>'8A'!$AO$131</f>
        <v>0</v>
      </c>
      <c r="N140" s="333">
        <f>'9A'!$AO$131</f>
        <v>0</v>
      </c>
      <c r="O140" s="333">
        <f>'10A'!$AO$131</f>
        <v>0</v>
      </c>
      <c r="P140" s="333">
        <f>'11A'!$AO$131</f>
        <v>0</v>
      </c>
      <c r="Q140" s="333">
        <f>'12A'!$AO$131</f>
        <v>0</v>
      </c>
      <c r="R140" s="333">
        <f>'13A'!$AO$131</f>
        <v>0</v>
      </c>
      <c r="S140" s="333">
        <f>'14A'!$AO$131</f>
        <v>0</v>
      </c>
      <c r="T140" s="333">
        <f>'15A'!$AO$131</f>
        <v>0</v>
      </c>
      <c r="U140" s="333">
        <f>'16A'!$AO$131</f>
        <v>0</v>
      </c>
      <c r="V140" s="333">
        <f>'17A'!$AO$131</f>
        <v>0</v>
      </c>
      <c r="W140" s="333">
        <f>'18A'!$AO$131</f>
        <v>0</v>
      </c>
      <c r="X140" s="333">
        <f>'19A'!$AO$131</f>
        <v>0</v>
      </c>
      <c r="Y140" s="333">
        <f>'20A'!$AO$131</f>
        <v>0</v>
      </c>
      <c r="Z140" s="333">
        <f>'21A'!$AO$131</f>
        <v>0</v>
      </c>
      <c r="AA140" s="333">
        <f>'22A'!$AO$131</f>
        <v>0</v>
      </c>
      <c r="AB140" s="333">
        <f>'23A'!$AO$131</f>
        <v>0</v>
      </c>
      <c r="AC140" s="333">
        <f>'24A'!$AO$131</f>
        <v>0</v>
      </c>
      <c r="AD140" s="333">
        <f>'25A'!$AO$131</f>
        <v>0</v>
      </c>
      <c r="AE140" s="333">
        <f>'26A'!$AO$131</f>
        <v>0</v>
      </c>
      <c r="AF140" s="333">
        <f>'27A'!$AO$131</f>
        <v>0</v>
      </c>
      <c r="AG140" s="333">
        <f>'28A'!$AO$131</f>
        <v>0</v>
      </c>
      <c r="AH140" s="333">
        <f>'29A'!$AO$131</f>
        <v>0</v>
      </c>
      <c r="AI140" s="333">
        <f>'30A'!$AO$131</f>
        <v>0</v>
      </c>
    </row>
    <row r="141" spans="1:35" ht="17.399999999999999" hidden="1">
      <c r="A141" s="298"/>
      <c r="B141" s="334" t="str">
        <f>CONCATENATE("V1.2 x ",'1A'!AD$126)</f>
        <v>V1.2 x 25</v>
      </c>
      <c r="C141" s="286" t="s">
        <v>513</v>
      </c>
      <c r="D141" s="293" t="s">
        <v>133</v>
      </c>
      <c r="E141" s="287" t="e">
        <f t="shared" si="2"/>
        <v>#REF!</v>
      </c>
      <c r="F141" s="333">
        <f>'1A'!$AQ$131</f>
        <v>0</v>
      </c>
      <c r="G141" s="333" t="e">
        <f>#REF!</f>
        <v>#REF!</v>
      </c>
      <c r="H141" s="333">
        <f>'3A'!$AP$131</f>
        <v>0</v>
      </c>
      <c r="I141" s="333">
        <f>'4A'!$AP$131</f>
        <v>0</v>
      </c>
      <c r="J141" s="333">
        <f>'5A'!$AP$131</f>
        <v>0</v>
      </c>
      <c r="K141" s="333">
        <f>'6A'!$AP$131</f>
        <v>0</v>
      </c>
      <c r="L141" s="333">
        <f>'7A'!$AP$131</f>
        <v>0</v>
      </c>
      <c r="M141" s="333">
        <f>'8A'!$AP$131</f>
        <v>0</v>
      </c>
      <c r="N141" s="333">
        <f>'9A'!$AP$131</f>
        <v>0</v>
      </c>
      <c r="O141" s="333">
        <f>'10A'!$AP$131</f>
        <v>0</v>
      </c>
      <c r="P141" s="333">
        <f>'11A'!$AP$131</f>
        <v>0</v>
      </c>
      <c r="Q141" s="333">
        <f>'12A'!$AP$131</f>
        <v>0</v>
      </c>
      <c r="R141" s="333">
        <f>'13A'!$AP$131</f>
        <v>0</v>
      </c>
      <c r="S141" s="333">
        <f>'14A'!$AP$131</f>
        <v>0</v>
      </c>
      <c r="T141" s="333">
        <f>'15A'!$AP$131</f>
        <v>0</v>
      </c>
      <c r="U141" s="333">
        <f>'16A'!$AP$131</f>
        <v>0</v>
      </c>
      <c r="V141" s="333">
        <f>'17A'!$AP$131</f>
        <v>0</v>
      </c>
      <c r="W141" s="333">
        <f>'18A'!$AP$131</f>
        <v>0</v>
      </c>
      <c r="X141" s="333">
        <f>'19A'!$AP$131</f>
        <v>0</v>
      </c>
      <c r="Y141" s="333">
        <f>'20A'!$AP$131</f>
        <v>0</v>
      </c>
      <c r="Z141" s="333">
        <f>'21A'!$AP$131</f>
        <v>0</v>
      </c>
      <c r="AA141" s="333">
        <f>'22A'!$AP$131</f>
        <v>0</v>
      </c>
      <c r="AB141" s="333">
        <f>'23A'!$AP$131</f>
        <v>0</v>
      </c>
      <c r="AC141" s="333">
        <f>'24A'!$AP$131</f>
        <v>0</v>
      </c>
      <c r="AD141" s="333">
        <f>'25A'!$AP$131</f>
        <v>0</v>
      </c>
      <c r="AE141" s="333">
        <f>'26A'!$AP$131</f>
        <v>0</v>
      </c>
      <c r="AF141" s="333">
        <f>'27A'!$AP$131</f>
        <v>0</v>
      </c>
      <c r="AG141" s="333">
        <f>'28A'!$AP$131</f>
        <v>0</v>
      </c>
      <c r="AH141" s="333">
        <f>'29A'!$AP$131</f>
        <v>0</v>
      </c>
      <c r="AI141" s="333">
        <f>'30A'!$AP$131</f>
        <v>0</v>
      </c>
    </row>
    <row r="142" spans="1:35" ht="17.399999999999999" hidden="1">
      <c r="A142" s="298"/>
      <c r="B142" s="334" t="str">
        <f>CONCATENATE("V1.2 x ",'1A'!AE$126)</f>
        <v>V1.2 x 30</v>
      </c>
      <c r="C142" s="286" t="s">
        <v>514</v>
      </c>
      <c r="D142" s="293" t="s">
        <v>133</v>
      </c>
      <c r="E142" s="287" t="e">
        <f t="shared" si="2"/>
        <v>#REF!</v>
      </c>
      <c r="F142" s="333">
        <f>'1A'!$AR$131</f>
        <v>0</v>
      </c>
      <c r="G142" s="333" t="e">
        <f>#REF!</f>
        <v>#REF!</v>
      </c>
      <c r="H142" s="333">
        <f>'3A'!$AQ$131</f>
        <v>0</v>
      </c>
      <c r="I142" s="333">
        <f>'4A'!$AQ$131</f>
        <v>0</v>
      </c>
      <c r="J142" s="333">
        <f>'5A'!$AQ$131</f>
        <v>0</v>
      </c>
      <c r="K142" s="333">
        <f>'6A'!$AQ$131</f>
        <v>0</v>
      </c>
      <c r="L142" s="333">
        <f>'7A'!$AQ$131</f>
        <v>0</v>
      </c>
      <c r="M142" s="333">
        <f>'8A'!$AQ$131</f>
        <v>0</v>
      </c>
      <c r="N142" s="333">
        <f>'9A'!$AQ$131</f>
        <v>0</v>
      </c>
      <c r="O142" s="333">
        <f>'10A'!$AQ$131</f>
        <v>0</v>
      </c>
      <c r="P142" s="333">
        <f>'11A'!$AQ$131</f>
        <v>0</v>
      </c>
      <c r="Q142" s="333">
        <f>'12A'!$AQ$131</f>
        <v>0</v>
      </c>
      <c r="R142" s="333">
        <f>'13A'!$AQ$131</f>
        <v>0</v>
      </c>
      <c r="S142" s="333">
        <f>'14A'!$AQ$131</f>
        <v>0</v>
      </c>
      <c r="T142" s="333">
        <f>'15A'!$AQ$131</f>
        <v>0</v>
      </c>
      <c r="U142" s="333">
        <f>'16A'!$AQ$131</f>
        <v>0</v>
      </c>
      <c r="V142" s="333">
        <f>'17A'!$AQ$131</f>
        <v>0</v>
      </c>
      <c r="W142" s="333">
        <f>'18A'!$AQ$131</f>
        <v>0</v>
      </c>
      <c r="X142" s="333">
        <f>'19A'!$AQ$131</f>
        <v>0</v>
      </c>
      <c r="Y142" s="333">
        <f>'20A'!$AQ$131</f>
        <v>0</v>
      </c>
      <c r="Z142" s="333">
        <f>'21A'!$AQ$131</f>
        <v>0</v>
      </c>
      <c r="AA142" s="333">
        <f>'22A'!$AQ$131</f>
        <v>0</v>
      </c>
      <c r="AB142" s="333">
        <f>'23A'!$AQ$131</f>
        <v>0</v>
      </c>
      <c r="AC142" s="333">
        <f>'24A'!$AQ$131</f>
        <v>0</v>
      </c>
      <c r="AD142" s="333">
        <f>'25A'!$AQ$131</f>
        <v>0</v>
      </c>
      <c r="AE142" s="333">
        <f>'26A'!$AQ$131</f>
        <v>0</v>
      </c>
      <c r="AF142" s="333">
        <f>'27A'!$AQ$131</f>
        <v>0</v>
      </c>
      <c r="AG142" s="333">
        <f>'28A'!$AQ$131</f>
        <v>0</v>
      </c>
      <c r="AH142" s="333">
        <f>'29A'!$AQ$131</f>
        <v>0</v>
      </c>
      <c r="AI142" s="333">
        <f>'30A'!$AQ$131</f>
        <v>0</v>
      </c>
    </row>
    <row r="143" spans="1:35" ht="17.399999999999999" hidden="1">
      <c r="A143" s="298"/>
      <c r="B143" s="334" t="str">
        <f>CONCATENATE("V1.2 x ",'1A'!AF$126)</f>
        <v>V1.2 x 40</v>
      </c>
      <c r="C143" s="286" t="s">
        <v>515</v>
      </c>
      <c r="D143" s="293" t="s">
        <v>133</v>
      </c>
      <c r="E143" s="287" t="e">
        <f t="shared" si="2"/>
        <v>#REF!</v>
      </c>
      <c r="F143" s="333">
        <f>'1A'!$AS$131</f>
        <v>0</v>
      </c>
      <c r="G143" s="333" t="e">
        <f>#REF!</f>
        <v>#REF!</v>
      </c>
      <c r="H143" s="333">
        <f>'3A'!$AR$131</f>
        <v>0</v>
      </c>
      <c r="I143" s="333">
        <f>'4A'!$AR$131</f>
        <v>0</v>
      </c>
      <c r="J143" s="333">
        <f>'5A'!$AR$131</f>
        <v>0</v>
      </c>
      <c r="K143" s="333">
        <f>'6A'!$AR$131</f>
        <v>0</v>
      </c>
      <c r="L143" s="333">
        <f>'7A'!$AR$131</f>
        <v>0</v>
      </c>
      <c r="M143" s="333">
        <f>'8A'!$AR$131</f>
        <v>0</v>
      </c>
      <c r="N143" s="333">
        <f>'9A'!$AR$131</f>
        <v>0</v>
      </c>
      <c r="O143" s="333">
        <f>'10A'!$AR$131</f>
        <v>0</v>
      </c>
      <c r="P143" s="333">
        <f>'11A'!$AR$131</f>
        <v>0</v>
      </c>
      <c r="Q143" s="333">
        <f>'12A'!$AR$131</f>
        <v>0</v>
      </c>
      <c r="R143" s="333">
        <f>'13A'!$AR$131</f>
        <v>0</v>
      </c>
      <c r="S143" s="333">
        <f>'14A'!$AR$131</f>
        <v>0</v>
      </c>
      <c r="T143" s="333">
        <f>'15A'!$AR$131</f>
        <v>0</v>
      </c>
      <c r="U143" s="333">
        <f>'16A'!$AR$131</f>
        <v>0</v>
      </c>
      <c r="V143" s="333">
        <f>'17A'!$AR$131</f>
        <v>0</v>
      </c>
      <c r="W143" s="333">
        <f>'18A'!$AR$131</f>
        <v>0</v>
      </c>
      <c r="X143" s="333">
        <f>'19A'!$AR$131</f>
        <v>0</v>
      </c>
      <c r="Y143" s="333">
        <f>'20A'!$AR$131</f>
        <v>0</v>
      </c>
      <c r="Z143" s="333">
        <f>'21A'!$AR$131</f>
        <v>0</v>
      </c>
      <c r="AA143" s="333">
        <f>'22A'!$AR$131</f>
        <v>0</v>
      </c>
      <c r="AB143" s="333">
        <f>'23A'!$AR$131</f>
        <v>0</v>
      </c>
      <c r="AC143" s="333">
        <f>'24A'!$AR$131</f>
        <v>0</v>
      </c>
      <c r="AD143" s="333">
        <f>'25A'!$AR$131</f>
        <v>0</v>
      </c>
      <c r="AE143" s="333">
        <f>'26A'!$AR$131</f>
        <v>0</v>
      </c>
      <c r="AF143" s="333">
        <f>'27A'!$AR$131</f>
        <v>0</v>
      </c>
      <c r="AG143" s="333">
        <f>'28A'!$AR$131</f>
        <v>0</v>
      </c>
      <c r="AH143" s="333">
        <f>'29A'!$AR$131</f>
        <v>0</v>
      </c>
      <c r="AI143" s="333">
        <f>'30A'!$AR$131</f>
        <v>0</v>
      </c>
    </row>
    <row r="144" spans="1:35" ht="17.399999999999999" hidden="1">
      <c r="A144" s="298"/>
      <c r="B144" s="334" t="str">
        <f>CONCATENATE("V1.2 x ",'1A'!AG$126)</f>
        <v>V1.2 x 50</v>
      </c>
      <c r="C144" s="286" t="s">
        <v>516</v>
      </c>
      <c r="D144" s="293" t="s">
        <v>133</v>
      </c>
      <c r="E144" s="287" t="e">
        <f t="shared" si="2"/>
        <v>#REF!</v>
      </c>
      <c r="F144" s="333">
        <f>'1A'!$AT$131</f>
        <v>0</v>
      </c>
      <c r="G144" s="333" t="e">
        <f>#REF!</f>
        <v>#REF!</v>
      </c>
      <c r="H144" s="333">
        <f>'3A'!$AS$131</f>
        <v>0</v>
      </c>
      <c r="I144" s="333">
        <f>'4A'!$AS$131</f>
        <v>0</v>
      </c>
      <c r="J144" s="333">
        <f>'5A'!$AS$131</f>
        <v>0</v>
      </c>
      <c r="K144" s="333">
        <f>'6A'!$AS$131</f>
        <v>0</v>
      </c>
      <c r="L144" s="333">
        <f>'7A'!$AS$131</f>
        <v>0</v>
      </c>
      <c r="M144" s="333">
        <f>'8A'!$AS$131</f>
        <v>0</v>
      </c>
      <c r="N144" s="333">
        <f>'9A'!$AS$131</f>
        <v>0</v>
      </c>
      <c r="O144" s="333">
        <f>'10A'!$AS$131</f>
        <v>0</v>
      </c>
      <c r="P144" s="333">
        <f>'11A'!$AS$131</f>
        <v>0</v>
      </c>
      <c r="Q144" s="333">
        <f>'12A'!$AS$131</f>
        <v>0</v>
      </c>
      <c r="R144" s="333">
        <f>'13A'!$AS$131</f>
        <v>0</v>
      </c>
      <c r="S144" s="333">
        <f>'14A'!$AS$131</f>
        <v>0</v>
      </c>
      <c r="T144" s="333">
        <f>'15A'!$AS$131</f>
        <v>0</v>
      </c>
      <c r="U144" s="333">
        <f>'16A'!$AS$131</f>
        <v>0</v>
      </c>
      <c r="V144" s="333">
        <f>'17A'!$AS$131</f>
        <v>0</v>
      </c>
      <c r="W144" s="333">
        <f>'18A'!$AS$131</f>
        <v>0</v>
      </c>
      <c r="X144" s="333">
        <f>'19A'!$AS$131</f>
        <v>0</v>
      </c>
      <c r="Y144" s="333">
        <f>'20A'!$AS$131</f>
        <v>0</v>
      </c>
      <c r="Z144" s="333">
        <f>'21A'!$AS$131</f>
        <v>0</v>
      </c>
      <c r="AA144" s="333">
        <f>'22A'!$AS$131</f>
        <v>0</v>
      </c>
      <c r="AB144" s="333">
        <f>'23A'!$AS$131</f>
        <v>0</v>
      </c>
      <c r="AC144" s="333">
        <f>'24A'!$AS$131</f>
        <v>0</v>
      </c>
      <c r="AD144" s="333">
        <f>'25A'!$AS$131</f>
        <v>0</v>
      </c>
      <c r="AE144" s="333">
        <f>'26A'!$AS$131</f>
        <v>0</v>
      </c>
      <c r="AF144" s="333">
        <f>'27A'!$AS$131</f>
        <v>0</v>
      </c>
      <c r="AG144" s="333">
        <f>'28A'!$AS$131</f>
        <v>0</v>
      </c>
      <c r="AH144" s="333">
        <f>'29A'!$AS$131</f>
        <v>0</v>
      </c>
      <c r="AI144" s="333">
        <f>'30A'!$AS$131</f>
        <v>0</v>
      </c>
    </row>
    <row r="145" spans="1:35" ht="17.399999999999999" hidden="1">
      <c r="A145" s="298"/>
      <c r="B145" s="334" t="str">
        <f>CONCATENATE("V1.2 x ",'1A'!AH$126)</f>
        <v xml:space="preserve">V1.2 x </v>
      </c>
      <c r="C145" s="286" t="s">
        <v>517</v>
      </c>
      <c r="D145" s="293" t="s">
        <v>133</v>
      </c>
      <c r="E145" s="287" t="e">
        <f t="shared" si="2"/>
        <v>#REF!</v>
      </c>
      <c r="F145" s="333">
        <f>'1A'!$AU$131</f>
        <v>0</v>
      </c>
      <c r="G145" s="333" t="e">
        <f>#REF!</f>
        <v>#REF!</v>
      </c>
      <c r="H145" s="333">
        <f>'3A'!$AT$131</f>
        <v>0</v>
      </c>
      <c r="I145" s="333">
        <f>'4A'!$AT$131</f>
        <v>0</v>
      </c>
      <c r="J145" s="333">
        <f>'5A'!$AT$131</f>
        <v>0</v>
      </c>
      <c r="K145" s="333">
        <f>'6A'!$AT$131</f>
        <v>0</v>
      </c>
      <c r="L145" s="333">
        <f>'7A'!$AT$131</f>
        <v>0</v>
      </c>
      <c r="M145" s="333">
        <f>'8A'!$AT$131</f>
        <v>0</v>
      </c>
      <c r="N145" s="333">
        <f>'9A'!$AT$131</f>
        <v>0</v>
      </c>
      <c r="O145" s="333">
        <f>'10A'!$AT$131</f>
        <v>0</v>
      </c>
      <c r="P145" s="333">
        <f>'11A'!$AT$131</f>
        <v>0</v>
      </c>
      <c r="Q145" s="333">
        <f>'12A'!$AT$131</f>
        <v>0</v>
      </c>
      <c r="R145" s="333">
        <f>'13A'!$AT$131</f>
        <v>0</v>
      </c>
      <c r="S145" s="333">
        <f>'14A'!$AT$131</f>
        <v>0</v>
      </c>
      <c r="T145" s="333">
        <f>'15A'!$AT$131</f>
        <v>0</v>
      </c>
      <c r="U145" s="333">
        <f>'16A'!$AT$131</f>
        <v>0</v>
      </c>
      <c r="V145" s="333">
        <f>'17A'!$AT$131</f>
        <v>0</v>
      </c>
      <c r="W145" s="333">
        <f>'18A'!$AT$131</f>
        <v>0</v>
      </c>
      <c r="X145" s="333">
        <f>'19A'!$AT$131</f>
        <v>0</v>
      </c>
      <c r="Y145" s="333">
        <f>'20A'!$AT$131</f>
        <v>0</v>
      </c>
      <c r="Z145" s="333">
        <f>'21A'!$AT$131</f>
        <v>0</v>
      </c>
      <c r="AA145" s="333">
        <f>'22A'!$AT$131</f>
        <v>0</v>
      </c>
      <c r="AB145" s="333">
        <f>'23A'!$AT$131</f>
        <v>0</v>
      </c>
      <c r="AC145" s="333">
        <f>'24A'!$AT$131</f>
        <v>0</v>
      </c>
      <c r="AD145" s="333">
        <f>'25A'!$AT$131</f>
        <v>0</v>
      </c>
      <c r="AE145" s="333">
        <f>'26A'!$AT$131</f>
        <v>0</v>
      </c>
      <c r="AF145" s="333">
        <f>'27A'!$AT$131</f>
        <v>0</v>
      </c>
      <c r="AG145" s="333">
        <f>'28A'!$AT$131</f>
        <v>0</v>
      </c>
      <c r="AH145" s="333">
        <f>'29A'!$AT$131</f>
        <v>0</v>
      </c>
      <c r="AI145" s="333">
        <f>'30A'!$AT$131</f>
        <v>0</v>
      </c>
    </row>
    <row r="146" spans="1:35" ht="17.399999999999999" hidden="1">
      <c r="A146" s="298"/>
      <c r="B146" s="334" t="str">
        <f>CONCATENATE("V1.2 x ",'1A'!AI$126)</f>
        <v xml:space="preserve">V1.2 x </v>
      </c>
      <c r="C146" s="286" t="s">
        <v>518</v>
      </c>
      <c r="D146" s="293" t="s">
        <v>133</v>
      </c>
      <c r="E146" s="287" t="e">
        <f t="shared" si="2"/>
        <v>#REF!</v>
      </c>
      <c r="F146" s="333">
        <f>'1A'!$AV$131</f>
        <v>0</v>
      </c>
      <c r="G146" s="333" t="e">
        <f>#REF!</f>
        <v>#REF!</v>
      </c>
      <c r="H146" s="333">
        <f>'3A'!$AU$131</f>
        <v>0</v>
      </c>
      <c r="I146" s="333">
        <f>'4A'!$AU$131</f>
        <v>0</v>
      </c>
      <c r="J146" s="333">
        <f>'5A'!$AU$131</f>
        <v>0</v>
      </c>
      <c r="K146" s="333">
        <f>'6A'!$AU$131</f>
        <v>0</v>
      </c>
      <c r="L146" s="333">
        <f>'7A'!$AU$131</f>
        <v>0</v>
      </c>
      <c r="M146" s="333">
        <f>'8A'!$AU$131</f>
        <v>0</v>
      </c>
      <c r="N146" s="333">
        <f>'9A'!$AU$131</f>
        <v>0</v>
      </c>
      <c r="O146" s="333">
        <f>'10A'!$AU$131</f>
        <v>0</v>
      </c>
      <c r="P146" s="333">
        <f>'11A'!$AU$131</f>
        <v>0</v>
      </c>
      <c r="Q146" s="333">
        <f>'12A'!$AU$131</f>
        <v>0</v>
      </c>
      <c r="R146" s="333">
        <f>'13A'!$AU$131</f>
        <v>0</v>
      </c>
      <c r="S146" s="333">
        <f>'14A'!$AU$131</f>
        <v>0</v>
      </c>
      <c r="T146" s="333">
        <f>'15A'!$AU$131</f>
        <v>0</v>
      </c>
      <c r="U146" s="333">
        <f>'16A'!$AU$131</f>
        <v>0</v>
      </c>
      <c r="V146" s="333">
        <f>'17A'!$AU$131</f>
        <v>0</v>
      </c>
      <c r="W146" s="333">
        <f>'18A'!$AU$131</f>
        <v>0</v>
      </c>
      <c r="X146" s="333">
        <f>'19A'!$AU$131</f>
        <v>0</v>
      </c>
      <c r="Y146" s="333">
        <f>'20A'!$AU$131</f>
        <v>0</v>
      </c>
      <c r="Z146" s="333">
        <f>'21A'!$AU$131</f>
        <v>0</v>
      </c>
      <c r="AA146" s="333">
        <f>'22A'!$AU$131</f>
        <v>0</v>
      </c>
      <c r="AB146" s="333">
        <f>'23A'!$AU$131</f>
        <v>0</v>
      </c>
      <c r="AC146" s="333">
        <f>'24A'!$AU$131</f>
        <v>0</v>
      </c>
      <c r="AD146" s="333">
        <f>'25A'!$AU$131</f>
        <v>0</v>
      </c>
      <c r="AE146" s="333">
        <f>'26A'!$AU$131</f>
        <v>0</v>
      </c>
      <c r="AF146" s="333">
        <f>'27A'!$AU$131</f>
        <v>0</v>
      </c>
      <c r="AG146" s="333">
        <f>'28A'!$AU$131</f>
        <v>0</v>
      </c>
      <c r="AH146" s="333">
        <f>'29A'!$AU$131</f>
        <v>0</v>
      </c>
      <c r="AI146" s="333">
        <f>'30A'!$AU$131</f>
        <v>0</v>
      </c>
    </row>
    <row r="147" spans="1:35" ht="17.399999999999999" hidden="1">
      <c r="A147" s="298"/>
      <c r="B147" s="334" t="str">
        <f>CONCATENATE("V1.4 x ",'1A'!AB$126)</f>
        <v>V1.4 x 16</v>
      </c>
      <c r="C147" s="286" t="s">
        <v>519</v>
      </c>
      <c r="D147" s="293" t="s">
        <v>133</v>
      </c>
      <c r="E147" s="287" t="e">
        <f t="shared" si="2"/>
        <v>#REF!</v>
      </c>
      <c r="F147" s="333">
        <f>'1A'!$AO$132</f>
        <v>0</v>
      </c>
      <c r="G147" s="333" t="e">
        <f>#REF!</f>
        <v>#REF!</v>
      </c>
      <c r="H147" s="333">
        <f>'3A'!$AN$132</f>
        <v>0</v>
      </c>
      <c r="I147" s="333">
        <f>'4A'!$AN$132</f>
        <v>0</v>
      </c>
      <c r="J147" s="333">
        <f>'5A'!$AN$132</f>
        <v>0</v>
      </c>
      <c r="K147" s="333">
        <f>'6A'!$AN$132</f>
        <v>0</v>
      </c>
      <c r="L147" s="333">
        <f>'7A'!$AN$132</f>
        <v>0</v>
      </c>
      <c r="M147" s="333">
        <f>'8A'!$AN$132</f>
        <v>0</v>
      </c>
      <c r="N147" s="333">
        <f>'9A'!$AN$132</f>
        <v>0</v>
      </c>
      <c r="O147" s="333">
        <f>'10A'!$AN$132</f>
        <v>0</v>
      </c>
      <c r="P147" s="333">
        <f>'11A'!$AN$132</f>
        <v>0</v>
      </c>
      <c r="Q147" s="333">
        <f>'12A'!$AN$132</f>
        <v>0</v>
      </c>
      <c r="R147" s="333">
        <f>'13A'!$AN$132</f>
        <v>0</v>
      </c>
      <c r="S147" s="333">
        <f>'14A'!$AN$132</f>
        <v>0</v>
      </c>
      <c r="T147" s="333">
        <f>'15A'!$AN$132</f>
        <v>0</v>
      </c>
      <c r="U147" s="333">
        <f>'16A'!$AN$132</f>
        <v>0</v>
      </c>
      <c r="V147" s="333">
        <f>'17A'!$AN$132</f>
        <v>0</v>
      </c>
      <c r="W147" s="333">
        <f>'18A'!$AN$132</f>
        <v>0</v>
      </c>
      <c r="X147" s="333">
        <f>'19A'!$AN$132</f>
        <v>0</v>
      </c>
      <c r="Y147" s="333">
        <f>'20A'!$AN$132</f>
        <v>0</v>
      </c>
      <c r="Z147" s="333">
        <f>'21A'!$AN$132</f>
        <v>0</v>
      </c>
      <c r="AA147" s="333">
        <f>'22A'!$AN$132</f>
        <v>0</v>
      </c>
      <c r="AB147" s="333">
        <f>'23A'!$AN$132</f>
        <v>0</v>
      </c>
      <c r="AC147" s="333">
        <f>'24A'!$AN$132</f>
        <v>0</v>
      </c>
      <c r="AD147" s="333">
        <f>'25A'!$AN$132</f>
        <v>0</v>
      </c>
      <c r="AE147" s="333">
        <f>'26A'!$AN$132</f>
        <v>0</v>
      </c>
      <c r="AF147" s="333">
        <f>'27A'!$AN$132</f>
        <v>0</v>
      </c>
      <c r="AG147" s="333">
        <f>'28A'!$AN$132</f>
        <v>0</v>
      </c>
      <c r="AH147" s="333">
        <f>'29A'!$AN$132</f>
        <v>0</v>
      </c>
      <c r="AI147" s="333">
        <f>'30A'!$AN$132</f>
        <v>0</v>
      </c>
    </row>
    <row r="148" spans="1:35" ht="17.399999999999999" hidden="1">
      <c r="A148" s="298"/>
      <c r="B148" s="334" t="str">
        <f>CONCATENATE("V1.4 x ",'1A'!AC$126)</f>
        <v>V1.4 x 20</v>
      </c>
      <c r="C148" s="286" t="s">
        <v>520</v>
      </c>
      <c r="D148" s="293" t="s">
        <v>133</v>
      </c>
      <c r="E148" s="287" t="e">
        <f t="shared" si="2"/>
        <v>#REF!</v>
      </c>
      <c r="F148" s="333">
        <f>'1A'!$AP$132</f>
        <v>0</v>
      </c>
      <c r="G148" s="333" t="e">
        <f>#REF!</f>
        <v>#REF!</v>
      </c>
      <c r="H148" s="333">
        <f>'3A'!$AO$132</f>
        <v>0</v>
      </c>
      <c r="I148" s="333">
        <f>'4A'!$AO$132</f>
        <v>0</v>
      </c>
      <c r="J148" s="333">
        <f>'5A'!$AO$132</f>
        <v>0</v>
      </c>
      <c r="K148" s="333">
        <f>'6A'!$AO$132</f>
        <v>0</v>
      </c>
      <c r="L148" s="333">
        <f>'7A'!$AO$132</f>
        <v>0</v>
      </c>
      <c r="M148" s="333">
        <f>'8A'!$AO$132</f>
        <v>0</v>
      </c>
      <c r="N148" s="333">
        <f>'9A'!$AO$132</f>
        <v>0</v>
      </c>
      <c r="O148" s="333">
        <f>'10A'!$AO$132</f>
        <v>0</v>
      </c>
      <c r="P148" s="333">
        <f>'11A'!$AO$132</f>
        <v>0</v>
      </c>
      <c r="Q148" s="333">
        <f>'12A'!$AO$132</f>
        <v>0</v>
      </c>
      <c r="R148" s="333">
        <f>'13A'!$AO$132</f>
        <v>0</v>
      </c>
      <c r="S148" s="333">
        <f>'14A'!$AO$132</f>
        <v>0</v>
      </c>
      <c r="T148" s="333">
        <f>'15A'!$AO$132</f>
        <v>0</v>
      </c>
      <c r="U148" s="333">
        <f>'16A'!$AO$132</f>
        <v>0</v>
      </c>
      <c r="V148" s="333">
        <f>'17A'!$AO$132</f>
        <v>0</v>
      </c>
      <c r="W148" s="333">
        <f>'18A'!$AO$132</f>
        <v>0</v>
      </c>
      <c r="X148" s="333">
        <f>'19A'!$AO$132</f>
        <v>0</v>
      </c>
      <c r="Y148" s="333">
        <f>'20A'!$AO$132</f>
        <v>0</v>
      </c>
      <c r="Z148" s="333">
        <f>'21A'!$AO$132</f>
        <v>0</v>
      </c>
      <c r="AA148" s="333">
        <f>'22A'!$AO$132</f>
        <v>0</v>
      </c>
      <c r="AB148" s="333">
        <f>'23A'!$AO$132</f>
        <v>0</v>
      </c>
      <c r="AC148" s="333">
        <f>'24A'!$AO$132</f>
        <v>0</v>
      </c>
      <c r="AD148" s="333">
        <f>'25A'!$AO$132</f>
        <v>0</v>
      </c>
      <c r="AE148" s="333">
        <f>'26A'!$AO$132</f>
        <v>0</v>
      </c>
      <c r="AF148" s="333">
        <f>'27A'!$AO$132</f>
        <v>0</v>
      </c>
      <c r="AG148" s="333">
        <f>'28A'!$AO$132</f>
        <v>0</v>
      </c>
      <c r="AH148" s="333">
        <f>'29A'!$AO$132</f>
        <v>0</v>
      </c>
      <c r="AI148" s="333">
        <f>'30A'!$AO$132</f>
        <v>0</v>
      </c>
    </row>
    <row r="149" spans="1:35" ht="17.399999999999999" hidden="1">
      <c r="A149" s="298"/>
      <c r="B149" s="334" t="str">
        <f>CONCATENATE("V1.4 x ",'1A'!AD$126)</f>
        <v>V1.4 x 25</v>
      </c>
      <c r="C149" s="286" t="s">
        <v>521</v>
      </c>
      <c r="D149" s="293" t="s">
        <v>133</v>
      </c>
      <c r="E149" s="287" t="e">
        <f t="shared" si="2"/>
        <v>#REF!</v>
      </c>
      <c r="F149" s="333">
        <f>'1A'!$AQ$132</f>
        <v>0</v>
      </c>
      <c r="G149" s="333" t="e">
        <f>#REF!</f>
        <v>#REF!</v>
      </c>
      <c r="H149" s="333">
        <f>'3A'!$AP$132</f>
        <v>0</v>
      </c>
      <c r="I149" s="333">
        <f>'4A'!$AP$132</f>
        <v>0</v>
      </c>
      <c r="J149" s="333">
        <f>'5A'!$AP$132</f>
        <v>0</v>
      </c>
      <c r="K149" s="333">
        <f>'6A'!$AP$132</f>
        <v>0</v>
      </c>
      <c r="L149" s="333">
        <f>'7A'!$AP$132</f>
        <v>0</v>
      </c>
      <c r="M149" s="333">
        <f>'8A'!$AP$132</f>
        <v>0</v>
      </c>
      <c r="N149" s="333">
        <f>'9A'!$AP$132</f>
        <v>0</v>
      </c>
      <c r="O149" s="333">
        <f>'10A'!$AP$132</f>
        <v>0</v>
      </c>
      <c r="P149" s="333">
        <f>'11A'!$AP$132</f>
        <v>0</v>
      </c>
      <c r="Q149" s="333">
        <f>'12A'!$AP$132</f>
        <v>0</v>
      </c>
      <c r="R149" s="333">
        <f>'13A'!$AP$132</f>
        <v>0</v>
      </c>
      <c r="S149" s="333">
        <f>'14A'!$AP$132</f>
        <v>0</v>
      </c>
      <c r="T149" s="333">
        <f>'15A'!$AP$132</f>
        <v>0</v>
      </c>
      <c r="U149" s="333">
        <f>'16A'!$AP$132</f>
        <v>0</v>
      </c>
      <c r="V149" s="333">
        <f>'17A'!$AP$132</f>
        <v>0</v>
      </c>
      <c r="W149" s="333">
        <f>'18A'!$AP$132</f>
        <v>0</v>
      </c>
      <c r="X149" s="333">
        <f>'19A'!$AP$132</f>
        <v>0</v>
      </c>
      <c r="Y149" s="333">
        <f>'20A'!$AP$132</f>
        <v>0</v>
      </c>
      <c r="Z149" s="333">
        <f>'21A'!$AP$132</f>
        <v>0</v>
      </c>
      <c r="AA149" s="333">
        <f>'22A'!$AP$132</f>
        <v>0</v>
      </c>
      <c r="AB149" s="333">
        <f>'23A'!$AP$132</f>
        <v>0</v>
      </c>
      <c r="AC149" s="333">
        <f>'24A'!$AP$132</f>
        <v>0</v>
      </c>
      <c r="AD149" s="333">
        <f>'25A'!$AP$132</f>
        <v>0</v>
      </c>
      <c r="AE149" s="333">
        <f>'26A'!$AP$132</f>
        <v>0</v>
      </c>
      <c r="AF149" s="333">
        <f>'27A'!$AP$132</f>
        <v>0</v>
      </c>
      <c r="AG149" s="333">
        <f>'28A'!$AP$132</f>
        <v>0</v>
      </c>
      <c r="AH149" s="333">
        <f>'29A'!$AP$132</f>
        <v>0</v>
      </c>
      <c r="AI149" s="333">
        <f>'30A'!$AP$132</f>
        <v>0</v>
      </c>
    </row>
    <row r="150" spans="1:35" ht="17.399999999999999" hidden="1">
      <c r="A150" s="298"/>
      <c r="B150" s="334" t="str">
        <f>CONCATENATE("V1.4 x ",'1A'!AE$126)</f>
        <v>V1.4 x 30</v>
      </c>
      <c r="C150" s="286" t="s">
        <v>522</v>
      </c>
      <c r="D150" s="293" t="s">
        <v>133</v>
      </c>
      <c r="E150" s="287" t="e">
        <f t="shared" si="2"/>
        <v>#REF!</v>
      </c>
      <c r="F150" s="333">
        <f>'1A'!$AR$132</f>
        <v>0</v>
      </c>
      <c r="G150" s="333" t="e">
        <f>#REF!</f>
        <v>#REF!</v>
      </c>
      <c r="H150" s="333">
        <f>'3A'!$AQ$132</f>
        <v>0</v>
      </c>
      <c r="I150" s="333">
        <f>'4A'!$AQ$132</f>
        <v>0</v>
      </c>
      <c r="J150" s="333">
        <f>'5A'!$AQ$132</f>
        <v>0</v>
      </c>
      <c r="K150" s="333">
        <f>'6A'!$AQ$132</f>
        <v>0</v>
      </c>
      <c r="L150" s="333">
        <f>'7A'!$AQ$132</f>
        <v>0</v>
      </c>
      <c r="M150" s="333">
        <f>'8A'!$AQ$132</f>
        <v>0</v>
      </c>
      <c r="N150" s="333">
        <f>'9A'!$AQ$132</f>
        <v>0</v>
      </c>
      <c r="O150" s="333">
        <f>'10A'!$AQ$132</f>
        <v>0</v>
      </c>
      <c r="P150" s="333">
        <f>'11A'!$AQ$132</f>
        <v>0</v>
      </c>
      <c r="Q150" s="333">
        <f>'12A'!$AQ$132</f>
        <v>0</v>
      </c>
      <c r="R150" s="333">
        <f>'13A'!$AQ$132</f>
        <v>0</v>
      </c>
      <c r="S150" s="333">
        <f>'14A'!$AQ$132</f>
        <v>0</v>
      </c>
      <c r="T150" s="333">
        <f>'15A'!$AQ$132</f>
        <v>0</v>
      </c>
      <c r="U150" s="333">
        <f>'16A'!$AQ$132</f>
        <v>0</v>
      </c>
      <c r="V150" s="333">
        <f>'17A'!$AQ$132</f>
        <v>0</v>
      </c>
      <c r="W150" s="333">
        <f>'18A'!$AQ$132</f>
        <v>0</v>
      </c>
      <c r="X150" s="333">
        <f>'19A'!$AQ$132</f>
        <v>0</v>
      </c>
      <c r="Y150" s="333">
        <f>'20A'!$AQ$132</f>
        <v>0</v>
      </c>
      <c r="Z150" s="333">
        <f>'21A'!$AQ$132</f>
        <v>0</v>
      </c>
      <c r="AA150" s="333">
        <f>'22A'!$AQ$132</f>
        <v>0</v>
      </c>
      <c r="AB150" s="333">
        <f>'23A'!$AQ$132</f>
        <v>0</v>
      </c>
      <c r="AC150" s="333">
        <f>'24A'!$AQ$132</f>
        <v>0</v>
      </c>
      <c r="AD150" s="333">
        <f>'25A'!$AQ$132</f>
        <v>0</v>
      </c>
      <c r="AE150" s="333">
        <f>'26A'!$AQ$132</f>
        <v>0</v>
      </c>
      <c r="AF150" s="333">
        <f>'27A'!$AQ$132</f>
        <v>0</v>
      </c>
      <c r="AG150" s="333">
        <f>'28A'!$AQ$132</f>
        <v>0</v>
      </c>
      <c r="AH150" s="333">
        <f>'29A'!$AQ$132</f>
        <v>0</v>
      </c>
      <c r="AI150" s="333">
        <f>'30A'!$AQ$132</f>
        <v>0</v>
      </c>
    </row>
    <row r="151" spans="1:35" ht="17.399999999999999" hidden="1">
      <c r="A151" s="298"/>
      <c r="B151" s="334" t="str">
        <f>CONCATENATE("V1.4 x ",'1A'!AF$126)</f>
        <v>V1.4 x 40</v>
      </c>
      <c r="C151" s="286" t="s">
        <v>523</v>
      </c>
      <c r="D151" s="293" t="s">
        <v>133</v>
      </c>
      <c r="E151" s="287" t="e">
        <f t="shared" si="2"/>
        <v>#REF!</v>
      </c>
      <c r="F151" s="333">
        <f>'1A'!$AS$132</f>
        <v>0</v>
      </c>
      <c r="G151" s="333" t="e">
        <f>#REF!</f>
        <v>#REF!</v>
      </c>
      <c r="H151" s="333">
        <f>'3A'!$AR$132</f>
        <v>0</v>
      </c>
      <c r="I151" s="333">
        <f>'4A'!$AR$132</f>
        <v>0</v>
      </c>
      <c r="J151" s="333">
        <f>'5A'!$AR$132</f>
        <v>0</v>
      </c>
      <c r="K151" s="333">
        <f>'6A'!$AR$132</f>
        <v>0</v>
      </c>
      <c r="L151" s="333">
        <f>'7A'!$AR$132</f>
        <v>0</v>
      </c>
      <c r="M151" s="333">
        <f>'8A'!$AR$132</f>
        <v>0</v>
      </c>
      <c r="N151" s="333">
        <f>'9A'!$AR$132</f>
        <v>0</v>
      </c>
      <c r="O151" s="333">
        <f>'10A'!$AR$132</f>
        <v>0</v>
      </c>
      <c r="P151" s="333">
        <f>'11A'!$AR$132</f>
        <v>0</v>
      </c>
      <c r="Q151" s="333">
        <f>'12A'!$AR$132</f>
        <v>0</v>
      </c>
      <c r="R151" s="333">
        <f>'13A'!$AR$132</f>
        <v>0</v>
      </c>
      <c r="S151" s="333">
        <f>'14A'!$AR$132</f>
        <v>0</v>
      </c>
      <c r="T151" s="333">
        <f>'15A'!$AR$132</f>
        <v>0</v>
      </c>
      <c r="U151" s="333">
        <f>'16A'!$AR$132</f>
        <v>0</v>
      </c>
      <c r="V151" s="333">
        <f>'17A'!$AR$132</f>
        <v>0</v>
      </c>
      <c r="W151" s="333">
        <f>'18A'!$AR$132</f>
        <v>0</v>
      </c>
      <c r="X151" s="333">
        <f>'19A'!$AR$132</f>
        <v>0</v>
      </c>
      <c r="Y151" s="333">
        <f>'20A'!$AR$132</f>
        <v>0</v>
      </c>
      <c r="Z151" s="333">
        <f>'21A'!$AR$132</f>
        <v>0</v>
      </c>
      <c r="AA151" s="333">
        <f>'22A'!$AR$132</f>
        <v>0</v>
      </c>
      <c r="AB151" s="333">
        <f>'23A'!$AR$132</f>
        <v>0</v>
      </c>
      <c r="AC151" s="333">
        <f>'24A'!$AR$132</f>
        <v>0</v>
      </c>
      <c r="AD151" s="333">
        <f>'25A'!$AR$132</f>
        <v>0</v>
      </c>
      <c r="AE151" s="333">
        <f>'26A'!$AR$132</f>
        <v>0</v>
      </c>
      <c r="AF151" s="333">
        <f>'27A'!$AR$132</f>
        <v>0</v>
      </c>
      <c r="AG151" s="333">
        <f>'28A'!$AR$132</f>
        <v>0</v>
      </c>
      <c r="AH151" s="333">
        <f>'29A'!$AR$132</f>
        <v>0</v>
      </c>
      <c r="AI151" s="333">
        <f>'30A'!$AR$132</f>
        <v>0</v>
      </c>
    </row>
    <row r="152" spans="1:35" ht="17.399999999999999" hidden="1">
      <c r="A152" s="298"/>
      <c r="B152" s="334" t="str">
        <f>CONCATENATE("V1.4 x ",'1A'!AG$126)</f>
        <v>V1.4 x 50</v>
      </c>
      <c r="C152" s="286" t="s">
        <v>524</v>
      </c>
      <c r="D152" s="293" t="s">
        <v>133</v>
      </c>
      <c r="E152" s="287" t="e">
        <f t="shared" si="2"/>
        <v>#REF!</v>
      </c>
      <c r="F152" s="333">
        <f>'1A'!$AT$132</f>
        <v>0</v>
      </c>
      <c r="G152" s="333" t="e">
        <f>#REF!</f>
        <v>#REF!</v>
      </c>
      <c r="H152" s="333">
        <f>'3A'!$AS$132</f>
        <v>0</v>
      </c>
      <c r="I152" s="333">
        <f>'4A'!$AS$132</f>
        <v>0</v>
      </c>
      <c r="J152" s="333">
        <f>'5A'!$AS$132</f>
        <v>0</v>
      </c>
      <c r="K152" s="333">
        <f>'6A'!$AS$132</f>
        <v>0</v>
      </c>
      <c r="L152" s="333">
        <f>'7A'!$AS$132</f>
        <v>0</v>
      </c>
      <c r="M152" s="333">
        <f>'8A'!$AS$132</f>
        <v>0</v>
      </c>
      <c r="N152" s="333">
        <f>'9A'!$AS$132</f>
        <v>0</v>
      </c>
      <c r="O152" s="333">
        <f>'10A'!$AS$132</f>
        <v>0</v>
      </c>
      <c r="P152" s="333">
        <f>'11A'!$AS$132</f>
        <v>0</v>
      </c>
      <c r="Q152" s="333">
        <f>'12A'!$AS$132</f>
        <v>0</v>
      </c>
      <c r="R152" s="333">
        <f>'13A'!$AS$132</f>
        <v>0</v>
      </c>
      <c r="S152" s="333">
        <f>'14A'!$AS$132</f>
        <v>0</v>
      </c>
      <c r="T152" s="333">
        <f>'15A'!$AS$132</f>
        <v>0</v>
      </c>
      <c r="U152" s="333">
        <f>'16A'!$AS$132</f>
        <v>0</v>
      </c>
      <c r="V152" s="333">
        <f>'17A'!$AS$132</f>
        <v>0</v>
      </c>
      <c r="W152" s="333">
        <f>'18A'!$AS$132</f>
        <v>0</v>
      </c>
      <c r="X152" s="333">
        <f>'19A'!$AS$132</f>
        <v>0</v>
      </c>
      <c r="Y152" s="333">
        <f>'20A'!$AS$132</f>
        <v>0</v>
      </c>
      <c r="Z152" s="333">
        <f>'21A'!$AS$132</f>
        <v>0</v>
      </c>
      <c r="AA152" s="333">
        <f>'22A'!$AS$132</f>
        <v>0</v>
      </c>
      <c r="AB152" s="333">
        <f>'23A'!$AS$132</f>
        <v>0</v>
      </c>
      <c r="AC152" s="333">
        <f>'24A'!$AS$132</f>
        <v>0</v>
      </c>
      <c r="AD152" s="333">
        <f>'25A'!$AS$132</f>
        <v>0</v>
      </c>
      <c r="AE152" s="333">
        <f>'26A'!$AS$132</f>
        <v>0</v>
      </c>
      <c r="AF152" s="333">
        <f>'27A'!$AS$132</f>
        <v>0</v>
      </c>
      <c r="AG152" s="333">
        <f>'28A'!$AS$132</f>
        <v>0</v>
      </c>
      <c r="AH152" s="333">
        <f>'29A'!$AS$132</f>
        <v>0</v>
      </c>
      <c r="AI152" s="333">
        <f>'30A'!$AS$132</f>
        <v>0</v>
      </c>
    </row>
    <row r="153" spans="1:35" ht="17.399999999999999" hidden="1">
      <c r="A153" s="298"/>
      <c r="B153" s="334" t="str">
        <f>CONCATENATE("V1.4 x ",'1A'!AH$126)</f>
        <v xml:space="preserve">V1.4 x </v>
      </c>
      <c r="C153" s="286" t="s">
        <v>298</v>
      </c>
      <c r="D153" s="293" t="s">
        <v>133</v>
      </c>
      <c r="E153" s="287" t="e">
        <f t="shared" si="2"/>
        <v>#REF!</v>
      </c>
      <c r="F153" s="333">
        <f>'1A'!$AU$132</f>
        <v>0</v>
      </c>
      <c r="G153" s="333" t="e">
        <f>#REF!</f>
        <v>#REF!</v>
      </c>
      <c r="H153" s="333">
        <f>'3A'!$AT$132</f>
        <v>0</v>
      </c>
      <c r="I153" s="333">
        <f>'4A'!$AT$132</f>
        <v>0</v>
      </c>
      <c r="J153" s="333">
        <f>'5A'!$AT$132</f>
        <v>0</v>
      </c>
      <c r="K153" s="333">
        <f>'6A'!$AT$132</f>
        <v>0</v>
      </c>
      <c r="L153" s="333">
        <f>'7A'!$AT$132</f>
        <v>0</v>
      </c>
      <c r="M153" s="333">
        <f>'8A'!$AT$132</f>
        <v>0</v>
      </c>
      <c r="N153" s="333">
        <f>'9A'!$AT$132</f>
        <v>0</v>
      </c>
      <c r="O153" s="333">
        <f>'10A'!$AT$132</f>
        <v>0</v>
      </c>
      <c r="P153" s="333">
        <f>'11A'!$AT$132</f>
        <v>0</v>
      </c>
      <c r="Q153" s="333">
        <f>'12A'!$AT$132</f>
        <v>0</v>
      </c>
      <c r="R153" s="333">
        <f>'13A'!$AT$132</f>
        <v>0</v>
      </c>
      <c r="S153" s="333">
        <f>'14A'!$AT$132</f>
        <v>0</v>
      </c>
      <c r="T153" s="333">
        <f>'15A'!$AT$132</f>
        <v>0</v>
      </c>
      <c r="U153" s="333">
        <f>'16A'!$AT$132</f>
        <v>0</v>
      </c>
      <c r="V153" s="333">
        <f>'17A'!$AT$132</f>
        <v>0</v>
      </c>
      <c r="W153" s="333">
        <f>'18A'!$AT$132</f>
        <v>0</v>
      </c>
      <c r="X153" s="333">
        <f>'19A'!$AT$132</f>
        <v>0</v>
      </c>
      <c r="Y153" s="333">
        <f>'20A'!$AT$132</f>
        <v>0</v>
      </c>
      <c r="Z153" s="333">
        <f>'21A'!$AT$132</f>
        <v>0</v>
      </c>
      <c r="AA153" s="333">
        <f>'22A'!$AT$132</f>
        <v>0</v>
      </c>
      <c r="AB153" s="333">
        <f>'23A'!$AT$132</f>
        <v>0</v>
      </c>
      <c r="AC153" s="333">
        <f>'24A'!$AT$132</f>
        <v>0</v>
      </c>
      <c r="AD153" s="333">
        <f>'25A'!$AT$132</f>
        <v>0</v>
      </c>
      <c r="AE153" s="333">
        <f>'26A'!$AT$132</f>
        <v>0</v>
      </c>
      <c r="AF153" s="333">
        <f>'27A'!$AT$132</f>
        <v>0</v>
      </c>
      <c r="AG153" s="333">
        <f>'28A'!$AT$132</f>
        <v>0</v>
      </c>
      <c r="AH153" s="333">
        <f>'29A'!$AT$132</f>
        <v>0</v>
      </c>
      <c r="AI153" s="333">
        <f>'30A'!$AT$132</f>
        <v>0</v>
      </c>
    </row>
    <row r="154" spans="1:35" ht="17.399999999999999" hidden="1">
      <c r="A154" s="298"/>
      <c r="B154" s="334" t="str">
        <f>CONCATENATE("V1.4 x ",'1A'!AI$126)</f>
        <v xml:space="preserve">V1.4 x </v>
      </c>
      <c r="C154" s="286" t="s">
        <v>525</v>
      </c>
      <c r="D154" s="293" t="s">
        <v>133</v>
      </c>
      <c r="E154" s="287" t="e">
        <f t="shared" si="2"/>
        <v>#REF!</v>
      </c>
      <c r="F154" s="333">
        <f>'1A'!$AV$132</f>
        <v>0</v>
      </c>
      <c r="G154" s="333" t="e">
        <f>#REF!</f>
        <v>#REF!</v>
      </c>
      <c r="H154" s="333">
        <f>'3A'!$AU$132</f>
        <v>0</v>
      </c>
      <c r="I154" s="333">
        <f>'4A'!$AU$132</f>
        <v>0</v>
      </c>
      <c r="J154" s="333">
        <f>'5A'!$AU$132</f>
        <v>0</v>
      </c>
      <c r="K154" s="333">
        <f>'6A'!$AU$132</f>
        <v>0</v>
      </c>
      <c r="L154" s="333">
        <f>'7A'!$AU$132</f>
        <v>0</v>
      </c>
      <c r="M154" s="333">
        <f>'8A'!$AU$132</f>
        <v>0</v>
      </c>
      <c r="N154" s="333">
        <f>'9A'!$AU$132</f>
        <v>0</v>
      </c>
      <c r="O154" s="333">
        <f>'10A'!$AU$132</f>
        <v>0</v>
      </c>
      <c r="P154" s="333">
        <f>'11A'!$AU$132</f>
        <v>0</v>
      </c>
      <c r="Q154" s="333">
        <f>'12A'!$AU$132</f>
        <v>0</v>
      </c>
      <c r="R154" s="333">
        <f>'13A'!$AU$132</f>
        <v>0</v>
      </c>
      <c r="S154" s="333">
        <f>'14A'!$AU$132</f>
        <v>0</v>
      </c>
      <c r="T154" s="333">
        <f>'15A'!$AU$132</f>
        <v>0</v>
      </c>
      <c r="U154" s="333">
        <f>'16A'!$AU$132</f>
        <v>0</v>
      </c>
      <c r="V154" s="333">
        <f>'17A'!$AU$132</f>
        <v>0</v>
      </c>
      <c r="W154" s="333">
        <f>'18A'!$AU$132</f>
        <v>0</v>
      </c>
      <c r="X154" s="333">
        <f>'19A'!$AU$132</f>
        <v>0</v>
      </c>
      <c r="Y154" s="333">
        <f>'20A'!$AU$132</f>
        <v>0</v>
      </c>
      <c r="Z154" s="333">
        <f>'21A'!$AU$132</f>
        <v>0</v>
      </c>
      <c r="AA154" s="333">
        <f>'22A'!$AU$132</f>
        <v>0</v>
      </c>
      <c r="AB154" s="333">
        <f>'23A'!$AU$132</f>
        <v>0</v>
      </c>
      <c r="AC154" s="333">
        <f>'24A'!$AU$132</f>
        <v>0</v>
      </c>
      <c r="AD154" s="333">
        <f>'25A'!$AU$132</f>
        <v>0</v>
      </c>
      <c r="AE154" s="333">
        <f>'26A'!$AU$132</f>
        <v>0</v>
      </c>
      <c r="AF154" s="333">
        <f>'27A'!$AU$132</f>
        <v>0</v>
      </c>
      <c r="AG154" s="333">
        <f>'28A'!$AU$132</f>
        <v>0</v>
      </c>
      <c r="AH154" s="333">
        <f>'29A'!$AU$132</f>
        <v>0</v>
      </c>
      <c r="AI154" s="333">
        <f>'30A'!$AU$132</f>
        <v>0</v>
      </c>
    </row>
    <row r="155" spans="1:35" ht="17.399999999999999" hidden="1">
      <c r="A155" s="298"/>
      <c r="B155" s="334" t="str">
        <f>CONCATENATE("V1.8 x ",'1A'!AB$126)</f>
        <v>V1.8 x 16</v>
      </c>
      <c r="C155" s="286" t="s">
        <v>526</v>
      </c>
      <c r="D155" s="293" t="s">
        <v>133</v>
      </c>
      <c r="E155" s="287" t="e">
        <f t="shared" si="2"/>
        <v>#REF!</v>
      </c>
      <c r="F155" s="333">
        <f>'1A'!$AO$133</f>
        <v>0</v>
      </c>
      <c r="G155" s="333" t="e">
        <f>#REF!</f>
        <v>#REF!</v>
      </c>
      <c r="H155" s="333">
        <f>'3A'!$AN$133</f>
        <v>0</v>
      </c>
      <c r="I155" s="333">
        <f>'4A'!$AN$133</f>
        <v>0</v>
      </c>
      <c r="J155" s="333">
        <f>'5A'!$AN$133</f>
        <v>0</v>
      </c>
      <c r="K155" s="333">
        <f>'6A'!$AN$133</f>
        <v>0</v>
      </c>
      <c r="L155" s="333">
        <f>'7A'!$AN$133</f>
        <v>0</v>
      </c>
      <c r="M155" s="333">
        <f>'8A'!$AN$133</f>
        <v>0</v>
      </c>
      <c r="N155" s="333">
        <f>'9A'!$AN$133</f>
        <v>0</v>
      </c>
      <c r="O155" s="333">
        <f>'10A'!$AN$133</f>
        <v>0</v>
      </c>
      <c r="P155" s="333">
        <f>'11A'!$AN$133</f>
        <v>0</v>
      </c>
      <c r="Q155" s="333">
        <f>'12A'!$AN$133</f>
        <v>0</v>
      </c>
      <c r="R155" s="333">
        <f>'13A'!$AN$133</f>
        <v>0</v>
      </c>
      <c r="S155" s="333">
        <f>'14A'!$AN$133</f>
        <v>0</v>
      </c>
      <c r="T155" s="333">
        <f>'15A'!$AN$133</f>
        <v>0</v>
      </c>
      <c r="U155" s="333">
        <f>'16A'!$AN$133</f>
        <v>0</v>
      </c>
      <c r="V155" s="333">
        <f>'17A'!$AN$133</f>
        <v>0</v>
      </c>
      <c r="W155" s="333">
        <f>'18A'!$AN$133</f>
        <v>0</v>
      </c>
      <c r="X155" s="333">
        <f>'19A'!$AN$133</f>
        <v>0</v>
      </c>
      <c r="Y155" s="333">
        <f>'20A'!$AN$133</f>
        <v>0</v>
      </c>
      <c r="Z155" s="333">
        <f>'21A'!$AN$133</f>
        <v>0</v>
      </c>
      <c r="AA155" s="333">
        <f>'22A'!$AN$133</f>
        <v>0</v>
      </c>
      <c r="AB155" s="333">
        <f>'23A'!$AN$133</f>
        <v>0</v>
      </c>
      <c r="AC155" s="333">
        <f>'24A'!$AN$133</f>
        <v>0</v>
      </c>
      <c r="AD155" s="333">
        <f>'25A'!$AN$133</f>
        <v>0</v>
      </c>
      <c r="AE155" s="333">
        <f>'26A'!$AN$133</f>
        <v>0</v>
      </c>
      <c r="AF155" s="333">
        <f>'27A'!$AN$133</f>
        <v>0</v>
      </c>
      <c r="AG155" s="333">
        <f>'28A'!$AN$133</f>
        <v>0</v>
      </c>
      <c r="AH155" s="333">
        <f>'29A'!$AN$133</f>
        <v>0</v>
      </c>
      <c r="AI155" s="333">
        <f>'30A'!$AN$133</f>
        <v>0</v>
      </c>
    </row>
    <row r="156" spans="1:35" ht="17.399999999999999" hidden="1">
      <c r="A156" s="298"/>
      <c r="B156" s="334" t="str">
        <f>CONCATENATE("V1.8 x ",'1A'!AC$126)</f>
        <v>V1.8 x 20</v>
      </c>
      <c r="C156" s="286" t="s">
        <v>527</v>
      </c>
      <c r="D156" s="293" t="s">
        <v>133</v>
      </c>
      <c r="E156" s="287" t="e">
        <f t="shared" si="2"/>
        <v>#REF!</v>
      </c>
      <c r="F156" s="333">
        <f>'1A'!$AP$133</f>
        <v>0</v>
      </c>
      <c r="G156" s="333" t="e">
        <f>#REF!</f>
        <v>#REF!</v>
      </c>
      <c r="H156" s="333">
        <f>'3A'!$AO$133</f>
        <v>0</v>
      </c>
      <c r="I156" s="333">
        <f>'4A'!$AO$133</f>
        <v>0</v>
      </c>
      <c r="J156" s="333">
        <f>'5A'!$AO$133</f>
        <v>0</v>
      </c>
      <c r="K156" s="333">
        <f>'6A'!$AO$133</f>
        <v>0</v>
      </c>
      <c r="L156" s="333">
        <f>'7A'!$AO$133</f>
        <v>0</v>
      </c>
      <c r="M156" s="333">
        <f>'8A'!$AO$133</f>
        <v>0</v>
      </c>
      <c r="N156" s="333">
        <f>'9A'!$AO$133</f>
        <v>0</v>
      </c>
      <c r="O156" s="333">
        <f>'10A'!$AO$133</f>
        <v>0</v>
      </c>
      <c r="P156" s="333">
        <f>'11A'!$AO$133</f>
        <v>0</v>
      </c>
      <c r="Q156" s="333">
        <f>'12A'!$AO$133</f>
        <v>0</v>
      </c>
      <c r="R156" s="333">
        <f>'13A'!$AO$133</f>
        <v>0</v>
      </c>
      <c r="S156" s="333">
        <f>'14A'!$AO$133</f>
        <v>0</v>
      </c>
      <c r="T156" s="333">
        <f>'15A'!$AO$133</f>
        <v>0</v>
      </c>
      <c r="U156" s="333">
        <f>'16A'!$AO$133</f>
        <v>0</v>
      </c>
      <c r="V156" s="333">
        <f>'17A'!$AO$133</f>
        <v>0</v>
      </c>
      <c r="W156" s="333">
        <f>'18A'!$AO$133</f>
        <v>0</v>
      </c>
      <c r="X156" s="333">
        <f>'19A'!$AO$133</f>
        <v>0</v>
      </c>
      <c r="Y156" s="333">
        <f>'20A'!$AO$133</f>
        <v>0</v>
      </c>
      <c r="Z156" s="333">
        <f>'21A'!$AO$133</f>
        <v>0</v>
      </c>
      <c r="AA156" s="333">
        <f>'22A'!$AO$133</f>
        <v>0</v>
      </c>
      <c r="AB156" s="333">
        <f>'23A'!$AO$133</f>
        <v>0</v>
      </c>
      <c r="AC156" s="333">
        <f>'24A'!$AO$133</f>
        <v>0</v>
      </c>
      <c r="AD156" s="333">
        <f>'25A'!$AO$133</f>
        <v>0</v>
      </c>
      <c r="AE156" s="333">
        <f>'26A'!$AO$133</f>
        <v>0</v>
      </c>
      <c r="AF156" s="333">
        <f>'27A'!$AO$133</f>
        <v>0</v>
      </c>
      <c r="AG156" s="333">
        <f>'28A'!$AO$133</f>
        <v>0</v>
      </c>
      <c r="AH156" s="333">
        <f>'29A'!$AO$133</f>
        <v>0</v>
      </c>
      <c r="AI156" s="333">
        <f>'30A'!$AO$133</f>
        <v>0</v>
      </c>
    </row>
    <row r="157" spans="1:35" ht="17.399999999999999" hidden="1">
      <c r="A157" s="298"/>
      <c r="B157" s="334" t="str">
        <f>CONCATENATE("V1.8 x ",'1A'!AD$126)</f>
        <v>V1.8 x 25</v>
      </c>
      <c r="C157" s="286" t="s">
        <v>528</v>
      </c>
      <c r="D157" s="293" t="s">
        <v>133</v>
      </c>
      <c r="E157" s="287" t="e">
        <f t="shared" si="2"/>
        <v>#REF!</v>
      </c>
      <c r="F157" s="333">
        <f>'1A'!$AQ$133</f>
        <v>0</v>
      </c>
      <c r="G157" s="333" t="e">
        <f>#REF!</f>
        <v>#REF!</v>
      </c>
      <c r="H157" s="333">
        <f>'3A'!$AP$133</f>
        <v>0</v>
      </c>
      <c r="I157" s="333">
        <f>'4A'!$AP$133</f>
        <v>0</v>
      </c>
      <c r="J157" s="333">
        <f>'5A'!$AP$133</f>
        <v>0</v>
      </c>
      <c r="K157" s="333">
        <f>'6A'!$AP$133</f>
        <v>0</v>
      </c>
      <c r="L157" s="333">
        <f>'7A'!$AP$133</f>
        <v>0</v>
      </c>
      <c r="M157" s="333">
        <f>'8A'!$AP$133</f>
        <v>0</v>
      </c>
      <c r="N157" s="333">
        <f>'9A'!$AP$133</f>
        <v>0</v>
      </c>
      <c r="O157" s="333">
        <f>'10A'!$AP$133</f>
        <v>0</v>
      </c>
      <c r="P157" s="333">
        <f>'11A'!$AP$133</f>
        <v>0</v>
      </c>
      <c r="Q157" s="333">
        <f>'12A'!$AP$133</f>
        <v>0</v>
      </c>
      <c r="R157" s="333">
        <f>'13A'!$AP$133</f>
        <v>0</v>
      </c>
      <c r="S157" s="333">
        <f>'14A'!$AP$133</f>
        <v>0</v>
      </c>
      <c r="T157" s="333">
        <f>'15A'!$AP$133</f>
        <v>0</v>
      </c>
      <c r="U157" s="333">
        <f>'16A'!$AP$133</f>
        <v>0</v>
      </c>
      <c r="V157" s="333">
        <f>'17A'!$AP$133</f>
        <v>0</v>
      </c>
      <c r="W157" s="333">
        <f>'18A'!$AP$133</f>
        <v>0</v>
      </c>
      <c r="X157" s="333">
        <f>'19A'!$AP$133</f>
        <v>0</v>
      </c>
      <c r="Y157" s="333">
        <f>'20A'!$AP$133</f>
        <v>0</v>
      </c>
      <c r="Z157" s="333">
        <f>'21A'!$AP$133</f>
        <v>0</v>
      </c>
      <c r="AA157" s="333">
        <f>'22A'!$AP$133</f>
        <v>0</v>
      </c>
      <c r="AB157" s="333">
        <f>'23A'!$AP$133</f>
        <v>0</v>
      </c>
      <c r="AC157" s="333">
        <f>'24A'!$AP$133</f>
        <v>0</v>
      </c>
      <c r="AD157" s="333">
        <f>'25A'!$AP$133</f>
        <v>0</v>
      </c>
      <c r="AE157" s="333">
        <f>'26A'!$AP$133</f>
        <v>0</v>
      </c>
      <c r="AF157" s="333">
        <f>'27A'!$AP$133</f>
        <v>0</v>
      </c>
      <c r="AG157" s="333">
        <f>'28A'!$AP$133</f>
        <v>0</v>
      </c>
      <c r="AH157" s="333">
        <f>'29A'!$AP$133</f>
        <v>0</v>
      </c>
      <c r="AI157" s="333">
        <f>'30A'!$AP$133</f>
        <v>0</v>
      </c>
    </row>
    <row r="158" spans="1:35" ht="17.399999999999999" hidden="1">
      <c r="A158" s="298"/>
      <c r="B158" s="334" t="str">
        <f>CONCATENATE("V1.8 x ",'1A'!AE$126)</f>
        <v>V1.8 x 30</v>
      </c>
      <c r="C158" s="286" t="s">
        <v>529</v>
      </c>
      <c r="D158" s="293" t="s">
        <v>133</v>
      </c>
      <c r="E158" s="287" t="e">
        <f t="shared" si="2"/>
        <v>#REF!</v>
      </c>
      <c r="F158" s="333">
        <f>'1A'!$AR$133</f>
        <v>0</v>
      </c>
      <c r="G158" s="333" t="e">
        <f>#REF!</f>
        <v>#REF!</v>
      </c>
      <c r="H158" s="333">
        <f>'3A'!$AQ$133</f>
        <v>0</v>
      </c>
      <c r="I158" s="333">
        <f>'4A'!$AQ$133</f>
        <v>0</v>
      </c>
      <c r="J158" s="333">
        <f>'5A'!$AQ$133</f>
        <v>0</v>
      </c>
      <c r="K158" s="333">
        <f>'6A'!$AQ$133</f>
        <v>0</v>
      </c>
      <c r="L158" s="333">
        <f>'7A'!$AQ$133</f>
        <v>0</v>
      </c>
      <c r="M158" s="333">
        <f>'8A'!$AQ$133</f>
        <v>0</v>
      </c>
      <c r="N158" s="333">
        <f>'9A'!$AQ$133</f>
        <v>0</v>
      </c>
      <c r="O158" s="333">
        <f>'10A'!$AQ$133</f>
        <v>0</v>
      </c>
      <c r="P158" s="333">
        <f>'11A'!$AQ$133</f>
        <v>0</v>
      </c>
      <c r="Q158" s="333">
        <f>'12A'!$AQ$133</f>
        <v>0</v>
      </c>
      <c r="R158" s="333">
        <f>'13A'!$AQ$133</f>
        <v>0</v>
      </c>
      <c r="S158" s="333">
        <f>'14A'!$AQ$133</f>
        <v>0</v>
      </c>
      <c r="T158" s="333">
        <f>'15A'!$AQ$133</f>
        <v>0</v>
      </c>
      <c r="U158" s="333">
        <f>'16A'!$AQ$133</f>
        <v>0</v>
      </c>
      <c r="V158" s="333">
        <f>'17A'!$AQ$133</f>
        <v>0</v>
      </c>
      <c r="W158" s="333">
        <f>'18A'!$AQ$133</f>
        <v>0</v>
      </c>
      <c r="X158" s="333">
        <f>'19A'!$AQ$133</f>
        <v>0</v>
      </c>
      <c r="Y158" s="333">
        <f>'20A'!$AQ$133</f>
        <v>0</v>
      </c>
      <c r="Z158" s="333">
        <f>'21A'!$AQ$133</f>
        <v>0</v>
      </c>
      <c r="AA158" s="333">
        <f>'22A'!$AQ$133</f>
        <v>0</v>
      </c>
      <c r="AB158" s="333">
        <f>'23A'!$AQ$133</f>
        <v>0</v>
      </c>
      <c r="AC158" s="333">
        <f>'24A'!$AQ$133</f>
        <v>0</v>
      </c>
      <c r="AD158" s="333">
        <f>'25A'!$AQ$133</f>
        <v>0</v>
      </c>
      <c r="AE158" s="333">
        <f>'26A'!$AQ$133</f>
        <v>0</v>
      </c>
      <c r="AF158" s="333">
        <f>'27A'!$AQ$133</f>
        <v>0</v>
      </c>
      <c r="AG158" s="333">
        <f>'28A'!$AQ$133</f>
        <v>0</v>
      </c>
      <c r="AH158" s="333">
        <f>'29A'!$AQ$133</f>
        <v>0</v>
      </c>
      <c r="AI158" s="333">
        <f>'30A'!$AQ$133</f>
        <v>0</v>
      </c>
    </row>
    <row r="159" spans="1:35" ht="17.399999999999999" hidden="1">
      <c r="A159" s="298"/>
      <c r="B159" s="334" t="str">
        <f>CONCATENATE("V1.8 x ",'1A'!AF$126)</f>
        <v>V1.8 x 40</v>
      </c>
      <c r="C159" s="286" t="s">
        <v>530</v>
      </c>
      <c r="D159" s="293" t="s">
        <v>133</v>
      </c>
      <c r="E159" s="287" t="e">
        <f t="shared" si="2"/>
        <v>#REF!</v>
      </c>
      <c r="F159" s="333">
        <f>'1A'!$AS$133</f>
        <v>0</v>
      </c>
      <c r="G159" s="333" t="e">
        <f>#REF!</f>
        <v>#REF!</v>
      </c>
      <c r="H159" s="333">
        <f>'3A'!$AR$133</f>
        <v>0</v>
      </c>
      <c r="I159" s="333">
        <f>'4A'!$AR$133</f>
        <v>0</v>
      </c>
      <c r="J159" s="333">
        <f>'5A'!$AR$133</f>
        <v>0</v>
      </c>
      <c r="K159" s="333">
        <f>'6A'!$AR$133</f>
        <v>0</v>
      </c>
      <c r="L159" s="333">
        <f>'7A'!$AR$133</f>
        <v>0</v>
      </c>
      <c r="M159" s="333">
        <f>'8A'!$AR$133</f>
        <v>0</v>
      </c>
      <c r="N159" s="333">
        <f>'9A'!$AR$133</f>
        <v>0</v>
      </c>
      <c r="O159" s="333">
        <f>'10A'!$AR$133</f>
        <v>0</v>
      </c>
      <c r="P159" s="333">
        <f>'11A'!$AR$133</f>
        <v>0</v>
      </c>
      <c r="Q159" s="333">
        <f>'12A'!$AR$133</f>
        <v>0</v>
      </c>
      <c r="R159" s="333">
        <f>'13A'!$AR$133</f>
        <v>0</v>
      </c>
      <c r="S159" s="333">
        <f>'14A'!$AR$133</f>
        <v>0</v>
      </c>
      <c r="T159" s="333">
        <f>'15A'!$AR$133</f>
        <v>0</v>
      </c>
      <c r="U159" s="333">
        <f>'16A'!$AR$133</f>
        <v>0</v>
      </c>
      <c r="V159" s="333">
        <f>'17A'!$AR$133</f>
        <v>0</v>
      </c>
      <c r="W159" s="333">
        <f>'18A'!$AR$133</f>
        <v>0</v>
      </c>
      <c r="X159" s="333">
        <f>'19A'!$AR$133</f>
        <v>0</v>
      </c>
      <c r="Y159" s="333">
        <f>'20A'!$AR$133</f>
        <v>0</v>
      </c>
      <c r="Z159" s="333">
        <f>'21A'!$AR$133</f>
        <v>0</v>
      </c>
      <c r="AA159" s="333">
        <f>'22A'!$AR$133</f>
        <v>0</v>
      </c>
      <c r="AB159" s="333">
        <f>'23A'!$AR$133</f>
        <v>0</v>
      </c>
      <c r="AC159" s="333">
        <f>'24A'!$AR$133</f>
        <v>0</v>
      </c>
      <c r="AD159" s="333">
        <f>'25A'!$AR$133</f>
        <v>0</v>
      </c>
      <c r="AE159" s="333">
        <f>'26A'!$AR$133</f>
        <v>0</v>
      </c>
      <c r="AF159" s="333">
        <f>'27A'!$AR$133</f>
        <v>0</v>
      </c>
      <c r="AG159" s="333">
        <f>'28A'!$AR$133</f>
        <v>0</v>
      </c>
      <c r="AH159" s="333">
        <f>'29A'!$AR$133</f>
        <v>0</v>
      </c>
      <c r="AI159" s="333">
        <f>'30A'!$AR$133</f>
        <v>0</v>
      </c>
    </row>
    <row r="160" spans="1:35" ht="17.399999999999999" hidden="1">
      <c r="A160" s="298"/>
      <c r="B160" s="334" t="str">
        <f>CONCATENATE("V1.8 x ",'1A'!AG$126)</f>
        <v>V1.8 x 50</v>
      </c>
      <c r="C160" s="286" t="s">
        <v>531</v>
      </c>
      <c r="D160" s="293" t="s">
        <v>133</v>
      </c>
      <c r="E160" s="287" t="e">
        <f t="shared" si="2"/>
        <v>#REF!</v>
      </c>
      <c r="F160" s="333">
        <f>'1A'!$AT$133</f>
        <v>0</v>
      </c>
      <c r="G160" s="333" t="e">
        <f>#REF!</f>
        <v>#REF!</v>
      </c>
      <c r="H160" s="333">
        <f>'3A'!$AS$133</f>
        <v>0</v>
      </c>
      <c r="I160" s="333">
        <f>'4A'!$AS$133</f>
        <v>0</v>
      </c>
      <c r="J160" s="333">
        <f>'5A'!$AS$133</f>
        <v>0</v>
      </c>
      <c r="K160" s="333">
        <f>'6A'!$AS$133</f>
        <v>0</v>
      </c>
      <c r="L160" s="333">
        <f>'7A'!$AS$133</f>
        <v>0</v>
      </c>
      <c r="M160" s="333">
        <f>'8A'!$AS$133</f>
        <v>0</v>
      </c>
      <c r="N160" s="333">
        <f>'9A'!$AS$133</f>
        <v>0</v>
      </c>
      <c r="O160" s="333">
        <f>'10A'!$AS$133</f>
        <v>0</v>
      </c>
      <c r="P160" s="333">
        <f>'11A'!$AS$133</f>
        <v>0</v>
      </c>
      <c r="Q160" s="333">
        <f>'12A'!$AS$133</f>
        <v>0</v>
      </c>
      <c r="R160" s="333">
        <f>'13A'!$AS$133</f>
        <v>0</v>
      </c>
      <c r="S160" s="333">
        <f>'14A'!$AS$133</f>
        <v>0</v>
      </c>
      <c r="T160" s="333">
        <f>'15A'!$AS$133</f>
        <v>0</v>
      </c>
      <c r="U160" s="333">
        <f>'16A'!$AS$133</f>
        <v>0</v>
      </c>
      <c r="V160" s="333">
        <f>'17A'!$AS$133</f>
        <v>0</v>
      </c>
      <c r="W160" s="333">
        <f>'18A'!$AS$133</f>
        <v>0</v>
      </c>
      <c r="X160" s="333">
        <f>'19A'!$AS$133</f>
        <v>0</v>
      </c>
      <c r="Y160" s="333">
        <f>'20A'!$AS$133</f>
        <v>0</v>
      </c>
      <c r="Z160" s="333">
        <f>'21A'!$AS$133</f>
        <v>0</v>
      </c>
      <c r="AA160" s="333">
        <f>'22A'!$AS$133</f>
        <v>0</v>
      </c>
      <c r="AB160" s="333">
        <f>'23A'!$AS$133</f>
        <v>0</v>
      </c>
      <c r="AC160" s="333">
        <f>'24A'!$AS$133</f>
        <v>0</v>
      </c>
      <c r="AD160" s="333">
        <f>'25A'!$AS$133</f>
        <v>0</v>
      </c>
      <c r="AE160" s="333">
        <f>'26A'!$AS$133</f>
        <v>0</v>
      </c>
      <c r="AF160" s="333">
        <f>'27A'!$AS$133</f>
        <v>0</v>
      </c>
      <c r="AG160" s="333">
        <f>'28A'!$AS$133</f>
        <v>0</v>
      </c>
      <c r="AH160" s="333">
        <f>'29A'!$AS$133</f>
        <v>0</v>
      </c>
      <c r="AI160" s="333">
        <f>'30A'!$AS$133</f>
        <v>0</v>
      </c>
    </row>
    <row r="161" spans="1:35" ht="17.399999999999999" hidden="1">
      <c r="A161" s="298"/>
      <c r="B161" s="334" t="str">
        <f>CONCATENATE("V1.8 x ",'1A'!AH$126)</f>
        <v xml:space="preserve">V1.8 x </v>
      </c>
      <c r="C161" s="286" t="s">
        <v>299</v>
      </c>
      <c r="D161" s="293" t="s">
        <v>133</v>
      </c>
      <c r="E161" s="287" t="e">
        <f t="shared" si="2"/>
        <v>#REF!</v>
      </c>
      <c r="F161" s="333">
        <f>'1A'!$AU$133</f>
        <v>0</v>
      </c>
      <c r="G161" s="333" t="e">
        <f>#REF!</f>
        <v>#REF!</v>
      </c>
      <c r="H161" s="333">
        <f>'3A'!$AT$133</f>
        <v>0</v>
      </c>
      <c r="I161" s="333">
        <f>'4A'!$AT$133</f>
        <v>0</v>
      </c>
      <c r="J161" s="333">
        <f>'5A'!$AT$133</f>
        <v>0</v>
      </c>
      <c r="K161" s="333">
        <f>'6A'!$AT$133</f>
        <v>0</v>
      </c>
      <c r="L161" s="333">
        <f>'7A'!$AT$133</f>
        <v>0</v>
      </c>
      <c r="M161" s="333">
        <f>'8A'!$AT$133</f>
        <v>0</v>
      </c>
      <c r="N161" s="333">
        <f>'9A'!$AT$133</f>
        <v>0</v>
      </c>
      <c r="O161" s="333">
        <f>'10A'!$AT$133</f>
        <v>0</v>
      </c>
      <c r="P161" s="333">
        <f>'11A'!$AT$133</f>
        <v>0</v>
      </c>
      <c r="Q161" s="333">
        <f>'12A'!$AT$133</f>
        <v>0</v>
      </c>
      <c r="R161" s="333">
        <f>'13A'!$AT$133</f>
        <v>0</v>
      </c>
      <c r="S161" s="333">
        <f>'14A'!$AT$133</f>
        <v>0</v>
      </c>
      <c r="T161" s="333">
        <f>'15A'!$AT$133</f>
        <v>0</v>
      </c>
      <c r="U161" s="333">
        <f>'16A'!$AT$133</f>
        <v>0</v>
      </c>
      <c r="V161" s="333">
        <f>'17A'!$AT$133</f>
        <v>0</v>
      </c>
      <c r="W161" s="333">
        <f>'18A'!$AT$133</f>
        <v>0</v>
      </c>
      <c r="X161" s="333">
        <f>'19A'!$AT$133</f>
        <v>0</v>
      </c>
      <c r="Y161" s="333">
        <f>'20A'!$AT$133</f>
        <v>0</v>
      </c>
      <c r="Z161" s="333">
        <f>'21A'!$AT$133</f>
        <v>0</v>
      </c>
      <c r="AA161" s="333">
        <f>'22A'!$AT$133</f>
        <v>0</v>
      </c>
      <c r="AB161" s="333">
        <f>'23A'!$AT$133</f>
        <v>0</v>
      </c>
      <c r="AC161" s="333">
        <f>'24A'!$AT$133</f>
        <v>0</v>
      </c>
      <c r="AD161" s="333">
        <f>'25A'!$AT$133</f>
        <v>0</v>
      </c>
      <c r="AE161" s="333">
        <f>'26A'!$AT$133</f>
        <v>0</v>
      </c>
      <c r="AF161" s="333">
        <f>'27A'!$AT$133</f>
        <v>0</v>
      </c>
      <c r="AG161" s="333">
        <f>'28A'!$AT$133</f>
        <v>0</v>
      </c>
      <c r="AH161" s="333">
        <f>'29A'!$AT$133</f>
        <v>0</v>
      </c>
      <c r="AI161" s="333">
        <f>'30A'!$AT$133</f>
        <v>0</v>
      </c>
    </row>
    <row r="162" spans="1:35" ht="17.399999999999999" hidden="1">
      <c r="A162" s="298"/>
      <c r="B162" s="334" t="str">
        <f>CONCATENATE("V1.8 x ",'1A'!AI$126)</f>
        <v xml:space="preserve">V1.8 x </v>
      </c>
      <c r="C162" s="286" t="s">
        <v>532</v>
      </c>
      <c r="D162" s="293" t="s">
        <v>133</v>
      </c>
      <c r="E162" s="287" t="e">
        <f t="shared" si="2"/>
        <v>#REF!</v>
      </c>
      <c r="F162" s="333">
        <f>'1A'!$AV$133</f>
        <v>0</v>
      </c>
      <c r="G162" s="333" t="e">
        <f>#REF!</f>
        <v>#REF!</v>
      </c>
      <c r="H162" s="333">
        <f>'3A'!$AU$133</f>
        <v>0</v>
      </c>
      <c r="I162" s="333">
        <f>'4A'!$AU$133</f>
        <v>0</v>
      </c>
      <c r="J162" s="333">
        <f>'5A'!$AU$133</f>
        <v>0</v>
      </c>
      <c r="K162" s="333">
        <f>'6A'!$AU$133</f>
        <v>0</v>
      </c>
      <c r="L162" s="333">
        <f>'7A'!$AU$133</f>
        <v>0</v>
      </c>
      <c r="M162" s="333">
        <f>'8A'!$AU$133</f>
        <v>0</v>
      </c>
      <c r="N162" s="333">
        <f>'9A'!$AU$133</f>
        <v>0</v>
      </c>
      <c r="O162" s="333">
        <f>'10A'!$AU$133</f>
        <v>0</v>
      </c>
      <c r="P162" s="333">
        <f>'11A'!$AU$133</f>
        <v>0</v>
      </c>
      <c r="Q162" s="333">
        <f>'12A'!$AU$133</f>
        <v>0</v>
      </c>
      <c r="R162" s="333">
        <f>'13A'!$AU$133</f>
        <v>0</v>
      </c>
      <c r="S162" s="333">
        <f>'14A'!$AU$133</f>
        <v>0</v>
      </c>
      <c r="T162" s="333">
        <f>'15A'!$AU$133</f>
        <v>0</v>
      </c>
      <c r="U162" s="333">
        <f>'16A'!$AU$133</f>
        <v>0</v>
      </c>
      <c r="V162" s="333">
        <f>'17A'!$AU$133</f>
        <v>0</v>
      </c>
      <c r="W162" s="333">
        <f>'18A'!$AU$133</f>
        <v>0</v>
      </c>
      <c r="X162" s="333">
        <f>'19A'!$AU$133</f>
        <v>0</v>
      </c>
      <c r="Y162" s="333">
        <f>'20A'!$AU$133</f>
        <v>0</v>
      </c>
      <c r="Z162" s="333">
        <f>'21A'!$AU$133</f>
        <v>0</v>
      </c>
      <c r="AA162" s="333">
        <f>'22A'!$AU$133</f>
        <v>0</v>
      </c>
      <c r="AB162" s="333">
        <f>'23A'!$AU$133</f>
        <v>0</v>
      </c>
      <c r="AC162" s="333">
        <f>'24A'!$AU$133</f>
        <v>0</v>
      </c>
      <c r="AD162" s="333">
        <f>'25A'!$AU$133</f>
        <v>0</v>
      </c>
      <c r="AE162" s="333">
        <f>'26A'!$AU$133</f>
        <v>0</v>
      </c>
      <c r="AF162" s="333">
        <f>'27A'!$AU$133</f>
        <v>0</v>
      </c>
      <c r="AG162" s="333">
        <f>'28A'!$AU$133</f>
        <v>0</v>
      </c>
      <c r="AH162" s="333">
        <f>'29A'!$AU$133</f>
        <v>0</v>
      </c>
      <c r="AI162" s="333">
        <f>'30A'!$AU$133</f>
        <v>0</v>
      </c>
    </row>
    <row r="163" spans="1:35" ht="17.399999999999999" hidden="1">
      <c r="A163" s="298"/>
      <c r="B163" s="334" t="str">
        <f>CONCATENATE("V2 x ",'1A'!AB$126)</f>
        <v>V2 x 16</v>
      </c>
      <c r="C163" s="286" t="s">
        <v>533</v>
      </c>
      <c r="D163" s="293" t="s">
        <v>133</v>
      </c>
      <c r="E163" s="287" t="e">
        <f t="shared" si="2"/>
        <v>#REF!</v>
      </c>
      <c r="F163" s="333">
        <f>'1A'!$AO$134</f>
        <v>0</v>
      </c>
      <c r="G163" s="333" t="e">
        <f>#REF!</f>
        <v>#REF!</v>
      </c>
      <c r="H163" s="333">
        <f>'3A'!$AN$134</f>
        <v>0</v>
      </c>
      <c r="I163" s="333">
        <f>'4A'!$AN$134</f>
        <v>0</v>
      </c>
      <c r="J163" s="333">
        <f>'5A'!$AN$134</f>
        <v>0</v>
      </c>
      <c r="K163" s="333">
        <f>'6A'!$AN$134</f>
        <v>0</v>
      </c>
      <c r="L163" s="333">
        <f>'7A'!$AN$134</f>
        <v>0</v>
      </c>
      <c r="M163" s="333">
        <f>'8A'!$AN$134</f>
        <v>0</v>
      </c>
      <c r="N163" s="333">
        <f>'9A'!$AN$134</f>
        <v>0</v>
      </c>
      <c r="O163" s="333">
        <f>'10A'!$AN$134</f>
        <v>0</v>
      </c>
      <c r="P163" s="333">
        <f>'11A'!$AN$134</f>
        <v>0</v>
      </c>
      <c r="Q163" s="333">
        <f>'12A'!$AN$134</f>
        <v>0</v>
      </c>
      <c r="R163" s="333">
        <f>'13A'!$AN$134</f>
        <v>0</v>
      </c>
      <c r="S163" s="333">
        <f>'14A'!$AN$134</f>
        <v>0</v>
      </c>
      <c r="T163" s="333">
        <f>'15A'!$AN$134</f>
        <v>0</v>
      </c>
      <c r="U163" s="333">
        <f>'16A'!$AN$134</f>
        <v>0</v>
      </c>
      <c r="V163" s="333">
        <f>'17A'!$AN$134</f>
        <v>0</v>
      </c>
      <c r="W163" s="333">
        <f>'18A'!$AN$134</f>
        <v>0</v>
      </c>
      <c r="X163" s="333">
        <f>'19A'!$AN$134</f>
        <v>0</v>
      </c>
      <c r="Y163" s="333">
        <f>'20A'!$AN$134</f>
        <v>0</v>
      </c>
      <c r="Z163" s="333">
        <f>'21A'!$AN$134</f>
        <v>0</v>
      </c>
      <c r="AA163" s="333">
        <f>'22A'!$AN$134</f>
        <v>0</v>
      </c>
      <c r="AB163" s="333">
        <f>'23A'!$AN$134</f>
        <v>0</v>
      </c>
      <c r="AC163" s="333">
        <f>'24A'!$AN$134</f>
        <v>0</v>
      </c>
      <c r="AD163" s="333">
        <f>'25A'!$AN$134</f>
        <v>0</v>
      </c>
      <c r="AE163" s="333">
        <f>'26A'!$AN$134</f>
        <v>0</v>
      </c>
      <c r="AF163" s="333">
        <f>'27A'!$AN$134</f>
        <v>0</v>
      </c>
      <c r="AG163" s="333">
        <f>'28A'!$AN$134</f>
        <v>0</v>
      </c>
      <c r="AH163" s="333">
        <f>'29A'!$AN$134</f>
        <v>0</v>
      </c>
      <c r="AI163" s="333">
        <f>'30A'!$AN$134</f>
        <v>0</v>
      </c>
    </row>
    <row r="164" spans="1:35" ht="17.399999999999999" hidden="1">
      <c r="A164" s="298"/>
      <c r="B164" s="334" t="str">
        <f>CONCATENATE("V2 x ",'1A'!AC$126)</f>
        <v>V2 x 20</v>
      </c>
      <c r="C164" s="286" t="s">
        <v>534</v>
      </c>
      <c r="D164" s="293" t="s">
        <v>133</v>
      </c>
      <c r="E164" s="287" t="e">
        <f t="shared" si="2"/>
        <v>#REF!</v>
      </c>
      <c r="F164" s="333">
        <f>'1A'!$AP$134</f>
        <v>0</v>
      </c>
      <c r="G164" s="333" t="e">
        <f>#REF!</f>
        <v>#REF!</v>
      </c>
      <c r="H164" s="333">
        <f>'3A'!$AO$134</f>
        <v>0</v>
      </c>
      <c r="I164" s="333">
        <f>'4A'!$AO$134</f>
        <v>0</v>
      </c>
      <c r="J164" s="333">
        <f>'5A'!$AO$134</f>
        <v>0</v>
      </c>
      <c r="K164" s="333">
        <f>'6A'!$AO$134</f>
        <v>0</v>
      </c>
      <c r="L164" s="333">
        <f>'7A'!$AO$134</f>
        <v>0</v>
      </c>
      <c r="M164" s="333">
        <f>'8A'!$AO$134</f>
        <v>0</v>
      </c>
      <c r="N164" s="333">
        <f>'9A'!$AO$134</f>
        <v>0</v>
      </c>
      <c r="O164" s="333">
        <f>'10A'!$AO$134</f>
        <v>0</v>
      </c>
      <c r="P164" s="333">
        <f>'11A'!$AO$134</f>
        <v>0</v>
      </c>
      <c r="Q164" s="333">
        <f>'12A'!$AO$134</f>
        <v>0</v>
      </c>
      <c r="R164" s="333">
        <f>'13A'!$AO$134</f>
        <v>0</v>
      </c>
      <c r="S164" s="333">
        <f>'14A'!$AO$134</f>
        <v>0</v>
      </c>
      <c r="T164" s="333">
        <f>'15A'!$AO$134</f>
        <v>0</v>
      </c>
      <c r="U164" s="333">
        <f>'16A'!$AO$134</f>
        <v>0</v>
      </c>
      <c r="V164" s="333">
        <f>'17A'!$AO$134</f>
        <v>0</v>
      </c>
      <c r="W164" s="333">
        <f>'18A'!$AO$134</f>
        <v>0</v>
      </c>
      <c r="X164" s="333">
        <f>'19A'!$AO$134</f>
        <v>0</v>
      </c>
      <c r="Y164" s="333">
        <f>'20A'!$AO$134</f>
        <v>0</v>
      </c>
      <c r="Z164" s="333">
        <f>'21A'!$AO$134</f>
        <v>0</v>
      </c>
      <c r="AA164" s="333">
        <f>'22A'!$AO$134</f>
        <v>0</v>
      </c>
      <c r="AB164" s="333">
        <f>'23A'!$AO$134</f>
        <v>0</v>
      </c>
      <c r="AC164" s="333">
        <f>'24A'!$AO$134</f>
        <v>0</v>
      </c>
      <c r="AD164" s="333">
        <f>'25A'!$AO$134</f>
        <v>0</v>
      </c>
      <c r="AE164" s="333">
        <f>'26A'!$AO$134</f>
        <v>0</v>
      </c>
      <c r="AF164" s="333">
        <f>'27A'!$AO$134</f>
        <v>0</v>
      </c>
      <c r="AG164" s="333">
        <f>'28A'!$AO$134</f>
        <v>0</v>
      </c>
      <c r="AH164" s="333">
        <f>'29A'!$AO$134</f>
        <v>0</v>
      </c>
      <c r="AI164" s="333">
        <f>'30A'!$AO$134</f>
        <v>0</v>
      </c>
    </row>
    <row r="165" spans="1:35" ht="17.399999999999999" hidden="1">
      <c r="A165" s="298"/>
      <c r="B165" s="334" t="str">
        <f>CONCATENATE("V2 x ",'1A'!AD$126)</f>
        <v>V2 x 25</v>
      </c>
      <c r="C165" s="286" t="s">
        <v>535</v>
      </c>
      <c r="D165" s="293" t="s">
        <v>133</v>
      </c>
      <c r="E165" s="287" t="e">
        <f t="shared" si="2"/>
        <v>#REF!</v>
      </c>
      <c r="F165" s="333">
        <f>'1A'!$AQ$134</f>
        <v>0</v>
      </c>
      <c r="G165" s="333" t="e">
        <f>#REF!</f>
        <v>#REF!</v>
      </c>
      <c r="H165" s="333">
        <f>'3A'!$AP$134</f>
        <v>0</v>
      </c>
      <c r="I165" s="333">
        <f>'4A'!$AP$134</f>
        <v>0</v>
      </c>
      <c r="J165" s="333">
        <f>'5A'!$AP$134</f>
        <v>0</v>
      </c>
      <c r="K165" s="333">
        <f>'6A'!$AP$134</f>
        <v>0</v>
      </c>
      <c r="L165" s="333">
        <f>'7A'!$AP$134</f>
        <v>0</v>
      </c>
      <c r="M165" s="333">
        <f>'8A'!$AP$134</f>
        <v>0</v>
      </c>
      <c r="N165" s="333">
        <f>'9A'!$AP$134</f>
        <v>0</v>
      </c>
      <c r="O165" s="333">
        <f>'10A'!$AP$134</f>
        <v>0</v>
      </c>
      <c r="P165" s="333">
        <f>'11A'!$AP$134</f>
        <v>0</v>
      </c>
      <c r="Q165" s="333">
        <f>'12A'!$AP$134</f>
        <v>0</v>
      </c>
      <c r="R165" s="333">
        <f>'13A'!$AP$134</f>
        <v>0</v>
      </c>
      <c r="S165" s="333">
        <f>'14A'!$AP$134</f>
        <v>0</v>
      </c>
      <c r="T165" s="333">
        <f>'15A'!$AP$134</f>
        <v>0</v>
      </c>
      <c r="U165" s="333">
        <f>'16A'!$AP$134</f>
        <v>0</v>
      </c>
      <c r="V165" s="333">
        <f>'17A'!$AP$134</f>
        <v>0</v>
      </c>
      <c r="W165" s="333">
        <f>'18A'!$AP$134</f>
        <v>0</v>
      </c>
      <c r="X165" s="333">
        <f>'19A'!$AP$134</f>
        <v>0</v>
      </c>
      <c r="Y165" s="333">
        <f>'20A'!$AP$134</f>
        <v>0</v>
      </c>
      <c r="Z165" s="333">
        <f>'21A'!$AP$134</f>
        <v>0</v>
      </c>
      <c r="AA165" s="333">
        <f>'22A'!$AP$134</f>
        <v>0</v>
      </c>
      <c r="AB165" s="333">
        <f>'23A'!$AP$134</f>
        <v>0</v>
      </c>
      <c r="AC165" s="333">
        <f>'24A'!$AP$134</f>
        <v>0</v>
      </c>
      <c r="AD165" s="333">
        <f>'25A'!$AP$134</f>
        <v>0</v>
      </c>
      <c r="AE165" s="333">
        <f>'26A'!$AP$134</f>
        <v>0</v>
      </c>
      <c r="AF165" s="333">
        <f>'27A'!$AP$134</f>
        <v>0</v>
      </c>
      <c r="AG165" s="333">
        <f>'28A'!$AP$134</f>
        <v>0</v>
      </c>
      <c r="AH165" s="333">
        <f>'29A'!$AP$134</f>
        <v>0</v>
      </c>
      <c r="AI165" s="333">
        <f>'30A'!$AP$134</f>
        <v>0</v>
      </c>
    </row>
    <row r="166" spans="1:35" ht="17.399999999999999" hidden="1">
      <c r="A166" s="298"/>
      <c r="B166" s="334" t="str">
        <f>CONCATENATE("V2 x ",'1A'!AE$126)</f>
        <v>V2 x 30</v>
      </c>
      <c r="C166" s="286" t="s">
        <v>536</v>
      </c>
      <c r="D166" s="293" t="s">
        <v>133</v>
      </c>
      <c r="E166" s="287" t="e">
        <f t="shared" si="2"/>
        <v>#REF!</v>
      </c>
      <c r="F166" s="333">
        <f>'1A'!$AR$134</f>
        <v>0</v>
      </c>
      <c r="G166" s="333" t="e">
        <f>#REF!</f>
        <v>#REF!</v>
      </c>
      <c r="H166" s="333">
        <f>'3A'!$AQ$134</f>
        <v>0</v>
      </c>
      <c r="I166" s="333">
        <f>'4A'!$AQ$134</f>
        <v>0</v>
      </c>
      <c r="J166" s="333">
        <f>'5A'!$AQ$134</f>
        <v>0</v>
      </c>
      <c r="K166" s="333">
        <f>'6A'!$AQ$134</f>
        <v>0</v>
      </c>
      <c r="L166" s="333">
        <f>'7A'!$AQ$134</f>
        <v>0</v>
      </c>
      <c r="M166" s="333">
        <f>'8A'!$AQ$134</f>
        <v>0</v>
      </c>
      <c r="N166" s="333">
        <f>'9A'!$AQ$134</f>
        <v>0</v>
      </c>
      <c r="O166" s="333">
        <f>'10A'!$AQ$134</f>
        <v>0</v>
      </c>
      <c r="P166" s="333">
        <f>'11A'!$AQ$134</f>
        <v>0</v>
      </c>
      <c r="Q166" s="333">
        <f>'12A'!$AQ$134</f>
        <v>0</v>
      </c>
      <c r="R166" s="333">
        <f>'13A'!$AQ$134</f>
        <v>0</v>
      </c>
      <c r="S166" s="333">
        <f>'14A'!$AQ$134</f>
        <v>0</v>
      </c>
      <c r="T166" s="333">
        <f>'15A'!$AQ$134</f>
        <v>0</v>
      </c>
      <c r="U166" s="333">
        <f>'16A'!$AQ$134</f>
        <v>0</v>
      </c>
      <c r="V166" s="333">
        <f>'17A'!$AQ$134</f>
        <v>0</v>
      </c>
      <c r="W166" s="333">
        <f>'18A'!$AQ$134</f>
        <v>0</v>
      </c>
      <c r="X166" s="333">
        <f>'19A'!$AQ$134</f>
        <v>0</v>
      </c>
      <c r="Y166" s="333">
        <f>'20A'!$AQ$134</f>
        <v>0</v>
      </c>
      <c r="Z166" s="333">
        <f>'21A'!$AQ$134</f>
        <v>0</v>
      </c>
      <c r="AA166" s="333">
        <f>'22A'!$AQ$134</f>
        <v>0</v>
      </c>
      <c r="AB166" s="333">
        <f>'23A'!$AQ$134</f>
        <v>0</v>
      </c>
      <c r="AC166" s="333">
        <f>'24A'!$AQ$134</f>
        <v>0</v>
      </c>
      <c r="AD166" s="333">
        <f>'25A'!$AQ$134</f>
        <v>0</v>
      </c>
      <c r="AE166" s="333">
        <f>'26A'!$AQ$134</f>
        <v>0</v>
      </c>
      <c r="AF166" s="333">
        <f>'27A'!$AQ$134</f>
        <v>0</v>
      </c>
      <c r="AG166" s="333">
        <f>'28A'!$AQ$134</f>
        <v>0</v>
      </c>
      <c r="AH166" s="333">
        <f>'29A'!$AQ$134</f>
        <v>0</v>
      </c>
      <c r="AI166" s="333">
        <f>'30A'!$AQ$134</f>
        <v>0</v>
      </c>
    </row>
    <row r="167" spans="1:35" ht="17.399999999999999" hidden="1">
      <c r="A167" s="298"/>
      <c r="B167" s="334" t="str">
        <f>CONCATENATE("V2 x ",'1A'!AF$126)</f>
        <v>V2 x 40</v>
      </c>
      <c r="C167" s="286" t="s">
        <v>537</v>
      </c>
      <c r="D167" s="293" t="s">
        <v>133</v>
      </c>
      <c r="E167" s="287" t="e">
        <f t="shared" si="2"/>
        <v>#REF!</v>
      </c>
      <c r="F167" s="333">
        <f>'1A'!$AS$134</f>
        <v>0</v>
      </c>
      <c r="G167" s="333" t="e">
        <f>#REF!</f>
        <v>#REF!</v>
      </c>
      <c r="H167" s="333">
        <f>'3A'!$AR$134</f>
        <v>0</v>
      </c>
      <c r="I167" s="333">
        <f>'4A'!$AR$134</f>
        <v>0</v>
      </c>
      <c r="J167" s="333">
        <f>'5A'!$AR$134</f>
        <v>0</v>
      </c>
      <c r="K167" s="333">
        <f>'6A'!$AR$134</f>
        <v>0</v>
      </c>
      <c r="L167" s="333">
        <f>'7A'!$AR$134</f>
        <v>0</v>
      </c>
      <c r="M167" s="333">
        <f>'8A'!$AR$134</f>
        <v>0</v>
      </c>
      <c r="N167" s="333">
        <f>'9A'!$AR$134</f>
        <v>0</v>
      </c>
      <c r="O167" s="333">
        <f>'10A'!$AR$134</f>
        <v>0</v>
      </c>
      <c r="P167" s="333">
        <f>'11A'!$AR$134</f>
        <v>0</v>
      </c>
      <c r="Q167" s="333">
        <f>'12A'!$AR$134</f>
        <v>0</v>
      </c>
      <c r="R167" s="333">
        <f>'13A'!$AR$134</f>
        <v>0</v>
      </c>
      <c r="S167" s="333">
        <f>'14A'!$AR$134</f>
        <v>0</v>
      </c>
      <c r="T167" s="333">
        <f>'15A'!$AR$134</f>
        <v>0</v>
      </c>
      <c r="U167" s="333">
        <f>'16A'!$AR$134</f>
        <v>0</v>
      </c>
      <c r="V167" s="333">
        <f>'17A'!$AR$134</f>
        <v>0</v>
      </c>
      <c r="W167" s="333">
        <f>'18A'!$AR$134</f>
        <v>0</v>
      </c>
      <c r="X167" s="333">
        <f>'19A'!$AR$134</f>
        <v>0</v>
      </c>
      <c r="Y167" s="333">
        <f>'20A'!$AR$134</f>
        <v>0</v>
      </c>
      <c r="Z167" s="333">
        <f>'21A'!$AR$134</f>
        <v>0</v>
      </c>
      <c r="AA167" s="333">
        <f>'22A'!$AR$134</f>
        <v>0</v>
      </c>
      <c r="AB167" s="333">
        <f>'23A'!$AR$134</f>
        <v>0</v>
      </c>
      <c r="AC167" s="333">
        <f>'24A'!$AR$134</f>
        <v>0</v>
      </c>
      <c r="AD167" s="333">
        <f>'25A'!$AR$134</f>
        <v>0</v>
      </c>
      <c r="AE167" s="333">
        <f>'26A'!$AR$134</f>
        <v>0</v>
      </c>
      <c r="AF167" s="333">
        <f>'27A'!$AR$134</f>
        <v>0</v>
      </c>
      <c r="AG167" s="333">
        <f>'28A'!$AR$134</f>
        <v>0</v>
      </c>
      <c r="AH167" s="333">
        <f>'29A'!$AR$134</f>
        <v>0</v>
      </c>
      <c r="AI167" s="333">
        <f>'30A'!$AR$134</f>
        <v>0</v>
      </c>
    </row>
    <row r="168" spans="1:35" ht="17.399999999999999" hidden="1">
      <c r="A168" s="298"/>
      <c r="B168" s="334" t="str">
        <f>CONCATENATE("V2 x ",'1A'!AG$126)</f>
        <v>V2 x 50</v>
      </c>
      <c r="C168" s="286" t="s">
        <v>538</v>
      </c>
      <c r="D168" s="293" t="s">
        <v>133</v>
      </c>
      <c r="E168" s="287" t="e">
        <f t="shared" si="2"/>
        <v>#REF!</v>
      </c>
      <c r="F168" s="333">
        <f>'1A'!$AT$134</f>
        <v>0</v>
      </c>
      <c r="G168" s="333" t="e">
        <f>#REF!</f>
        <v>#REF!</v>
      </c>
      <c r="H168" s="333">
        <f>'3A'!$AS$134</f>
        <v>0</v>
      </c>
      <c r="I168" s="333">
        <f>'4A'!$AS$134</f>
        <v>0</v>
      </c>
      <c r="J168" s="333">
        <f>'5A'!$AS$134</f>
        <v>0</v>
      </c>
      <c r="K168" s="333">
        <f>'6A'!$AS$134</f>
        <v>0</v>
      </c>
      <c r="L168" s="333">
        <f>'7A'!$AS$134</f>
        <v>0</v>
      </c>
      <c r="M168" s="333">
        <f>'8A'!$AS$134</f>
        <v>0</v>
      </c>
      <c r="N168" s="333">
        <f>'9A'!$AS$134</f>
        <v>0</v>
      </c>
      <c r="O168" s="333">
        <f>'10A'!$AS$134</f>
        <v>0</v>
      </c>
      <c r="P168" s="333">
        <f>'11A'!$AS$134</f>
        <v>0</v>
      </c>
      <c r="Q168" s="333">
        <f>'12A'!$AS$134</f>
        <v>0</v>
      </c>
      <c r="R168" s="333">
        <f>'13A'!$AS$134</f>
        <v>0</v>
      </c>
      <c r="S168" s="333">
        <f>'14A'!$AS$134</f>
        <v>0</v>
      </c>
      <c r="T168" s="333">
        <f>'15A'!$AS$134</f>
        <v>0</v>
      </c>
      <c r="U168" s="333">
        <f>'16A'!$AS$134</f>
        <v>0</v>
      </c>
      <c r="V168" s="333">
        <f>'17A'!$AS$134</f>
        <v>0</v>
      </c>
      <c r="W168" s="333">
        <f>'18A'!$AS$134</f>
        <v>0</v>
      </c>
      <c r="X168" s="333">
        <f>'19A'!$AS$134</f>
        <v>0</v>
      </c>
      <c r="Y168" s="333">
        <f>'20A'!$AS$134</f>
        <v>0</v>
      </c>
      <c r="Z168" s="333">
        <f>'21A'!$AS$134</f>
        <v>0</v>
      </c>
      <c r="AA168" s="333">
        <f>'22A'!$AS$134</f>
        <v>0</v>
      </c>
      <c r="AB168" s="333">
        <f>'23A'!$AS$134</f>
        <v>0</v>
      </c>
      <c r="AC168" s="333">
        <f>'24A'!$AS$134</f>
        <v>0</v>
      </c>
      <c r="AD168" s="333">
        <f>'25A'!$AS$134</f>
        <v>0</v>
      </c>
      <c r="AE168" s="333">
        <f>'26A'!$AS$134</f>
        <v>0</v>
      </c>
      <c r="AF168" s="333">
        <f>'27A'!$AS$134</f>
        <v>0</v>
      </c>
      <c r="AG168" s="333">
        <f>'28A'!$AS$134</f>
        <v>0</v>
      </c>
      <c r="AH168" s="333">
        <f>'29A'!$AS$134</f>
        <v>0</v>
      </c>
      <c r="AI168" s="333">
        <f>'30A'!$AS$134</f>
        <v>0</v>
      </c>
    </row>
    <row r="169" spans="1:35" ht="17.399999999999999" hidden="1">
      <c r="A169" s="298"/>
      <c r="B169" s="334" t="str">
        <f>CONCATENATE("V2 x ",'1A'!AH$126)</f>
        <v xml:space="preserve">V2 x </v>
      </c>
      <c r="C169" s="286" t="s">
        <v>539</v>
      </c>
      <c r="D169" s="293" t="s">
        <v>133</v>
      </c>
      <c r="E169" s="287" t="e">
        <f t="shared" si="2"/>
        <v>#REF!</v>
      </c>
      <c r="F169" s="333">
        <f>'1A'!$AU$134</f>
        <v>0</v>
      </c>
      <c r="G169" s="333" t="e">
        <f>#REF!</f>
        <v>#REF!</v>
      </c>
      <c r="H169" s="333">
        <f>'3A'!$AT$134</f>
        <v>0</v>
      </c>
      <c r="I169" s="333">
        <f>'4A'!$AT$134</f>
        <v>0</v>
      </c>
      <c r="J169" s="333">
        <f>'5A'!$AT$134</f>
        <v>0</v>
      </c>
      <c r="K169" s="333">
        <f>'6A'!$AT$134</f>
        <v>0</v>
      </c>
      <c r="L169" s="333">
        <f>'7A'!$AT$134</f>
        <v>0</v>
      </c>
      <c r="M169" s="333">
        <f>'8A'!$AT$134</f>
        <v>0</v>
      </c>
      <c r="N169" s="333">
        <f>'9A'!$AT$134</f>
        <v>0</v>
      </c>
      <c r="O169" s="333">
        <f>'10A'!$AT$134</f>
        <v>0</v>
      </c>
      <c r="P169" s="333">
        <f>'11A'!$AT$134</f>
        <v>0</v>
      </c>
      <c r="Q169" s="333">
        <f>'12A'!$AT$134</f>
        <v>0</v>
      </c>
      <c r="R169" s="333">
        <f>'13A'!$AT$134</f>
        <v>0</v>
      </c>
      <c r="S169" s="333">
        <f>'14A'!$AT$134</f>
        <v>0</v>
      </c>
      <c r="T169" s="333">
        <f>'15A'!$AT$134</f>
        <v>0</v>
      </c>
      <c r="U169" s="333">
        <f>'16A'!$AT$134</f>
        <v>0</v>
      </c>
      <c r="V169" s="333">
        <f>'17A'!$AT$134</f>
        <v>0</v>
      </c>
      <c r="W169" s="333">
        <f>'18A'!$AT$134</f>
        <v>0</v>
      </c>
      <c r="X169" s="333">
        <f>'19A'!$AT$134</f>
        <v>0</v>
      </c>
      <c r="Y169" s="333">
        <f>'20A'!$AT$134</f>
        <v>0</v>
      </c>
      <c r="Z169" s="333">
        <f>'21A'!$AT$134</f>
        <v>0</v>
      </c>
      <c r="AA169" s="333">
        <f>'22A'!$AT$134</f>
        <v>0</v>
      </c>
      <c r="AB169" s="333">
        <f>'23A'!$AT$134</f>
        <v>0</v>
      </c>
      <c r="AC169" s="333">
        <f>'24A'!$AT$134</f>
        <v>0</v>
      </c>
      <c r="AD169" s="333">
        <f>'25A'!$AT$134</f>
        <v>0</v>
      </c>
      <c r="AE169" s="333">
        <f>'26A'!$AT$134</f>
        <v>0</v>
      </c>
      <c r="AF169" s="333">
        <f>'27A'!$AT$134</f>
        <v>0</v>
      </c>
      <c r="AG169" s="333">
        <f>'28A'!$AT$134</f>
        <v>0</v>
      </c>
      <c r="AH169" s="333">
        <f>'29A'!$AT$134</f>
        <v>0</v>
      </c>
      <c r="AI169" s="333">
        <f>'30A'!$AT$134</f>
        <v>0</v>
      </c>
    </row>
    <row r="170" spans="1:35" ht="17.399999999999999" hidden="1">
      <c r="A170" s="298"/>
      <c r="B170" s="334" t="str">
        <f>CONCATENATE("V2 x ",'1A'!AI$126)</f>
        <v xml:space="preserve">V2 x </v>
      </c>
      <c r="C170" s="286" t="s">
        <v>540</v>
      </c>
      <c r="D170" s="293" t="s">
        <v>133</v>
      </c>
      <c r="E170" s="287" t="e">
        <f t="shared" si="2"/>
        <v>#REF!</v>
      </c>
      <c r="F170" s="333">
        <f>'1A'!$AV$134</f>
        <v>0</v>
      </c>
      <c r="G170" s="333" t="e">
        <f>#REF!</f>
        <v>#REF!</v>
      </c>
      <c r="H170" s="333">
        <f>'3A'!$AU$134</f>
        <v>0</v>
      </c>
      <c r="I170" s="333">
        <f>'4A'!$AU$134</f>
        <v>0</v>
      </c>
      <c r="J170" s="333">
        <f>'5A'!$AU$134</f>
        <v>0</v>
      </c>
      <c r="K170" s="333">
        <f>'6A'!$AU$134</f>
        <v>0</v>
      </c>
      <c r="L170" s="333">
        <f>'7A'!$AU$134</f>
        <v>0</v>
      </c>
      <c r="M170" s="333">
        <f>'8A'!$AU$134</f>
        <v>0</v>
      </c>
      <c r="N170" s="333">
        <f>'9A'!$AU$134</f>
        <v>0</v>
      </c>
      <c r="O170" s="333">
        <f>'10A'!$AU$134</f>
        <v>0</v>
      </c>
      <c r="P170" s="333">
        <f>'11A'!$AU$134</f>
        <v>0</v>
      </c>
      <c r="Q170" s="333">
        <f>'12A'!$AU$134</f>
        <v>0</v>
      </c>
      <c r="R170" s="333">
        <f>'13A'!$AU$134</f>
        <v>0</v>
      </c>
      <c r="S170" s="333">
        <f>'14A'!$AU$134</f>
        <v>0</v>
      </c>
      <c r="T170" s="333">
        <f>'15A'!$AU$134</f>
        <v>0</v>
      </c>
      <c r="U170" s="333">
        <f>'16A'!$AU$134</f>
        <v>0</v>
      </c>
      <c r="V170" s="333">
        <f>'17A'!$AU$134</f>
        <v>0</v>
      </c>
      <c r="W170" s="333">
        <f>'18A'!$AU$134</f>
        <v>0</v>
      </c>
      <c r="X170" s="333">
        <f>'19A'!$AU$134</f>
        <v>0</v>
      </c>
      <c r="Y170" s="333">
        <f>'20A'!$AU$134</f>
        <v>0</v>
      </c>
      <c r="Z170" s="333">
        <f>'21A'!$AU$134</f>
        <v>0</v>
      </c>
      <c r="AA170" s="333">
        <f>'22A'!$AU$134</f>
        <v>0</v>
      </c>
      <c r="AB170" s="333">
        <f>'23A'!$AU$134</f>
        <v>0</v>
      </c>
      <c r="AC170" s="333">
        <f>'24A'!$AU$134</f>
        <v>0</v>
      </c>
      <c r="AD170" s="333">
        <f>'25A'!$AU$134</f>
        <v>0</v>
      </c>
      <c r="AE170" s="333">
        <f>'26A'!$AU$134</f>
        <v>0</v>
      </c>
      <c r="AF170" s="333">
        <f>'27A'!$AU$134</f>
        <v>0</v>
      </c>
      <c r="AG170" s="333">
        <f>'28A'!$AU$134</f>
        <v>0</v>
      </c>
      <c r="AH170" s="333">
        <f>'29A'!$AU$134</f>
        <v>0</v>
      </c>
      <c r="AI170" s="333">
        <f>'30A'!$AU$134</f>
        <v>0</v>
      </c>
    </row>
    <row r="171" spans="1:35" ht="17.399999999999999" hidden="1">
      <c r="A171" s="298"/>
      <c r="B171" s="296" t="str">
        <f>CONCATENATE("H 0.6x ",'1A'!AB$135)</f>
        <v>H 0.6x 20x40</v>
      </c>
      <c r="C171" s="286" t="s">
        <v>255</v>
      </c>
      <c r="D171" s="293" t="s">
        <v>133</v>
      </c>
      <c r="E171" s="287" t="e">
        <f t="shared" si="2"/>
        <v>#REF!</v>
      </c>
      <c r="F171" s="333">
        <f>'1A'!$AO$137</f>
        <v>0</v>
      </c>
      <c r="G171" s="333" t="e">
        <f>#REF!</f>
        <v>#REF!</v>
      </c>
      <c r="H171" s="333">
        <f>'3A'!$AN$137</f>
        <v>0</v>
      </c>
      <c r="I171" s="333">
        <f>'4A'!$AN$137</f>
        <v>0</v>
      </c>
      <c r="J171" s="333">
        <f>'5A'!$AN$137</f>
        <v>0</v>
      </c>
      <c r="K171" s="333">
        <f>'6A'!$AN$137</f>
        <v>0</v>
      </c>
      <c r="L171" s="333">
        <f>'7A'!$AN$137</f>
        <v>0</v>
      </c>
      <c r="M171" s="333">
        <f>'8A'!$AN$137</f>
        <v>0</v>
      </c>
      <c r="N171" s="333">
        <f>'9A'!$AN$137</f>
        <v>0</v>
      </c>
      <c r="O171" s="333">
        <f>'10A'!$AN$137</f>
        <v>0</v>
      </c>
      <c r="P171" s="333">
        <f>'11A'!$AN$137</f>
        <v>0</v>
      </c>
      <c r="Q171" s="333">
        <f>'12A'!$AN$137</f>
        <v>0</v>
      </c>
      <c r="R171" s="333">
        <f>'13A'!$AN$137</f>
        <v>0</v>
      </c>
      <c r="S171" s="333">
        <f>'14A'!$AN$137</f>
        <v>0</v>
      </c>
      <c r="T171" s="333">
        <f>'15A'!$AN$137</f>
        <v>0</v>
      </c>
      <c r="U171" s="333">
        <f>'16A'!$AN$137</f>
        <v>0</v>
      </c>
      <c r="V171" s="333">
        <f>'17A'!$AN$137</f>
        <v>0</v>
      </c>
      <c r="W171" s="333">
        <f>'18A'!$AN$137</f>
        <v>0</v>
      </c>
      <c r="X171" s="333">
        <f>'19A'!$AN$137</f>
        <v>0</v>
      </c>
      <c r="Y171" s="333">
        <f>'20A'!$AN$137</f>
        <v>0</v>
      </c>
      <c r="Z171" s="333">
        <f>'21A'!$AN$137</f>
        <v>0</v>
      </c>
      <c r="AA171" s="333">
        <f>'22A'!$AN$137</f>
        <v>0</v>
      </c>
      <c r="AB171" s="333">
        <f>'23A'!$AN$137</f>
        <v>0</v>
      </c>
      <c r="AC171" s="333">
        <f>'24A'!$AN$137</f>
        <v>0</v>
      </c>
      <c r="AD171" s="333">
        <f>'25A'!$AN$137</f>
        <v>0</v>
      </c>
      <c r="AE171" s="333">
        <f>'26A'!$AN$137</f>
        <v>0</v>
      </c>
      <c r="AF171" s="333">
        <f>'27A'!$AN$137</f>
        <v>0</v>
      </c>
      <c r="AG171" s="333">
        <f>'28A'!$AN$137</f>
        <v>0</v>
      </c>
      <c r="AH171" s="333">
        <f>'29A'!$AN$137</f>
        <v>0</v>
      </c>
      <c r="AI171" s="333">
        <f>'30A'!$AN$137</f>
        <v>0</v>
      </c>
    </row>
    <row r="172" spans="1:35" ht="17.399999999999999" hidden="1">
      <c r="A172" s="298"/>
      <c r="B172" s="296" t="str">
        <f>CONCATENATE("H 0.6x ",'1A'!AC$135)</f>
        <v>H 0.6x 25x50</v>
      </c>
      <c r="C172" s="286" t="s">
        <v>302</v>
      </c>
      <c r="D172" s="293" t="s">
        <v>133</v>
      </c>
      <c r="E172" s="287" t="e">
        <f t="shared" si="2"/>
        <v>#REF!</v>
      </c>
      <c r="F172" s="333">
        <f>'1A'!$AP$137</f>
        <v>0</v>
      </c>
      <c r="G172" s="333" t="e">
        <f>#REF!</f>
        <v>#REF!</v>
      </c>
      <c r="H172" s="333">
        <f>'3A'!$AO$137</f>
        <v>0</v>
      </c>
      <c r="I172" s="333">
        <f>'4A'!$AO$137</f>
        <v>0</v>
      </c>
      <c r="J172" s="333">
        <f>'5A'!$AO$137</f>
        <v>0</v>
      </c>
      <c r="K172" s="333">
        <f>'6A'!$AO$137</f>
        <v>0</v>
      </c>
      <c r="L172" s="333">
        <f>'7A'!$AO$137</f>
        <v>0</v>
      </c>
      <c r="M172" s="333">
        <f>'8A'!$AO$137</f>
        <v>0</v>
      </c>
      <c r="N172" s="333">
        <f>'9A'!$AO$137</f>
        <v>0</v>
      </c>
      <c r="O172" s="333">
        <f>'10A'!$AO$137</f>
        <v>0</v>
      </c>
      <c r="P172" s="333">
        <f>'11A'!$AO$137</f>
        <v>0</v>
      </c>
      <c r="Q172" s="333">
        <f>'12A'!$AO$137</f>
        <v>0</v>
      </c>
      <c r="R172" s="333">
        <f>'13A'!$AO$137</f>
        <v>0</v>
      </c>
      <c r="S172" s="333">
        <f>'14A'!$AO$137</f>
        <v>0</v>
      </c>
      <c r="T172" s="333">
        <f>'15A'!$AO$137</f>
        <v>0</v>
      </c>
      <c r="U172" s="333">
        <f>'16A'!$AO$137</f>
        <v>0</v>
      </c>
      <c r="V172" s="333">
        <f>'17A'!$AO$137</f>
        <v>0</v>
      </c>
      <c r="W172" s="333">
        <f>'18A'!$AO$137</f>
        <v>0</v>
      </c>
      <c r="X172" s="333">
        <f>'19A'!$AO$137</f>
        <v>0</v>
      </c>
      <c r="Y172" s="333">
        <f>'20A'!$AO$137</f>
        <v>0</v>
      </c>
      <c r="Z172" s="333">
        <f>'21A'!$AO$137</f>
        <v>0</v>
      </c>
      <c r="AA172" s="333">
        <f>'22A'!$AO$137</f>
        <v>0</v>
      </c>
      <c r="AB172" s="333">
        <f>'23A'!$AO$137</f>
        <v>0</v>
      </c>
      <c r="AC172" s="333">
        <f>'24A'!$AO$137</f>
        <v>0</v>
      </c>
      <c r="AD172" s="333">
        <f>'25A'!$AO$137</f>
        <v>0</v>
      </c>
      <c r="AE172" s="333">
        <f>'26A'!$AO$137</f>
        <v>0</v>
      </c>
      <c r="AF172" s="333">
        <f>'27A'!$AO$137</f>
        <v>0</v>
      </c>
      <c r="AG172" s="333">
        <f>'28A'!$AO$137</f>
        <v>0</v>
      </c>
      <c r="AH172" s="333">
        <f>'29A'!$AO$137</f>
        <v>0</v>
      </c>
      <c r="AI172" s="333">
        <f>'30A'!$AO$137</f>
        <v>0</v>
      </c>
    </row>
    <row r="173" spans="1:35" ht="17.399999999999999" hidden="1">
      <c r="A173" s="298"/>
      <c r="B173" s="296" t="str">
        <f>CONCATENATE("H 0.6x ",'1A'!AD$135)</f>
        <v>H 0.6x 30x60</v>
      </c>
      <c r="C173" s="286" t="s">
        <v>304</v>
      </c>
      <c r="D173" s="293" t="s">
        <v>133</v>
      </c>
      <c r="E173" s="287" t="e">
        <f t="shared" si="2"/>
        <v>#REF!</v>
      </c>
      <c r="F173" s="333">
        <f>'1A'!$AQ$137</f>
        <v>0</v>
      </c>
      <c r="G173" s="333" t="e">
        <f>#REF!</f>
        <v>#REF!</v>
      </c>
      <c r="H173" s="333">
        <f>'3A'!$AP$137</f>
        <v>0</v>
      </c>
      <c r="I173" s="333">
        <f>'4A'!$AP$137</f>
        <v>0</v>
      </c>
      <c r="J173" s="333">
        <f>'5A'!$AP$137</f>
        <v>0</v>
      </c>
      <c r="K173" s="333">
        <f>'6A'!$AP$137</f>
        <v>0</v>
      </c>
      <c r="L173" s="333">
        <f>'7A'!$AP$137</f>
        <v>0</v>
      </c>
      <c r="M173" s="333">
        <f>'8A'!$AP$137</f>
        <v>0</v>
      </c>
      <c r="N173" s="333">
        <f>'9A'!$AP$137</f>
        <v>0</v>
      </c>
      <c r="O173" s="333">
        <f>'10A'!$AP$137</f>
        <v>0</v>
      </c>
      <c r="P173" s="333">
        <f>'11A'!$AP$137</f>
        <v>0</v>
      </c>
      <c r="Q173" s="333">
        <f>'12A'!$AP$137</f>
        <v>0</v>
      </c>
      <c r="R173" s="333">
        <f>'13A'!$AP$137</f>
        <v>0</v>
      </c>
      <c r="S173" s="333">
        <f>'14A'!$AP$137</f>
        <v>0</v>
      </c>
      <c r="T173" s="333">
        <f>'15A'!$AP$137</f>
        <v>0</v>
      </c>
      <c r="U173" s="333">
        <f>'16A'!$AP$137</f>
        <v>0</v>
      </c>
      <c r="V173" s="333">
        <f>'17A'!$AP$137</f>
        <v>0</v>
      </c>
      <c r="W173" s="333">
        <f>'18A'!$AP$137</f>
        <v>0</v>
      </c>
      <c r="X173" s="333">
        <f>'19A'!$AP$137</f>
        <v>0</v>
      </c>
      <c r="Y173" s="333">
        <f>'20A'!$AP$137</f>
        <v>0</v>
      </c>
      <c r="Z173" s="333">
        <f>'21A'!$AP$137</f>
        <v>0</v>
      </c>
      <c r="AA173" s="333">
        <f>'22A'!$AP$137</f>
        <v>0</v>
      </c>
      <c r="AB173" s="333">
        <f>'23A'!$AP$137</f>
        <v>0</v>
      </c>
      <c r="AC173" s="333">
        <f>'24A'!$AP$137</f>
        <v>0</v>
      </c>
      <c r="AD173" s="333">
        <f>'25A'!$AP$137</f>
        <v>0</v>
      </c>
      <c r="AE173" s="333">
        <f>'26A'!$AP$137</f>
        <v>0</v>
      </c>
      <c r="AF173" s="333">
        <f>'27A'!$AP$137</f>
        <v>0</v>
      </c>
      <c r="AG173" s="333">
        <f>'28A'!$AP$137</f>
        <v>0</v>
      </c>
      <c r="AH173" s="333">
        <f>'29A'!$AP$137</f>
        <v>0</v>
      </c>
      <c r="AI173" s="333">
        <f>'30A'!$AP$137</f>
        <v>0</v>
      </c>
    </row>
    <row r="174" spans="1:35" ht="17.399999999999999" hidden="1">
      <c r="A174" s="298"/>
      <c r="B174" s="296" t="str">
        <f>CONCATENATE("H 0.6x ",'1A'!AE$135)</f>
        <v>H 0.6x 30x90</v>
      </c>
      <c r="C174" s="286" t="s">
        <v>541</v>
      </c>
      <c r="D174" s="293" t="s">
        <v>133</v>
      </c>
      <c r="E174" s="287" t="e">
        <f t="shared" si="2"/>
        <v>#REF!</v>
      </c>
      <c r="F174" s="333">
        <f>'1A'!$AR$137</f>
        <v>0</v>
      </c>
      <c r="G174" s="333" t="e">
        <f>#REF!</f>
        <v>#REF!</v>
      </c>
      <c r="H174" s="333">
        <f>'3A'!$AQ$137</f>
        <v>0</v>
      </c>
      <c r="I174" s="333">
        <f>'4A'!$AQ$137</f>
        <v>0</v>
      </c>
      <c r="J174" s="333">
        <f>'5A'!$AQ$137</f>
        <v>0</v>
      </c>
      <c r="K174" s="333">
        <f>'6A'!$AQ$137</f>
        <v>0</v>
      </c>
      <c r="L174" s="333">
        <f>'7A'!$AQ$137</f>
        <v>0</v>
      </c>
      <c r="M174" s="333">
        <f>'8A'!$AQ$137</f>
        <v>0</v>
      </c>
      <c r="N174" s="333">
        <f>'9A'!$AQ$137</f>
        <v>0</v>
      </c>
      <c r="O174" s="333">
        <f>'10A'!$AQ$137</f>
        <v>0</v>
      </c>
      <c r="P174" s="333">
        <f>'11A'!$AQ$137</f>
        <v>0</v>
      </c>
      <c r="Q174" s="333">
        <f>'12A'!$AQ$137</f>
        <v>0</v>
      </c>
      <c r="R174" s="333">
        <f>'13A'!$AQ$137</f>
        <v>0</v>
      </c>
      <c r="S174" s="333">
        <f>'14A'!$AQ$137</f>
        <v>0</v>
      </c>
      <c r="T174" s="333">
        <f>'15A'!$AQ$137</f>
        <v>0</v>
      </c>
      <c r="U174" s="333">
        <f>'16A'!$AQ$137</f>
        <v>0</v>
      </c>
      <c r="V174" s="333">
        <f>'17A'!$AQ$137</f>
        <v>0</v>
      </c>
      <c r="W174" s="333">
        <f>'18A'!$AQ$137</f>
        <v>0</v>
      </c>
      <c r="X174" s="333">
        <f>'19A'!$AQ$137</f>
        <v>0</v>
      </c>
      <c r="Y174" s="333">
        <f>'20A'!$AQ$137</f>
        <v>0</v>
      </c>
      <c r="Z174" s="333">
        <f>'21A'!$AQ$137</f>
        <v>0</v>
      </c>
      <c r="AA174" s="333">
        <f>'22A'!$AQ$137</f>
        <v>0</v>
      </c>
      <c r="AB174" s="333">
        <f>'23A'!$AQ$137</f>
        <v>0</v>
      </c>
      <c r="AC174" s="333">
        <f>'24A'!$AQ$137</f>
        <v>0</v>
      </c>
      <c r="AD174" s="333">
        <f>'25A'!$AQ$137</f>
        <v>0</v>
      </c>
      <c r="AE174" s="333">
        <f>'26A'!$AQ$137</f>
        <v>0</v>
      </c>
      <c r="AF174" s="333">
        <f>'27A'!$AQ$137</f>
        <v>0</v>
      </c>
      <c r="AG174" s="333">
        <f>'28A'!$AQ$137</f>
        <v>0</v>
      </c>
      <c r="AH174" s="333">
        <f>'29A'!$AQ$137</f>
        <v>0</v>
      </c>
      <c r="AI174" s="333">
        <f>'30A'!$AQ$137</f>
        <v>0</v>
      </c>
    </row>
    <row r="175" spans="1:35" ht="17.399999999999999" hidden="1">
      <c r="A175" s="298"/>
      <c r="B175" s="296" t="str">
        <f>CONCATENATE("H 0.6x ",'1A'!AF$135)</f>
        <v>H 0.6x 40x80</v>
      </c>
      <c r="C175" s="286" t="s">
        <v>542</v>
      </c>
      <c r="D175" s="293" t="s">
        <v>133</v>
      </c>
      <c r="E175" s="287" t="e">
        <f t="shared" si="2"/>
        <v>#REF!</v>
      </c>
      <c r="F175" s="333">
        <f>'1A'!$AS$137</f>
        <v>0</v>
      </c>
      <c r="G175" s="333" t="e">
        <f>#REF!</f>
        <v>#REF!</v>
      </c>
      <c r="H175" s="333">
        <f>'3A'!$AR$137</f>
        <v>0</v>
      </c>
      <c r="I175" s="333">
        <f>'4A'!$AR$137</f>
        <v>0</v>
      </c>
      <c r="J175" s="333">
        <f>'5A'!$AR$137</f>
        <v>0</v>
      </c>
      <c r="K175" s="333">
        <f>'6A'!$AR$137</f>
        <v>0</v>
      </c>
      <c r="L175" s="333">
        <f>'7A'!$AR$137</f>
        <v>0</v>
      </c>
      <c r="M175" s="333">
        <f>'8A'!$AR$137</f>
        <v>0</v>
      </c>
      <c r="N175" s="333">
        <f>'9A'!$AR$137</f>
        <v>0</v>
      </c>
      <c r="O175" s="333">
        <f>'10A'!$AR$137</f>
        <v>0</v>
      </c>
      <c r="P175" s="333">
        <f>'11A'!$AR$137</f>
        <v>0</v>
      </c>
      <c r="Q175" s="333">
        <f>'12A'!$AR$137</f>
        <v>0</v>
      </c>
      <c r="R175" s="333">
        <f>'13A'!$AR$137</f>
        <v>0</v>
      </c>
      <c r="S175" s="333">
        <f>'14A'!$AR$137</f>
        <v>0</v>
      </c>
      <c r="T175" s="333">
        <f>'15A'!$AR$137</f>
        <v>0</v>
      </c>
      <c r="U175" s="333">
        <f>'16A'!$AR$137</f>
        <v>0</v>
      </c>
      <c r="V175" s="333">
        <f>'17A'!$AR$137</f>
        <v>0</v>
      </c>
      <c r="W175" s="333">
        <f>'18A'!$AR$137</f>
        <v>0</v>
      </c>
      <c r="X175" s="333">
        <f>'19A'!$AR$137</f>
        <v>0</v>
      </c>
      <c r="Y175" s="333">
        <f>'20A'!$AR$137</f>
        <v>0</v>
      </c>
      <c r="Z175" s="333">
        <f>'21A'!$AR$137</f>
        <v>0</v>
      </c>
      <c r="AA175" s="333">
        <f>'22A'!$AR$137</f>
        <v>0</v>
      </c>
      <c r="AB175" s="333">
        <f>'23A'!$AR$137</f>
        <v>0</v>
      </c>
      <c r="AC175" s="333">
        <f>'24A'!$AR$137</f>
        <v>0</v>
      </c>
      <c r="AD175" s="333">
        <f>'25A'!$AR$137</f>
        <v>0</v>
      </c>
      <c r="AE175" s="333">
        <f>'26A'!$AR$137</f>
        <v>0</v>
      </c>
      <c r="AF175" s="333">
        <f>'27A'!$AR$137</f>
        <v>0</v>
      </c>
      <c r="AG175" s="333">
        <f>'28A'!$AR$137</f>
        <v>0</v>
      </c>
      <c r="AH175" s="333">
        <f>'29A'!$AR$137</f>
        <v>0</v>
      </c>
      <c r="AI175" s="333">
        <f>'30A'!$AR$137</f>
        <v>0</v>
      </c>
    </row>
    <row r="176" spans="1:35" ht="17.399999999999999" hidden="1">
      <c r="A176" s="298"/>
      <c r="B176" s="296" t="str">
        <f>CONCATENATE("H 0.6x ",'1A'!AG$135)</f>
        <v>H 0.6x 50x100</v>
      </c>
      <c r="C176" s="286" t="s">
        <v>543</v>
      </c>
      <c r="D176" s="293" t="s">
        <v>133</v>
      </c>
      <c r="E176" s="287" t="e">
        <f t="shared" si="2"/>
        <v>#REF!</v>
      </c>
      <c r="F176" s="333">
        <f>'1A'!$AT$137</f>
        <v>0</v>
      </c>
      <c r="G176" s="333" t="e">
        <f>#REF!</f>
        <v>#REF!</v>
      </c>
      <c r="H176" s="333">
        <f>'3A'!$AS$137</f>
        <v>0</v>
      </c>
      <c r="I176" s="333">
        <f>'4A'!$AS$137</f>
        <v>0</v>
      </c>
      <c r="J176" s="333">
        <f>'5A'!$AS$137</f>
        <v>0</v>
      </c>
      <c r="K176" s="333">
        <f>'6A'!$AS$137</f>
        <v>0</v>
      </c>
      <c r="L176" s="333">
        <f>'7A'!$AS$137</f>
        <v>0</v>
      </c>
      <c r="M176" s="333">
        <f>'8A'!$AS$137</f>
        <v>0</v>
      </c>
      <c r="N176" s="333">
        <f>'9A'!$AS$137</f>
        <v>0</v>
      </c>
      <c r="O176" s="333">
        <f>'10A'!$AS$137</f>
        <v>0</v>
      </c>
      <c r="P176" s="333">
        <f>'11A'!$AS$137</f>
        <v>0</v>
      </c>
      <c r="Q176" s="333">
        <f>'12A'!$AS$137</f>
        <v>0</v>
      </c>
      <c r="R176" s="333">
        <f>'13A'!$AS$137</f>
        <v>0</v>
      </c>
      <c r="S176" s="333">
        <f>'14A'!$AS$137</f>
        <v>0</v>
      </c>
      <c r="T176" s="333">
        <f>'15A'!$AS$137</f>
        <v>0</v>
      </c>
      <c r="U176" s="333">
        <f>'16A'!$AS$137</f>
        <v>0</v>
      </c>
      <c r="V176" s="333">
        <f>'17A'!$AS$137</f>
        <v>0</v>
      </c>
      <c r="W176" s="333">
        <f>'18A'!$AS$137</f>
        <v>0</v>
      </c>
      <c r="X176" s="333">
        <f>'19A'!$AS$137</f>
        <v>0</v>
      </c>
      <c r="Y176" s="333">
        <f>'20A'!$AS$137</f>
        <v>0</v>
      </c>
      <c r="Z176" s="333">
        <f>'21A'!$AS$137</f>
        <v>0</v>
      </c>
      <c r="AA176" s="333">
        <f>'22A'!$AS$137</f>
        <v>0</v>
      </c>
      <c r="AB176" s="333">
        <f>'23A'!$AS$137</f>
        <v>0</v>
      </c>
      <c r="AC176" s="333">
        <f>'24A'!$AS$137</f>
        <v>0</v>
      </c>
      <c r="AD176" s="333">
        <f>'25A'!$AS$137</f>
        <v>0</v>
      </c>
      <c r="AE176" s="333">
        <f>'26A'!$AS$137</f>
        <v>0</v>
      </c>
      <c r="AF176" s="333">
        <f>'27A'!$AS$137</f>
        <v>0</v>
      </c>
      <c r="AG176" s="333">
        <f>'28A'!$AS$137</f>
        <v>0</v>
      </c>
      <c r="AH176" s="333">
        <f>'29A'!$AS$137</f>
        <v>0</v>
      </c>
      <c r="AI176" s="333">
        <f>'30A'!$AS$137</f>
        <v>0</v>
      </c>
    </row>
    <row r="177" spans="1:35" ht="17.399999999999999" hidden="1">
      <c r="A177" s="298"/>
      <c r="B177" s="296" t="str">
        <f>CONCATENATE("H 0.6x ",'1A'!AH$135)</f>
        <v xml:space="preserve">H 0.6x </v>
      </c>
      <c r="C177" s="286" t="s">
        <v>544</v>
      </c>
      <c r="D177" s="293" t="s">
        <v>133</v>
      </c>
      <c r="E177" s="287" t="e">
        <f t="shared" si="2"/>
        <v>#REF!</v>
      </c>
      <c r="F177" s="333">
        <f>'1A'!$AU$137</f>
        <v>0</v>
      </c>
      <c r="G177" s="333" t="e">
        <f>#REF!</f>
        <v>#REF!</v>
      </c>
      <c r="H177" s="333">
        <f>'3A'!$AT$137</f>
        <v>0</v>
      </c>
      <c r="I177" s="333">
        <f>'4A'!$AT$137</f>
        <v>0</v>
      </c>
      <c r="J177" s="333">
        <f>'5A'!$AT$137</f>
        <v>0</v>
      </c>
      <c r="K177" s="333">
        <f>'6A'!$AT$137</f>
        <v>0</v>
      </c>
      <c r="L177" s="333">
        <f>'7A'!$AT$137</f>
        <v>0</v>
      </c>
      <c r="M177" s="333">
        <f>'8A'!$AT$137</f>
        <v>0</v>
      </c>
      <c r="N177" s="333">
        <f>'9A'!$AT$137</f>
        <v>0</v>
      </c>
      <c r="O177" s="333">
        <f>'10A'!$AT$137</f>
        <v>0</v>
      </c>
      <c r="P177" s="333">
        <f>'11A'!$AT$137</f>
        <v>0</v>
      </c>
      <c r="Q177" s="333">
        <f>'12A'!$AT$137</f>
        <v>0</v>
      </c>
      <c r="R177" s="333">
        <f>'13A'!$AT$137</f>
        <v>0</v>
      </c>
      <c r="S177" s="333">
        <f>'14A'!$AT$137</f>
        <v>0</v>
      </c>
      <c r="T177" s="333">
        <f>'15A'!$AT$137</f>
        <v>0</v>
      </c>
      <c r="U177" s="333">
        <f>'16A'!$AT$137</f>
        <v>0</v>
      </c>
      <c r="V177" s="333">
        <f>'17A'!$AT$137</f>
        <v>0</v>
      </c>
      <c r="W177" s="333">
        <f>'18A'!$AT$137</f>
        <v>0</v>
      </c>
      <c r="X177" s="333">
        <f>'19A'!$AT$137</f>
        <v>0</v>
      </c>
      <c r="Y177" s="333">
        <f>'20A'!$AT$137</f>
        <v>0</v>
      </c>
      <c r="Z177" s="333">
        <f>'21A'!$AT$137</f>
        <v>0</v>
      </c>
      <c r="AA177" s="333">
        <f>'22A'!$AT$137</f>
        <v>0</v>
      </c>
      <c r="AB177" s="333">
        <f>'23A'!$AT$137</f>
        <v>0</v>
      </c>
      <c r="AC177" s="333">
        <f>'24A'!$AT$137</f>
        <v>0</v>
      </c>
      <c r="AD177" s="333">
        <f>'25A'!$AT$137</f>
        <v>0</v>
      </c>
      <c r="AE177" s="333">
        <f>'26A'!$AT$137</f>
        <v>0</v>
      </c>
      <c r="AF177" s="333">
        <f>'27A'!$AT$137</f>
        <v>0</v>
      </c>
      <c r="AG177" s="333">
        <f>'28A'!$AT$137</f>
        <v>0</v>
      </c>
      <c r="AH177" s="333">
        <f>'29A'!$AT$137</f>
        <v>0</v>
      </c>
      <c r="AI177" s="333">
        <f>'30A'!$AT$137</f>
        <v>0</v>
      </c>
    </row>
    <row r="178" spans="1:35" ht="17.399999999999999" hidden="1">
      <c r="A178" s="298"/>
      <c r="B178" s="296" t="str">
        <f>CONCATENATE("H 0.6x ",'1A'!AI$135)</f>
        <v xml:space="preserve">H 0.6x </v>
      </c>
      <c r="C178" s="286" t="s">
        <v>545</v>
      </c>
      <c r="D178" s="293" t="s">
        <v>133</v>
      </c>
      <c r="E178" s="287" t="e">
        <f t="shared" si="2"/>
        <v>#REF!</v>
      </c>
      <c r="F178" s="333">
        <f>'1A'!$AV$137</f>
        <v>0</v>
      </c>
      <c r="G178" s="333" t="e">
        <f>#REF!</f>
        <v>#REF!</v>
      </c>
      <c r="H178" s="333">
        <f>'3A'!$AU$137</f>
        <v>0</v>
      </c>
      <c r="I178" s="333">
        <f>'4A'!$AU$137</f>
        <v>0</v>
      </c>
      <c r="J178" s="333">
        <f>'5A'!$AU$137</f>
        <v>0</v>
      </c>
      <c r="K178" s="333">
        <f>'6A'!$AU$137</f>
        <v>0</v>
      </c>
      <c r="L178" s="333">
        <f>'7A'!$AU$137</f>
        <v>0</v>
      </c>
      <c r="M178" s="333">
        <f>'8A'!$AU$137</f>
        <v>0</v>
      </c>
      <c r="N178" s="333">
        <f>'9A'!$AU$137</f>
        <v>0</v>
      </c>
      <c r="O178" s="333">
        <f>'10A'!$AU$137</f>
        <v>0</v>
      </c>
      <c r="P178" s="333">
        <f>'11A'!$AU$137</f>
        <v>0</v>
      </c>
      <c r="Q178" s="333">
        <f>'12A'!$AU$137</f>
        <v>0</v>
      </c>
      <c r="R178" s="333">
        <f>'13A'!$AU$137</f>
        <v>0</v>
      </c>
      <c r="S178" s="333">
        <f>'14A'!$AU$137</f>
        <v>0</v>
      </c>
      <c r="T178" s="333">
        <f>'15A'!$AU$137</f>
        <v>0</v>
      </c>
      <c r="U178" s="333">
        <f>'16A'!$AU$137</f>
        <v>0</v>
      </c>
      <c r="V178" s="333">
        <f>'17A'!$AU$137</f>
        <v>0</v>
      </c>
      <c r="W178" s="333">
        <f>'18A'!$AU$137</f>
        <v>0</v>
      </c>
      <c r="X178" s="333">
        <f>'19A'!$AU$137</f>
        <v>0</v>
      </c>
      <c r="Y178" s="333">
        <f>'20A'!$AU$137</f>
        <v>0</v>
      </c>
      <c r="Z178" s="333">
        <f>'21A'!$AU$137</f>
        <v>0</v>
      </c>
      <c r="AA178" s="333">
        <f>'22A'!$AU$137</f>
        <v>0</v>
      </c>
      <c r="AB178" s="333">
        <f>'23A'!$AU$137</f>
        <v>0</v>
      </c>
      <c r="AC178" s="333">
        <f>'24A'!$AU$137</f>
        <v>0</v>
      </c>
      <c r="AD178" s="333">
        <f>'25A'!$AU$137</f>
        <v>0</v>
      </c>
      <c r="AE178" s="333">
        <f>'26A'!$AU$137</f>
        <v>0</v>
      </c>
      <c r="AF178" s="333">
        <f>'27A'!$AU$137</f>
        <v>0</v>
      </c>
      <c r="AG178" s="333">
        <f>'28A'!$AU$137</f>
        <v>0</v>
      </c>
      <c r="AH178" s="333">
        <f>'29A'!$AU$137</f>
        <v>0</v>
      </c>
      <c r="AI178" s="333">
        <f>'30A'!$AU$137</f>
        <v>0</v>
      </c>
    </row>
    <row r="179" spans="1:35" ht="17.399999999999999" hidden="1">
      <c r="A179" s="298"/>
      <c r="B179" s="296" t="str">
        <f>CONCATENATE("H 0.8x ",'1A'!AB$135)</f>
        <v>H 0.8x 20x40</v>
      </c>
      <c r="C179" s="286" t="s">
        <v>546</v>
      </c>
      <c r="D179" s="293" t="s">
        <v>133</v>
      </c>
      <c r="E179" s="287" t="e">
        <f t="shared" si="2"/>
        <v>#REF!</v>
      </c>
      <c r="F179" s="333">
        <f>'1A'!$AO$138</f>
        <v>0</v>
      </c>
      <c r="G179" s="333" t="e">
        <f>#REF!</f>
        <v>#REF!</v>
      </c>
      <c r="H179" s="333">
        <f>'3A'!$AN$138</f>
        <v>0</v>
      </c>
      <c r="I179" s="333">
        <f>'4A'!$AN$138</f>
        <v>0</v>
      </c>
      <c r="J179" s="333">
        <f>'5A'!$AN$138</f>
        <v>0</v>
      </c>
      <c r="K179" s="333">
        <f>'6A'!$AN$138</f>
        <v>0</v>
      </c>
      <c r="L179" s="333">
        <f>'7A'!$AN$138</f>
        <v>0</v>
      </c>
      <c r="M179" s="333">
        <f>'8A'!$AN$138</f>
        <v>0</v>
      </c>
      <c r="N179" s="333">
        <f>'9A'!$AN$138</f>
        <v>0</v>
      </c>
      <c r="O179" s="333">
        <f>'10A'!$AN$138</f>
        <v>0</v>
      </c>
      <c r="P179" s="333">
        <f>'11A'!$AN$138</f>
        <v>0</v>
      </c>
      <c r="Q179" s="333">
        <f>'12A'!$AN$138</f>
        <v>0</v>
      </c>
      <c r="R179" s="333">
        <f>'13A'!$AN$138</f>
        <v>0</v>
      </c>
      <c r="S179" s="333">
        <f>'14A'!$AN$138</f>
        <v>0</v>
      </c>
      <c r="T179" s="333">
        <f>'15A'!$AN$138</f>
        <v>0</v>
      </c>
      <c r="U179" s="333">
        <f>'16A'!$AN$138</f>
        <v>0</v>
      </c>
      <c r="V179" s="333">
        <f>'17A'!$AN$138</f>
        <v>0</v>
      </c>
      <c r="W179" s="333">
        <f>'18A'!$AN$138</f>
        <v>0</v>
      </c>
      <c r="X179" s="333">
        <f>'19A'!$AN$138</f>
        <v>0</v>
      </c>
      <c r="Y179" s="333">
        <f>'20A'!$AN$138</f>
        <v>0</v>
      </c>
      <c r="Z179" s="333">
        <f>'21A'!$AN$138</f>
        <v>0</v>
      </c>
      <c r="AA179" s="333">
        <f>'22A'!$AN$138</f>
        <v>0</v>
      </c>
      <c r="AB179" s="333">
        <f>'23A'!$AN$138</f>
        <v>0</v>
      </c>
      <c r="AC179" s="333">
        <f>'24A'!$AN$138</f>
        <v>0</v>
      </c>
      <c r="AD179" s="333">
        <f>'25A'!$AN$138</f>
        <v>0</v>
      </c>
      <c r="AE179" s="333">
        <f>'26A'!$AN$138</f>
        <v>0</v>
      </c>
      <c r="AF179" s="333">
        <f>'27A'!$AN$138</f>
        <v>0</v>
      </c>
      <c r="AG179" s="333">
        <f>'28A'!$AN$138</f>
        <v>0</v>
      </c>
      <c r="AH179" s="333">
        <f>'29A'!$AN$138</f>
        <v>0</v>
      </c>
      <c r="AI179" s="333">
        <f>'30A'!$AN$138</f>
        <v>0</v>
      </c>
    </row>
    <row r="180" spans="1:35" ht="17.399999999999999" hidden="1">
      <c r="A180" s="298"/>
      <c r="B180" s="296" t="str">
        <f>CONCATENATE("H 0.8x ",'1A'!AC$135)</f>
        <v>H 0.8x 25x50</v>
      </c>
      <c r="C180" s="286" t="s">
        <v>547</v>
      </c>
      <c r="D180" s="293" t="s">
        <v>133</v>
      </c>
      <c r="E180" s="287" t="e">
        <f t="shared" si="2"/>
        <v>#REF!</v>
      </c>
      <c r="F180" s="333">
        <f>'1A'!$AP$138</f>
        <v>0</v>
      </c>
      <c r="G180" s="333" t="e">
        <f>#REF!</f>
        <v>#REF!</v>
      </c>
      <c r="H180" s="333">
        <f>'3A'!$AO$138</f>
        <v>0</v>
      </c>
      <c r="I180" s="333">
        <f>'4A'!$AO$138</f>
        <v>0</v>
      </c>
      <c r="J180" s="333">
        <f>'5A'!$AO$138</f>
        <v>0</v>
      </c>
      <c r="K180" s="333">
        <f>'6A'!$AO$138</f>
        <v>0</v>
      </c>
      <c r="L180" s="333">
        <f>'7A'!$AO$138</f>
        <v>0</v>
      </c>
      <c r="M180" s="333">
        <f>'8A'!$AO$138</f>
        <v>0</v>
      </c>
      <c r="N180" s="333">
        <f>'9A'!$AO$138</f>
        <v>0</v>
      </c>
      <c r="O180" s="333">
        <f>'10A'!$AO$138</f>
        <v>0</v>
      </c>
      <c r="P180" s="333">
        <f>'11A'!$AO$138</f>
        <v>0</v>
      </c>
      <c r="Q180" s="333">
        <f>'12A'!$AO$138</f>
        <v>0</v>
      </c>
      <c r="R180" s="333">
        <f>'13A'!$AO$138</f>
        <v>0</v>
      </c>
      <c r="S180" s="333">
        <f>'14A'!$AO$138</f>
        <v>0</v>
      </c>
      <c r="T180" s="333">
        <f>'15A'!$AO$138</f>
        <v>0</v>
      </c>
      <c r="U180" s="333">
        <f>'16A'!$AO$138</f>
        <v>0</v>
      </c>
      <c r="V180" s="333">
        <f>'17A'!$AO$138</f>
        <v>0</v>
      </c>
      <c r="W180" s="333">
        <f>'18A'!$AO$138</f>
        <v>0</v>
      </c>
      <c r="X180" s="333">
        <f>'19A'!$AO$138</f>
        <v>0</v>
      </c>
      <c r="Y180" s="333">
        <f>'20A'!$AO$138</f>
        <v>0</v>
      </c>
      <c r="Z180" s="333">
        <f>'21A'!$AO$138</f>
        <v>0</v>
      </c>
      <c r="AA180" s="333">
        <f>'22A'!$AO$138</f>
        <v>0</v>
      </c>
      <c r="AB180" s="333">
        <f>'23A'!$AO$138</f>
        <v>0</v>
      </c>
      <c r="AC180" s="333">
        <f>'24A'!$AO$138</f>
        <v>0</v>
      </c>
      <c r="AD180" s="333">
        <f>'25A'!$AO$138</f>
        <v>0</v>
      </c>
      <c r="AE180" s="333">
        <f>'26A'!$AO$138</f>
        <v>0</v>
      </c>
      <c r="AF180" s="333">
        <f>'27A'!$AO$138</f>
        <v>0</v>
      </c>
      <c r="AG180" s="333">
        <f>'28A'!$AO$138</f>
        <v>0</v>
      </c>
      <c r="AH180" s="333">
        <f>'29A'!$AO$138</f>
        <v>0</v>
      </c>
      <c r="AI180" s="333">
        <f>'30A'!$AO$138</f>
        <v>0</v>
      </c>
    </row>
    <row r="181" spans="1:35" ht="17.399999999999999" hidden="1">
      <c r="A181" s="298"/>
      <c r="B181" s="296" t="str">
        <f>CONCATENATE("H 0.8x ",'1A'!AD$135)</f>
        <v>H 0.8x 30x60</v>
      </c>
      <c r="C181" s="286" t="s">
        <v>305</v>
      </c>
      <c r="D181" s="293" t="s">
        <v>133</v>
      </c>
      <c r="E181" s="287" t="e">
        <f t="shared" si="2"/>
        <v>#REF!</v>
      </c>
      <c r="F181" s="333">
        <f>'1A'!$AQ$138</f>
        <v>0</v>
      </c>
      <c r="G181" s="333" t="e">
        <f>#REF!</f>
        <v>#REF!</v>
      </c>
      <c r="H181" s="333">
        <f>'3A'!$AP$138</f>
        <v>0</v>
      </c>
      <c r="I181" s="333">
        <f>'4A'!$AP$138</f>
        <v>0</v>
      </c>
      <c r="J181" s="333">
        <f>'5A'!$AP$138</f>
        <v>0</v>
      </c>
      <c r="K181" s="333">
        <f>'6A'!$AP$138</f>
        <v>0</v>
      </c>
      <c r="L181" s="333">
        <f>'7A'!$AP$138</f>
        <v>0</v>
      </c>
      <c r="M181" s="333">
        <f>'8A'!$AP$138</f>
        <v>0</v>
      </c>
      <c r="N181" s="333">
        <f>'9A'!$AP$138</f>
        <v>0</v>
      </c>
      <c r="O181" s="333">
        <f>'10A'!$AP$138</f>
        <v>0</v>
      </c>
      <c r="P181" s="333">
        <f>'11A'!$AP$138</f>
        <v>0</v>
      </c>
      <c r="Q181" s="333">
        <f>'12A'!$AP$138</f>
        <v>0</v>
      </c>
      <c r="R181" s="333">
        <f>'13A'!$AP$138</f>
        <v>0</v>
      </c>
      <c r="S181" s="333">
        <f>'14A'!$AP$138</f>
        <v>0</v>
      </c>
      <c r="T181" s="333">
        <f>'15A'!$AP$138</f>
        <v>0</v>
      </c>
      <c r="U181" s="333">
        <f>'16A'!$AP$138</f>
        <v>0</v>
      </c>
      <c r="V181" s="333">
        <f>'17A'!$AP$138</f>
        <v>0</v>
      </c>
      <c r="W181" s="333">
        <f>'18A'!$AP$138</f>
        <v>0</v>
      </c>
      <c r="X181" s="333">
        <f>'19A'!$AP$138</f>
        <v>0</v>
      </c>
      <c r="Y181" s="333">
        <f>'20A'!$AP$138</f>
        <v>0</v>
      </c>
      <c r="Z181" s="333">
        <f>'21A'!$AP$138</f>
        <v>0</v>
      </c>
      <c r="AA181" s="333">
        <f>'22A'!$AP$138</f>
        <v>0</v>
      </c>
      <c r="AB181" s="333">
        <f>'23A'!$AP$138</f>
        <v>0</v>
      </c>
      <c r="AC181" s="333">
        <f>'24A'!$AP$138</f>
        <v>0</v>
      </c>
      <c r="AD181" s="333">
        <f>'25A'!$AP$138</f>
        <v>0</v>
      </c>
      <c r="AE181" s="333">
        <f>'26A'!$AP$138</f>
        <v>0</v>
      </c>
      <c r="AF181" s="333">
        <f>'27A'!$AP$138</f>
        <v>0</v>
      </c>
      <c r="AG181" s="333">
        <f>'28A'!$AP$138</f>
        <v>0</v>
      </c>
      <c r="AH181" s="333">
        <f>'29A'!$AP$138</f>
        <v>0</v>
      </c>
      <c r="AI181" s="333">
        <f>'30A'!$AP$138</f>
        <v>0</v>
      </c>
    </row>
    <row r="182" spans="1:35" ht="17.399999999999999" hidden="1">
      <c r="A182" s="298"/>
      <c r="B182" s="296" t="str">
        <f>CONCATENATE("H 0.8x ",'1A'!AE$135)</f>
        <v>H 0.8x 30x90</v>
      </c>
      <c r="C182" s="286" t="s">
        <v>548</v>
      </c>
      <c r="D182" s="293" t="s">
        <v>133</v>
      </c>
      <c r="E182" s="287" t="e">
        <f t="shared" si="2"/>
        <v>#REF!</v>
      </c>
      <c r="F182" s="333">
        <f>'1A'!$AR$138</f>
        <v>0</v>
      </c>
      <c r="G182" s="333" t="e">
        <f>#REF!</f>
        <v>#REF!</v>
      </c>
      <c r="H182" s="333">
        <f>'3A'!$AQ$138</f>
        <v>0</v>
      </c>
      <c r="I182" s="333">
        <f>'4A'!$AQ$138</f>
        <v>0</v>
      </c>
      <c r="J182" s="333">
        <f>'5A'!$AQ$138</f>
        <v>0</v>
      </c>
      <c r="K182" s="333">
        <f>'6A'!$AQ$138</f>
        <v>0</v>
      </c>
      <c r="L182" s="333">
        <f>'7A'!$AQ$138</f>
        <v>0</v>
      </c>
      <c r="M182" s="333">
        <f>'8A'!$AQ$138</f>
        <v>0</v>
      </c>
      <c r="N182" s="333">
        <f>'9A'!$AQ$138</f>
        <v>0</v>
      </c>
      <c r="O182" s="333">
        <f>'10A'!$AQ$138</f>
        <v>0</v>
      </c>
      <c r="P182" s="333">
        <f>'11A'!$AQ$138</f>
        <v>0</v>
      </c>
      <c r="Q182" s="333">
        <f>'12A'!$AQ$138</f>
        <v>0</v>
      </c>
      <c r="R182" s="333">
        <f>'13A'!$AQ$138</f>
        <v>0</v>
      </c>
      <c r="S182" s="333">
        <f>'14A'!$AQ$138</f>
        <v>0</v>
      </c>
      <c r="T182" s="333">
        <f>'15A'!$AQ$138</f>
        <v>0</v>
      </c>
      <c r="U182" s="333">
        <f>'16A'!$AQ$138</f>
        <v>0</v>
      </c>
      <c r="V182" s="333">
        <f>'17A'!$AQ$138</f>
        <v>0</v>
      </c>
      <c r="W182" s="333">
        <f>'18A'!$AQ$138</f>
        <v>0</v>
      </c>
      <c r="X182" s="333">
        <f>'19A'!$AQ$138</f>
        <v>0</v>
      </c>
      <c r="Y182" s="333">
        <f>'20A'!$AQ$138</f>
        <v>0</v>
      </c>
      <c r="Z182" s="333">
        <f>'21A'!$AQ$138</f>
        <v>0</v>
      </c>
      <c r="AA182" s="333">
        <f>'22A'!$AQ$138</f>
        <v>0</v>
      </c>
      <c r="AB182" s="333">
        <f>'23A'!$AQ$138</f>
        <v>0</v>
      </c>
      <c r="AC182" s="333">
        <f>'24A'!$AQ$138</f>
        <v>0</v>
      </c>
      <c r="AD182" s="333">
        <f>'25A'!$AQ$138</f>
        <v>0</v>
      </c>
      <c r="AE182" s="333">
        <f>'26A'!$AQ$138</f>
        <v>0</v>
      </c>
      <c r="AF182" s="333">
        <f>'27A'!$AQ$138</f>
        <v>0</v>
      </c>
      <c r="AG182" s="333">
        <f>'28A'!$AQ$138</f>
        <v>0</v>
      </c>
      <c r="AH182" s="333">
        <f>'29A'!$AQ$138</f>
        <v>0</v>
      </c>
      <c r="AI182" s="333">
        <f>'30A'!$AQ$138</f>
        <v>0</v>
      </c>
    </row>
    <row r="183" spans="1:35" ht="17.399999999999999" hidden="1">
      <c r="A183" s="298"/>
      <c r="B183" s="296" t="str">
        <f>CONCATENATE("H 0.8x ",'1A'!AF$135)</f>
        <v>H 0.8x 40x80</v>
      </c>
      <c r="C183" s="286" t="s">
        <v>549</v>
      </c>
      <c r="D183" s="293" t="s">
        <v>133</v>
      </c>
      <c r="E183" s="287" t="e">
        <f t="shared" si="2"/>
        <v>#REF!</v>
      </c>
      <c r="F183" s="333">
        <f>'1A'!$AS$138</f>
        <v>0</v>
      </c>
      <c r="G183" s="333" t="e">
        <f>#REF!</f>
        <v>#REF!</v>
      </c>
      <c r="H183" s="333">
        <f>'3A'!$AR$138</f>
        <v>0</v>
      </c>
      <c r="I183" s="333">
        <f>'4A'!$AR$138</f>
        <v>0</v>
      </c>
      <c r="J183" s="333">
        <f>'5A'!$AR$138</f>
        <v>0</v>
      </c>
      <c r="K183" s="333">
        <f>'6A'!$AR$138</f>
        <v>0</v>
      </c>
      <c r="L183" s="333">
        <f>'7A'!$AR$138</f>
        <v>0</v>
      </c>
      <c r="M183" s="333">
        <f>'8A'!$AR$138</f>
        <v>0</v>
      </c>
      <c r="N183" s="333">
        <f>'9A'!$AR$138</f>
        <v>0</v>
      </c>
      <c r="O183" s="333">
        <f>'10A'!$AR$138</f>
        <v>0</v>
      </c>
      <c r="P183" s="333">
        <f>'11A'!$AR$138</f>
        <v>0</v>
      </c>
      <c r="Q183" s="333">
        <f>'12A'!$AR$138</f>
        <v>0</v>
      </c>
      <c r="R183" s="333">
        <f>'13A'!$AR$138</f>
        <v>0</v>
      </c>
      <c r="S183" s="333">
        <f>'14A'!$AR$138</f>
        <v>0</v>
      </c>
      <c r="T183" s="333">
        <f>'15A'!$AR$138</f>
        <v>0</v>
      </c>
      <c r="U183" s="333">
        <f>'16A'!$AR$138</f>
        <v>0</v>
      </c>
      <c r="V183" s="333">
        <f>'17A'!$AR$138</f>
        <v>0</v>
      </c>
      <c r="W183" s="333">
        <f>'18A'!$AR$138</f>
        <v>0</v>
      </c>
      <c r="X183" s="333">
        <f>'19A'!$AR$138</f>
        <v>0</v>
      </c>
      <c r="Y183" s="333">
        <f>'20A'!$AR$138</f>
        <v>0</v>
      </c>
      <c r="Z183" s="333">
        <f>'21A'!$AR$138</f>
        <v>0</v>
      </c>
      <c r="AA183" s="333">
        <f>'22A'!$AR$138</f>
        <v>0</v>
      </c>
      <c r="AB183" s="333">
        <f>'23A'!$AR$138</f>
        <v>0</v>
      </c>
      <c r="AC183" s="333">
        <f>'24A'!$AR$138</f>
        <v>0</v>
      </c>
      <c r="AD183" s="333">
        <f>'25A'!$AR$138</f>
        <v>0</v>
      </c>
      <c r="AE183" s="333">
        <f>'26A'!$AR$138</f>
        <v>0</v>
      </c>
      <c r="AF183" s="333">
        <f>'27A'!$AR$138</f>
        <v>0</v>
      </c>
      <c r="AG183" s="333">
        <f>'28A'!$AR$138</f>
        <v>0</v>
      </c>
      <c r="AH183" s="333">
        <f>'29A'!$AR$138</f>
        <v>0</v>
      </c>
      <c r="AI183" s="333">
        <f>'30A'!$AR$138</f>
        <v>0</v>
      </c>
    </row>
    <row r="184" spans="1:35" ht="17.399999999999999" hidden="1">
      <c r="A184" s="298"/>
      <c r="B184" s="296" t="str">
        <f>CONCATENATE("H 0.8x ",'1A'!AG$135)</f>
        <v>H 0.8x 50x100</v>
      </c>
      <c r="C184" s="286" t="s">
        <v>550</v>
      </c>
      <c r="D184" s="293" t="s">
        <v>133</v>
      </c>
      <c r="E184" s="287" t="e">
        <f t="shared" si="2"/>
        <v>#REF!</v>
      </c>
      <c r="F184" s="333">
        <f>'1A'!$AT$138</f>
        <v>0</v>
      </c>
      <c r="G184" s="333" t="e">
        <f>#REF!</f>
        <v>#REF!</v>
      </c>
      <c r="H184" s="333">
        <f>'3A'!$AS$138</f>
        <v>0</v>
      </c>
      <c r="I184" s="333">
        <f>'4A'!$AS$138</f>
        <v>0</v>
      </c>
      <c r="J184" s="333">
        <f>'5A'!$AS$138</f>
        <v>0</v>
      </c>
      <c r="K184" s="333">
        <f>'6A'!$AS$138</f>
        <v>0</v>
      </c>
      <c r="L184" s="333">
        <f>'7A'!$AS$138</f>
        <v>0</v>
      </c>
      <c r="M184" s="333">
        <f>'8A'!$AS$138</f>
        <v>0</v>
      </c>
      <c r="N184" s="333">
        <f>'9A'!$AS$138</f>
        <v>0</v>
      </c>
      <c r="O184" s="333">
        <f>'10A'!$AS$138</f>
        <v>0</v>
      </c>
      <c r="P184" s="333">
        <f>'11A'!$AS$138</f>
        <v>0</v>
      </c>
      <c r="Q184" s="333">
        <f>'12A'!$AS$138</f>
        <v>0</v>
      </c>
      <c r="R184" s="333">
        <f>'13A'!$AS$138</f>
        <v>0</v>
      </c>
      <c r="S184" s="333">
        <f>'14A'!$AS$138</f>
        <v>0</v>
      </c>
      <c r="T184" s="333">
        <f>'15A'!$AS$138</f>
        <v>0</v>
      </c>
      <c r="U184" s="333">
        <f>'16A'!$AS$138</f>
        <v>0</v>
      </c>
      <c r="V184" s="333">
        <f>'17A'!$AS$138</f>
        <v>0</v>
      </c>
      <c r="W184" s="333">
        <f>'18A'!$AS$138</f>
        <v>0</v>
      </c>
      <c r="X184" s="333">
        <f>'19A'!$AS$138</f>
        <v>0</v>
      </c>
      <c r="Y184" s="333">
        <f>'20A'!$AS$138</f>
        <v>0</v>
      </c>
      <c r="Z184" s="333">
        <f>'21A'!$AS$138</f>
        <v>0</v>
      </c>
      <c r="AA184" s="333">
        <f>'22A'!$AS$138</f>
        <v>0</v>
      </c>
      <c r="AB184" s="333">
        <f>'23A'!$AS$138</f>
        <v>0</v>
      </c>
      <c r="AC184" s="333">
        <f>'24A'!$AS$138</f>
        <v>0</v>
      </c>
      <c r="AD184" s="333">
        <f>'25A'!$AS$138</f>
        <v>0</v>
      </c>
      <c r="AE184" s="333">
        <f>'26A'!$AS$138</f>
        <v>0</v>
      </c>
      <c r="AF184" s="333">
        <f>'27A'!$AS$138</f>
        <v>0</v>
      </c>
      <c r="AG184" s="333">
        <f>'28A'!$AS$138</f>
        <v>0</v>
      </c>
      <c r="AH184" s="333">
        <f>'29A'!$AS$138</f>
        <v>0</v>
      </c>
      <c r="AI184" s="333">
        <f>'30A'!$AS$138</f>
        <v>0</v>
      </c>
    </row>
    <row r="185" spans="1:35" ht="17.399999999999999" hidden="1">
      <c r="A185" s="298"/>
      <c r="B185" s="296" t="str">
        <f>CONCATENATE("H 0.8x ",'1A'!AH$135)</f>
        <v xml:space="preserve">H 0.8x </v>
      </c>
      <c r="C185" s="286" t="s">
        <v>551</v>
      </c>
      <c r="D185" s="293" t="s">
        <v>133</v>
      </c>
      <c r="E185" s="287" t="e">
        <f t="shared" si="2"/>
        <v>#REF!</v>
      </c>
      <c r="F185" s="333">
        <f>'1A'!$AU$138</f>
        <v>0</v>
      </c>
      <c r="G185" s="333" t="e">
        <f>#REF!</f>
        <v>#REF!</v>
      </c>
      <c r="H185" s="333">
        <f>'3A'!$AT$138</f>
        <v>0</v>
      </c>
      <c r="I185" s="333">
        <f>'4A'!$AT$138</f>
        <v>0</v>
      </c>
      <c r="J185" s="333">
        <f>'5A'!$AT$138</f>
        <v>0</v>
      </c>
      <c r="K185" s="333">
        <f>'6A'!$AT$138</f>
        <v>0</v>
      </c>
      <c r="L185" s="333">
        <f>'7A'!$AT$138</f>
        <v>0</v>
      </c>
      <c r="M185" s="333">
        <f>'8A'!$AT$138</f>
        <v>0</v>
      </c>
      <c r="N185" s="333">
        <f>'9A'!$AT$138</f>
        <v>0</v>
      </c>
      <c r="O185" s="333">
        <f>'10A'!$AT$138</f>
        <v>0</v>
      </c>
      <c r="P185" s="333">
        <f>'11A'!$AT$138</f>
        <v>0</v>
      </c>
      <c r="Q185" s="333">
        <f>'12A'!$AT$138</f>
        <v>0</v>
      </c>
      <c r="R185" s="333">
        <f>'13A'!$AT$138</f>
        <v>0</v>
      </c>
      <c r="S185" s="333">
        <f>'14A'!$AT$138</f>
        <v>0</v>
      </c>
      <c r="T185" s="333">
        <f>'15A'!$AT$138</f>
        <v>0</v>
      </c>
      <c r="U185" s="333">
        <f>'16A'!$AT$138</f>
        <v>0</v>
      </c>
      <c r="V185" s="333">
        <f>'17A'!$AT$138</f>
        <v>0</v>
      </c>
      <c r="W185" s="333">
        <f>'18A'!$AT$138</f>
        <v>0</v>
      </c>
      <c r="X185" s="333">
        <f>'19A'!$AT$138</f>
        <v>0</v>
      </c>
      <c r="Y185" s="333">
        <f>'20A'!$AT$138</f>
        <v>0</v>
      </c>
      <c r="Z185" s="333">
        <f>'21A'!$AT$138</f>
        <v>0</v>
      </c>
      <c r="AA185" s="333">
        <f>'22A'!$AT$138</f>
        <v>0</v>
      </c>
      <c r="AB185" s="333">
        <f>'23A'!$AT$138</f>
        <v>0</v>
      </c>
      <c r="AC185" s="333">
        <f>'24A'!$AT$138</f>
        <v>0</v>
      </c>
      <c r="AD185" s="333">
        <f>'25A'!$AT$138</f>
        <v>0</v>
      </c>
      <c r="AE185" s="333">
        <f>'26A'!$AT$138</f>
        <v>0</v>
      </c>
      <c r="AF185" s="333">
        <f>'27A'!$AT$138</f>
        <v>0</v>
      </c>
      <c r="AG185" s="333">
        <f>'28A'!$AT$138</f>
        <v>0</v>
      </c>
      <c r="AH185" s="333">
        <f>'29A'!$AT$138</f>
        <v>0</v>
      </c>
      <c r="AI185" s="333">
        <f>'30A'!$AT$138</f>
        <v>0</v>
      </c>
    </row>
    <row r="186" spans="1:35" ht="17.399999999999999" hidden="1">
      <c r="A186" s="298"/>
      <c r="B186" s="296" t="str">
        <f>CONCATENATE("H 0.8x ",'1A'!AI$135)</f>
        <v xml:space="preserve">H 0.8x </v>
      </c>
      <c r="C186" s="286" t="s">
        <v>552</v>
      </c>
      <c r="D186" s="293" t="s">
        <v>133</v>
      </c>
      <c r="E186" s="287" t="e">
        <f t="shared" si="2"/>
        <v>#REF!</v>
      </c>
      <c r="F186" s="333">
        <f>'1A'!$AV$138</f>
        <v>0</v>
      </c>
      <c r="G186" s="333" t="e">
        <f>#REF!</f>
        <v>#REF!</v>
      </c>
      <c r="H186" s="333">
        <f>'3A'!$AU$138</f>
        <v>0</v>
      </c>
      <c r="I186" s="333">
        <f>'4A'!$AU$138</f>
        <v>0</v>
      </c>
      <c r="J186" s="333">
        <f>'5A'!$AU$138</f>
        <v>0</v>
      </c>
      <c r="K186" s="333">
        <f>'6A'!$AU$138</f>
        <v>0</v>
      </c>
      <c r="L186" s="333">
        <f>'7A'!$AU$138</f>
        <v>0</v>
      </c>
      <c r="M186" s="333">
        <f>'8A'!$AU$138</f>
        <v>0</v>
      </c>
      <c r="N186" s="333">
        <f>'9A'!$AU$138</f>
        <v>0</v>
      </c>
      <c r="O186" s="333">
        <f>'10A'!$AU$138</f>
        <v>0</v>
      </c>
      <c r="P186" s="333">
        <f>'11A'!$AU$138</f>
        <v>0</v>
      </c>
      <c r="Q186" s="333">
        <f>'12A'!$AU$138</f>
        <v>0</v>
      </c>
      <c r="R186" s="333">
        <f>'13A'!$AU$138</f>
        <v>0</v>
      </c>
      <c r="S186" s="333">
        <f>'14A'!$AU$138</f>
        <v>0</v>
      </c>
      <c r="T186" s="333">
        <f>'15A'!$AU$138</f>
        <v>0</v>
      </c>
      <c r="U186" s="333">
        <f>'16A'!$AU$138</f>
        <v>0</v>
      </c>
      <c r="V186" s="333">
        <f>'17A'!$AU$138</f>
        <v>0</v>
      </c>
      <c r="W186" s="333">
        <f>'18A'!$AU$138</f>
        <v>0</v>
      </c>
      <c r="X186" s="333">
        <f>'19A'!$AU$138</f>
        <v>0</v>
      </c>
      <c r="Y186" s="333">
        <f>'20A'!$AU$138</f>
        <v>0</v>
      </c>
      <c r="Z186" s="333">
        <f>'21A'!$AU$138</f>
        <v>0</v>
      </c>
      <c r="AA186" s="333">
        <f>'22A'!$AU$138</f>
        <v>0</v>
      </c>
      <c r="AB186" s="333">
        <f>'23A'!$AU$138</f>
        <v>0</v>
      </c>
      <c r="AC186" s="333">
        <f>'24A'!$AU$138</f>
        <v>0</v>
      </c>
      <c r="AD186" s="333">
        <f>'25A'!$AU$138</f>
        <v>0</v>
      </c>
      <c r="AE186" s="333">
        <f>'26A'!$AU$138</f>
        <v>0</v>
      </c>
      <c r="AF186" s="333">
        <f>'27A'!$AU$138</f>
        <v>0</v>
      </c>
      <c r="AG186" s="333">
        <f>'28A'!$AU$138</f>
        <v>0</v>
      </c>
      <c r="AH186" s="333">
        <f>'29A'!$AU$138</f>
        <v>0</v>
      </c>
      <c r="AI186" s="333">
        <f>'30A'!$AU$138</f>
        <v>0</v>
      </c>
    </row>
    <row r="187" spans="1:35" ht="17.399999999999999" hidden="1">
      <c r="A187" s="298"/>
      <c r="B187" s="296" t="str">
        <f>CONCATENATE("H 1.0x ",'1A'!AB$135)</f>
        <v>H 1.0x 20x40</v>
      </c>
      <c r="C187" s="286" t="s">
        <v>553</v>
      </c>
      <c r="D187" s="293" t="s">
        <v>133</v>
      </c>
      <c r="E187" s="287" t="e">
        <f t="shared" si="2"/>
        <v>#REF!</v>
      </c>
      <c r="F187" s="333">
        <f>'1A'!$AO$139</f>
        <v>0</v>
      </c>
      <c r="G187" s="333" t="e">
        <f>#REF!</f>
        <v>#REF!</v>
      </c>
      <c r="H187" s="333">
        <f>'3A'!$AN$139</f>
        <v>0</v>
      </c>
      <c r="I187" s="333">
        <f>'4A'!$AN$139</f>
        <v>0</v>
      </c>
      <c r="J187" s="333">
        <f>'5A'!$AN$139</f>
        <v>0</v>
      </c>
      <c r="K187" s="333">
        <f>'6A'!$AN$139</f>
        <v>0</v>
      </c>
      <c r="L187" s="333">
        <f>'7A'!$AN$139</f>
        <v>0</v>
      </c>
      <c r="M187" s="333">
        <f>'8A'!$AN$139</f>
        <v>0</v>
      </c>
      <c r="N187" s="333">
        <f>'9A'!$AN$139</f>
        <v>0</v>
      </c>
      <c r="O187" s="333">
        <f>'10A'!$AN$139</f>
        <v>0</v>
      </c>
      <c r="P187" s="333">
        <f>'11A'!$AN$139</f>
        <v>0</v>
      </c>
      <c r="Q187" s="333">
        <f>'12A'!$AN$139</f>
        <v>0</v>
      </c>
      <c r="R187" s="333">
        <f>'13A'!$AN$139</f>
        <v>0</v>
      </c>
      <c r="S187" s="333">
        <f>'14A'!$AN$139</f>
        <v>0</v>
      </c>
      <c r="T187" s="333">
        <f>'15A'!$AN$139</f>
        <v>0</v>
      </c>
      <c r="U187" s="333">
        <f>'16A'!$AN$139</f>
        <v>0</v>
      </c>
      <c r="V187" s="333">
        <f>'17A'!$AN$139</f>
        <v>0</v>
      </c>
      <c r="W187" s="333">
        <f>'18A'!$AN$139</f>
        <v>0</v>
      </c>
      <c r="X187" s="333">
        <f>'19A'!$AN$139</f>
        <v>0</v>
      </c>
      <c r="Y187" s="333">
        <f>'20A'!$AN$139</f>
        <v>0</v>
      </c>
      <c r="Z187" s="333">
        <f>'21A'!$AN$139</f>
        <v>0</v>
      </c>
      <c r="AA187" s="333">
        <f>'22A'!$AN$139</f>
        <v>0</v>
      </c>
      <c r="AB187" s="333">
        <f>'23A'!$AN$139</f>
        <v>0</v>
      </c>
      <c r="AC187" s="333">
        <f>'24A'!$AN$139</f>
        <v>0</v>
      </c>
      <c r="AD187" s="333">
        <f>'25A'!$AN$139</f>
        <v>0</v>
      </c>
      <c r="AE187" s="333">
        <f>'26A'!$AN$139</f>
        <v>0</v>
      </c>
      <c r="AF187" s="333">
        <f>'27A'!$AN$139</f>
        <v>0</v>
      </c>
      <c r="AG187" s="333">
        <f>'28A'!$AN$139</f>
        <v>0</v>
      </c>
      <c r="AH187" s="333">
        <f>'29A'!$AN$139</f>
        <v>0</v>
      </c>
      <c r="AI187" s="333">
        <f>'30A'!$AN$139</f>
        <v>0</v>
      </c>
    </row>
    <row r="188" spans="1:35" ht="17.399999999999999" hidden="1">
      <c r="A188" s="298"/>
      <c r="B188" s="296" t="str">
        <f>CONCATENATE("H 1.0x ",'1A'!AC$135)</f>
        <v>H 1.0x 25x50</v>
      </c>
      <c r="C188" s="286" t="s">
        <v>554</v>
      </c>
      <c r="D188" s="293" t="s">
        <v>133</v>
      </c>
      <c r="E188" s="287" t="e">
        <f t="shared" si="2"/>
        <v>#REF!</v>
      </c>
      <c r="F188" s="333">
        <f>'1A'!$AP$139</f>
        <v>0</v>
      </c>
      <c r="G188" s="333" t="e">
        <f>#REF!</f>
        <v>#REF!</v>
      </c>
      <c r="H188" s="333">
        <f>'3A'!$AO$139</f>
        <v>0</v>
      </c>
      <c r="I188" s="333">
        <f>'4A'!$AO$139</f>
        <v>0</v>
      </c>
      <c r="J188" s="333">
        <f>'5A'!$AO$139</f>
        <v>0</v>
      </c>
      <c r="K188" s="333">
        <f>'6A'!$AO$139</f>
        <v>0</v>
      </c>
      <c r="L188" s="333">
        <f>'7A'!$AO$139</f>
        <v>0</v>
      </c>
      <c r="M188" s="333">
        <f>'8A'!$AO$139</f>
        <v>0</v>
      </c>
      <c r="N188" s="333">
        <f>'9A'!$AO$139</f>
        <v>0</v>
      </c>
      <c r="O188" s="333">
        <f>'10A'!$AO$139</f>
        <v>0</v>
      </c>
      <c r="P188" s="333">
        <f>'11A'!$AO$139</f>
        <v>0</v>
      </c>
      <c r="Q188" s="333">
        <f>'12A'!$AO$139</f>
        <v>0</v>
      </c>
      <c r="R188" s="333">
        <f>'13A'!$AO$139</f>
        <v>0</v>
      </c>
      <c r="S188" s="333">
        <f>'14A'!$AO$139</f>
        <v>0</v>
      </c>
      <c r="T188" s="333">
        <f>'15A'!$AO$139</f>
        <v>0</v>
      </c>
      <c r="U188" s="333">
        <f>'16A'!$AO$139</f>
        <v>0</v>
      </c>
      <c r="V188" s="333">
        <f>'17A'!$AO$139</f>
        <v>0</v>
      </c>
      <c r="W188" s="333">
        <f>'18A'!$AO$139</f>
        <v>0</v>
      </c>
      <c r="X188" s="333">
        <f>'19A'!$AO$139</f>
        <v>0</v>
      </c>
      <c r="Y188" s="333">
        <f>'20A'!$AO$139</f>
        <v>0</v>
      </c>
      <c r="Z188" s="333">
        <f>'21A'!$AO$139</f>
        <v>0</v>
      </c>
      <c r="AA188" s="333">
        <f>'22A'!$AO$139</f>
        <v>0</v>
      </c>
      <c r="AB188" s="333">
        <f>'23A'!$AO$139</f>
        <v>0</v>
      </c>
      <c r="AC188" s="333">
        <f>'24A'!$AO$139</f>
        <v>0</v>
      </c>
      <c r="AD188" s="333">
        <f>'25A'!$AO$139</f>
        <v>0</v>
      </c>
      <c r="AE188" s="333">
        <f>'26A'!$AO$139</f>
        <v>0</v>
      </c>
      <c r="AF188" s="333">
        <f>'27A'!$AO$139</f>
        <v>0</v>
      </c>
      <c r="AG188" s="333">
        <f>'28A'!$AO$139</f>
        <v>0</v>
      </c>
      <c r="AH188" s="333">
        <f>'29A'!$AO$139</f>
        <v>0</v>
      </c>
      <c r="AI188" s="333">
        <f>'30A'!$AO$139</f>
        <v>0</v>
      </c>
    </row>
    <row r="189" spans="1:35" ht="17.399999999999999" hidden="1">
      <c r="A189" s="298"/>
      <c r="B189" s="296" t="str">
        <f>CONCATENATE("H 1.0x ",'1A'!AD$135)</f>
        <v>H 1.0x 30x60</v>
      </c>
      <c r="C189" s="286" t="s">
        <v>555</v>
      </c>
      <c r="D189" s="293" t="s">
        <v>133</v>
      </c>
      <c r="E189" s="287" t="e">
        <f t="shared" si="2"/>
        <v>#REF!</v>
      </c>
      <c r="F189" s="333">
        <f>'1A'!$AQ$139</f>
        <v>0</v>
      </c>
      <c r="G189" s="333" t="e">
        <f>#REF!</f>
        <v>#REF!</v>
      </c>
      <c r="H189" s="333">
        <f>'3A'!$AP$139</f>
        <v>0</v>
      </c>
      <c r="I189" s="333">
        <f>'4A'!$AP$139</f>
        <v>0</v>
      </c>
      <c r="J189" s="333">
        <f>'5A'!$AP$139</f>
        <v>0</v>
      </c>
      <c r="K189" s="333">
        <f>'6A'!$AP$139</f>
        <v>0</v>
      </c>
      <c r="L189" s="333">
        <f>'7A'!$AP$139</f>
        <v>0</v>
      </c>
      <c r="M189" s="333">
        <f>'8A'!$AP$139</f>
        <v>0</v>
      </c>
      <c r="N189" s="333">
        <f>'9A'!$AP$139</f>
        <v>0</v>
      </c>
      <c r="O189" s="333">
        <f>'10A'!$AP$139</f>
        <v>0</v>
      </c>
      <c r="P189" s="333">
        <f>'11A'!$AP$139</f>
        <v>0</v>
      </c>
      <c r="Q189" s="333">
        <f>'12A'!$AP$139</f>
        <v>0</v>
      </c>
      <c r="R189" s="333">
        <f>'13A'!$AP$139</f>
        <v>0</v>
      </c>
      <c r="S189" s="333">
        <f>'14A'!$AP$139</f>
        <v>0</v>
      </c>
      <c r="T189" s="333">
        <f>'15A'!$AP$139</f>
        <v>0</v>
      </c>
      <c r="U189" s="333">
        <f>'16A'!$AP$139</f>
        <v>0</v>
      </c>
      <c r="V189" s="333">
        <f>'17A'!$AP$139</f>
        <v>0</v>
      </c>
      <c r="W189" s="333">
        <f>'18A'!$AP$139</f>
        <v>0</v>
      </c>
      <c r="X189" s="333">
        <f>'19A'!$AP$139</f>
        <v>0</v>
      </c>
      <c r="Y189" s="333">
        <f>'20A'!$AP$139</f>
        <v>0</v>
      </c>
      <c r="Z189" s="333">
        <f>'21A'!$AP$139</f>
        <v>0</v>
      </c>
      <c r="AA189" s="333">
        <f>'22A'!$AP$139</f>
        <v>0</v>
      </c>
      <c r="AB189" s="333">
        <f>'23A'!$AP$139</f>
        <v>0</v>
      </c>
      <c r="AC189" s="333">
        <f>'24A'!$AP$139</f>
        <v>0</v>
      </c>
      <c r="AD189" s="333">
        <f>'25A'!$AP$139</f>
        <v>0</v>
      </c>
      <c r="AE189" s="333">
        <f>'26A'!$AP$139</f>
        <v>0</v>
      </c>
      <c r="AF189" s="333">
        <f>'27A'!$AP$139</f>
        <v>0</v>
      </c>
      <c r="AG189" s="333">
        <f>'28A'!$AP$139</f>
        <v>0</v>
      </c>
      <c r="AH189" s="333">
        <f>'29A'!$AP$139</f>
        <v>0</v>
      </c>
      <c r="AI189" s="333">
        <f>'30A'!$AP$139</f>
        <v>0</v>
      </c>
    </row>
    <row r="190" spans="1:35" ht="17.399999999999999" hidden="1">
      <c r="A190" s="298"/>
      <c r="B190" s="296" t="str">
        <f>CONCATENATE("H 1.0x ",'1A'!AE$135)</f>
        <v>H 1.0x 30x90</v>
      </c>
      <c r="C190" s="286" t="s">
        <v>556</v>
      </c>
      <c r="D190" s="293" t="s">
        <v>133</v>
      </c>
      <c r="E190" s="287" t="e">
        <f t="shared" si="2"/>
        <v>#REF!</v>
      </c>
      <c r="F190" s="333">
        <f>'1A'!$AR$139</f>
        <v>0</v>
      </c>
      <c r="G190" s="333" t="e">
        <f>#REF!</f>
        <v>#REF!</v>
      </c>
      <c r="H190" s="333">
        <f>'3A'!$AQ$139</f>
        <v>0</v>
      </c>
      <c r="I190" s="333">
        <f>'4A'!$AQ$139</f>
        <v>0</v>
      </c>
      <c r="J190" s="333">
        <f>'5A'!$AQ$139</f>
        <v>0</v>
      </c>
      <c r="K190" s="333">
        <f>'6A'!$AQ$139</f>
        <v>0</v>
      </c>
      <c r="L190" s="333">
        <f>'7A'!$AQ$139</f>
        <v>0</v>
      </c>
      <c r="M190" s="333">
        <f>'8A'!$AQ$139</f>
        <v>0</v>
      </c>
      <c r="N190" s="333">
        <f>'9A'!$AQ$139</f>
        <v>0</v>
      </c>
      <c r="O190" s="333">
        <f>'10A'!$AQ$139</f>
        <v>0</v>
      </c>
      <c r="P190" s="333">
        <f>'11A'!$AQ$139</f>
        <v>0</v>
      </c>
      <c r="Q190" s="333">
        <f>'12A'!$AQ$139</f>
        <v>0</v>
      </c>
      <c r="R190" s="333">
        <f>'13A'!$AQ$139</f>
        <v>0</v>
      </c>
      <c r="S190" s="333">
        <f>'14A'!$AQ$139</f>
        <v>0</v>
      </c>
      <c r="T190" s="333">
        <f>'15A'!$AQ$139</f>
        <v>0</v>
      </c>
      <c r="U190" s="333">
        <f>'16A'!$AQ$139</f>
        <v>0</v>
      </c>
      <c r="V190" s="333">
        <f>'17A'!$AQ$139</f>
        <v>0</v>
      </c>
      <c r="W190" s="333">
        <f>'18A'!$AQ$139</f>
        <v>0</v>
      </c>
      <c r="X190" s="333">
        <f>'19A'!$AQ$139</f>
        <v>0</v>
      </c>
      <c r="Y190" s="333">
        <f>'20A'!$AQ$139</f>
        <v>0</v>
      </c>
      <c r="Z190" s="333">
        <f>'21A'!$AQ$139</f>
        <v>0</v>
      </c>
      <c r="AA190" s="333">
        <f>'22A'!$AQ$139</f>
        <v>0</v>
      </c>
      <c r="AB190" s="333">
        <f>'23A'!$AQ$139</f>
        <v>0</v>
      </c>
      <c r="AC190" s="333">
        <f>'24A'!$AQ$139</f>
        <v>0</v>
      </c>
      <c r="AD190" s="333">
        <f>'25A'!$AQ$139</f>
        <v>0</v>
      </c>
      <c r="AE190" s="333">
        <f>'26A'!$AQ$139</f>
        <v>0</v>
      </c>
      <c r="AF190" s="333">
        <f>'27A'!$AQ$139</f>
        <v>0</v>
      </c>
      <c r="AG190" s="333">
        <f>'28A'!$AQ$139</f>
        <v>0</v>
      </c>
      <c r="AH190" s="333">
        <f>'29A'!$AQ$139</f>
        <v>0</v>
      </c>
      <c r="AI190" s="333">
        <f>'30A'!$AQ$139</f>
        <v>0</v>
      </c>
    </row>
    <row r="191" spans="1:35" ht="17.399999999999999" hidden="1">
      <c r="A191" s="298"/>
      <c r="B191" s="296" t="str">
        <f>CONCATENATE("H 1.0x ",'1A'!AF$135)</f>
        <v>H 1.0x 40x80</v>
      </c>
      <c r="C191" s="286" t="s">
        <v>557</v>
      </c>
      <c r="D191" s="293" t="s">
        <v>133</v>
      </c>
      <c r="E191" s="287" t="e">
        <f t="shared" si="2"/>
        <v>#REF!</v>
      </c>
      <c r="F191" s="333">
        <f>'1A'!$AS$139</f>
        <v>0</v>
      </c>
      <c r="G191" s="333" t="e">
        <f>#REF!</f>
        <v>#REF!</v>
      </c>
      <c r="H191" s="333">
        <f>'3A'!$AR$139</f>
        <v>0</v>
      </c>
      <c r="I191" s="333">
        <f>'4A'!$AR$139</f>
        <v>0</v>
      </c>
      <c r="J191" s="333">
        <f>'5A'!$AR$139</f>
        <v>0</v>
      </c>
      <c r="K191" s="333">
        <f>'6A'!$AR$139</f>
        <v>0</v>
      </c>
      <c r="L191" s="333">
        <f>'7A'!$AR$139</f>
        <v>0</v>
      </c>
      <c r="M191" s="333">
        <f>'8A'!$AR$139</f>
        <v>0</v>
      </c>
      <c r="N191" s="333">
        <f>'9A'!$AR$139</f>
        <v>0</v>
      </c>
      <c r="O191" s="333">
        <f>'10A'!$AR$139</f>
        <v>0</v>
      </c>
      <c r="P191" s="333">
        <f>'11A'!$AR$139</f>
        <v>0</v>
      </c>
      <c r="Q191" s="333">
        <f>'12A'!$AR$139</f>
        <v>0</v>
      </c>
      <c r="R191" s="333">
        <f>'13A'!$AR$139</f>
        <v>0</v>
      </c>
      <c r="S191" s="333">
        <f>'14A'!$AR$139</f>
        <v>0</v>
      </c>
      <c r="T191" s="333">
        <f>'15A'!$AR$139</f>
        <v>0</v>
      </c>
      <c r="U191" s="333">
        <f>'16A'!$AR$139</f>
        <v>0</v>
      </c>
      <c r="V191" s="333">
        <f>'17A'!$AR$139</f>
        <v>0</v>
      </c>
      <c r="W191" s="333">
        <f>'18A'!$AR$139</f>
        <v>0</v>
      </c>
      <c r="X191" s="333">
        <f>'19A'!$AR$139</f>
        <v>0</v>
      </c>
      <c r="Y191" s="333">
        <f>'20A'!$AR$139</f>
        <v>0</v>
      </c>
      <c r="Z191" s="333">
        <f>'21A'!$AR$139</f>
        <v>0</v>
      </c>
      <c r="AA191" s="333">
        <f>'22A'!$AR$139</f>
        <v>0</v>
      </c>
      <c r="AB191" s="333">
        <f>'23A'!$AR$139</f>
        <v>0</v>
      </c>
      <c r="AC191" s="333">
        <f>'24A'!$AR$139</f>
        <v>0</v>
      </c>
      <c r="AD191" s="333">
        <f>'25A'!$AR$139</f>
        <v>0</v>
      </c>
      <c r="AE191" s="333">
        <f>'26A'!$AR$139</f>
        <v>0</v>
      </c>
      <c r="AF191" s="333">
        <f>'27A'!$AR$139</f>
        <v>0</v>
      </c>
      <c r="AG191" s="333">
        <f>'28A'!$AR$139</f>
        <v>0</v>
      </c>
      <c r="AH191" s="333">
        <f>'29A'!$AR$139</f>
        <v>0</v>
      </c>
      <c r="AI191" s="333">
        <f>'30A'!$AR$139</f>
        <v>0</v>
      </c>
    </row>
    <row r="192" spans="1:35" ht="17.399999999999999" hidden="1">
      <c r="A192" s="298"/>
      <c r="B192" s="296" t="str">
        <f>CONCATENATE("H 1.0x ",'1A'!AG$135)</f>
        <v>H 1.0x 50x100</v>
      </c>
      <c r="C192" s="286" t="s">
        <v>558</v>
      </c>
      <c r="D192" s="293" t="s">
        <v>133</v>
      </c>
      <c r="E192" s="287" t="e">
        <f t="shared" si="2"/>
        <v>#REF!</v>
      </c>
      <c r="F192" s="333">
        <f>'1A'!$AT$139</f>
        <v>0</v>
      </c>
      <c r="G192" s="333" t="e">
        <f>#REF!</f>
        <v>#REF!</v>
      </c>
      <c r="H192" s="333">
        <f>'3A'!$AS$139</f>
        <v>0</v>
      </c>
      <c r="I192" s="333">
        <f>'4A'!$AS$139</f>
        <v>0</v>
      </c>
      <c r="J192" s="333">
        <f>'5A'!$AS$139</f>
        <v>0</v>
      </c>
      <c r="K192" s="333">
        <f>'6A'!$AS$139</f>
        <v>0</v>
      </c>
      <c r="L192" s="333">
        <f>'7A'!$AS$139</f>
        <v>0</v>
      </c>
      <c r="M192" s="333">
        <f>'8A'!$AS$139</f>
        <v>0</v>
      </c>
      <c r="N192" s="333">
        <f>'9A'!$AS$139</f>
        <v>0</v>
      </c>
      <c r="O192" s="333">
        <f>'10A'!$AS$139</f>
        <v>0</v>
      </c>
      <c r="P192" s="333">
        <f>'11A'!$AS$139</f>
        <v>0</v>
      </c>
      <c r="Q192" s="333">
        <f>'12A'!$AS$139</f>
        <v>0</v>
      </c>
      <c r="R192" s="333">
        <f>'13A'!$AS$139</f>
        <v>0</v>
      </c>
      <c r="S192" s="333">
        <f>'14A'!$AS$139</f>
        <v>0</v>
      </c>
      <c r="T192" s="333">
        <f>'15A'!$AS$139</f>
        <v>0</v>
      </c>
      <c r="U192" s="333">
        <f>'16A'!$AS$139</f>
        <v>0</v>
      </c>
      <c r="V192" s="333">
        <f>'17A'!$AS$139</f>
        <v>0</v>
      </c>
      <c r="W192" s="333">
        <f>'18A'!$AS$139</f>
        <v>0</v>
      </c>
      <c r="X192" s="333">
        <f>'19A'!$AS$139</f>
        <v>0</v>
      </c>
      <c r="Y192" s="333">
        <f>'20A'!$AS$139</f>
        <v>0</v>
      </c>
      <c r="Z192" s="333">
        <f>'21A'!$AS$139</f>
        <v>0</v>
      </c>
      <c r="AA192" s="333">
        <f>'22A'!$AS$139</f>
        <v>0</v>
      </c>
      <c r="AB192" s="333">
        <f>'23A'!$AS$139</f>
        <v>0</v>
      </c>
      <c r="AC192" s="333">
        <f>'24A'!$AS$139</f>
        <v>0</v>
      </c>
      <c r="AD192" s="333">
        <f>'25A'!$AS$139</f>
        <v>0</v>
      </c>
      <c r="AE192" s="333">
        <f>'26A'!$AS$139</f>
        <v>0</v>
      </c>
      <c r="AF192" s="333">
        <f>'27A'!$AS$139</f>
        <v>0</v>
      </c>
      <c r="AG192" s="333">
        <f>'28A'!$AS$139</f>
        <v>0</v>
      </c>
      <c r="AH192" s="333">
        <f>'29A'!$AS$139</f>
        <v>0</v>
      </c>
      <c r="AI192" s="333">
        <f>'30A'!$AS$139</f>
        <v>0</v>
      </c>
    </row>
    <row r="193" spans="1:35" ht="17.399999999999999" hidden="1">
      <c r="A193" s="298"/>
      <c r="B193" s="296" t="str">
        <f>CONCATENATE("H 1.0x ",'1A'!AH$135)</f>
        <v xml:space="preserve">H 1.0x </v>
      </c>
      <c r="C193" s="286" t="s">
        <v>559</v>
      </c>
      <c r="D193" s="293" t="s">
        <v>133</v>
      </c>
      <c r="E193" s="287" t="e">
        <f t="shared" si="2"/>
        <v>#REF!</v>
      </c>
      <c r="F193" s="333">
        <f>'1A'!$AU$139</f>
        <v>0</v>
      </c>
      <c r="G193" s="333" t="e">
        <f>#REF!</f>
        <v>#REF!</v>
      </c>
      <c r="H193" s="333">
        <f>'3A'!$AT$139</f>
        <v>0</v>
      </c>
      <c r="I193" s="333">
        <f>'4A'!$AT$139</f>
        <v>0</v>
      </c>
      <c r="J193" s="333">
        <f>'5A'!$AT$139</f>
        <v>0</v>
      </c>
      <c r="K193" s="333">
        <f>'6A'!$AT$139</f>
        <v>0</v>
      </c>
      <c r="L193" s="333">
        <f>'7A'!$AT$139</f>
        <v>0</v>
      </c>
      <c r="M193" s="333">
        <f>'8A'!$AT$139</f>
        <v>0</v>
      </c>
      <c r="N193" s="333">
        <f>'9A'!$AT$139</f>
        <v>0</v>
      </c>
      <c r="O193" s="333">
        <f>'10A'!$AT$139</f>
        <v>0</v>
      </c>
      <c r="P193" s="333">
        <f>'11A'!$AT$139</f>
        <v>0</v>
      </c>
      <c r="Q193" s="333">
        <f>'12A'!$AT$139</f>
        <v>0</v>
      </c>
      <c r="R193" s="333">
        <f>'13A'!$AT$139</f>
        <v>0</v>
      </c>
      <c r="S193" s="333">
        <f>'14A'!$AT$139</f>
        <v>0</v>
      </c>
      <c r="T193" s="333">
        <f>'15A'!$AT$139</f>
        <v>0</v>
      </c>
      <c r="U193" s="333">
        <f>'16A'!$AT$139</f>
        <v>0</v>
      </c>
      <c r="V193" s="333">
        <f>'17A'!$AT$139</f>
        <v>0</v>
      </c>
      <c r="W193" s="333">
        <f>'18A'!$AT$139</f>
        <v>0</v>
      </c>
      <c r="X193" s="333">
        <f>'19A'!$AT$139</f>
        <v>0</v>
      </c>
      <c r="Y193" s="333">
        <f>'20A'!$AT$139</f>
        <v>0</v>
      </c>
      <c r="Z193" s="333">
        <f>'21A'!$AT$139</f>
        <v>0</v>
      </c>
      <c r="AA193" s="333">
        <f>'22A'!$AT$139</f>
        <v>0</v>
      </c>
      <c r="AB193" s="333">
        <f>'23A'!$AT$139</f>
        <v>0</v>
      </c>
      <c r="AC193" s="333">
        <f>'24A'!$AT$139</f>
        <v>0</v>
      </c>
      <c r="AD193" s="333">
        <f>'25A'!$AT$139</f>
        <v>0</v>
      </c>
      <c r="AE193" s="333">
        <f>'26A'!$AT$139</f>
        <v>0</v>
      </c>
      <c r="AF193" s="333">
        <f>'27A'!$AT$139</f>
        <v>0</v>
      </c>
      <c r="AG193" s="333">
        <f>'28A'!$AT$139</f>
        <v>0</v>
      </c>
      <c r="AH193" s="333">
        <f>'29A'!$AT$139</f>
        <v>0</v>
      </c>
      <c r="AI193" s="333">
        <f>'30A'!$AT$139</f>
        <v>0</v>
      </c>
    </row>
    <row r="194" spans="1:35" ht="17.399999999999999" hidden="1">
      <c r="A194" s="298"/>
      <c r="B194" s="296" t="str">
        <f>CONCATENATE("H 1.0x ",'1A'!AI$135)</f>
        <v xml:space="preserve">H 1.0x </v>
      </c>
      <c r="C194" s="286" t="s">
        <v>560</v>
      </c>
      <c r="D194" s="293" t="s">
        <v>133</v>
      </c>
      <c r="E194" s="287" t="e">
        <f t="shared" si="2"/>
        <v>#REF!</v>
      </c>
      <c r="F194" s="333">
        <f>'1A'!$AV$139</f>
        <v>0</v>
      </c>
      <c r="G194" s="333" t="e">
        <f>#REF!</f>
        <v>#REF!</v>
      </c>
      <c r="H194" s="333">
        <f>'3A'!$AU$139</f>
        <v>0</v>
      </c>
      <c r="I194" s="333">
        <f>'4A'!$AU$139</f>
        <v>0</v>
      </c>
      <c r="J194" s="333">
        <f>'5A'!$AU$139</f>
        <v>0</v>
      </c>
      <c r="K194" s="333">
        <f>'6A'!$AU$139</f>
        <v>0</v>
      </c>
      <c r="L194" s="333">
        <f>'7A'!$AU$139</f>
        <v>0</v>
      </c>
      <c r="M194" s="333">
        <f>'8A'!$AU$139</f>
        <v>0</v>
      </c>
      <c r="N194" s="333">
        <f>'9A'!$AU$139</f>
        <v>0</v>
      </c>
      <c r="O194" s="333">
        <f>'10A'!$AU$139</f>
        <v>0</v>
      </c>
      <c r="P194" s="333">
        <f>'11A'!$AU$139</f>
        <v>0</v>
      </c>
      <c r="Q194" s="333">
        <f>'12A'!$AU$139</f>
        <v>0</v>
      </c>
      <c r="R194" s="333">
        <f>'13A'!$AU$139</f>
        <v>0</v>
      </c>
      <c r="S194" s="333">
        <f>'14A'!$AU$139</f>
        <v>0</v>
      </c>
      <c r="T194" s="333">
        <f>'15A'!$AU$139</f>
        <v>0</v>
      </c>
      <c r="U194" s="333">
        <f>'16A'!$AU$139</f>
        <v>0</v>
      </c>
      <c r="V194" s="333">
        <f>'17A'!$AU$139</f>
        <v>0</v>
      </c>
      <c r="W194" s="333">
        <f>'18A'!$AU$139</f>
        <v>0</v>
      </c>
      <c r="X194" s="333">
        <f>'19A'!$AU$139</f>
        <v>0</v>
      </c>
      <c r="Y194" s="333">
        <f>'20A'!$AU$139</f>
        <v>0</v>
      </c>
      <c r="Z194" s="333">
        <f>'21A'!$AU$139</f>
        <v>0</v>
      </c>
      <c r="AA194" s="333">
        <f>'22A'!$AU$139</f>
        <v>0</v>
      </c>
      <c r="AB194" s="333">
        <f>'23A'!$AU$139</f>
        <v>0</v>
      </c>
      <c r="AC194" s="333">
        <f>'24A'!$AU$139</f>
        <v>0</v>
      </c>
      <c r="AD194" s="333">
        <f>'25A'!$AU$139</f>
        <v>0</v>
      </c>
      <c r="AE194" s="333">
        <f>'26A'!$AU$139</f>
        <v>0</v>
      </c>
      <c r="AF194" s="333">
        <f>'27A'!$AU$139</f>
        <v>0</v>
      </c>
      <c r="AG194" s="333">
        <f>'28A'!$AU$139</f>
        <v>0</v>
      </c>
      <c r="AH194" s="333">
        <f>'29A'!$AU$139</f>
        <v>0</v>
      </c>
      <c r="AI194" s="333">
        <f>'30A'!$AU$139</f>
        <v>0</v>
      </c>
    </row>
    <row r="195" spans="1:35" ht="17.399999999999999" hidden="1">
      <c r="A195" s="298"/>
      <c r="B195" s="296" t="str">
        <f>CONCATENATE("H 1.1x ",'1A'!AB$135)</f>
        <v>H 1.1x 20x40</v>
      </c>
      <c r="C195" s="286" t="s">
        <v>561</v>
      </c>
      <c r="D195" s="293" t="s">
        <v>133</v>
      </c>
      <c r="E195" s="287" t="e">
        <f t="shared" si="2"/>
        <v>#REF!</v>
      </c>
      <c r="F195" s="333">
        <f>'1A'!$AO$140</f>
        <v>0</v>
      </c>
      <c r="G195" s="333" t="e">
        <f>#REF!</f>
        <v>#REF!</v>
      </c>
      <c r="H195" s="333">
        <f>'3A'!$AN$140</f>
        <v>0</v>
      </c>
      <c r="I195" s="333">
        <f>'4A'!$AN$140</f>
        <v>0</v>
      </c>
      <c r="J195" s="333">
        <f>'5A'!$AN$140</f>
        <v>0</v>
      </c>
      <c r="K195" s="333">
        <f>'6A'!$AN$140</f>
        <v>0</v>
      </c>
      <c r="L195" s="333">
        <f>'7A'!$AN$140</f>
        <v>0</v>
      </c>
      <c r="M195" s="333">
        <f>'8A'!$AN$140</f>
        <v>0</v>
      </c>
      <c r="N195" s="333">
        <f>'9A'!$AN$140</f>
        <v>0</v>
      </c>
      <c r="O195" s="333">
        <f>'10A'!$AN$140</f>
        <v>0</v>
      </c>
      <c r="P195" s="333">
        <f>'11A'!$AN$140</f>
        <v>0</v>
      </c>
      <c r="Q195" s="333">
        <f>'12A'!$AN$140</f>
        <v>0</v>
      </c>
      <c r="R195" s="333">
        <f>'13A'!$AN$140</f>
        <v>0</v>
      </c>
      <c r="S195" s="333">
        <f>'14A'!$AN$140</f>
        <v>0</v>
      </c>
      <c r="T195" s="333">
        <f>'15A'!$AN$140</f>
        <v>0</v>
      </c>
      <c r="U195" s="333">
        <f>'16A'!$AN$140</f>
        <v>0</v>
      </c>
      <c r="V195" s="333">
        <f>'17A'!$AN$140</f>
        <v>0</v>
      </c>
      <c r="W195" s="333">
        <f>'18A'!$AN$140</f>
        <v>0</v>
      </c>
      <c r="X195" s="333">
        <f>'19A'!$AN$140</f>
        <v>0</v>
      </c>
      <c r="Y195" s="333">
        <f>'20A'!$AN$140</f>
        <v>0</v>
      </c>
      <c r="Z195" s="333">
        <f>'21A'!$AN$140</f>
        <v>0</v>
      </c>
      <c r="AA195" s="333">
        <f>'22A'!$AN$140</f>
        <v>0</v>
      </c>
      <c r="AB195" s="333">
        <f>'23A'!$AN$140</f>
        <v>0</v>
      </c>
      <c r="AC195" s="333">
        <f>'24A'!$AN$140</f>
        <v>0</v>
      </c>
      <c r="AD195" s="333">
        <f>'25A'!$AN$140</f>
        <v>0</v>
      </c>
      <c r="AE195" s="333">
        <f>'26A'!$AN$140</f>
        <v>0</v>
      </c>
      <c r="AF195" s="333">
        <f>'27A'!$AN$140</f>
        <v>0</v>
      </c>
      <c r="AG195" s="333">
        <f>'28A'!$AN$140</f>
        <v>0</v>
      </c>
      <c r="AH195" s="333">
        <f>'29A'!$AN$140</f>
        <v>0</v>
      </c>
      <c r="AI195" s="333">
        <f>'30A'!$AN$140</f>
        <v>0</v>
      </c>
    </row>
    <row r="196" spans="1:35" ht="17.399999999999999" hidden="1">
      <c r="A196" s="298"/>
      <c r="B196" s="296" t="str">
        <f>CONCATENATE("H 1.1x ",'1A'!AC$135)</f>
        <v>H 1.1x 25x50</v>
      </c>
      <c r="C196" s="286" t="s">
        <v>562</v>
      </c>
      <c r="D196" s="293" t="s">
        <v>133</v>
      </c>
      <c r="E196" s="287" t="e">
        <f t="shared" si="2"/>
        <v>#REF!</v>
      </c>
      <c r="F196" s="333">
        <f>'1A'!$AP$140</f>
        <v>0</v>
      </c>
      <c r="G196" s="333" t="e">
        <f>#REF!</f>
        <v>#REF!</v>
      </c>
      <c r="H196" s="333">
        <f>'3A'!$AO$140</f>
        <v>0</v>
      </c>
      <c r="I196" s="333">
        <f>'4A'!$AO$140</f>
        <v>0</v>
      </c>
      <c r="J196" s="333">
        <f>'5A'!$AO$140</f>
        <v>0</v>
      </c>
      <c r="K196" s="333">
        <f>'6A'!$AO$140</f>
        <v>0</v>
      </c>
      <c r="L196" s="333">
        <f>'7A'!$AO$140</f>
        <v>0</v>
      </c>
      <c r="M196" s="333">
        <f>'8A'!$AO$140</f>
        <v>0</v>
      </c>
      <c r="N196" s="333">
        <f>'9A'!$AO$140</f>
        <v>0</v>
      </c>
      <c r="O196" s="333">
        <f>'10A'!$AO$140</f>
        <v>0</v>
      </c>
      <c r="P196" s="333">
        <f>'11A'!$AO$140</f>
        <v>0</v>
      </c>
      <c r="Q196" s="333">
        <f>'12A'!$AO$140</f>
        <v>0</v>
      </c>
      <c r="R196" s="333">
        <f>'13A'!$AO$140</f>
        <v>0</v>
      </c>
      <c r="S196" s="333">
        <f>'14A'!$AO$140</f>
        <v>0</v>
      </c>
      <c r="T196" s="333">
        <f>'15A'!$AO$140</f>
        <v>0</v>
      </c>
      <c r="U196" s="333">
        <f>'16A'!$AO$140</f>
        <v>0</v>
      </c>
      <c r="V196" s="333">
        <f>'17A'!$AO$140</f>
        <v>0</v>
      </c>
      <c r="W196" s="333">
        <f>'18A'!$AO$140</f>
        <v>0</v>
      </c>
      <c r="X196" s="333">
        <f>'19A'!$AO$140</f>
        <v>0</v>
      </c>
      <c r="Y196" s="333">
        <f>'20A'!$AO$140</f>
        <v>0</v>
      </c>
      <c r="Z196" s="333">
        <f>'21A'!$AO$140</f>
        <v>0</v>
      </c>
      <c r="AA196" s="333">
        <f>'22A'!$AO$140</f>
        <v>0</v>
      </c>
      <c r="AB196" s="333">
        <f>'23A'!$AO$140</f>
        <v>0</v>
      </c>
      <c r="AC196" s="333">
        <f>'24A'!$AO$140</f>
        <v>0</v>
      </c>
      <c r="AD196" s="333">
        <f>'25A'!$AO$140</f>
        <v>0</v>
      </c>
      <c r="AE196" s="333">
        <f>'26A'!$AO$140</f>
        <v>0</v>
      </c>
      <c r="AF196" s="333">
        <f>'27A'!$AO$140</f>
        <v>0</v>
      </c>
      <c r="AG196" s="333">
        <f>'28A'!$AO$140</f>
        <v>0</v>
      </c>
      <c r="AH196" s="333">
        <f>'29A'!$AO$140</f>
        <v>0</v>
      </c>
      <c r="AI196" s="333">
        <f>'30A'!$AO$140</f>
        <v>0</v>
      </c>
    </row>
    <row r="197" spans="1:35" ht="17.399999999999999" hidden="1">
      <c r="A197" s="298"/>
      <c r="B197" s="296" t="str">
        <f>CONCATENATE("H 1.1x ",'1A'!AD$135)</f>
        <v>H 1.1x 30x60</v>
      </c>
      <c r="C197" s="286" t="s">
        <v>563</v>
      </c>
      <c r="D197" s="293" t="s">
        <v>133</v>
      </c>
      <c r="E197" s="287" t="e">
        <f t="shared" si="2"/>
        <v>#REF!</v>
      </c>
      <c r="F197" s="333">
        <f>'1A'!$AQ$140</f>
        <v>0</v>
      </c>
      <c r="G197" s="333" t="e">
        <f>#REF!</f>
        <v>#REF!</v>
      </c>
      <c r="H197" s="333">
        <f>'3A'!$AP$140</f>
        <v>0</v>
      </c>
      <c r="I197" s="333">
        <f>'4A'!$AP$140</f>
        <v>0</v>
      </c>
      <c r="J197" s="333">
        <f>'5A'!$AP$140</f>
        <v>0</v>
      </c>
      <c r="K197" s="333">
        <f>'6A'!$AP$140</f>
        <v>0</v>
      </c>
      <c r="L197" s="333">
        <f>'7A'!$AP$140</f>
        <v>0</v>
      </c>
      <c r="M197" s="333">
        <f>'8A'!$AP$140</f>
        <v>0</v>
      </c>
      <c r="N197" s="333">
        <f>'9A'!$AP$140</f>
        <v>0</v>
      </c>
      <c r="O197" s="333">
        <f>'10A'!$AP$140</f>
        <v>0</v>
      </c>
      <c r="P197" s="333">
        <f>'11A'!$AP$140</f>
        <v>0</v>
      </c>
      <c r="Q197" s="333">
        <f>'12A'!$AP$140</f>
        <v>0</v>
      </c>
      <c r="R197" s="333">
        <f>'13A'!$AP$140</f>
        <v>0</v>
      </c>
      <c r="S197" s="333">
        <f>'14A'!$AP$140</f>
        <v>0</v>
      </c>
      <c r="T197" s="333">
        <f>'15A'!$AP$140</f>
        <v>0</v>
      </c>
      <c r="U197" s="333">
        <f>'16A'!$AP$140</f>
        <v>0</v>
      </c>
      <c r="V197" s="333">
        <f>'17A'!$AP$140</f>
        <v>0</v>
      </c>
      <c r="W197" s="333">
        <f>'18A'!$AP$140</f>
        <v>0</v>
      </c>
      <c r="X197" s="333">
        <f>'19A'!$AP$140</f>
        <v>0</v>
      </c>
      <c r="Y197" s="333">
        <f>'20A'!$AP$140</f>
        <v>0</v>
      </c>
      <c r="Z197" s="333">
        <f>'21A'!$AP$140</f>
        <v>0</v>
      </c>
      <c r="AA197" s="333">
        <f>'22A'!$AP$140</f>
        <v>0</v>
      </c>
      <c r="AB197" s="333">
        <f>'23A'!$AP$140</f>
        <v>0</v>
      </c>
      <c r="AC197" s="333">
        <f>'24A'!$AP$140</f>
        <v>0</v>
      </c>
      <c r="AD197" s="333">
        <f>'25A'!$AP$140</f>
        <v>0</v>
      </c>
      <c r="AE197" s="333">
        <f>'26A'!$AP$140</f>
        <v>0</v>
      </c>
      <c r="AF197" s="333">
        <f>'27A'!$AP$140</f>
        <v>0</v>
      </c>
      <c r="AG197" s="333">
        <f>'28A'!$AP$140</f>
        <v>0</v>
      </c>
      <c r="AH197" s="333">
        <f>'29A'!$AP$140</f>
        <v>0</v>
      </c>
      <c r="AI197" s="333">
        <f>'30A'!$AP$140</f>
        <v>0</v>
      </c>
    </row>
    <row r="198" spans="1:35" ht="17.399999999999999" hidden="1">
      <c r="A198" s="298"/>
      <c r="B198" s="296" t="str">
        <f>CONCATENATE("H 1.1x ",'1A'!AE$135)</f>
        <v>H 1.1x 30x90</v>
      </c>
      <c r="C198" s="286" t="s">
        <v>257</v>
      </c>
      <c r="D198" s="293" t="s">
        <v>133</v>
      </c>
      <c r="E198" s="287" t="e">
        <f t="shared" si="2"/>
        <v>#REF!</v>
      </c>
      <c r="F198" s="333">
        <f>'1A'!$AR$140</f>
        <v>0</v>
      </c>
      <c r="G198" s="333" t="e">
        <f>#REF!</f>
        <v>#REF!</v>
      </c>
      <c r="H198" s="333">
        <f>'3A'!$AQ$140</f>
        <v>0</v>
      </c>
      <c r="I198" s="333">
        <f>'4A'!$AQ$140</f>
        <v>0</v>
      </c>
      <c r="J198" s="333">
        <f>'5A'!$AQ$140</f>
        <v>0</v>
      </c>
      <c r="K198" s="333">
        <f>'6A'!$AQ$140</f>
        <v>0</v>
      </c>
      <c r="L198" s="333">
        <f>'7A'!$AQ$140</f>
        <v>0</v>
      </c>
      <c r="M198" s="333">
        <f>'8A'!$AQ$140</f>
        <v>0</v>
      </c>
      <c r="N198" s="333">
        <f>'9A'!$AQ$140</f>
        <v>0</v>
      </c>
      <c r="O198" s="333">
        <f>'10A'!$AQ$140</f>
        <v>0</v>
      </c>
      <c r="P198" s="333">
        <f>'11A'!$AQ$140</f>
        <v>0</v>
      </c>
      <c r="Q198" s="333">
        <f>'12A'!$AQ$140</f>
        <v>0</v>
      </c>
      <c r="R198" s="333">
        <f>'13A'!$AQ$140</f>
        <v>0</v>
      </c>
      <c r="S198" s="333">
        <f>'14A'!$AQ$140</f>
        <v>0</v>
      </c>
      <c r="T198" s="333">
        <f>'15A'!$AQ$140</f>
        <v>0</v>
      </c>
      <c r="U198" s="333">
        <f>'16A'!$AQ$140</f>
        <v>0</v>
      </c>
      <c r="V198" s="333">
        <f>'17A'!$AQ$140</f>
        <v>0</v>
      </c>
      <c r="W198" s="333">
        <f>'18A'!$AQ$140</f>
        <v>0</v>
      </c>
      <c r="X198" s="333">
        <f>'19A'!$AQ$140</f>
        <v>0</v>
      </c>
      <c r="Y198" s="333">
        <f>'20A'!$AQ$140</f>
        <v>0</v>
      </c>
      <c r="Z198" s="333">
        <f>'21A'!$AQ$140</f>
        <v>0</v>
      </c>
      <c r="AA198" s="333">
        <f>'22A'!$AQ$140</f>
        <v>0</v>
      </c>
      <c r="AB198" s="333">
        <f>'23A'!$AQ$140</f>
        <v>0</v>
      </c>
      <c r="AC198" s="333">
        <f>'24A'!$AQ$140</f>
        <v>0</v>
      </c>
      <c r="AD198" s="333">
        <f>'25A'!$AQ$140</f>
        <v>0</v>
      </c>
      <c r="AE198" s="333">
        <f>'26A'!$AQ$140</f>
        <v>0</v>
      </c>
      <c r="AF198" s="333">
        <f>'27A'!$AQ$140</f>
        <v>0</v>
      </c>
      <c r="AG198" s="333">
        <f>'28A'!$AQ$140</f>
        <v>0</v>
      </c>
      <c r="AH198" s="333">
        <f>'29A'!$AQ$140</f>
        <v>0</v>
      </c>
      <c r="AI198" s="333">
        <f>'30A'!$AQ$140</f>
        <v>0</v>
      </c>
    </row>
    <row r="199" spans="1:35" ht="17.399999999999999" hidden="1">
      <c r="A199" s="298"/>
      <c r="B199" s="296" t="str">
        <f>CONCATENATE("H 1.1x ",'1A'!AF$135)</f>
        <v>H 1.1x 40x80</v>
      </c>
      <c r="C199" s="286" t="s">
        <v>564</v>
      </c>
      <c r="D199" s="293" t="s">
        <v>133</v>
      </c>
      <c r="E199" s="287" t="e">
        <f t="shared" si="2"/>
        <v>#REF!</v>
      </c>
      <c r="F199" s="333">
        <f>'1A'!$AS$140</f>
        <v>0</v>
      </c>
      <c r="G199" s="333" t="e">
        <f>#REF!</f>
        <v>#REF!</v>
      </c>
      <c r="H199" s="333">
        <f>'3A'!$AR$140</f>
        <v>0</v>
      </c>
      <c r="I199" s="333">
        <f>'4A'!$AR$140</f>
        <v>0</v>
      </c>
      <c r="J199" s="333">
        <f>'5A'!$AR$140</f>
        <v>0</v>
      </c>
      <c r="K199" s="333">
        <f>'6A'!$AR$140</f>
        <v>0</v>
      </c>
      <c r="L199" s="333">
        <f>'7A'!$AR$140</f>
        <v>0</v>
      </c>
      <c r="M199" s="333">
        <f>'8A'!$AR$140</f>
        <v>0</v>
      </c>
      <c r="N199" s="333">
        <f>'9A'!$AR$140</f>
        <v>0</v>
      </c>
      <c r="O199" s="333">
        <f>'10A'!$AR$140</f>
        <v>0</v>
      </c>
      <c r="P199" s="333">
        <f>'11A'!$AR$140</f>
        <v>0</v>
      </c>
      <c r="Q199" s="333">
        <f>'12A'!$AR$140</f>
        <v>0</v>
      </c>
      <c r="R199" s="333">
        <f>'13A'!$AR$140</f>
        <v>0</v>
      </c>
      <c r="S199" s="333">
        <f>'14A'!$AR$140</f>
        <v>0</v>
      </c>
      <c r="T199" s="333">
        <f>'15A'!$AR$140</f>
        <v>0</v>
      </c>
      <c r="U199" s="333">
        <f>'16A'!$AR$140</f>
        <v>0</v>
      </c>
      <c r="V199" s="333">
        <f>'17A'!$AR$140</f>
        <v>0</v>
      </c>
      <c r="W199" s="333">
        <f>'18A'!$AR$140</f>
        <v>0</v>
      </c>
      <c r="X199" s="333">
        <f>'19A'!$AR$140</f>
        <v>0</v>
      </c>
      <c r="Y199" s="333">
        <f>'20A'!$AR$140</f>
        <v>0</v>
      </c>
      <c r="Z199" s="333">
        <f>'21A'!$AR$140</f>
        <v>0</v>
      </c>
      <c r="AA199" s="333">
        <f>'22A'!$AR$140</f>
        <v>0</v>
      </c>
      <c r="AB199" s="333">
        <f>'23A'!$AR$140</f>
        <v>0</v>
      </c>
      <c r="AC199" s="333">
        <f>'24A'!$AR$140</f>
        <v>0</v>
      </c>
      <c r="AD199" s="333">
        <f>'25A'!$AR$140</f>
        <v>0</v>
      </c>
      <c r="AE199" s="333">
        <f>'26A'!$AR$140</f>
        <v>0</v>
      </c>
      <c r="AF199" s="333">
        <f>'27A'!$AR$140</f>
        <v>0</v>
      </c>
      <c r="AG199" s="333">
        <f>'28A'!$AR$140</f>
        <v>0</v>
      </c>
      <c r="AH199" s="333">
        <f>'29A'!$AR$140</f>
        <v>0</v>
      </c>
      <c r="AI199" s="333">
        <f>'30A'!$AR$140</f>
        <v>0</v>
      </c>
    </row>
    <row r="200" spans="1:35" ht="17.399999999999999" hidden="1">
      <c r="A200" s="298"/>
      <c r="B200" s="296" t="str">
        <f>CONCATENATE("H 1.1x ",'1A'!AG$135)</f>
        <v>H 1.1x 50x100</v>
      </c>
      <c r="C200" s="286" t="s">
        <v>565</v>
      </c>
      <c r="D200" s="293" t="s">
        <v>133</v>
      </c>
      <c r="E200" s="287" t="e">
        <f t="shared" si="2"/>
        <v>#REF!</v>
      </c>
      <c r="F200" s="333">
        <f>'1A'!$AT$140</f>
        <v>0</v>
      </c>
      <c r="G200" s="333" t="e">
        <f>#REF!</f>
        <v>#REF!</v>
      </c>
      <c r="H200" s="333">
        <f>'3A'!$AS$140</f>
        <v>0</v>
      </c>
      <c r="I200" s="333">
        <f>'4A'!$AS$140</f>
        <v>0</v>
      </c>
      <c r="J200" s="333">
        <f>'5A'!$AS$140</f>
        <v>0</v>
      </c>
      <c r="K200" s="333">
        <f>'6A'!$AS$140</f>
        <v>0</v>
      </c>
      <c r="L200" s="333">
        <f>'7A'!$AS$140</f>
        <v>0</v>
      </c>
      <c r="M200" s="333">
        <f>'8A'!$AS$140</f>
        <v>0</v>
      </c>
      <c r="N200" s="333">
        <f>'9A'!$AS$140</f>
        <v>0</v>
      </c>
      <c r="O200" s="333">
        <f>'10A'!$AS$140</f>
        <v>0</v>
      </c>
      <c r="P200" s="333">
        <f>'11A'!$AS$140</f>
        <v>0</v>
      </c>
      <c r="Q200" s="333">
        <f>'12A'!$AS$140</f>
        <v>0</v>
      </c>
      <c r="R200" s="333">
        <f>'13A'!$AS$140</f>
        <v>0</v>
      </c>
      <c r="S200" s="333">
        <f>'14A'!$AS$140</f>
        <v>0</v>
      </c>
      <c r="T200" s="333">
        <f>'15A'!$AS$140</f>
        <v>0</v>
      </c>
      <c r="U200" s="333">
        <f>'16A'!$AS$140</f>
        <v>0</v>
      </c>
      <c r="V200" s="333">
        <f>'17A'!$AS$140</f>
        <v>0</v>
      </c>
      <c r="W200" s="333">
        <f>'18A'!$AS$140</f>
        <v>0</v>
      </c>
      <c r="X200" s="333">
        <f>'19A'!$AS$140</f>
        <v>0</v>
      </c>
      <c r="Y200" s="333">
        <f>'20A'!$AS$140</f>
        <v>0</v>
      </c>
      <c r="Z200" s="333">
        <f>'21A'!$AS$140</f>
        <v>0</v>
      </c>
      <c r="AA200" s="333">
        <f>'22A'!$AS$140</f>
        <v>0</v>
      </c>
      <c r="AB200" s="333">
        <f>'23A'!$AS$140</f>
        <v>0</v>
      </c>
      <c r="AC200" s="333">
        <f>'24A'!$AS$140</f>
        <v>0</v>
      </c>
      <c r="AD200" s="333">
        <f>'25A'!$AS$140</f>
        <v>0</v>
      </c>
      <c r="AE200" s="333">
        <f>'26A'!$AS$140</f>
        <v>0</v>
      </c>
      <c r="AF200" s="333">
        <f>'27A'!$AS$140</f>
        <v>0</v>
      </c>
      <c r="AG200" s="333">
        <f>'28A'!$AS$140</f>
        <v>0</v>
      </c>
      <c r="AH200" s="333">
        <f>'29A'!$AS$140</f>
        <v>0</v>
      </c>
      <c r="AI200" s="333">
        <f>'30A'!$AS$140</f>
        <v>0</v>
      </c>
    </row>
    <row r="201" spans="1:35" ht="17.399999999999999" hidden="1">
      <c r="A201" s="298"/>
      <c r="B201" s="296" t="str">
        <f>CONCATENATE("H 1.1x ",'1A'!AH$135)</f>
        <v xml:space="preserve">H 1.1x </v>
      </c>
      <c r="C201" s="286" t="s">
        <v>566</v>
      </c>
      <c r="D201" s="293" t="s">
        <v>133</v>
      </c>
      <c r="E201" s="287" t="e">
        <f t="shared" si="2"/>
        <v>#REF!</v>
      </c>
      <c r="F201" s="333">
        <f>'1A'!$AU$140</f>
        <v>0</v>
      </c>
      <c r="G201" s="333" t="e">
        <f>#REF!</f>
        <v>#REF!</v>
      </c>
      <c r="H201" s="333">
        <f>'3A'!$AT$140</f>
        <v>0</v>
      </c>
      <c r="I201" s="333">
        <f>'4A'!$AT$140</f>
        <v>0</v>
      </c>
      <c r="J201" s="333">
        <f>'5A'!$AT$140</f>
        <v>0</v>
      </c>
      <c r="K201" s="333">
        <f>'6A'!$AT$140</f>
        <v>0</v>
      </c>
      <c r="L201" s="333">
        <f>'7A'!$AT$140</f>
        <v>0</v>
      </c>
      <c r="M201" s="333">
        <f>'8A'!$AT$140</f>
        <v>0</v>
      </c>
      <c r="N201" s="333">
        <f>'9A'!$AT$140</f>
        <v>0</v>
      </c>
      <c r="O201" s="333">
        <f>'10A'!$AT$140</f>
        <v>0</v>
      </c>
      <c r="P201" s="333">
        <f>'11A'!$AT$140</f>
        <v>0</v>
      </c>
      <c r="Q201" s="333">
        <f>'12A'!$AT$140</f>
        <v>0</v>
      </c>
      <c r="R201" s="333">
        <f>'13A'!$AT$140</f>
        <v>0</v>
      </c>
      <c r="S201" s="333">
        <f>'14A'!$AT$140</f>
        <v>0</v>
      </c>
      <c r="T201" s="333">
        <f>'15A'!$AT$140</f>
        <v>0</v>
      </c>
      <c r="U201" s="333">
        <f>'16A'!$AT$140</f>
        <v>0</v>
      </c>
      <c r="V201" s="333">
        <f>'17A'!$AT$140</f>
        <v>0</v>
      </c>
      <c r="W201" s="333">
        <f>'18A'!$AT$140</f>
        <v>0</v>
      </c>
      <c r="X201" s="333">
        <f>'19A'!$AT$140</f>
        <v>0</v>
      </c>
      <c r="Y201" s="333">
        <f>'20A'!$AT$140</f>
        <v>0</v>
      </c>
      <c r="Z201" s="333">
        <f>'21A'!$AT$140</f>
        <v>0</v>
      </c>
      <c r="AA201" s="333">
        <f>'22A'!$AT$140</f>
        <v>0</v>
      </c>
      <c r="AB201" s="333">
        <f>'23A'!$AT$140</f>
        <v>0</v>
      </c>
      <c r="AC201" s="333">
        <f>'24A'!$AT$140</f>
        <v>0</v>
      </c>
      <c r="AD201" s="333">
        <f>'25A'!$AT$140</f>
        <v>0</v>
      </c>
      <c r="AE201" s="333">
        <f>'26A'!$AT$140</f>
        <v>0</v>
      </c>
      <c r="AF201" s="333">
        <f>'27A'!$AT$140</f>
        <v>0</v>
      </c>
      <c r="AG201" s="333">
        <f>'28A'!$AT$140</f>
        <v>0</v>
      </c>
      <c r="AH201" s="333">
        <f>'29A'!$AT$140</f>
        <v>0</v>
      </c>
      <c r="AI201" s="333">
        <f>'30A'!$AT$140</f>
        <v>0</v>
      </c>
    </row>
    <row r="202" spans="1:35" ht="17.399999999999999" hidden="1">
      <c r="A202" s="298"/>
      <c r="B202" s="296" t="str">
        <f>CONCATENATE("H 1.1x ",'1A'!AI$135)</f>
        <v xml:space="preserve">H 1.1x </v>
      </c>
      <c r="C202" s="286" t="s">
        <v>567</v>
      </c>
      <c r="D202" s="293" t="s">
        <v>133</v>
      </c>
      <c r="E202" s="287" t="e">
        <f t="shared" si="2"/>
        <v>#REF!</v>
      </c>
      <c r="F202" s="333">
        <f>'1A'!$AV$140</f>
        <v>0</v>
      </c>
      <c r="G202" s="333" t="e">
        <f>#REF!</f>
        <v>#REF!</v>
      </c>
      <c r="H202" s="333">
        <f>'3A'!$AU$140</f>
        <v>0</v>
      </c>
      <c r="I202" s="333">
        <f>'4A'!$AU$140</f>
        <v>0</v>
      </c>
      <c r="J202" s="333">
        <f>'5A'!$AU$140</f>
        <v>0</v>
      </c>
      <c r="K202" s="333">
        <f>'6A'!$AU$140</f>
        <v>0</v>
      </c>
      <c r="L202" s="333">
        <f>'7A'!$AU$140</f>
        <v>0</v>
      </c>
      <c r="M202" s="333">
        <f>'8A'!$AU$140</f>
        <v>0</v>
      </c>
      <c r="N202" s="333">
        <f>'9A'!$AU$140</f>
        <v>0</v>
      </c>
      <c r="O202" s="333">
        <f>'10A'!$AU$140</f>
        <v>0</v>
      </c>
      <c r="P202" s="333">
        <f>'11A'!$AU$140</f>
        <v>0</v>
      </c>
      <c r="Q202" s="333">
        <f>'12A'!$AU$140</f>
        <v>0</v>
      </c>
      <c r="R202" s="333">
        <f>'13A'!$AU$140</f>
        <v>0</v>
      </c>
      <c r="S202" s="333">
        <f>'14A'!$AU$140</f>
        <v>0</v>
      </c>
      <c r="T202" s="333">
        <f>'15A'!$AU$140</f>
        <v>0</v>
      </c>
      <c r="U202" s="333">
        <f>'16A'!$AU$140</f>
        <v>0</v>
      </c>
      <c r="V202" s="333">
        <f>'17A'!$AU$140</f>
        <v>0</v>
      </c>
      <c r="W202" s="333">
        <f>'18A'!$AU$140</f>
        <v>0</v>
      </c>
      <c r="X202" s="333">
        <f>'19A'!$AU$140</f>
        <v>0</v>
      </c>
      <c r="Y202" s="333">
        <f>'20A'!$AU$140</f>
        <v>0</v>
      </c>
      <c r="Z202" s="333">
        <f>'21A'!$AU$140</f>
        <v>0</v>
      </c>
      <c r="AA202" s="333">
        <f>'22A'!$AU$140</f>
        <v>0</v>
      </c>
      <c r="AB202" s="333">
        <f>'23A'!$AU$140</f>
        <v>0</v>
      </c>
      <c r="AC202" s="333">
        <f>'24A'!$AU$140</f>
        <v>0</v>
      </c>
      <c r="AD202" s="333">
        <f>'25A'!$AU$140</f>
        <v>0</v>
      </c>
      <c r="AE202" s="333">
        <f>'26A'!$AU$140</f>
        <v>0</v>
      </c>
      <c r="AF202" s="333">
        <f>'27A'!$AU$140</f>
        <v>0</v>
      </c>
      <c r="AG202" s="333">
        <f>'28A'!$AU$140</f>
        <v>0</v>
      </c>
      <c r="AH202" s="333">
        <f>'29A'!$AU$140</f>
        <v>0</v>
      </c>
      <c r="AI202" s="333">
        <f>'30A'!$AU$140</f>
        <v>0</v>
      </c>
    </row>
    <row r="203" spans="1:35" ht="17.399999999999999" hidden="1">
      <c r="A203" s="298"/>
      <c r="B203" s="296" t="str">
        <f>CONCATENATE("H 1.2x ",'1A'!AB$135)</f>
        <v>H 1.2x 20x40</v>
      </c>
      <c r="C203" s="286" t="s">
        <v>568</v>
      </c>
      <c r="D203" s="293" t="s">
        <v>133</v>
      </c>
      <c r="E203" s="287" t="e">
        <f t="shared" si="2"/>
        <v>#REF!</v>
      </c>
      <c r="F203" s="333">
        <f>'1A'!$AO$141</f>
        <v>0</v>
      </c>
      <c r="G203" s="333" t="e">
        <f>#REF!</f>
        <v>#REF!</v>
      </c>
      <c r="H203" s="333">
        <f>'3A'!$AN$141</f>
        <v>0</v>
      </c>
      <c r="I203" s="333">
        <f>'4A'!$AN$141</f>
        <v>0</v>
      </c>
      <c r="J203" s="333">
        <f>'5A'!$AN$141</f>
        <v>0</v>
      </c>
      <c r="K203" s="333">
        <f>'6A'!$AN$141</f>
        <v>0</v>
      </c>
      <c r="L203" s="333">
        <f>'7A'!$AN$141</f>
        <v>0</v>
      </c>
      <c r="M203" s="333">
        <f>'8A'!$AN$141</f>
        <v>0</v>
      </c>
      <c r="N203" s="333">
        <f>'9A'!$AN$141</f>
        <v>0</v>
      </c>
      <c r="O203" s="333">
        <f>'10A'!$AN$141</f>
        <v>0</v>
      </c>
      <c r="P203" s="333">
        <f>'11A'!$AN$141</f>
        <v>0</v>
      </c>
      <c r="Q203" s="333">
        <f>'12A'!$AN$141</f>
        <v>0</v>
      </c>
      <c r="R203" s="333">
        <f>'13A'!$AN$141</f>
        <v>0</v>
      </c>
      <c r="S203" s="333">
        <f>'14A'!$AN$141</f>
        <v>0</v>
      </c>
      <c r="T203" s="333">
        <f>'15A'!$AN$141</f>
        <v>0</v>
      </c>
      <c r="U203" s="333">
        <f>'16A'!$AN$141</f>
        <v>0</v>
      </c>
      <c r="V203" s="333">
        <f>'17A'!$AN$141</f>
        <v>0</v>
      </c>
      <c r="W203" s="333">
        <f>'18A'!$AN$141</f>
        <v>0</v>
      </c>
      <c r="X203" s="333">
        <f>'19A'!$AN$141</f>
        <v>0</v>
      </c>
      <c r="Y203" s="333">
        <f>'20A'!$AN$141</f>
        <v>0</v>
      </c>
      <c r="Z203" s="333">
        <f>'21A'!$AN$141</f>
        <v>0</v>
      </c>
      <c r="AA203" s="333">
        <f>'22A'!$AN$141</f>
        <v>0</v>
      </c>
      <c r="AB203" s="333">
        <f>'23A'!$AN$141</f>
        <v>0</v>
      </c>
      <c r="AC203" s="333">
        <f>'24A'!$AN$141</f>
        <v>0</v>
      </c>
      <c r="AD203" s="333">
        <f>'25A'!$AN$141</f>
        <v>0</v>
      </c>
      <c r="AE203" s="333">
        <f>'26A'!$AN$141</f>
        <v>0</v>
      </c>
      <c r="AF203" s="333">
        <f>'27A'!$AN$141</f>
        <v>0</v>
      </c>
      <c r="AG203" s="333">
        <f>'28A'!$AN$141</f>
        <v>0</v>
      </c>
      <c r="AH203" s="333">
        <f>'29A'!$AN$141</f>
        <v>0</v>
      </c>
      <c r="AI203" s="333">
        <f>'30A'!$AN$141</f>
        <v>0</v>
      </c>
    </row>
    <row r="204" spans="1:35" ht="17.399999999999999" hidden="1">
      <c r="A204" s="298"/>
      <c r="B204" s="296" t="str">
        <f>CONCATENATE("H 1.2x ",'1A'!AC$135)</f>
        <v>H 1.2x 25x50</v>
      </c>
      <c r="C204" s="286" t="s">
        <v>569</v>
      </c>
      <c r="D204" s="293" t="s">
        <v>133</v>
      </c>
      <c r="E204" s="287" t="e">
        <f t="shared" ref="E204:E267" si="3">SUM(F204:AI204)</f>
        <v>#REF!</v>
      </c>
      <c r="F204" s="333">
        <f>'1A'!$AP$141</f>
        <v>0</v>
      </c>
      <c r="G204" s="333" t="e">
        <f>#REF!</f>
        <v>#REF!</v>
      </c>
      <c r="H204" s="333">
        <f>'3A'!$AO$141</f>
        <v>0</v>
      </c>
      <c r="I204" s="333">
        <f>'4A'!$AO$141</f>
        <v>0</v>
      </c>
      <c r="J204" s="333">
        <f>'5A'!$AO$141</f>
        <v>0</v>
      </c>
      <c r="K204" s="333">
        <f>'6A'!$AO$141</f>
        <v>0</v>
      </c>
      <c r="L204" s="333">
        <f>'7A'!$AO$141</f>
        <v>0</v>
      </c>
      <c r="M204" s="333">
        <f>'8A'!$AO$141</f>
        <v>0</v>
      </c>
      <c r="N204" s="333">
        <f>'9A'!$AO$141</f>
        <v>0</v>
      </c>
      <c r="O204" s="333">
        <f>'10A'!$AO$141</f>
        <v>0</v>
      </c>
      <c r="P204" s="333">
        <f>'11A'!$AO$141</f>
        <v>0</v>
      </c>
      <c r="Q204" s="333">
        <f>'12A'!$AO$141</f>
        <v>0</v>
      </c>
      <c r="R204" s="333">
        <f>'13A'!$AO$141</f>
        <v>0</v>
      </c>
      <c r="S204" s="333">
        <f>'14A'!$AO$141</f>
        <v>0</v>
      </c>
      <c r="T204" s="333">
        <f>'15A'!$AO$141</f>
        <v>0</v>
      </c>
      <c r="U204" s="333">
        <f>'16A'!$AO$141</f>
        <v>0</v>
      </c>
      <c r="V204" s="333">
        <f>'17A'!$AO$141</f>
        <v>0</v>
      </c>
      <c r="W204" s="333">
        <f>'18A'!$AO$141</f>
        <v>0</v>
      </c>
      <c r="X204" s="333">
        <f>'19A'!$AO$141</f>
        <v>0</v>
      </c>
      <c r="Y204" s="333">
        <f>'20A'!$AO$141</f>
        <v>0</v>
      </c>
      <c r="Z204" s="333">
        <f>'21A'!$AO$141</f>
        <v>0</v>
      </c>
      <c r="AA204" s="333">
        <f>'22A'!$AO$141</f>
        <v>0</v>
      </c>
      <c r="AB204" s="333">
        <f>'23A'!$AO$141</f>
        <v>0</v>
      </c>
      <c r="AC204" s="333">
        <f>'24A'!$AO$141</f>
        <v>0</v>
      </c>
      <c r="AD204" s="333">
        <f>'25A'!$AO$141</f>
        <v>0</v>
      </c>
      <c r="AE204" s="333">
        <f>'26A'!$AO$141</f>
        <v>0</v>
      </c>
      <c r="AF204" s="333">
        <f>'27A'!$AO$141</f>
        <v>0</v>
      </c>
      <c r="AG204" s="333">
        <f>'28A'!$AO$141</f>
        <v>0</v>
      </c>
      <c r="AH204" s="333">
        <f>'29A'!$AO$141</f>
        <v>0</v>
      </c>
      <c r="AI204" s="333">
        <f>'30A'!$AO$141</f>
        <v>0</v>
      </c>
    </row>
    <row r="205" spans="1:35" ht="17.399999999999999" hidden="1">
      <c r="A205" s="298"/>
      <c r="B205" s="296" t="str">
        <f>CONCATENATE("H 1.2x ",'1A'!AD$135)</f>
        <v>H 1.2x 30x60</v>
      </c>
      <c r="C205" s="286" t="s">
        <v>306</v>
      </c>
      <c r="D205" s="293" t="s">
        <v>133</v>
      </c>
      <c r="E205" s="287" t="e">
        <f t="shared" si="3"/>
        <v>#REF!</v>
      </c>
      <c r="F205" s="333">
        <f>'1A'!$AQ$141</f>
        <v>0</v>
      </c>
      <c r="G205" s="333" t="e">
        <f>#REF!</f>
        <v>#REF!</v>
      </c>
      <c r="H205" s="333">
        <f>'3A'!$AP$141</f>
        <v>0</v>
      </c>
      <c r="I205" s="333">
        <f>'4A'!$AP$141</f>
        <v>0</v>
      </c>
      <c r="J205" s="333">
        <f>'5A'!$AP$141</f>
        <v>0</v>
      </c>
      <c r="K205" s="333">
        <f>'6A'!$AP$141</f>
        <v>0</v>
      </c>
      <c r="L205" s="333">
        <f>'7A'!$AP$141</f>
        <v>0</v>
      </c>
      <c r="M205" s="333">
        <f>'8A'!$AP$141</f>
        <v>0</v>
      </c>
      <c r="N205" s="333">
        <f>'9A'!$AP$141</f>
        <v>0</v>
      </c>
      <c r="O205" s="333">
        <f>'10A'!$AP$141</f>
        <v>0</v>
      </c>
      <c r="P205" s="333">
        <f>'11A'!$AP$141</f>
        <v>0</v>
      </c>
      <c r="Q205" s="333">
        <f>'12A'!$AP$141</f>
        <v>0</v>
      </c>
      <c r="R205" s="333">
        <f>'13A'!$AP$141</f>
        <v>0</v>
      </c>
      <c r="S205" s="333">
        <f>'14A'!$AP$141</f>
        <v>0</v>
      </c>
      <c r="T205" s="333">
        <f>'15A'!$AP$141</f>
        <v>0</v>
      </c>
      <c r="U205" s="333">
        <f>'16A'!$AP$141</f>
        <v>0</v>
      </c>
      <c r="V205" s="333">
        <f>'17A'!$AP$141</f>
        <v>0</v>
      </c>
      <c r="W205" s="333">
        <f>'18A'!$AP$141</f>
        <v>0</v>
      </c>
      <c r="X205" s="333">
        <f>'19A'!$AP$141</f>
        <v>0</v>
      </c>
      <c r="Y205" s="333">
        <f>'20A'!$AP$141</f>
        <v>0</v>
      </c>
      <c r="Z205" s="333">
        <f>'21A'!$AP$141</f>
        <v>0</v>
      </c>
      <c r="AA205" s="333">
        <f>'22A'!$AP$141</f>
        <v>0</v>
      </c>
      <c r="AB205" s="333">
        <f>'23A'!$AP$141</f>
        <v>0</v>
      </c>
      <c r="AC205" s="333">
        <f>'24A'!$AP$141</f>
        <v>0</v>
      </c>
      <c r="AD205" s="333">
        <f>'25A'!$AP$141</f>
        <v>0</v>
      </c>
      <c r="AE205" s="333">
        <f>'26A'!$AP$141</f>
        <v>0</v>
      </c>
      <c r="AF205" s="333">
        <f>'27A'!$AP$141</f>
        <v>0</v>
      </c>
      <c r="AG205" s="333">
        <f>'28A'!$AP$141</f>
        <v>0</v>
      </c>
      <c r="AH205" s="333">
        <f>'29A'!$AP$141</f>
        <v>0</v>
      </c>
      <c r="AI205" s="333">
        <f>'30A'!$AP$141</f>
        <v>0</v>
      </c>
    </row>
    <row r="206" spans="1:35" ht="17.399999999999999" hidden="1">
      <c r="A206" s="298"/>
      <c r="B206" s="296" t="str">
        <f>CONCATENATE("H 1.2x ",'1A'!AE$135)</f>
        <v>H 1.2x 30x90</v>
      </c>
      <c r="C206" s="286" t="s">
        <v>308</v>
      </c>
      <c r="D206" s="293" t="s">
        <v>133</v>
      </c>
      <c r="E206" s="287" t="e">
        <f t="shared" si="3"/>
        <v>#REF!</v>
      </c>
      <c r="F206" s="333">
        <f>'1A'!$AR$141</f>
        <v>0</v>
      </c>
      <c r="G206" s="333" t="e">
        <f>#REF!</f>
        <v>#REF!</v>
      </c>
      <c r="H206" s="333">
        <f>'3A'!$AQ$141</f>
        <v>0</v>
      </c>
      <c r="I206" s="333">
        <f>'4A'!$AQ$141</f>
        <v>0</v>
      </c>
      <c r="J206" s="333">
        <f>'5A'!$AQ$141</f>
        <v>0</v>
      </c>
      <c r="K206" s="333">
        <f>'6A'!$AQ$141</f>
        <v>0</v>
      </c>
      <c r="L206" s="333">
        <f>'7A'!$AQ$141</f>
        <v>0</v>
      </c>
      <c r="M206" s="333">
        <f>'8A'!$AQ$141</f>
        <v>0</v>
      </c>
      <c r="N206" s="333">
        <f>'9A'!$AQ$141</f>
        <v>0</v>
      </c>
      <c r="O206" s="333">
        <f>'10A'!$AQ$141</f>
        <v>0</v>
      </c>
      <c r="P206" s="333">
        <f>'11A'!$AQ$141</f>
        <v>0</v>
      </c>
      <c r="Q206" s="333">
        <f>'12A'!$AQ$141</f>
        <v>0</v>
      </c>
      <c r="R206" s="333">
        <f>'13A'!$AQ$141</f>
        <v>0</v>
      </c>
      <c r="S206" s="333">
        <f>'14A'!$AQ$141</f>
        <v>0</v>
      </c>
      <c r="T206" s="333">
        <f>'15A'!$AQ$141</f>
        <v>0</v>
      </c>
      <c r="U206" s="333">
        <f>'16A'!$AQ$141</f>
        <v>0</v>
      </c>
      <c r="V206" s="333">
        <f>'17A'!$AQ$141</f>
        <v>0</v>
      </c>
      <c r="W206" s="333">
        <f>'18A'!$AQ$141</f>
        <v>0</v>
      </c>
      <c r="X206" s="333">
        <f>'19A'!$AQ$141</f>
        <v>0</v>
      </c>
      <c r="Y206" s="333">
        <f>'20A'!$AQ$141</f>
        <v>0</v>
      </c>
      <c r="Z206" s="333">
        <f>'21A'!$AQ$141</f>
        <v>0</v>
      </c>
      <c r="AA206" s="333">
        <f>'22A'!$AQ$141</f>
        <v>0</v>
      </c>
      <c r="AB206" s="333">
        <f>'23A'!$AQ$141</f>
        <v>0</v>
      </c>
      <c r="AC206" s="333">
        <f>'24A'!$AQ$141</f>
        <v>0</v>
      </c>
      <c r="AD206" s="333">
        <f>'25A'!$AQ$141</f>
        <v>0</v>
      </c>
      <c r="AE206" s="333">
        <f>'26A'!$AQ$141</f>
        <v>0</v>
      </c>
      <c r="AF206" s="333">
        <f>'27A'!$AQ$141</f>
        <v>0</v>
      </c>
      <c r="AG206" s="333">
        <f>'28A'!$AQ$141</f>
        <v>0</v>
      </c>
      <c r="AH206" s="333">
        <f>'29A'!$AQ$141</f>
        <v>0</v>
      </c>
      <c r="AI206" s="333">
        <f>'30A'!$AQ$141</f>
        <v>0</v>
      </c>
    </row>
    <row r="207" spans="1:35" ht="17.399999999999999" hidden="1">
      <c r="A207" s="298"/>
      <c r="B207" s="296" t="str">
        <f>CONCATENATE("H 1.2x ",'1A'!AF$135)</f>
        <v>H 1.2x 40x80</v>
      </c>
      <c r="C207" s="286" t="s">
        <v>570</v>
      </c>
      <c r="D207" s="293" t="s">
        <v>133</v>
      </c>
      <c r="E207" s="287" t="e">
        <f t="shared" si="3"/>
        <v>#REF!</v>
      </c>
      <c r="F207" s="333">
        <f>'1A'!$AS$141</f>
        <v>0</v>
      </c>
      <c r="G207" s="333" t="e">
        <f>#REF!</f>
        <v>#REF!</v>
      </c>
      <c r="H207" s="333">
        <f>'3A'!$AR$141</f>
        <v>0</v>
      </c>
      <c r="I207" s="333">
        <f>'4A'!$AR$141</f>
        <v>0</v>
      </c>
      <c r="J207" s="333">
        <f>'5A'!$AR$141</f>
        <v>0</v>
      </c>
      <c r="K207" s="333">
        <f>'6A'!$AR$141</f>
        <v>0</v>
      </c>
      <c r="L207" s="333">
        <f>'7A'!$AR$141</f>
        <v>0</v>
      </c>
      <c r="M207" s="333">
        <f>'8A'!$AR$141</f>
        <v>0</v>
      </c>
      <c r="N207" s="333">
        <f>'9A'!$AR$141</f>
        <v>0</v>
      </c>
      <c r="O207" s="333">
        <f>'10A'!$AR$141</f>
        <v>0</v>
      </c>
      <c r="P207" s="333">
        <f>'11A'!$AR$141</f>
        <v>0</v>
      </c>
      <c r="Q207" s="333">
        <f>'12A'!$AR$141</f>
        <v>0</v>
      </c>
      <c r="R207" s="333">
        <f>'13A'!$AR$141</f>
        <v>0</v>
      </c>
      <c r="S207" s="333">
        <f>'14A'!$AR$141</f>
        <v>0</v>
      </c>
      <c r="T207" s="333">
        <f>'15A'!$AR$141</f>
        <v>0</v>
      </c>
      <c r="U207" s="333">
        <f>'16A'!$AR$141</f>
        <v>0</v>
      </c>
      <c r="V207" s="333">
        <f>'17A'!$AR$141</f>
        <v>0</v>
      </c>
      <c r="W207" s="333">
        <f>'18A'!$AR$141</f>
        <v>0</v>
      </c>
      <c r="X207" s="333">
        <f>'19A'!$AR$141</f>
        <v>0</v>
      </c>
      <c r="Y207" s="333">
        <f>'20A'!$AR$141</f>
        <v>0</v>
      </c>
      <c r="Z207" s="333">
        <f>'21A'!$AR$141</f>
        <v>0</v>
      </c>
      <c r="AA207" s="333">
        <f>'22A'!$AR$141</f>
        <v>0</v>
      </c>
      <c r="AB207" s="333">
        <f>'23A'!$AR$141</f>
        <v>0</v>
      </c>
      <c r="AC207" s="333">
        <f>'24A'!$AR$141</f>
        <v>0</v>
      </c>
      <c r="AD207" s="333">
        <f>'25A'!$AR$141</f>
        <v>0</v>
      </c>
      <c r="AE207" s="333">
        <f>'26A'!$AR$141</f>
        <v>0</v>
      </c>
      <c r="AF207" s="333">
        <f>'27A'!$AR$141</f>
        <v>0</v>
      </c>
      <c r="AG207" s="333">
        <f>'28A'!$AR$141</f>
        <v>0</v>
      </c>
      <c r="AH207" s="333">
        <f>'29A'!$AR$141</f>
        <v>0</v>
      </c>
      <c r="AI207" s="333">
        <f>'30A'!$AR$141</f>
        <v>0</v>
      </c>
    </row>
    <row r="208" spans="1:35" ht="17.399999999999999" hidden="1">
      <c r="A208" s="298"/>
      <c r="B208" s="296" t="str">
        <f>CONCATENATE("H 1.2x ",'1A'!AG$135)</f>
        <v>H 1.2x 50x100</v>
      </c>
      <c r="C208" s="286" t="s">
        <v>571</v>
      </c>
      <c r="D208" s="293" t="s">
        <v>133</v>
      </c>
      <c r="E208" s="287" t="e">
        <f t="shared" si="3"/>
        <v>#REF!</v>
      </c>
      <c r="F208" s="333">
        <f>'1A'!$AT$141</f>
        <v>0</v>
      </c>
      <c r="G208" s="333" t="e">
        <f>#REF!</f>
        <v>#REF!</v>
      </c>
      <c r="H208" s="333">
        <f>'3A'!$AS$141</f>
        <v>0</v>
      </c>
      <c r="I208" s="333">
        <f>'4A'!$AS$141</f>
        <v>0</v>
      </c>
      <c r="J208" s="333">
        <f>'5A'!$AS$141</f>
        <v>0</v>
      </c>
      <c r="K208" s="333">
        <f>'6A'!$AS$141</f>
        <v>0</v>
      </c>
      <c r="L208" s="333">
        <f>'7A'!$AS$141</f>
        <v>0</v>
      </c>
      <c r="M208" s="333">
        <f>'8A'!$AS$141</f>
        <v>0</v>
      </c>
      <c r="N208" s="333">
        <f>'9A'!$AS$141</f>
        <v>0</v>
      </c>
      <c r="O208" s="333">
        <f>'10A'!$AS$141</f>
        <v>0</v>
      </c>
      <c r="P208" s="333">
        <f>'11A'!$AS$141</f>
        <v>0</v>
      </c>
      <c r="Q208" s="333">
        <f>'12A'!$AS$141</f>
        <v>0</v>
      </c>
      <c r="R208" s="333">
        <f>'13A'!$AS$141</f>
        <v>0</v>
      </c>
      <c r="S208" s="333">
        <f>'14A'!$AS$141</f>
        <v>0</v>
      </c>
      <c r="T208" s="333">
        <f>'15A'!$AS$141</f>
        <v>0</v>
      </c>
      <c r="U208" s="333">
        <f>'16A'!$AS$141</f>
        <v>0</v>
      </c>
      <c r="V208" s="333">
        <f>'17A'!$AS$141</f>
        <v>0</v>
      </c>
      <c r="W208" s="333">
        <f>'18A'!$AS$141</f>
        <v>0</v>
      </c>
      <c r="X208" s="333">
        <f>'19A'!$AS$141</f>
        <v>0</v>
      </c>
      <c r="Y208" s="333">
        <f>'20A'!$AS$141</f>
        <v>0</v>
      </c>
      <c r="Z208" s="333">
        <f>'21A'!$AS$141</f>
        <v>0</v>
      </c>
      <c r="AA208" s="333">
        <f>'22A'!$AS$141</f>
        <v>0</v>
      </c>
      <c r="AB208" s="333">
        <f>'23A'!$AS$141</f>
        <v>0</v>
      </c>
      <c r="AC208" s="333">
        <f>'24A'!$AS$141</f>
        <v>0</v>
      </c>
      <c r="AD208" s="333">
        <f>'25A'!$AS$141</f>
        <v>0</v>
      </c>
      <c r="AE208" s="333">
        <f>'26A'!$AS$141</f>
        <v>0</v>
      </c>
      <c r="AF208" s="333">
        <f>'27A'!$AS$141</f>
        <v>0</v>
      </c>
      <c r="AG208" s="333">
        <f>'28A'!$AS$141</f>
        <v>0</v>
      </c>
      <c r="AH208" s="333">
        <f>'29A'!$AS$141</f>
        <v>0</v>
      </c>
      <c r="AI208" s="333">
        <f>'30A'!$AS$141</f>
        <v>0</v>
      </c>
    </row>
    <row r="209" spans="1:35" ht="17.399999999999999" hidden="1">
      <c r="A209" s="298"/>
      <c r="B209" s="296" t="str">
        <f>CONCATENATE("H 1.2x ",'1A'!AH$135)</f>
        <v xml:space="preserve">H 1.2x </v>
      </c>
      <c r="C209" s="286" t="s">
        <v>572</v>
      </c>
      <c r="D209" s="293" t="s">
        <v>133</v>
      </c>
      <c r="E209" s="287" t="e">
        <f t="shared" si="3"/>
        <v>#REF!</v>
      </c>
      <c r="F209" s="333">
        <f>'1A'!$AU$141</f>
        <v>0</v>
      </c>
      <c r="G209" s="333" t="e">
        <f>#REF!</f>
        <v>#REF!</v>
      </c>
      <c r="H209" s="333">
        <f>'3A'!$AT$141</f>
        <v>0</v>
      </c>
      <c r="I209" s="333">
        <f>'4A'!$AT$141</f>
        <v>0</v>
      </c>
      <c r="J209" s="333">
        <f>'5A'!$AT$141</f>
        <v>0</v>
      </c>
      <c r="K209" s="333">
        <f>'6A'!$AT$141</f>
        <v>0</v>
      </c>
      <c r="L209" s="333">
        <f>'7A'!$AT$141</f>
        <v>0</v>
      </c>
      <c r="M209" s="333">
        <f>'8A'!$AT$141</f>
        <v>0</v>
      </c>
      <c r="N209" s="333">
        <f>'9A'!$AT$141</f>
        <v>0</v>
      </c>
      <c r="O209" s="333">
        <f>'10A'!$AT$141</f>
        <v>0</v>
      </c>
      <c r="P209" s="333">
        <f>'11A'!$AT$141</f>
        <v>0</v>
      </c>
      <c r="Q209" s="333">
        <f>'12A'!$AT$141</f>
        <v>0</v>
      </c>
      <c r="R209" s="333">
        <f>'13A'!$AT$141</f>
        <v>0</v>
      </c>
      <c r="S209" s="333">
        <f>'14A'!$AT$141</f>
        <v>0</v>
      </c>
      <c r="T209" s="333">
        <f>'15A'!$AT$141</f>
        <v>0</v>
      </c>
      <c r="U209" s="333">
        <f>'16A'!$AT$141</f>
        <v>0</v>
      </c>
      <c r="V209" s="333">
        <f>'17A'!$AT$141</f>
        <v>0</v>
      </c>
      <c r="W209" s="333">
        <f>'18A'!$AT$141</f>
        <v>0</v>
      </c>
      <c r="X209" s="333">
        <f>'19A'!$AT$141</f>
        <v>0</v>
      </c>
      <c r="Y209" s="333">
        <f>'20A'!$AT$141</f>
        <v>0</v>
      </c>
      <c r="Z209" s="333">
        <f>'21A'!$AT$141</f>
        <v>0</v>
      </c>
      <c r="AA209" s="333">
        <f>'22A'!$AT$141</f>
        <v>0</v>
      </c>
      <c r="AB209" s="333">
        <f>'23A'!$AT$141</f>
        <v>0</v>
      </c>
      <c r="AC209" s="333">
        <f>'24A'!$AT$141</f>
        <v>0</v>
      </c>
      <c r="AD209" s="333">
        <f>'25A'!$AT$141</f>
        <v>0</v>
      </c>
      <c r="AE209" s="333">
        <f>'26A'!$AT$141</f>
        <v>0</v>
      </c>
      <c r="AF209" s="333">
        <f>'27A'!$AT$141</f>
        <v>0</v>
      </c>
      <c r="AG209" s="333">
        <f>'28A'!$AT$141</f>
        <v>0</v>
      </c>
      <c r="AH209" s="333">
        <f>'29A'!$AT$141</f>
        <v>0</v>
      </c>
      <c r="AI209" s="333">
        <f>'30A'!$AT$141</f>
        <v>0</v>
      </c>
    </row>
    <row r="210" spans="1:35" ht="17.399999999999999" hidden="1">
      <c r="A210" s="298"/>
      <c r="B210" s="296" t="str">
        <f>CONCATENATE("H 1.2x ",'1A'!AI$135)</f>
        <v xml:space="preserve">H 1.2x </v>
      </c>
      <c r="C210" s="286" t="s">
        <v>573</v>
      </c>
      <c r="D210" s="293" t="s">
        <v>133</v>
      </c>
      <c r="E210" s="287" t="e">
        <f t="shared" si="3"/>
        <v>#REF!</v>
      </c>
      <c r="F210" s="333">
        <f>'1A'!$AV$141</f>
        <v>0</v>
      </c>
      <c r="G210" s="333" t="e">
        <f>#REF!</f>
        <v>#REF!</v>
      </c>
      <c r="H210" s="333">
        <f>'3A'!$AU$141</f>
        <v>0</v>
      </c>
      <c r="I210" s="333">
        <f>'4A'!$AU$141</f>
        <v>0</v>
      </c>
      <c r="J210" s="333">
        <f>'5A'!$AU$141</f>
        <v>0</v>
      </c>
      <c r="K210" s="333">
        <f>'6A'!$AU$141</f>
        <v>0</v>
      </c>
      <c r="L210" s="333">
        <f>'7A'!$AU$141</f>
        <v>0</v>
      </c>
      <c r="M210" s="333">
        <f>'8A'!$AU$141</f>
        <v>0</v>
      </c>
      <c r="N210" s="333">
        <f>'9A'!$AU$141</f>
        <v>0</v>
      </c>
      <c r="O210" s="333">
        <f>'10A'!$AU$141</f>
        <v>0</v>
      </c>
      <c r="P210" s="333">
        <f>'11A'!$AU$141</f>
        <v>0</v>
      </c>
      <c r="Q210" s="333">
        <f>'12A'!$AU$141</f>
        <v>0</v>
      </c>
      <c r="R210" s="333">
        <f>'13A'!$AU$141</f>
        <v>0</v>
      </c>
      <c r="S210" s="333">
        <f>'14A'!$AU$141</f>
        <v>0</v>
      </c>
      <c r="T210" s="333">
        <f>'15A'!$AU$141</f>
        <v>0</v>
      </c>
      <c r="U210" s="333">
        <f>'16A'!$AU$141</f>
        <v>0</v>
      </c>
      <c r="V210" s="333">
        <f>'17A'!$AU$141</f>
        <v>0</v>
      </c>
      <c r="W210" s="333">
        <f>'18A'!$AU$141</f>
        <v>0</v>
      </c>
      <c r="X210" s="333">
        <f>'19A'!$AU$141</f>
        <v>0</v>
      </c>
      <c r="Y210" s="333">
        <f>'20A'!$AU$141</f>
        <v>0</v>
      </c>
      <c r="Z210" s="333">
        <f>'21A'!$AU$141</f>
        <v>0</v>
      </c>
      <c r="AA210" s="333">
        <f>'22A'!$AU$141</f>
        <v>0</v>
      </c>
      <c r="AB210" s="333">
        <f>'23A'!$AU$141</f>
        <v>0</v>
      </c>
      <c r="AC210" s="333">
        <f>'24A'!$AU$141</f>
        <v>0</v>
      </c>
      <c r="AD210" s="333">
        <f>'25A'!$AU$141</f>
        <v>0</v>
      </c>
      <c r="AE210" s="333">
        <f>'26A'!$AU$141</f>
        <v>0</v>
      </c>
      <c r="AF210" s="333">
        <f>'27A'!$AU$141</f>
        <v>0</v>
      </c>
      <c r="AG210" s="333">
        <f>'28A'!$AU$141</f>
        <v>0</v>
      </c>
      <c r="AH210" s="333">
        <f>'29A'!$AU$141</f>
        <v>0</v>
      </c>
      <c r="AI210" s="333">
        <f>'30A'!$AU$141</f>
        <v>0</v>
      </c>
    </row>
    <row r="211" spans="1:35" ht="17.399999999999999" hidden="1">
      <c r="A211" s="298"/>
      <c r="B211" s="296" t="str">
        <f>CONCATENATE("H 1.4x ",'1A'!AB$135)</f>
        <v>H 1.4x 20x40</v>
      </c>
      <c r="C211" s="286" t="s">
        <v>574</v>
      </c>
      <c r="D211" s="293" t="s">
        <v>133</v>
      </c>
      <c r="E211" s="287" t="e">
        <f t="shared" si="3"/>
        <v>#REF!</v>
      </c>
      <c r="F211" s="333">
        <f>'1A'!$AO$142</f>
        <v>0</v>
      </c>
      <c r="G211" s="333" t="e">
        <f>#REF!</f>
        <v>#REF!</v>
      </c>
      <c r="H211" s="333">
        <f>'3A'!$AN$142</f>
        <v>0</v>
      </c>
      <c r="I211" s="333">
        <f>'4A'!$AN$142</f>
        <v>0</v>
      </c>
      <c r="J211" s="333">
        <f>'5A'!$AN$142</f>
        <v>0</v>
      </c>
      <c r="K211" s="333">
        <f>'6A'!$AN$142</f>
        <v>0</v>
      </c>
      <c r="L211" s="333">
        <f>'7A'!$AN$142</f>
        <v>0</v>
      </c>
      <c r="M211" s="333">
        <f>'8A'!$AN$142</f>
        <v>0</v>
      </c>
      <c r="N211" s="333">
        <f>'9A'!$AN$142</f>
        <v>0</v>
      </c>
      <c r="O211" s="333">
        <f>'10A'!$AN$142</f>
        <v>0</v>
      </c>
      <c r="P211" s="333">
        <f>'11A'!$AN$142</f>
        <v>0</v>
      </c>
      <c r="Q211" s="333">
        <f>'12A'!$AN$142</f>
        <v>0</v>
      </c>
      <c r="R211" s="333">
        <f>'13A'!$AN$142</f>
        <v>0</v>
      </c>
      <c r="S211" s="333">
        <f>'14A'!$AN$142</f>
        <v>0</v>
      </c>
      <c r="T211" s="333">
        <f>'15A'!$AN$142</f>
        <v>0</v>
      </c>
      <c r="U211" s="333">
        <f>'16A'!$AN$142</f>
        <v>0</v>
      </c>
      <c r="V211" s="333">
        <f>'17A'!$AN$142</f>
        <v>0</v>
      </c>
      <c r="W211" s="333">
        <f>'18A'!$AN$142</f>
        <v>0</v>
      </c>
      <c r="X211" s="333">
        <f>'19A'!$AN$142</f>
        <v>0</v>
      </c>
      <c r="Y211" s="333">
        <f>'20A'!$AN$142</f>
        <v>0</v>
      </c>
      <c r="Z211" s="333">
        <f>'21A'!$AN$142</f>
        <v>0</v>
      </c>
      <c r="AA211" s="333">
        <f>'22A'!$AN$142</f>
        <v>0</v>
      </c>
      <c r="AB211" s="333">
        <f>'23A'!$AN$142</f>
        <v>0</v>
      </c>
      <c r="AC211" s="333">
        <f>'24A'!$AN$142</f>
        <v>0</v>
      </c>
      <c r="AD211" s="333">
        <f>'25A'!$AN$142</f>
        <v>0</v>
      </c>
      <c r="AE211" s="333">
        <f>'26A'!$AN$142</f>
        <v>0</v>
      </c>
      <c r="AF211" s="333">
        <f>'27A'!$AN$142</f>
        <v>0</v>
      </c>
      <c r="AG211" s="333">
        <f>'28A'!$AN$142</f>
        <v>0</v>
      </c>
      <c r="AH211" s="333">
        <f>'29A'!$AN$142</f>
        <v>0</v>
      </c>
      <c r="AI211" s="333">
        <f>'30A'!$AN$142</f>
        <v>0</v>
      </c>
    </row>
    <row r="212" spans="1:35" ht="17.399999999999999" hidden="1">
      <c r="A212" s="298"/>
      <c r="B212" s="296" t="str">
        <f>CONCATENATE("H 1.4x ",'1A'!AC$135)</f>
        <v>H 1.4x 25x50</v>
      </c>
      <c r="C212" s="286" t="s">
        <v>575</v>
      </c>
      <c r="D212" s="293" t="s">
        <v>133</v>
      </c>
      <c r="E212" s="287" t="e">
        <f t="shared" si="3"/>
        <v>#REF!</v>
      </c>
      <c r="F212" s="333">
        <f>'1A'!$AP$142</f>
        <v>0</v>
      </c>
      <c r="G212" s="333" t="e">
        <f>#REF!</f>
        <v>#REF!</v>
      </c>
      <c r="H212" s="333">
        <f>'3A'!$AO$142</f>
        <v>0</v>
      </c>
      <c r="I212" s="333">
        <f>'4A'!$AO$142</f>
        <v>0</v>
      </c>
      <c r="J212" s="333">
        <f>'5A'!$AO$142</f>
        <v>0</v>
      </c>
      <c r="K212" s="333">
        <f>'6A'!$AO$142</f>
        <v>0</v>
      </c>
      <c r="L212" s="333">
        <f>'7A'!$AO$142</f>
        <v>0</v>
      </c>
      <c r="M212" s="333">
        <f>'8A'!$AO$142</f>
        <v>0</v>
      </c>
      <c r="N212" s="333">
        <f>'9A'!$AO$142</f>
        <v>0</v>
      </c>
      <c r="O212" s="333">
        <f>'10A'!$AO$142</f>
        <v>0</v>
      </c>
      <c r="P212" s="333">
        <f>'11A'!$AO$142</f>
        <v>0</v>
      </c>
      <c r="Q212" s="333">
        <f>'12A'!$AO$142</f>
        <v>0</v>
      </c>
      <c r="R212" s="333">
        <f>'13A'!$AO$142</f>
        <v>0</v>
      </c>
      <c r="S212" s="333">
        <f>'14A'!$AO$142</f>
        <v>0</v>
      </c>
      <c r="T212" s="333">
        <f>'15A'!$AO$142</f>
        <v>0</v>
      </c>
      <c r="U212" s="333">
        <f>'16A'!$AO$142</f>
        <v>0</v>
      </c>
      <c r="V212" s="333">
        <f>'17A'!$AO$142</f>
        <v>0</v>
      </c>
      <c r="W212" s="333">
        <f>'18A'!$AO$142</f>
        <v>0</v>
      </c>
      <c r="X212" s="333">
        <f>'19A'!$AO$142</f>
        <v>0</v>
      </c>
      <c r="Y212" s="333">
        <f>'20A'!$AO$142</f>
        <v>0</v>
      </c>
      <c r="Z212" s="333">
        <f>'21A'!$AO$142</f>
        <v>0</v>
      </c>
      <c r="AA212" s="333">
        <f>'22A'!$AO$142</f>
        <v>0</v>
      </c>
      <c r="AB212" s="333">
        <f>'23A'!$AO$142</f>
        <v>0</v>
      </c>
      <c r="AC212" s="333">
        <f>'24A'!$AO$142</f>
        <v>0</v>
      </c>
      <c r="AD212" s="333">
        <f>'25A'!$AO$142</f>
        <v>0</v>
      </c>
      <c r="AE212" s="333">
        <f>'26A'!$AO$142</f>
        <v>0</v>
      </c>
      <c r="AF212" s="333">
        <f>'27A'!$AO$142</f>
        <v>0</v>
      </c>
      <c r="AG212" s="333">
        <f>'28A'!$AO$142</f>
        <v>0</v>
      </c>
      <c r="AH212" s="333">
        <f>'29A'!$AO$142</f>
        <v>0</v>
      </c>
      <c r="AI212" s="333">
        <f>'30A'!$AO$142</f>
        <v>0</v>
      </c>
    </row>
    <row r="213" spans="1:35" ht="17.399999999999999" hidden="1">
      <c r="A213" s="298"/>
      <c r="B213" s="296" t="str">
        <f>CONCATENATE("H 1.4x ",'1A'!AD$135)</f>
        <v>H 1.4x 30x60</v>
      </c>
      <c r="C213" s="286" t="s">
        <v>576</v>
      </c>
      <c r="D213" s="293" t="s">
        <v>133</v>
      </c>
      <c r="E213" s="287" t="e">
        <f t="shared" si="3"/>
        <v>#REF!</v>
      </c>
      <c r="F213" s="333">
        <f>'1A'!$AQ$142</f>
        <v>0</v>
      </c>
      <c r="G213" s="333" t="e">
        <f>#REF!</f>
        <v>#REF!</v>
      </c>
      <c r="H213" s="333">
        <f>'3A'!$AP$142</f>
        <v>0</v>
      </c>
      <c r="I213" s="333">
        <f>'4A'!$AP$142</f>
        <v>0</v>
      </c>
      <c r="J213" s="333">
        <f>'5A'!$AP$142</f>
        <v>0</v>
      </c>
      <c r="K213" s="333">
        <f>'6A'!$AP$142</f>
        <v>0</v>
      </c>
      <c r="L213" s="333">
        <f>'7A'!$AP$142</f>
        <v>0</v>
      </c>
      <c r="M213" s="333">
        <f>'8A'!$AP$142</f>
        <v>0</v>
      </c>
      <c r="N213" s="333">
        <f>'9A'!$AP$142</f>
        <v>0</v>
      </c>
      <c r="O213" s="333">
        <f>'10A'!$AP$142</f>
        <v>0</v>
      </c>
      <c r="P213" s="333">
        <f>'11A'!$AP$142</f>
        <v>0</v>
      </c>
      <c r="Q213" s="333">
        <f>'12A'!$AP$142</f>
        <v>0</v>
      </c>
      <c r="R213" s="333">
        <f>'13A'!$AP$142</f>
        <v>0</v>
      </c>
      <c r="S213" s="333">
        <f>'14A'!$AP$142</f>
        <v>0</v>
      </c>
      <c r="T213" s="333">
        <f>'15A'!$AP$142</f>
        <v>0</v>
      </c>
      <c r="U213" s="333">
        <f>'16A'!$AP$142</f>
        <v>0</v>
      </c>
      <c r="V213" s="333">
        <f>'17A'!$AP$142</f>
        <v>0</v>
      </c>
      <c r="W213" s="333">
        <f>'18A'!$AP$142</f>
        <v>0</v>
      </c>
      <c r="X213" s="333">
        <f>'19A'!$AP$142</f>
        <v>0</v>
      </c>
      <c r="Y213" s="333">
        <f>'20A'!$AP$142</f>
        <v>0</v>
      </c>
      <c r="Z213" s="333">
        <f>'21A'!$AP$142</f>
        <v>0</v>
      </c>
      <c r="AA213" s="333">
        <f>'22A'!$AP$142</f>
        <v>0</v>
      </c>
      <c r="AB213" s="333">
        <f>'23A'!$AP$142</f>
        <v>0</v>
      </c>
      <c r="AC213" s="333">
        <f>'24A'!$AP$142</f>
        <v>0</v>
      </c>
      <c r="AD213" s="333">
        <f>'25A'!$AP$142</f>
        <v>0</v>
      </c>
      <c r="AE213" s="333">
        <f>'26A'!$AP$142</f>
        <v>0</v>
      </c>
      <c r="AF213" s="333">
        <f>'27A'!$AP$142</f>
        <v>0</v>
      </c>
      <c r="AG213" s="333">
        <f>'28A'!$AP$142</f>
        <v>0</v>
      </c>
      <c r="AH213" s="333">
        <f>'29A'!$AP$142</f>
        <v>0</v>
      </c>
      <c r="AI213" s="333">
        <f>'30A'!$AP$142</f>
        <v>0</v>
      </c>
    </row>
    <row r="214" spans="1:35" ht="17.399999999999999" hidden="1">
      <c r="A214" s="298"/>
      <c r="B214" s="296" t="str">
        <f>CONCATENATE("H 1.4x ",'1A'!AE$135)</f>
        <v>H 1.4x 30x90</v>
      </c>
      <c r="C214" s="286" t="s">
        <v>309</v>
      </c>
      <c r="D214" s="293" t="s">
        <v>133</v>
      </c>
      <c r="E214" s="287" t="e">
        <f t="shared" si="3"/>
        <v>#REF!</v>
      </c>
      <c r="F214" s="333">
        <f>'1A'!$AR$142</f>
        <v>0</v>
      </c>
      <c r="G214" s="333" t="e">
        <f>#REF!</f>
        <v>#REF!</v>
      </c>
      <c r="H214" s="333">
        <f>'3A'!$AQ$142</f>
        <v>0</v>
      </c>
      <c r="I214" s="333">
        <f>'4A'!$AQ$142</f>
        <v>0</v>
      </c>
      <c r="J214" s="333">
        <f>'5A'!$AQ$142</f>
        <v>0</v>
      </c>
      <c r="K214" s="333">
        <f>'6A'!$AQ$142</f>
        <v>0</v>
      </c>
      <c r="L214" s="333">
        <f>'7A'!$AQ$142</f>
        <v>0</v>
      </c>
      <c r="M214" s="333">
        <f>'8A'!$AQ$142</f>
        <v>0</v>
      </c>
      <c r="N214" s="333">
        <f>'9A'!$AQ$142</f>
        <v>0</v>
      </c>
      <c r="O214" s="333">
        <f>'10A'!$AQ$142</f>
        <v>0</v>
      </c>
      <c r="P214" s="333">
        <f>'11A'!$AQ$142</f>
        <v>0</v>
      </c>
      <c r="Q214" s="333">
        <f>'12A'!$AQ$142</f>
        <v>0</v>
      </c>
      <c r="R214" s="333">
        <f>'13A'!$AQ$142</f>
        <v>0</v>
      </c>
      <c r="S214" s="333">
        <f>'14A'!$AQ$142</f>
        <v>0</v>
      </c>
      <c r="T214" s="333">
        <f>'15A'!$AQ$142</f>
        <v>0</v>
      </c>
      <c r="U214" s="333">
        <f>'16A'!$AQ$142</f>
        <v>0</v>
      </c>
      <c r="V214" s="333">
        <f>'17A'!$AQ$142</f>
        <v>0</v>
      </c>
      <c r="W214" s="333">
        <f>'18A'!$AQ$142</f>
        <v>0</v>
      </c>
      <c r="X214" s="333">
        <f>'19A'!$AQ$142</f>
        <v>0</v>
      </c>
      <c r="Y214" s="333">
        <f>'20A'!$AQ$142</f>
        <v>0</v>
      </c>
      <c r="Z214" s="333">
        <f>'21A'!$AQ$142</f>
        <v>0</v>
      </c>
      <c r="AA214" s="333">
        <f>'22A'!$AQ$142</f>
        <v>0</v>
      </c>
      <c r="AB214" s="333">
        <f>'23A'!$AQ$142</f>
        <v>0</v>
      </c>
      <c r="AC214" s="333">
        <f>'24A'!$AQ$142</f>
        <v>0</v>
      </c>
      <c r="AD214" s="333">
        <f>'25A'!$AQ$142</f>
        <v>0</v>
      </c>
      <c r="AE214" s="333">
        <f>'26A'!$AQ$142</f>
        <v>0</v>
      </c>
      <c r="AF214" s="333">
        <f>'27A'!$AQ$142</f>
        <v>0</v>
      </c>
      <c r="AG214" s="333">
        <f>'28A'!$AQ$142</f>
        <v>0</v>
      </c>
      <c r="AH214" s="333">
        <f>'29A'!$AQ$142</f>
        <v>0</v>
      </c>
      <c r="AI214" s="333">
        <f>'30A'!$AQ$142</f>
        <v>0</v>
      </c>
    </row>
    <row r="215" spans="1:35" ht="17.399999999999999">
      <c r="A215" s="298"/>
      <c r="B215" s="296" t="str">
        <f>CONCATENATE("H 1.4x ",'1A'!AF$135)</f>
        <v>H 1.4x 40x80</v>
      </c>
      <c r="C215" s="286" t="s">
        <v>577</v>
      </c>
      <c r="D215" s="293" t="s">
        <v>133</v>
      </c>
      <c r="E215" s="287" t="e">
        <f t="shared" si="3"/>
        <v>#REF!</v>
      </c>
      <c r="F215" s="333">
        <f>'1A'!$AS$142</f>
        <v>6</v>
      </c>
      <c r="G215" s="333" t="e">
        <f>#REF!</f>
        <v>#REF!</v>
      </c>
      <c r="H215" s="333">
        <f>'3A'!$AR$142</f>
        <v>0</v>
      </c>
      <c r="I215" s="333">
        <f>'4A'!$AR$142</f>
        <v>0</v>
      </c>
      <c r="J215" s="333">
        <f>'5A'!$AR$142</f>
        <v>0</v>
      </c>
      <c r="K215" s="333">
        <f>'6A'!$AR$142</f>
        <v>0</v>
      </c>
      <c r="L215" s="333">
        <f>'7A'!$AR$142</f>
        <v>0</v>
      </c>
      <c r="M215" s="333">
        <f>'8A'!$AR$142</f>
        <v>0</v>
      </c>
      <c r="N215" s="333">
        <f>'9A'!$AR$142</f>
        <v>0</v>
      </c>
      <c r="O215" s="333">
        <f>'10A'!$AR$142</f>
        <v>0</v>
      </c>
      <c r="P215" s="333">
        <f>'11A'!$AR$142</f>
        <v>0</v>
      </c>
      <c r="Q215" s="333">
        <f>'12A'!$AR$142</f>
        <v>0</v>
      </c>
      <c r="R215" s="333">
        <f>'13A'!$AR$142</f>
        <v>0</v>
      </c>
      <c r="S215" s="333">
        <f>'14A'!$AR$142</f>
        <v>0</v>
      </c>
      <c r="T215" s="333">
        <f>'15A'!$AR$142</f>
        <v>0</v>
      </c>
      <c r="U215" s="333">
        <f>'16A'!$AR$142</f>
        <v>0</v>
      </c>
      <c r="V215" s="333">
        <f>'17A'!$AR$142</f>
        <v>0</v>
      </c>
      <c r="W215" s="333">
        <f>'18A'!$AR$142</f>
        <v>0</v>
      </c>
      <c r="X215" s="333">
        <f>'19A'!$AR$142</f>
        <v>0</v>
      </c>
      <c r="Y215" s="333">
        <f>'20A'!$AR$142</f>
        <v>0</v>
      </c>
      <c r="Z215" s="333">
        <f>'21A'!$AR$142</f>
        <v>0</v>
      </c>
      <c r="AA215" s="333">
        <f>'22A'!$AR$142</f>
        <v>0</v>
      </c>
      <c r="AB215" s="333">
        <f>'23A'!$AR$142</f>
        <v>0</v>
      </c>
      <c r="AC215" s="333">
        <f>'24A'!$AR$142</f>
        <v>0</v>
      </c>
      <c r="AD215" s="333">
        <f>'25A'!$AR$142</f>
        <v>0</v>
      </c>
      <c r="AE215" s="333">
        <f>'26A'!$AR$142</f>
        <v>0</v>
      </c>
      <c r="AF215" s="333">
        <f>'27A'!$AR$142</f>
        <v>0</v>
      </c>
      <c r="AG215" s="333">
        <f>'28A'!$AR$142</f>
        <v>0</v>
      </c>
      <c r="AH215" s="333">
        <f>'29A'!$AR$142</f>
        <v>0</v>
      </c>
      <c r="AI215" s="333">
        <f>'30A'!$AR$142</f>
        <v>0</v>
      </c>
    </row>
    <row r="216" spans="1:35" s="289" customFormat="1" ht="19.95" hidden="1" customHeight="1">
      <c r="A216" s="298"/>
      <c r="B216" s="296" t="str">
        <f>CONCATENATE("H 1.4x ",'1A'!AG$135)</f>
        <v>H 1.4x 50x100</v>
      </c>
      <c r="C216" s="286" t="s">
        <v>578</v>
      </c>
      <c r="D216" s="293" t="s">
        <v>133</v>
      </c>
      <c r="E216" s="287" t="e">
        <f t="shared" si="3"/>
        <v>#REF!</v>
      </c>
      <c r="F216" s="333">
        <f>'1A'!$AT$142</f>
        <v>0</v>
      </c>
      <c r="G216" s="333" t="e">
        <f>#REF!</f>
        <v>#REF!</v>
      </c>
      <c r="H216" s="333">
        <f>'3A'!$AS$142</f>
        <v>0</v>
      </c>
      <c r="I216" s="333">
        <f>'4A'!$AS$142</f>
        <v>0</v>
      </c>
      <c r="J216" s="333">
        <f>'5A'!$AS$142</f>
        <v>0</v>
      </c>
      <c r="K216" s="333">
        <f>'6A'!$AS$142</f>
        <v>0</v>
      </c>
      <c r="L216" s="333">
        <f>'7A'!$AS$142</f>
        <v>0</v>
      </c>
      <c r="M216" s="333">
        <f>'8A'!$AS$142</f>
        <v>0</v>
      </c>
      <c r="N216" s="333">
        <f>'9A'!$AS$142</f>
        <v>0</v>
      </c>
      <c r="O216" s="333">
        <f>'10A'!$AS$142</f>
        <v>0</v>
      </c>
      <c r="P216" s="333">
        <f>'11A'!$AS$142</f>
        <v>0</v>
      </c>
      <c r="Q216" s="333">
        <f>'12A'!$AS$142</f>
        <v>0</v>
      </c>
      <c r="R216" s="333">
        <f>'13A'!$AS$142</f>
        <v>0</v>
      </c>
      <c r="S216" s="333">
        <f>'14A'!$AS$142</f>
        <v>0</v>
      </c>
      <c r="T216" s="333">
        <f>'15A'!$AS$142</f>
        <v>0</v>
      </c>
      <c r="U216" s="333">
        <f>'16A'!$AS$142</f>
        <v>0</v>
      </c>
      <c r="V216" s="333">
        <f>'17A'!$AS$142</f>
        <v>0</v>
      </c>
      <c r="W216" s="333">
        <f>'18A'!$AS$142</f>
        <v>0</v>
      </c>
      <c r="X216" s="333">
        <f>'19A'!$AS$142</f>
        <v>0</v>
      </c>
      <c r="Y216" s="333">
        <f>'20A'!$AS$142</f>
        <v>0</v>
      </c>
      <c r="Z216" s="333">
        <f>'21A'!$AS$142</f>
        <v>0</v>
      </c>
      <c r="AA216" s="333">
        <f>'22A'!$AS$142</f>
        <v>0</v>
      </c>
      <c r="AB216" s="333">
        <f>'23A'!$AS$142</f>
        <v>0</v>
      </c>
      <c r="AC216" s="333">
        <f>'24A'!$AS$142</f>
        <v>0</v>
      </c>
      <c r="AD216" s="333">
        <f>'25A'!$AS$142</f>
        <v>0</v>
      </c>
      <c r="AE216" s="333">
        <f>'26A'!$AS$142</f>
        <v>0</v>
      </c>
      <c r="AF216" s="333">
        <f>'27A'!$AS$142</f>
        <v>0</v>
      </c>
      <c r="AG216" s="333">
        <f>'28A'!$AS$142</f>
        <v>0</v>
      </c>
      <c r="AH216" s="333">
        <f>'29A'!$AS$142</f>
        <v>0</v>
      </c>
      <c r="AI216" s="333">
        <f>'30A'!$AS$142</f>
        <v>0</v>
      </c>
    </row>
    <row r="217" spans="1:35" s="280" customFormat="1" ht="17.399999999999999" hidden="1">
      <c r="A217" s="298"/>
      <c r="B217" s="296" t="str">
        <f>CONCATENATE("H 1.4x ",'1A'!AH$135)</f>
        <v xml:space="preserve">H 1.4x </v>
      </c>
      <c r="C217" s="286" t="s">
        <v>579</v>
      </c>
      <c r="D217" s="293" t="s">
        <v>133</v>
      </c>
      <c r="E217" s="287" t="e">
        <f t="shared" si="3"/>
        <v>#REF!</v>
      </c>
      <c r="F217" s="333">
        <f>'1A'!$AU$142</f>
        <v>0</v>
      </c>
      <c r="G217" s="333" t="e">
        <f>#REF!</f>
        <v>#REF!</v>
      </c>
      <c r="H217" s="333">
        <f>'3A'!$AT$142</f>
        <v>0</v>
      </c>
      <c r="I217" s="333">
        <f>'4A'!$AT$142</f>
        <v>0</v>
      </c>
      <c r="J217" s="333">
        <f>'5A'!$AT$142</f>
        <v>0</v>
      </c>
      <c r="K217" s="333">
        <f>'6A'!$AT$142</f>
        <v>0</v>
      </c>
      <c r="L217" s="333">
        <f>'7A'!$AT$142</f>
        <v>0</v>
      </c>
      <c r="M217" s="333">
        <f>'8A'!$AT$142</f>
        <v>0</v>
      </c>
      <c r="N217" s="333">
        <f>'9A'!$AT$142</f>
        <v>0</v>
      </c>
      <c r="O217" s="333">
        <f>'10A'!$AT$142</f>
        <v>0</v>
      </c>
      <c r="P217" s="333">
        <f>'11A'!$AT$142</f>
        <v>0</v>
      </c>
      <c r="Q217" s="333">
        <f>'12A'!$AT$142</f>
        <v>0</v>
      </c>
      <c r="R217" s="333">
        <f>'13A'!$AT$142</f>
        <v>0</v>
      </c>
      <c r="S217" s="333">
        <f>'14A'!$AT$142</f>
        <v>0</v>
      </c>
      <c r="T217" s="333">
        <f>'15A'!$AT$142</f>
        <v>0</v>
      </c>
      <c r="U217" s="333">
        <f>'16A'!$AT$142</f>
        <v>0</v>
      </c>
      <c r="V217" s="333">
        <f>'17A'!$AT$142</f>
        <v>0</v>
      </c>
      <c r="W217" s="333">
        <f>'18A'!$AT$142</f>
        <v>0</v>
      </c>
      <c r="X217" s="333">
        <f>'19A'!$AT$142</f>
        <v>0</v>
      </c>
      <c r="Y217" s="333">
        <f>'20A'!$AT$142</f>
        <v>0</v>
      </c>
      <c r="Z217" s="333">
        <f>'21A'!$AT$142</f>
        <v>0</v>
      </c>
      <c r="AA217" s="333">
        <f>'22A'!$AT$142</f>
        <v>0</v>
      </c>
      <c r="AB217" s="333">
        <f>'23A'!$AT$142</f>
        <v>0</v>
      </c>
      <c r="AC217" s="333">
        <f>'24A'!$AT$142</f>
        <v>0</v>
      </c>
      <c r="AD217" s="333">
        <f>'25A'!$AT$142</f>
        <v>0</v>
      </c>
      <c r="AE217" s="333">
        <f>'26A'!$AT$142</f>
        <v>0</v>
      </c>
      <c r="AF217" s="333">
        <f>'27A'!$AT$142</f>
        <v>0</v>
      </c>
      <c r="AG217" s="333">
        <f>'28A'!$AT$142</f>
        <v>0</v>
      </c>
      <c r="AH217" s="333">
        <f>'29A'!$AT$142</f>
        <v>0</v>
      </c>
      <c r="AI217" s="333">
        <f>'30A'!$AT$142</f>
        <v>0</v>
      </c>
    </row>
    <row r="218" spans="1:35" s="290" customFormat="1" ht="17.399999999999999" hidden="1">
      <c r="A218" s="298"/>
      <c r="B218" s="296" t="str">
        <f>CONCATENATE("H 1.4x ",'1A'!AI$135)</f>
        <v xml:space="preserve">H 1.4x </v>
      </c>
      <c r="C218" s="286" t="s">
        <v>580</v>
      </c>
      <c r="D218" s="293" t="s">
        <v>133</v>
      </c>
      <c r="E218" s="287" t="e">
        <f t="shared" si="3"/>
        <v>#REF!</v>
      </c>
      <c r="F218" s="333">
        <f>'1A'!$AV$142</f>
        <v>0</v>
      </c>
      <c r="G218" s="333" t="e">
        <f>#REF!</f>
        <v>#REF!</v>
      </c>
      <c r="H218" s="333">
        <f>'3A'!$AU$142</f>
        <v>0</v>
      </c>
      <c r="I218" s="333">
        <f>'4A'!$AU$142</f>
        <v>0</v>
      </c>
      <c r="J218" s="333">
        <f>'5A'!$AU$142</f>
        <v>0</v>
      </c>
      <c r="K218" s="333">
        <f>'6A'!$AU$142</f>
        <v>0</v>
      </c>
      <c r="L218" s="333">
        <f>'7A'!$AU$142</f>
        <v>0</v>
      </c>
      <c r="M218" s="333">
        <f>'8A'!$AU$142</f>
        <v>0</v>
      </c>
      <c r="N218" s="333">
        <f>'9A'!$AU$142</f>
        <v>0</v>
      </c>
      <c r="O218" s="333">
        <f>'10A'!$AU$142</f>
        <v>0</v>
      </c>
      <c r="P218" s="333">
        <f>'11A'!$AU$142</f>
        <v>0</v>
      </c>
      <c r="Q218" s="333">
        <f>'12A'!$AU$142</f>
        <v>0</v>
      </c>
      <c r="R218" s="333">
        <f>'13A'!$AU$142</f>
        <v>0</v>
      </c>
      <c r="S218" s="333">
        <f>'14A'!$AU$142</f>
        <v>0</v>
      </c>
      <c r="T218" s="333">
        <f>'15A'!$AU$142</f>
        <v>0</v>
      </c>
      <c r="U218" s="333">
        <f>'16A'!$AU$142</f>
        <v>0</v>
      </c>
      <c r="V218" s="333">
        <f>'17A'!$AU$142</f>
        <v>0</v>
      </c>
      <c r="W218" s="333">
        <f>'18A'!$AU$142</f>
        <v>0</v>
      </c>
      <c r="X218" s="333">
        <f>'19A'!$AU$142</f>
        <v>0</v>
      </c>
      <c r="Y218" s="333">
        <f>'20A'!$AU$142</f>
        <v>0</v>
      </c>
      <c r="Z218" s="333">
        <f>'21A'!$AU$142</f>
        <v>0</v>
      </c>
      <c r="AA218" s="333">
        <f>'22A'!$AU$142</f>
        <v>0</v>
      </c>
      <c r="AB218" s="333">
        <f>'23A'!$AU$142</f>
        <v>0</v>
      </c>
      <c r="AC218" s="333">
        <f>'24A'!$AU$142</f>
        <v>0</v>
      </c>
      <c r="AD218" s="333">
        <f>'25A'!$AU$142</f>
        <v>0</v>
      </c>
      <c r="AE218" s="333">
        <f>'26A'!$AU$142</f>
        <v>0</v>
      </c>
      <c r="AF218" s="333">
        <f>'27A'!$AU$142</f>
        <v>0</v>
      </c>
      <c r="AG218" s="333">
        <f>'28A'!$AU$142</f>
        <v>0</v>
      </c>
      <c r="AH218" s="333">
        <f>'29A'!$AU$142</f>
        <v>0</v>
      </c>
      <c r="AI218" s="333">
        <f>'30A'!$AU$142</f>
        <v>0</v>
      </c>
    </row>
    <row r="219" spans="1:35" s="290" customFormat="1" ht="17.399999999999999" hidden="1">
      <c r="A219" s="298"/>
      <c r="B219" s="296" t="str">
        <f>CONCATENATE("H 1.8x ",'1A'!AB$135)</f>
        <v>H 1.8x 20x40</v>
      </c>
      <c r="C219" s="286" t="s">
        <v>581</v>
      </c>
      <c r="D219" s="293" t="s">
        <v>133</v>
      </c>
      <c r="E219" s="287" t="e">
        <f t="shared" si="3"/>
        <v>#REF!</v>
      </c>
      <c r="F219" s="333">
        <f>'1A'!$AO$143</f>
        <v>0</v>
      </c>
      <c r="G219" s="333" t="e">
        <f>#REF!</f>
        <v>#REF!</v>
      </c>
      <c r="H219" s="333">
        <f>'3A'!$AN$143</f>
        <v>0</v>
      </c>
      <c r="I219" s="333">
        <f>'4A'!$AN$143</f>
        <v>0</v>
      </c>
      <c r="J219" s="333">
        <f>'5A'!$AN$143</f>
        <v>0</v>
      </c>
      <c r="K219" s="333">
        <f>'6A'!$AN$143</f>
        <v>0</v>
      </c>
      <c r="L219" s="333">
        <f>'7A'!$AN$143</f>
        <v>0</v>
      </c>
      <c r="M219" s="333">
        <f>'8A'!$AN$143</f>
        <v>0</v>
      </c>
      <c r="N219" s="333">
        <f>'9A'!$AN$143</f>
        <v>0</v>
      </c>
      <c r="O219" s="333">
        <f>'10A'!$AN$143</f>
        <v>0</v>
      </c>
      <c r="P219" s="333">
        <f>'11A'!$AN$143</f>
        <v>0</v>
      </c>
      <c r="Q219" s="333">
        <f>'12A'!$AN$143</f>
        <v>0</v>
      </c>
      <c r="R219" s="333">
        <f>'13A'!$AN$143</f>
        <v>0</v>
      </c>
      <c r="S219" s="333">
        <f>'14A'!$AN$143</f>
        <v>0</v>
      </c>
      <c r="T219" s="333">
        <f>'15A'!$AN$143</f>
        <v>0</v>
      </c>
      <c r="U219" s="333">
        <f>'16A'!$AN$143</f>
        <v>0</v>
      </c>
      <c r="V219" s="333">
        <f>'17A'!$AN$143</f>
        <v>0</v>
      </c>
      <c r="W219" s="333">
        <f>'18A'!$AN$143</f>
        <v>0</v>
      </c>
      <c r="X219" s="333">
        <f>'19A'!$AN$143</f>
        <v>0</v>
      </c>
      <c r="Y219" s="333">
        <f>'20A'!$AN$143</f>
        <v>0</v>
      </c>
      <c r="Z219" s="333">
        <f>'21A'!$AN$143</f>
        <v>0</v>
      </c>
      <c r="AA219" s="333">
        <f>'22A'!$AN$143</f>
        <v>0</v>
      </c>
      <c r="AB219" s="333">
        <f>'23A'!$AN$143</f>
        <v>0</v>
      </c>
      <c r="AC219" s="333">
        <f>'24A'!$AN$143</f>
        <v>0</v>
      </c>
      <c r="AD219" s="333">
        <f>'25A'!$AN$143</f>
        <v>0</v>
      </c>
      <c r="AE219" s="333">
        <f>'26A'!$AN$143</f>
        <v>0</v>
      </c>
      <c r="AF219" s="333">
        <f>'27A'!$AN$143</f>
        <v>0</v>
      </c>
      <c r="AG219" s="333">
        <f>'28A'!$AN$143</f>
        <v>0</v>
      </c>
      <c r="AH219" s="333">
        <f>'29A'!$AN$143</f>
        <v>0</v>
      </c>
      <c r="AI219" s="333">
        <f>'30A'!$AN$143</f>
        <v>0</v>
      </c>
    </row>
    <row r="220" spans="1:35" ht="17.399999999999999" hidden="1">
      <c r="A220" s="298"/>
      <c r="B220" s="296" t="str">
        <f>CONCATENATE("H 1.8x ",'1A'!AC$135)</f>
        <v>H 1.8x 25x50</v>
      </c>
      <c r="C220" s="286" t="s">
        <v>582</v>
      </c>
      <c r="D220" s="293" t="s">
        <v>133</v>
      </c>
      <c r="E220" s="287" t="e">
        <f t="shared" si="3"/>
        <v>#REF!</v>
      </c>
      <c r="F220" s="333">
        <f>'1A'!$AP$143</f>
        <v>0</v>
      </c>
      <c r="G220" s="333" t="e">
        <f>#REF!</f>
        <v>#REF!</v>
      </c>
      <c r="H220" s="333">
        <f>'3A'!$AO$143</f>
        <v>0</v>
      </c>
      <c r="I220" s="333">
        <f>'4A'!$AO$143</f>
        <v>0</v>
      </c>
      <c r="J220" s="333">
        <f>'5A'!$AO$143</f>
        <v>0</v>
      </c>
      <c r="K220" s="333">
        <f>'6A'!$AO$143</f>
        <v>0</v>
      </c>
      <c r="L220" s="333">
        <f>'7A'!$AO$143</f>
        <v>0</v>
      </c>
      <c r="M220" s="333">
        <f>'8A'!$AO$143</f>
        <v>0</v>
      </c>
      <c r="N220" s="333">
        <f>'9A'!$AO$143</f>
        <v>0</v>
      </c>
      <c r="O220" s="333">
        <f>'10A'!$AO$143</f>
        <v>0</v>
      </c>
      <c r="P220" s="333">
        <f>'11A'!$AO$143</f>
        <v>0</v>
      </c>
      <c r="Q220" s="333">
        <f>'12A'!$AO$143</f>
        <v>0</v>
      </c>
      <c r="R220" s="333">
        <f>'13A'!$AO$143</f>
        <v>0</v>
      </c>
      <c r="S220" s="333">
        <f>'14A'!$AO$143</f>
        <v>0</v>
      </c>
      <c r="T220" s="333">
        <f>'15A'!$AO$143</f>
        <v>0</v>
      </c>
      <c r="U220" s="333">
        <f>'16A'!$AO$143</f>
        <v>0</v>
      </c>
      <c r="V220" s="333">
        <f>'17A'!$AO$143</f>
        <v>0</v>
      </c>
      <c r="W220" s="333">
        <f>'18A'!$AO$143</f>
        <v>0</v>
      </c>
      <c r="X220" s="333">
        <f>'19A'!$AO$143</f>
        <v>0</v>
      </c>
      <c r="Y220" s="333">
        <f>'20A'!$AO$143</f>
        <v>0</v>
      </c>
      <c r="Z220" s="333">
        <f>'21A'!$AO$143</f>
        <v>0</v>
      </c>
      <c r="AA220" s="333">
        <f>'22A'!$AO$143</f>
        <v>0</v>
      </c>
      <c r="AB220" s="333">
        <f>'23A'!$AO$143</f>
        <v>0</v>
      </c>
      <c r="AC220" s="333">
        <f>'24A'!$AO$143</f>
        <v>0</v>
      </c>
      <c r="AD220" s="333">
        <f>'25A'!$AO$143</f>
        <v>0</v>
      </c>
      <c r="AE220" s="333">
        <f>'26A'!$AO$143</f>
        <v>0</v>
      </c>
      <c r="AF220" s="333">
        <f>'27A'!$AO$143</f>
        <v>0</v>
      </c>
      <c r="AG220" s="333">
        <f>'28A'!$AO$143</f>
        <v>0</v>
      </c>
      <c r="AH220" s="333">
        <f>'29A'!$AO$143</f>
        <v>0</v>
      </c>
      <c r="AI220" s="333">
        <f>'30A'!$AO$143</f>
        <v>0</v>
      </c>
    </row>
    <row r="221" spans="1:35" ht="17.399999999999999" hidden="1">
      <c r="A221" s="298"/>
      <c r="B221" s="296" t="str">
        <f>CONCATENATE("H 1.8x ",'1A'!AD$135)</f>
        <v>H 1.8x 30x60</v>
      </c>
      <c r="C221" s="286" t="s">
        <v>583</v>
      </c>
      <c r="D221" s="293" t="s">
        <v>133</v>
      </c>
      <c r="E221" s="287" t="e">
        <f t="shared" si="3"/>
        <v>#REF!</v>
      </c>
      <c r="F221" s="333">
        <f>'1A'!$AQ$143</f>
        <v>0</v>
      </c>
      <c r="G221" s="333" t="e">
        <f>#REF!</f>
        <v>#REF!</v>
      </c>
      <c r="H221" s="333">
        <f>'3A'!$AP$143</f>
        <v>0</v>
      </c>
      <c r="I221" s="333">
        <f>'4A'!$AP$143</f>
        <v>0</v>
      </c>
      <c r="J221" s="333">
        <f>'5A'!$AP$143</f>
        <v>0</v>
      </c>
      <c r="K221" s="333">
        <f>'6A'!$AP$143</f>
        <v>0</v>
      </c>
      <c r="L221" s="333">
        <f>'7A'!$AP$143</f>
        <v>0</v>
      </c>
      <c r="M221" s="333">
        <f>'8A'!$AP$143</f>
        <v>0</v>
      </c>
      <c r="N221" s="333">
        <f>'9A'!$AP$143</f>
        <v>0</v>
      </c>
      <c r="O221" s="333">
        <f>'10A'!$AP$143</f>
        <v>0</v>
      </c>
      <c r="P221" s="333">
        <f>'11A'!$AP$143</f>
        <v>0</v>
      </c>
      <c r="Q221" s="333">
        <f>'12A'!$AP$143</f>
        <v>0</v>
      </c>
      <c r="R221" s="333">
        <f>'13A'!$AP$143</f>
        <v>0</v>
      </c>
      <c r="S221" s="333">
        <f>'14A'!$AP$143</f>
        <v>0</v>
      </c>
      <c r="T221" s="333">
        <f>'15A'!$AP$143</f>
        <v>0</v>
      </c>
      <c r="U221" s="333">
        <f>'16A'!$AP$143</f>
        <v>0</v>
      </c>
      <c r="V221" s="333">
        <f>'17A'!$AP$143</f>
        <v>0</v>
      </c>
      <c r="W221" s="333">
        <f>'18A'!$AP$143</f>
        <v>0</v>
      </c>
      <c r="X221" s="333">
        <f>'19A'!$AP$143</f>
        <v>0</v>
      </c>
      <c r="Y221" s="333">
        <f>'20A'!$AP$143</f>
        <v>0</v>
      </c>
      <c r="Z221" s="333">
        <f>'21A'!$AP$143</f>
        <v>0</v>
      </c>
      <c r="AA221" s="333">
        <f>'22A'!$AP$143</f>
        <v>0</v>
      </c>
      <c r="AB221" s="333">
        <f>'23A'!$AP$143</f>
        <v>0</v>
      </c>
      <c r="AC221" s="333">
        <f>'24A'!$AP$143</f>
        <v>0</v>
      </c>
      <c r="AD221" s="333">
        <f>'25A'!$AP$143</f>
        <v>0</v>
      </c>
      <c r="AE221" s="333">
        <f>'26A'!$AP$143</f>
        <v>0</v>
      </c>
      <c r="AF221" s="333">
        <f>'27A'!$AP$143</f>
        <v>0</v>
      </c>
      <c r="AG221" s="333">
        <f>'28A'!$AP$143</f>
        <v>0</v>
      </c>
      <c r="AH221" s="333">
        <f>'29A'!$AP$143</f>
        <v>0</v>
      </c>
      <c r="AI221" s="333">
        <f>'30A'!$AP$143</f>
        <v>0</v>
      </c>
    </row>
    <row r="222" spans="1:35" ht="17.399999999999999" hidden="1">
      <c r="A222" s="298"/>
      <c r="B222" s="296" t="str">
        <f>CONCATENATE("H 1.8x ",'1A'!AE$135)</f>
        <v>H 1.8x 30x90</v>
      </c>
      <c r="C222" s="286" t="s">
        <v>584</v>
      </c>
      <c r="D222" s="293" t="s">
        <v>133</v>
      </c>
      <c r="E222" s="287" t="e">
        <f t="shared" si="3"/>
        <v>#REF!</v>
      </c>
      <c r="F222" s="333">
        <f>'1A'!$AR$143</f>
        <v>0</v>
      </c>
      <c r="G222" s="333" t="e">
        <f>#REF!</f>
        <v>#REF!</v>
      </c>
      <c r="H222" s="333">
        <f>'3A'!$AQ$143</f>
        <v>0</v>
      </c>
      <c r="I222" s="333">
        <f>'4A'!$AQ$143</f>
        <v>0</v>
      </c>
      <c r="J222" s="333">
        <f>'5A'!$AQ$143</f>
        <v>0</v>
      </c>
      <c r="K222" s="333">
        <f>'6A'!$AQ$143</f>
        <v>0</v>
      </c>
      <c r="L222" s="333">
        <f>'7A'!$AQ$143</f>
        <v>0</v>
      </c>
      <c r="M222" s="333">
        <f>'8A'!$AQ$143</f>
        <v>0</v>
      </c>
      <c r="N222" s="333">
        <f>'9A'!$AQ$143</f>
        <v>0</v>
      </c>
      <c r="O222" s="333">
        <f>'10A'!$AQ$143</f>
        <v>0</v>
      </c>
      <c r="P222" s="333">
        <f>'11A'!$AQ$143</f>
        <v>0</v>
      </c>
      <c r="Q222" s="333">
        <f>'12A'!$AQ$143</f>
        <v>0</v>
      </c>
      <c r="R222" s="333">
        <f>'13A'!$AQ$143</f>
        <v>0</v>
      </c>
      <c r="S222" s="333">
        <f>'14A'!$AQ$143</f>
        <v>0</v>
      </c>
      <c r="T222" s="333">
        <f>'15A'!$AQ$143</f>
        <v>0</v>
      </c>
      <c r="U222" s="333">
        <f>'16A'!$AQ$143</f>
        <v>0</v>
      </c>
      <c r="V222" s="333">
        <f>'17A'!$AQ$143</f>
        <v>0</v>
      </c>
      <c r="W222" s="333">
        <f>'18A'!$AQ$143</f>
        <v>0</v>
      </c>
      <c r="X222" s="333">
        <f>'19A'!$AQ$143</f>
        <v>0</v>
      </c>
      <c r="Y222" s="333">
        <f>'20A'!$AQ$143</f>
        <v>0</v>
      </c>
      <c r="Z222" s="333">
        <f>'21A'!$AQ$143</f>
        <v>0</v>
      </c>
      <c r="AA222" s="333">
        <f>'22A'!$AQ$143</f>
        <v>0</v>
      </c>
      <c r="AB222" s="333">
        <f>'23A'!$AQ$143</f>
        <v>0</v>
      </c>
      <c r="AC222" s="333">
        <f>'24A'!$AQ$143</f>
        <v>0</v>
      </c>
      <c r="AD222" s="333">
        <f>'25A'!$AQ$143</f>
        <v>0</v>
      </c>
      <c r="AE222" s="333">
        <f>'26A'!$AQ$143</f>
        <v>0</v>
      </c>
      <c r="AF222" s="333">
        <f>'27A'!$AQ$143</f>
        <v>0</v>
      </c>
      <c r="AG222" s="333">
        <f>'28A'!$AQ$143</f>
        <v>0</v>
      </c>
      <c r="AH222" s="333">
        <f>'29A'!$AQ$143</f>
        <v>0</v>
      </c>
      <c r="AI222" s="333">
        <f>'30A'!$AQ$143</f>
        <v>0</v>
      </c>
    </row>
    <row r="223" spans="1:35" ht="17.399999999999999" hidden="1">
      <c r="A223" s="298"/>
      <c r="B223" s="296" t="str">
        <f>CONCATENATE("H 1.8x ",'1A'!AF$135)</f>
        <v>H 1.8x 40x80</v>
      </c>
      <c r="C223" s="286" t="s">
        <v>585</v>
      </c>
      <c r="D223" s="293" t="s">
        <v>133</v>
      </c>
      <c r="E223" s="287" t="e">
        <f t="shared" si="3"/>
        <v>#REF!</v>
      </c>
      <c r="F223" s="333">
        <f>'1A'!$AS$143</f>
        <v>0</v>
      </c>
      <c r="G223" s="333" t="e">
        <f>#REF!</f>
        <v>#REF!</v>
      </c>
      <c r="H223" s="333">
        <f>'3A'!$AR$143</f>
        <v>0</v>
      </c>
      <c r="I223" s="333">
        <f>'4A'!$AR$143</f>
        <v>0</v>
      </c>
      <c r="J223" s="333">
        <f>'5A'!$AR$143</f>
        <v>0</v>
      </c>
      <c r="K223" s="333">
        <f>'6A'!$AR$143</f>
        <v>0</v>
      </c>
      <c r="L223" s="333">
        <f>'7A'!$AR$143</f>
        <v>0</v>
      </c>
      <c r="M223" s="333">
        <f>'8A'!$AR$143</f>
        <v>0</v>
      </c>
      <c r="N223" s="333">
        <f>'9A'!$AR$143</f>
        <v>0</v>
      </c>
      <c r="O223" s="333">
        <f>'10A'!$AR$143</f>
        <v>0</v>
      </c>
      <c r="P223" s="333">
        <f>'11A'!$AR$143</f>
        <v>0</v>
      </c>
      <c r="Q223" s="333">
        <f>'12A'!$AR$143</f>
        <v>0</v>
      </c>
      <c r="R223" s="333">
        <f>'13A'!$AR$143</f>
        <v>0</v>
      </c>
      <c r="S223" s="333">
        <f>'14A'!$AR$143</f>
        <v>0</v>
      </c>
      <c r="T223" s="333">
        <f>'15A'!$AR$143</f>
        <v>0</v>
      </c>
      <c r="U223" s="333">
        <f>'16A'!$AR$143</f>
        <v>0</v>
      </c>
      <c r="V223" s="333">
        <f>'17A'!$AR$143</f>
        <v>0</v>
      </c>
      <c r="W223" s="333">
        <f>'18A'!$AR$143</f>
        <v>0</v>
      </c>
      <c r="X223" s="333">
        <f>'19A'!$AR$143</f>
        <v>0</v>
      </c>
      <c r="Y223" s="333">
        <f>'20A'!$AR$143</f>
        <v>0</v>
      </c>
      <c r="Z223" s="333">
        <f>'21A'!$AR$143</f>
        <v>0</v>
      </c>
      <c r="AA223" s="333">
        <f>'22A'!$AR$143</f>
        <v>0</v>
      </c>
      <c r="AB223" s="333">
        <f>'23A'!$AR$143</f>
        <v>0</v>
      </c>
      <c r="AC223" s="333">
        <f>'24A'!$AR$143</f>
        <v>0</v>
      </c>
      <c r="AD223" s="333">
        <f>'25A'!$AR$143</f>
        <v>0</v>
      </c>
      <c r="AE223" s="333">
        <f>'26A'!$AR$143</f>
        <v>0</v>
      </c>
      <c r="AF223" s="333">
        <f>'27A'!$AR$143</f>
        <v>0</v>
      </c>
      <c r="AG223" s="333">
        <f>'28A'!$AR$143</f>
        <v>0</v>
      </c>
      <c r="AH223" s="333">
        <f>'29A'!$AR$143</f>
        <v>0</v>
      </c>
      <c r="AI223" s="333">
        <f>'30A'!$AR$143</f>
        <v>0</v>
      </c>
    </row>
    <row r="224" spans="1:35" ht="17.399999999999999" hidden="1">
      <c r="A224" s="298"/>
      <c r="B224" s="296" t="str">
        <f>CONCATENATE("H 1.8x ",'1A'!AG$135)</f>
        <v>H 1.8x 50x100</v>
      </c>
      <c r="C224" s="286" t="s">
        <v>586</v>
      </c>
      <c r="D224" s="293" t="s">
        <v>133</v>
      </c>
      <c r="E224" s="287" t="e">
        <f t="shared" si="3"/>
        <v>#REF!</v>
      </c>
      <c r="F224" s="333">
        <f>'1A'!$AT$143</f>
        <v>0</v>
      </c>
      <c r="G224" s="333" t="e">
        <f>#REF!</f>
        <v>#REF!</v>
      </c>
      <c r="H224" s="333">
        <f>'3A'!$AS$143</f>
        <v>0</v>
      </c>
      <c r="I224" s="333">
        <f>'4A'!$AS$143</f>
        <v>0</v>
      </c>
      <c r="J224" s="333">
        <f>'5A'!$AS$143</f>
        <v>0</v>
      </c>
      <c r="K224" s="333">
        <f>'6A'!$AS$143</f>
        <v>0</v>
      </c>
      <c r="L224" s="333">
        <f>'7A'!$AS$143</f>
        <v>0</v>
      </c>
      <c r="M224" s="333">
        <f>'8A'!$AS$143</f>
        <v>0</v>
      </c>
      <c r="N224" s="333">
        <f>'9A'!$AS$143</f>
        <v>0</v>
      </c>
      <c r="O224" s="333">
        <f>'10A'!$AS$143</f>
        <v>0</v>
      </c>
      <c r="P224" s="333">
        <f>'11A'!$AS$143</f>
        <v>0</v>
      </c>
      <c r="Q224" s="333">
        <f>'12A'!$AS$143</f>
        <v>0</v>
      </c>
      <c r="R224" s="333">
        <f>'13A'!$AS$143</f>
        <v>0</v>
      </c>
      <c r="S224" s="333">
        <f>'14A'!$AS$143</f>
        <v>0</v>
      </c>
      <c r="T224" s="333">
        <f>'15A'!$AS$143</f>
        <v>0</v>
      </c>
      <c r="U224" s="333">
        <f>'16A'!$AS$143</f>
        <v>0</v>
      </c>
      <c r="V224" s="333">
        <f>'17A'!$AS$143</f>
        <v>0</v>
      </c>
      <c r="W224" s="333">
        <f>'18A'!$AS$143</f>
        <v>0</v>
      </c>
      <c r="X224" s="333">
        <f>'19A'!$AS$143</f>
        <v>0</v>
      </c>
      <c r="Y224" s="333">
        <f>'20A'!$AS$143</f>
        <v>0</v>
      </c>
      <c r="Z224" s="333">
        <f>'21A'!$AS$143</f>
        <v>0</v>
      </c>
      <c r="AA224" s="333">
        <f>'22A'!$AS$143</f>
        <v>0</v>
      </c>
      <c r="AB224" s="333">
        <f>'23A'!$AS$143</f>
        <v>0</v>
      </c>
      <c r="AC224" s="333">
        <f>'24A'!$AS$143</f>
        <v>0</v>
      </c>
      <c r="AD224" s="333">
        <f>'25A'!$AS$143</f>
        <v>0</v>
      </c>
      <c r="AE224" s="333">
        <f>'26A'!$AS$143</f>
        <v>0</v>
      </c>
      <c r="AF224" s="333">
        <f>'27A'!$AS$143</f>
        <v>0</v>
      </c>
      <c r="AG224" s="333">
        <f>'28A'!$AS$143</f>
        <v>0</v>
      </c>
      <c r="AH224" s="333">
        <f>'29A'!$AS$143</f>
        <v>0</v>
      </c>
      <c r="AI224" s="333">
        <f>'30A'!$AS$143</f>
        <v>0</v>
      </c>
    </row>
    <row r="225" spans="1:35" ht="17.399999999999999" hidden="1">
      <c r="A225" s="298"/>
      <c r="B225" s="296" t="str">
        <f>CONCATENATE("H 1.8x ",'1A'!AH$135)</f>
        <v xml:space="preserve">H 1.8x </v>
      </c>
      <c r="C225" s="286" t="s">
        <v>587</v>
      </c>
      <c r="D225" s="293" t="s">
        <v>133</v>
      </c>
      <c r="E225" s="287" t="e">
        <f t="shared" si="3"/>
        <v>#REF!</v>
      </c>
      <c r="F225" s="333">
        <f>'1A'!$AU$143</f>
        <v>0</v>
      </c>
      <c r="G225" s="333" t="e">
        <f>#REF!</f>
        <v>#REF!</v>
      </c>
      <c r="H225" s="333">
        <f>'3A'!$AT$143</f>
        <v>0</v>
      </c>
      <c r="I225" s="333">
        <f>'4A'!$AT$143</f>
        <v>0</v>
      </c>
      <c r="J225" s="333">
        <f>'5A'!$AT$143</f>
        <v>0</v>
      </c>
      <c r="K225" s="333">
        <f>'6A'!$AT$143</f>
        <v>0</v>
      </c>
      <c r="L225" s="333">
        <f>'7A'!$AT$143</f>
        <v>0</v>
      </c>
      <c r="M225" s="333">
        <f>'8A'!$AT$143</f>
        <v>0</v>
      </c>
      <c r="N225" s="333">
        <f>'9A'!$AT$143</f>
        <v>0</v>
      </c>
      <c r="O225" s="333">
        <f>'10A'!$AT$143</f>
        <v>0</v>
      </c>
      <c r="P225" s="333">
        <f>'11A'!$AT$143</f>
        <v>0</v>
      </c>
      <c r="Q225" s="333">
        <f>'12A'!$AT$143</f>
        <v>0</v>
      </c>
      <c r="R225" s="333">
        <f>'13A'!$AT$143</f>
        <v>0</v>
      </c>
      <c r="S225" s="333">
        <f>'14A'!$AT$143</f>
        <v>0</v>
      </c>
      <c r="T225" s="333">
        <f>'15A'!$AT$143</f>
        <v>0</v>
      </c>
      <c r="U225" s="333">
        <f>'16A'!$AT$143</f>
        <v>0</v>
      </c>
      <c r="V225" s="333">
        <f>'17A'!$AT$143</f>
        <v>0</v>
      </c>
      <c r="W225" s="333">
        <f>'18A'!$AT$143</f>
        <v>0</v>
      </c>
      <c r="X225" s="333">
        <f>'19A'!$AT$143</f>
        <v>0</v>
      </c>
      <c r="Y225" s="333">
        <f>'20A'!$AT$143</f>
        <v>0</v>
      </c>
      <c r="Z225" s="333">
        <f>'21A'!$AT$143</f>
        <v>0</v>
      </c>
      <c r="AA225" s="333">
        <f>'22A'!$AT$143</f>
        <v>0</v>
      </c>
      <c r="AB225" s="333">
        <f>'23A'!$AT$143</f>
        <v>0</v>
      </c>
      <c r="AC225" s="333">
        <f>'24A'!$AT$143</f>
        <v>0</v>
      </c>
      <c r="AD225" s="333">
        <f>'25A'!$AT$143</f>
        <v>0</v>
      </c>
      <c r="AE225" s="333">
        <f>'26A'!$AT$143</f>
        <v>0</v>
      </c>
      <c r="AF225" s="333">
        <f>'27A'!$AT$143</f>
        <v>0</v>
      </c>
      <c r="AG225" s="333">
        <f>'28A'!$AT$143</f>
        <v>0</v>
      </c>
      <c r="AH225" s="333">
        <f>'29A'!$AT$143</f>
        <v>0</v>
      </c>
      <c r="AI225" s="333">
        <f>'30A'!$AT$143</f>
        <v>0</v>
      </c>
    </row>
    <row r="226" spans="1:35" ht="17.399999999999999" hidden="1">
      <c r="A226" s="298"/>
      <c r="B226" s="296" t="str">
        <f>CONCATENATE("H 1.8x ",'1A'!AI$135)</f>
        <v xml:space="preserve">H 1.8x </v>
      </c>
      <c r="C226" s="286" t="s">
        <v>588</v>
      </c>
      <c r="D226" s="293" t="s">
        <v>133</v>
      </c>
      <c r="E226" s="287" t="e">
        <f t="shared" si="3"/>
        <v>#REF!</v>
      </c>
      <c r="F226" s="333">
        <f>'1A'!$AV$143</f>
        <v>0</v>
      </c>
      <c r="G226" s="333" t="e">
        <f>#REF!</f>
        <v>#REF!</v>
      </c>
      <c r="H226" s="333">
        <f>'3A'!$AU$143</f>
        <v>0</v>
      </c>
      <c r="I226" s="333">
        <f>'4A'!$AU$143</f>
        <v>0</v>
      </c>
      <c r="J226" s="333">
        <f>'5A'!$AU$143</f>
        <v>0</v>
      </c>
      <c r="K226" s="333">
        <f>'6A'!$AU$143</f>
        <v>0</v>
      </c>
      <c r="L226" s="333">
        <f>'7A'!$AU$143</f>
        <v>0</v>
      </c>
      <c r="M226" s="333">
        <f>'8A'!$AU$143</f>
        <v>0</v>
      </c>
      <c r="N226" s="333">
        <f>'9A'!$AU$143</f>
        <v>0</v>
      </c>
      <c r="O226" s="333">
        <f>'10A'!$AU$143</f>
        <v>0</v>
      </c>
      <c r="P226" s="333">
        <f>'11A'!$AU$143</f>
        <v>0</v>
      </c>
      <c r="Q226" s="333">
        <f>'12A'!$AU$143</f>
        <v>0</v>
      </c>
      <c r="R226" s="333">
        <f>'13A'!$AU$143</f>
        <v>0</v>
      </c>
      <c r="S226" s="333">
        <f>'14A'!$AU$143</f>
        <v>0</v>
      </c>
      <c r="T226" s="333">
        <f>'15A'!$AU$143</f>
        <v>0</v>
      </c>
      <c r="U226" s="333">
        <f>'16A'!$AU$143</f>
        <v>0</v>
      </c>
      <c r="V226" s="333">
        <f>'17A'!$AU$143</f>
        <v>0</v>
      </c>
      <c r="W226" s="333">
        <f>'18A'!$AU$143</f>
        <v>0</v>
      </c>
      <c r="X226" s="333">
        <f>'19A'!$AU$143</f>
        <v>0</v>
      </c>
      <c r="Y226" s="333">
        <f>'20A'!$AU$143</f>
        <v>0</v>
      </c>
      <c r="Z226" s="333">
        <f>'21A'!$AU$143</f>
        <v>0</v>
      </c>
      <c r="AA226" s="333">
        <f>'22A'!$AU$143</f>
        <v>0</v>
      </c>
      <c r="AB226" s="333">
        <f>'23A'!$AU$143</f>
        <v>0</v>
      </c>
      <c r="AC226" s="333">
        <f>'24A'!$AU$143</f>
        <v>0</v>
      </c>
      <c r="AD226" s="333">
        <f>'25A'!$AU$143</f>
        <v>0</v>
      </c>
      <c r="AE226" s="333">
        <f>'26A'!$AU$143</f>
        <v>0</v>
      </c>
      <c r="AF226" s="333">
        <f>'27A'!$AU$143</f>
        <v>0</v>
      </c>
      <c r="AG226" s="333">
        <f>'28A'!$AU$143</f>
        <v>0</v>
      </c>
      <c r="AH226" s="333">
        <f>'29A'!$AU$143</f>
        <v>0</v>
      </c>
      <c r="AI226" s="333">
        <f>'30A'!$AU$143</f>
        <v>0</v>
      </c>
    </row>
    <row r="227" spans="1:35" ht="17.399999999999999" hidden="1">
      <c r="A227" s="298"/>
      <c r="B227" s="296" t="str">
        <f>CONCATENATE("H 2.0x ",'1A'!AB$135)</f>
        <v>H 2.0x 20x40</v>
      </c>
      <c r="C227" s="286" t="s">
        <v>589</v>
      </c>
      <c r="D227" s="293" t="s">
        <v>133</v>
      </c>
      <c r="E227" s="287" t="e">
        <f t="shared" si="3"/>
        <v>#REF!</v>
      </c>
      <c r="F227" s="333">
        <f>'1A'!$AO$144</f>
        <v>0</v>
      </c>
      <c r="G227" s="333" t="e">
        <f>#REF!</f>
        <v>#REF!</v>
      </c>
      <c r="H227" s="333">
        <f>'3A'!$AN$144</f>
        <v>0</v>
      </c>
      <c r="I227" s="333">
        <f>'4A'!$AN$144</f>
        <v>0</v>
      </c>
      <c r="J227" s="333">
        <f>'5A'!$AN$144</f>
        <v>0</v>
      </c>
      <c r="K227" s="333">
        <f>'6A'!$AN$144</f>
        <v>0</v>
      </c>
      <c r="L227" s="333">
        <f>'7A'!$AN$144</f>
        <v>0</v>
      </c>
      <c r="M227" s="333">
        <f>'8A'!$AN$144</f>
        <v>0</v>
      </c>
      <c r="N227" s="333">
        <f>'9A'!$AN$144</f>
        <v>0</v>
      </c>
      <c r="O227" s="333">
        <f>'10A'!$AN$144</f>
        <v>0</v>
      </c>
      <c r="P227" s="333">
        <f>'11A'!$AN$144</f>
        <v>0</v>
      </c>
      <c r="Q227" s="333">
        <f>'12A'!$AN$144</f>
        <v>0</v>
      </c>
      <c r="R227" s="333">
        <f>'13A'!$AN$144</f>
        <v>0</v>
      </c>
      <c r="S227" s="333">
        <f>'14A'!$AN$144</f>
        <v>0</v>
      </c>
      <c r="T227" s="333">
        <f>'15A'!$AN$144</f>
        <v>0</v>
      </c>
      <c r="U227" s="333">
        <f>'16A'!$AN$144</f>
        <v>0</v>
      </c>
      <c r="V227" s="333">
        <f>'17A'!$AN$144</f>
        <v>0</v>
      </c>
      <c r="W227" s="333">
        <f>'18A'!$AN$144</f>
        <v>0</v>
      </c>
      <c r="X227" s="333">
        <f>'19A'!$AN$144</f>
        <v>0</v>
      </c>
      <c r="Y227" s="333">
        <f>'20A'!$AN$144</f>
        <v>0</v>
      </c>
      <c r="Z227" s="333">
        <f>'21A'!$AN$144</f>
        <v>0</v>
      </c>
      <c r="AA227" s="333">
        <f>'22A'!$AN$144</f>
        <v>0</v>
      </c>
      <c r="AB227" s="333">
        <f>'23A'!$AN$144</f>
        <v>0</v>
      </c>
      <c r="AC227" s="333">
        <f>'24A'!$AN$144</f>
        <v>0</v>
      </c>
      <c r="AD227" s="333">
        <f>'25A'!$AN$144</f>
        <v>0</v>
      </c>
      <c r="AE227" s="333">
        <f>'26A'!$AN$144</f>
        <v>0</v>
      </c>
      <c r="AF227" s="333">
        <f>'27A'!$AN$144</f>
        <v>0</v>
      </c>
      <c r="AG227" s="333">
        <f>'28A'!$AN$144</f>
        <v>0</v>
      </c>
      <c r="AH227" s="333">
        <f>'29A'!$AN$144</f>
        <v>0</v>
      </c>
      <c r="AI227" s="333">
        <f>'30A'!$AN$144</f>
        <v>0</v>
      </c>
    </row>
    <row r="228" spans="1:35" ht="17.399999999999999" hidden="1">
      <c r="A228" s="298"/>
      <c r="B228" s="296" t="str">
        <f>CONCATENATE("H 2.0x ",'1A'!AC$135)</f>
        <v>H 2.0x 25x50</v>
      </c>
      <c r="C228" s="286" t="s">
        <v>590</v>
      </c>
      <c r="D228" s="293" t="s">
        <v>133</v>
      </c>
      <c r="E228" s="287" t="e">
        <f t="shared" si="3"/>
        <v>#REF!</v>
      </c>
      <c r="F228" s="333">
        <f>'1A'!$AP$144</f>
        <v>0</v>
      </c>
      <c r="G228" s="333" t="e">
        <f>#REF!</f>
        <v>#REF!</v>
      </c>
      <c r="H228" s="333">
        <f>'3A'!$AO$144</f>
        <v>0</v>
      </c>
      <c r="I228" s="333">
        <f>'4A'!$AO$144</f>
        <v>0</v>
      </c>
      <c r="J228" s="333">
        <f>'5A'!$AO$144</f>
        <v>0</v>
      </c>
      <c r="K228" s="333">
        <f>'6A'!$AO$144</f>
        <v>0</v>
      </c>
      <c r="L228" s="333">
        <f>'7A'!$AO$144</f>
        <v>0</v>
      </c>
      <c r="M228" s="333">
        <f>'8A'!$AO$144</f>
        <v>0</v>
      </c>
      <c r="N228" s="333">
        <f>'9A'!$AO$144</f>
        <v>0</v>
      </c>
      <c r="O228" s="333">
        <f>'10A'!$AO$144</f>
        <v>0</v>
      </c>
      <c r="P228" s="333">
        <f>'11A'!$AO$144</f>
        <v>0</v>
      </c>
      <c r="Q228" s="333">
        <f>'12A'!$AO$144</f>
        <v>0</v>
      </c>
      <c r="R228" s="333">
        <f>'13A'!$AO$144</f>
        <v>0</v>
      </c>
      <c r="S228" s="333">
        <f>'14A'!$AO$144</f>
        <v>0</v>
      </c>
      <c r="T228" s="333">
        <f>'15A'!$AO$144</f>
        <v>0</v>
      </c>
      <c r="U228" s="333">
        <f>'16A'!$AO$144</f>
        <v>0</v>
      </c>
      <c r="V228" s="333">
        <f>'17A'!$AO$144</f>
        <v>0</v>
      </c>
      <c r="W228" s="333">
        <f>'18A'!$AO$144</f>
        <v>0</v>
      </c>
      <c r="X228" s="333">
        <f>'19A'!$AO$144</f>
        <v>0</v>
      </c>
      <c r="Y228" s="333">
        <f>'20A'!$AO$144</f>
        <v>0</v>
      </c>
      <c r="Z228" s="333">
        <f>'21A'!$AO$144</f>
        <v>0</v>
      </c>
      <c r="AA228" s="333">
        <f>'22A'!$AO$144</f>
        <v>0</v>
      </c>
      <c r="AB228" s="333">
        <f>'23A'!$AO$144</f>
        <v>0</v>
      </c>
      <c r="AC228" s="333">
        <f>'24A'!$AO$144</f>
        <v>0</v>
      </c>
      <c r="AD228" s="333">
        <f>'25A'!$AO$144</f>
        <v>0</v>
      </c>
      <c r="AE228" s="333">
        <f>'26A'!$AO$144</f>
        <v>0</v>
      </c>
      <c r="AF228" s="333">
        <f>'27A'!$AO$144</f>
        <v>0</v>
      </c>
      <c r="AG228" s="333">
        <f>'28A'!$AO$144</f>
        <v>0</v>
      </c>
      <c r="AH228" s="333">
        <f>'29A'!$AO$144</f>
        <v>0</v>
      </c>
      <c r="AI228" s="333">
        <f>'30A'!$AO$144</f>
        <v>0</v>
      </c>
    </row>
    <row r="229" spans="1:35" ht="17.399999999999999" hidden="1">
      <c r="A229" s="298"/>
      <c r="B229" s="296" t="str">
        <f>CONCATENATE("H 2.0x ",'1A'!AD$135)</f>
        <v>H 2.0x 30x60</v>
      </c>
      <c r="C229" s="286" t="s">
        <v>591</v>
      </c>
      <c r="D229" s="293" t="s">
        <v>133</v>
      </c>
      <c r="E229" s="287" t="e">
        <f t="shared" si="3"/>
        <v>#REF!</v>
      </c>
      <c r="F229" s="333">
        <f>'1A'!$AQ$144</f>
        <v>0</v>
      </c>
      <c r="G229" s="333" t="e">
        <f>#REF!</f>
        <v>#REF!</v>
      </c>
      <c r="H229" s="333">
        <f>'3A'!$AP$144</f>
        <v>0</v>
      </c>
      <c r="I229" s="333">
        <f>'4A'!$AP$144</f>
        <v>0</v>
      </c>
      <c r="J229" s="333">
        <f>'5A'!$AP$144</f>
        <v>0</v>
      </c>
      <c r="K229" s="333">
        <f>'6A'!$AP$144</f>
        <v>0</v>
      </c>
      <c r="L229" s="333">
        <f>'7A'!$AP$144</f>
        <v>0</v>
      </c>
      <c r="M229" s="333">
        <f>'8A'!$AP$144</f>
        <v>0</v>
      </c>
      <c r="N229" s="333">
        <f>'9A'!$AP$144</f>
        <v>0</v>
      </c>
      <c r="O229" s="333">
        <f>'10A'!$AP$144</f>
        <v>0</v>
      </c>
      <c r="P229" s="333">
        <f>'11A'!$AP$144</f>
        <v>0</v>
      </c>
      <c r="Q229" s="333">
        <f>'12A'!$AP$144</f>
        <v>0</v>
      </c>
      <c r="R229" s="333">
        <f>'13A'!$AP$144</f>
        <v>0</v>
      </c>
      <c r="S229" s="333">
        <f>'14A'!$AP$144</f>
        <v>0</v>
      </c>
      <c r="T229" s="333">
        <f>'15A'!$AP$144</f>
        <v>0</v>
      </c>
      <c r="U229" s="333">
        <f>'16A'!$AP$144</f>
        <v>0</v>
      </c>
      <c r="V229" s="333">
        <f>'17A'!$AP$144</f>
        <v>0</v>
      </c>
      <c r="W229" s="333">
        <f>'18A'!$AP$144</f>
        <v>0</v>
      </c>
      <c r="X229" s="333">
        <f>'19A'!$AP$144</f>
        <v>0</v>
      </c>
      <c r="Y229" s="333">
        <f>'20A'!$AP$144</f>
        <v>0</v>
      </c>
      <c r="Z229" s="333">
        <f>'21A'!$AP$144</f>
        <v>0</v>
      </c>
      <c r="AA229" s="333">
        <f>'22A'!$AP$144</f>
        <v>0</v>
      </c>
      <c r="AB229" s="333">
        <f>'23A'!$AP$144</f>
        <v>0</v>
      </c>
      <c r="AC229" s="333">
        <f>'24A'!$AP$144</f>
        <v>0</v>
      </c>
      <c r="AD229" s="333">
        <f>'25A'!$AP$144</f>
        <v>0</v>
      </c>
      <c r="AE229" s="333">
        <f>'26A'!$AP$144</f>
        <v>0</v>
      </c>
      <c r="AF229" s="333">
        <f>'27A'!$AP$144</f>
        <v>0</v>
      </c>
      <c r="AG229" s="333">
        <f>'28A'!$AP$144</f>
        <v>0</v>
      </c>
      <c r="AH229" s="333">
        <f>'29A'!$AP$144</f>
        <v>0</v>
      </c>
      <c r="AI229" s="333">
        <f>'30A'!$AP$144</f>
        <v>0</v>
      </c>
    </row>
    <row r="230" spans="1:35" ht="17.399999999999999" hidden="1">
      <c r="A230" s="298"/>
      <c r="B230" s="296" t="str">
        <f>CONCATENATE("H 2.0x ",'1A'!AE$135)</f>
        <v>H 2.0x 30x90</v>
      </c>
      <c r="C230" s="286" t="s">
        <v>592</v>
      </c>
      <c r="D230" s="293" t="s">
        <v>133</v>
      </c>
      <c r="E230" s="287" t="e">
        <f t="shared" si="3"/>
        <v>#REF!</v>
      </c>
      <c r="F230" s="333">
        <f>'1A'!$AR$144</f>
        <v>0</v>
      </c>
      <c r="G230" s="333" t="e">
        <f>#REF!</f>
        <v>#REF!</v>
      </c>
      <c r="H230" s="333">
        <f>'3A'!$AQ$144</f>
        <v>0</v>
      </c>
      <c r="I230" s="333">
        <f>'4A'!$AQ$144</f>
        <v>0</v>
      </c>
      <c r="J230" s="333">
        <f>'5A'!$AQ$144</f>
        <v>0</v>
      </c>
      <c r="K230" s="333">
        <f>'6A'!$AQ$144</f>
        <v>0</v>
      </c>
      <c r="L230" s="333">
        <f>'7A'!$AQ$144</f>
        <v>0</v>
      </c>
      <c r="M230" s="333">
        <f>'8A'!$AQ$144</f>
        <v>0</v>
      </c>
      <c r="N230" s="333">
        <f>'9A'!$AQ$144</f>
        <v>0</v>
      </c>
      <c r="O230" s="333">
        <f>'10A'!$AQ$144</f>
        <v>0</v>
      </c>
      <c r="P230" s="333">
        <f>'11A'!$AQ$144</f>
        <v>0</v>
      </c>
      <c r="Q230" s="333">
        <f>'12A'!$AQ$144</f>
        <v>0</v>
      </c>
      <c r="R230" s="333">
        <f>'13A'!$AQ$144</f>
        <v>0</v>
      </c>
      <c r="S230" s="333">
        <f>'14A'!$AQ$144</f>
        <v>0</v>
      </c>
      <c r="T230" s="333">
        <f>'15A'!$AQ$144</f>
        <v>0</v>
      </c>
      <c r="U230" s="333">
        <f>'16A'!$AQ$144</f>
        <v>0</v>
      </c>
      <c r="V230" s="333">
        <f>'17A'!$AQ$144</f>
        <v>0</v>
      </c>
      <c r="W230" s="333">
        <f>'18A'!$AQ$144</f>
        <v>0</v>
      </c>
      <c r="X230" s="333">
        <f>'19A'!$AQ$144</f>
        <v>0</v>
      </c>
      <c r="Y230" s="333">
        <f>'20A'!$AQ$144</f>
        <v>0</v>
      </c>
      <c r="Z230" s="333">
        <f>'21A'!$AQ$144</f>
        <v>0</v>
      </c>
      <c r="AA230" s="333">
        <f>'22A'!$AQ$144</f>
        <v>0</v>
      </c>
      <c r="AB230" s="333">
        <f>'23A'!$AQ$144</f>
        <v>0</v>
      </c>
      <c r="AC230" s="333">
        <f>'24A'!$AQ$144</f>
        <v>0</v>
      </c>
      <c r="AD230" s="333">
        <f>'25A'!$AQ$144</f>
        <v>0</v>
      </c>
      <c r="AE230" s="333">
        <f>'26A'!$AQ$144</f>
        <v>0</v>
      </c>
      <c r="AF230" s="333">
        <f>'27A'!$AQ$144</f>
        <v>0</v>
      </c>
      <c r="AG230" s="333">
        <f>'28A'!$AQ$144</f>
        <v>0</v>
      </c>
      <c r="AH230" s="333">
        <f>'29A'!$AQ$144</f>
        <v>0</v>
      </c>
      <c r="AI230" s="333">
        <f>'30A'!$AQ$144</f>
        <v>0</v>
      </c>
    </row>
    <row r="231" spans="1:35" ht="17.399999999999999" hidden="1">
      <c r="A231" s="298"/>
      <c r="B231" s="296" t="str">
        <f>CONCATENATE("H 2.0x ",'1A'!AF$135)</f>
        <v>H 2.0x 40x80</v>
      </c>
      <c r="C231" s="286" t="s">
        <v>593</v>
      </c>
      <c r="D231" s="293" t="s">
        <v>133</v>
      </c>
      <c r="E231" s="287" t="e">
        <f t="shared" si="3"/>
        <v>#REF!</v>
      </c>
      <c r="F231" s="333">
        <f>'1A'!$AS$144</f>
        <v>0</v>
      </c>
      <c r="G231" s="333" t="e">
        <f>#REF!</f>
        <v>#REF!</v>
      </c>
      <c r="H231" s="333">
        <f>'3A'!$AR$144</f>
        <v>0</v>
      </c>
      <c r="I231" s="333">
        <f>'4A'!$AR$144</f>
        <v>0</v>
      </c>
      <c r="J231" s="333">
        <f>'5A'!$AR$144</f>
        <v>0</v>
      </c>
      <c r="K231" s="333">
        <f>'6A'!$AR$144</f>
        <v>0</v>
      </c>
      <c r="L231" s="333">
        <f>'7A'!$AR$144</f>
        <v>0</v>
      </c>
      <c r="M231" s="333">
        <f>'8A'!$AR$144</f>
        <v>0</v>
      </c>
      <c r="N231" s="333">
        <f>'9A'!$AR$144</f>
        <v>0</v>
      </c>
      <c r="O231" s="333">
        <f>'10A'!$AR$144</f>
        <v>0</v>
      </c>
      <c r="P231" s="333">
        <f>'11A'!$AR$144</f>
        <v>0</v>
      </c>
      <c r="Q231" s="333">
        <f>'12A'!$AR$144</f>
        <v>0</v>
      </c>
      <c r="R231" s="333">
        <f>'13A'!$AR$144</f>
        <v>0</v>
      </c>
      <c r="S231" s="333">
        <f>'14A'!$AR$144</f>
        <v>0</v>
      </c>
      <c r="T231" s="333">
        <f>'15A'!$AR$144</f>
        <v>0</v>
      </c>
      <c r="U231" s="333">
        <f>'16A'!$AR$144</f>
        <v>0</v>
      </c>
      <c r="V231" s="333">
        <f>'17A'!$AR$144</f>
        <v>0</v>
      </c>
      <c r="W231" s="333">
        <f>'18A'!$AR$144</f>
        <v>0</v>
      </c>
      <c r="X231" s="333">
        <f>'19A'!$AR$144</f>
        <v>0</v>
      </c>
      <c r="Y231" s="333">
        <f>'20A'!$AR$144</f>
        <v>0</v>
      </c>
      <c r="Z231" s="333">
        <f>'21A'!$AR$144</f>
        <v>0</v>
      </c>
      <c r="AA231" s="333">
        <f>'22A'!$AR$144</f>
        <v>0</v>
      </c>
      <c r="AB231" s="333">
        <f>'23A'!$AR$144</f>
        <v>0</v>
      </c>
      <c r="AC231" s="333">
        <f>'24A'!$AR$144</f>
        <v>0</v>
      </c>
      <c r="AD231" s="333">
        <f>'25A'!$AR$144</f>
        <v>0</v>
      </c>
      <c r="AE231" s="333">
        <f>'26A'!$AR$144</f>
        <v>0</v>
      </c>
      <c r="AF231" s="333">
        <f>'27A'!$AR$144</f>
        <v>0</v>
      </c>
      <c r="AG231" s="333">
        <f>'28A'!$AR$144</f>
        <v>0</v>
      </c>
      <c r="AH231" s="333">
        <f>'29A'!$AR$144</f>
        <v>0</v>
      </c>
      <c r="AI231" s="333">
        <f>'30A'!$AR$144</f>
        <v>0</v>
      </c>
    </row>
    <row r="232" spans="1:35" ht="17.399999999999999" hidden="1">
      <c r="A232" s="298"/>
      <c r="B232" s="296" t="str">
        <f>CONCATENATE("H 2.0x ",'1A'!AG$135)</f>
        <v>H 2.0x 50x100</v>
      </c>
      <c r="C232" s="286" t="s">
        <v>594</v>
      </c>
      <c r="D232" s="293" t="s">
        <v>133</v>
      </c>
      <c r="E232" s="287" t="e">
        <f t="shared" si="3"/>
        <v>#REF!</v>
      </c>
      <c r="F232" s="333">
        <f>'1A'!$AT$144</f>
        <v>0</v>
      </c>
      <c r="G232" s="333" t="e">
        <f>#REF!</f>
        <v>#REF!</v>
      </c>
      <c r="H232" s="333">
        <f>'3A'!$AS$144</f>
        <v>0</v>
      </c>
      <c r="I232" s="333">
        <f>'4A'!$AS$144</f>
        <v>0</v>
      </c>
      <c r="J232" s="333">
        <f>'5A'!$AS$144</f>
        <v>0</v>
      </c>
      <c r="K232" s="333">
        <f>'6A'!$AS$144</f>
        <v>0</v>
      </c>
      <c r="L232" s="333">
        <f>'7A'!$AS$144</f>
        <v>0</v>
      </c>
      <c r="M232" s="333">
        <f>'8A'!$AS$144</f>
        <v>0</v>
      </c>
      <c r="N232" s="333">
        <f>'9A'!$AS$144</f>
        <v>0</v>
      </c>
      <c r="O232" s="333">
        <f>'10A'!$AS$144</f>
        <v>0</v>
      </c>
      <c r="P232" s="333">
        <f>'11A'!$AS$144</f>
        <v>0</v>
      </c>
      <c r="Q232" s="333">
        <f>'12A'!$AS$144</f>
        <v>0</v>
      </c>
      <c r="R232" s="333">
        <f>'13A'!$AS$144</f>
        <v>0</v>
      </c>
      <c r="S232" s="333">
        <f>'14A'!$AS$144</f>
        <v>0</v>
      </c>
      <c r="T232" s="333">
        <f>'15A'!$AS$144</f>
        <v>0</v>
      </c>
      <c r="U232" s="333">
        <f>'16A'!$AS$144</f>
        <v>0</v>
      </c>
      <c r="V232" s="333">
        <f>'17A'!$AS$144</f>
        <v>0</v>
      </c>
      <c r="W232" s="333">
        <f>'18A'!$AS$144</f>
        <v>0</v>
      </c>
      <c r="X232" s="333">
        <f>'19A'!$AS$144</f>
        <v>0</v>
      </c>
      <c r="Y232" s="333">
        <f>'20A'!$AS$144</f>
        <v>0</v>
      </c>
      <c r="Z232" s="333">
        <f>'21A'!$AS$144</f>
        <v>0</v>
      </c>
      <c r="AA232" s="333">
        <f>'22A'!$AS$144</f>
        <v>0</v>
      </c>
      <c r="AB232" s="333">
        <f>'23A'!$AS$144</f>
        <v>0</v>
      </c>
      <c r="AC232" s="333">
        <f>'24A'!$AS$144</f>
        <v>0</v>
      </c>
      <c r="AD232" s="333">
        <f>'25A'!$AS$144</f>
        <v>0</v>
      </c>
      <c r="AE232" s="333">
        <f>'26A'!$AS$144</f>
        <v>0</v>
      </c>
      <c r="AF232" s="333">
        <f>'27A'!$AS$144</f>
        <v>0</v>
      </c>
      <c r="AG232" s="333">
        <f>'28A'!$AS$144</f>
        <v>0</v>
      </c>
      <c r="AH232" s="333">
        <f>'29A'!$AS$144</f>
        <v>0</v>
      </c>
      <c r="AI232" s="333">
        <f>'30A'!$AS$144</f>
        <v>0</v>
      </c>
    </row>
    <row r="233" spans="1:35" ht="17.399999999999999" hidden="1">
      <c r="A233" s="298"/>
      <c r="B233" s="296" t="str">
        <f>CONCATENATE("H 2.0x ",'1A'!AH$135)</f>
        <v xml:space="preserve">H 2.0x </v>
      </c>
      <c r="C233" s="286" t="s">
        <v>595</v>
      </c>
      <c r="D233" s="293" t="s">
        <v>133</v>
      </c>
      <c r="E233" s="287" t="e">
        <f t="shared" si="3"/>
        <v>#REF!</v>
      </c>
      <c r="F233" s="333">
        <f>'1A'!$AU$144</f>
        <v>0</v>
      </c>
      <c r="G233" s="333" t="e">
        <f>#REF!</f>
        <v>#REF!</v>
      </c>
      <c r="H233" s="333">
        <f>'3A'!$AT$144</f>
        <v>0</v>
      </c>
      <c r="I233" s="333">
        <f>'4A'!$AT$144</f>
        <v>0</v>
      </c>
      <c r="J233" s="333">
        <f>'5A'!$AT$144</f>
        <v>0</v>
      </c>
      <c r="K233" s="333">
        <f>'6A'!$AT$144</f>
        <v>0</v>
      </c>
      <c r="L233" s="333">
        <f>'7A'!$AT$144</f>
        <v>0</v>
      </c>
      <c r="M233" s="333">
        <f>'8A'!$AT$144</f>
        <v>0</v>
      </c>
      <c r="N233" s="333">
        <f>'9A'!$AT$144</f>
        <v>0</v>
      </c>
      <c r="O233" s="333">
        <f>'10A'!$AT$144</f>
        <v>0</v>
      </c>
      <c r="P233" s="333">
        <f>'11A'!$AT$144</f>
        <v>0</v>
      </c>
      <c r="Q233" s="333">
        <f>'12A'!$AT$144</f>
        <v>0</v>
      </c>
      <c r="R233" s="333">
        <f>'13A'!$AT$144</f>
        <v>0</v>
      </c>
      <c r="S233" s="333">
        <f>'14A'!$AT$144</f>
        <v>0</v>
      </c>
      <c r="T233" s="333">
        <f>'15A'!$AT$144</f>
        <v>0</v>
      </c>
      <c r="U233" s="333">
        <f>'16A'!$AT$144</f>
        <v>0</v>
      </c>
      <c r="V233" s="333">
        <f>'17A'!$AT$144</f>
        <v>0</v>
      </c>
      <c r="W233" s="333">
        <f>'18A'!$AT$144</f>
        <v>0</v>
      </c>
      <c r="X233" s="333">
        <f>'19A'!$AT$144</f>
        <v>0</v>
      </c>
      <c r="Y233" s="333">
        <f>'20A'!$AT$144</f>
        <v>0</v>
      </c>
      <c r="Z233" s="333">
        <f>'21A'!$AT$144</f>
        <v>0</v>
      </c>
      <c r="AA233" s="333">
        <f>'22A'!$AT$144</f>
        <v>0</v>
      </c>
      <c r="AB233" s="333">
        <f>'23A'!$AT$144</f>
        <v>0</v>
      </c>
      <c r="AC233" s="333">
        <f>'24A'!$AT$144</f>
        <v>0</v>
      </c>
      <c r="AD233" s="333">
        <f>'25A'!$AT$144</f>
        <v>0</v>
      </c>
      <c r="AE233" s="333">
        <f>'26A'!$AT$144</f>
        <v>0</v>
      </c>
      <c r="AF233" s="333">
        <f>'27A'!$AT$144</f>
        <v>0</v>
      </c>
      <c r="AG233" s="333">
        <f>'28A'!$AT$144</f>
        <v>0</v>
      </c>
      <c r="AH233" s="333">
        <f>'29A'!$AT$144</f>
        <v>0</v>
      </c>
      <c r="AI233" s="333">
        <f>'30A'!$AT$144</f>
        <v>0</v>
      </c>
    </row>
    <row r="234" spans="1:35" ht="17.399999999999999" hidden="1">
      <c r="A234" s="298"/>
      <c r="B234" s="296" t="str">
        <f>CONCATENATE("H 2.0x ",'1A'!AI$135)</f>
        <v xml:space="preserve">H 2.0x </v>
      </c>
      <c r="C234" s="286" t="s">
        <v>596</v>
      </c>
      <c r="D234" s="293" t="s">
        <v>133</v>
      </c>
      <c r="E234" s="287" t="e">
        <f t="shared" si="3"/>
        <v>#REF!</v>
      </c>
      <c r="F234" s="333">
        <f>'1A'!$AV$144</f>
        <v>0</v>
      </c>
      <c r="G234" s="333" t="e">
        <f>#REF!</f>
        <v>#REF!</v>
      </c>
      <c r="H234" s="333">
        <f>'3A'!$AU$144</f>
        <v>0</v>
      </c>
      <c r="I234" s="333">
        <f>'4A'!$AU$144</f>
        <v>0</v>
      </c>
      <c r="J234" s="333">
        <f>'5A'!$AU$144</f>
        <v>0</v>
      </c>
      <c r="K234" s="333">
        <f>'6A'!$AU$144</f>
        <v>0</v>
      </c>
      <c r="L234" s="333">
        <f>'7A'!$AU$144</f>
        <v>0</v>
      </c>
      <c r="M234" s="333">
        <f>'8A'!$AU$144</f>
        <v>0</v>
      </c>
      <c r="N234" s="333">
        <f>'9A'!$AU$144</f>
        <v>0</v>
      </c>
      <c r="O234" s="333">
        <f>'10A'!$AU$144</f>
        <v>0</v>
      </c>
      <c r="P234" s="333">
        <f>'11A'!$AU$144</f>
        <v>0</v>
      </c>
      <c r="Q234" s="333">
        <f>'12A'!$AU$144</f>
        <v>0</v>
      </c>
      <c r="R234" s="333">
        <f>'13A'!$AU$144</f>
        <v>0</v>
      </c>
      <c r="S234" s="333">
        <f>'14A'!$AU$144</f>
        <v>0</v>
      </c>
      <c r="T234" s="333">
        <f>'15A'!$AU$144</f>
        <v>0</v>
      </c>
      <c r="U234" s="333">
        <f>'16A'!$AU$144</f>
        <v>0</v>
      </c>
      <c r="V234" s="333">
        <f>'17A'!$AU$144</f>
        <v>0</v>
      </c>
      <c r="W234" s="333">
        <f>'18A'!$AU$144</f>
        <v>0</v>
      </c>
      <c r="X234" s="333">
        <f>'19A'!$AU$144</f>
        <v>0</v>
      </c>
      <c r="Y234" s="333">
        <f>'20A'!$AU$144</f>
        <v>0</v>
      </c>
      <c r="Z234" s="333">
        <f>'21A'!$AU$144</f>
        <v>0</v>
      </c>
      <c r="AA234" s="333">
        <f>'22A'!$AU$144</f>
        <v>0</v>
      </c>
      <c r="AB234" s="333">
        <f>'23A'!$AU$144</f>
        <v>0</v>
      </c>
      <c r="AC234" s="333">
        <f>'24A'!$AU$144</f>
        <v>0</v>
      </c>
      <c r="AD234" s="333">
        <f>'25A'!$AU$144</f>
        <v>0</v>
      </c>
      <c r="AE234" s="333">
        <f>'26A'!$AU$144</f>
        <v>0</v>
      </c>
      <c r="AF234" s="333">
        <f>'27A'!$AU$144</f>
        <v>0</v>
      </c>
      <c r="AG234" s="333">
        <f>'28A'!$AU$144</f>
        <v>0</v>
      </c>
      <c r="AH234" s="333">
        <f>'29A'!$AU$144</f>
        <v>0</v>
      </c>
      <c r="AI234" s="333">
        <f>'30A'!$AU$144</f>
        <v>0</v>
      </c>
    </row>
    <row r="235" spans="1:35" ht="17.399999999999999" hidden="1">
      <c r="A235" s="298"/>
      <c r="B235" s="296" t="str">
        <f>CONCATENATE("2 ly rộng ",'1A'!AB$145)</f>
        <v>2 ly rộng 20</v>
      </c>
      <c r="C235" s="286" t="s">
        <v>597</v>
      </c>
      <c r="D235" s="293" t="s">
        <v>259</v>
      </c>
      <c r="E235" s="287" t="e">
        <f t="shared" si="3"/>
        <v>#REF!</v>
      </c>
      <c r="F235" s="333">
        <f>'1A'!$Z$146</f>
        <v>0</v>
      </c>
      <c r="G235" s="333" t="e">
        <f>#REF!</f>
        <v>#REF!</v>
      </c>
      <c r="H235" s="333">
        <f>'3A'!$Y$146</f>
        <v>0</v>
      </c>
      <c r="I235" s="333">
        <f>'4A'!$Y$146</f>
        <v>0</v>
      </c>
      <c r="J235" s="333">
        <f>'5A'!$Y$146</f>
        <v>0</v>
      </c>
      <c r="K235" s="333">
        <f>'6A'!$Y$146</f>
        <v>0</v>
      </c>
      <c r="L235" s="333">
        <f>'7A'!$Y$146</f>
        <v>0</v>
      </c>
      <c r="M235" s="333">
        <f>'8A'!$Y$146</f>
        <v>0</v>
      </c>
      <c r="N235" s="333">
        <f>'9A'!$Y$146</f>
        <v>0</v>
      </c>
      <c r="O235" s="333">
        <f>'10A'!$Y$146</f>
        <v>0</v>
      </c>
      <c r="P235" s="333">
        <f>'11A'!$Y$146</f>
        <v>0</v>
      </c>
      <c r="Q235" s="333">
        <f>'12A'!$Y$146</f>
        <v>0</v>
      </c>
      <c r="R235" s="333">
        <f>'13A'!$Y$146</f>
        <v>0</v>
      </c>
      <c r="S235" s="333">
        <f>'14A'!$Y$146</f>
        <v>0</v>
      </c>
      <c r="T235" s="333">
        <f>'15A'!$Y$146</f>
        <v>0</v>
      </c>
      <c r="U235" s="333">
        <f>'16A'!$Y$146</f>
        <v>0</v>
      </c>
      <c r="V235" s="333">
        <f>'17A'!$Y$146</f>
        <v>0</v>
      </c>
      <c r="W235" s="333">
        <f>'18A'!$Y$146</f>
        <v>0</v>
      </c>
      <c r="X235" s="333">
        <f>'19A'!$Y$146</f>
        <v>0</v>
      </c>
      <c r="Y235" s="333">
        <f>'20A'!$Y$146</f>
        <v>0</v>
      </c>
      <c r="Z235" s="333">
        <f>'21A'!$Y$146</f>
        <v>0</v>
      </c>
      <c r="AA235" s="333">
        <f>'22A'!$Y$146</f>
        <v>0</v>
      </c>
      <c r="AB235" s="333">
        <f>'23A'!$Y$146</f>
        <v>0</v>
      </c>
      <c r="AC235" s="333">
        <f>'24A'!$Y$146</f>
        <v>0</v>
      </c>
      <c r="AD235" s="333">
        <f>'25A'!$Y$146</f>
        <v>0</v>
      </c>
      <c r="AE235" s="333">
        <f>'26A'!$Y$146</f>
        <v>0</v>
      </c>
      <c r="AF235" s="333">
        <f>'27A'!$Y$146</f>
        <v>0</v>
      </c>
      <c r="AG235" s="333">
        <f>'28A'!$Y$146</f>
        <v>0</v>
      </c>
      <c r="AH235" s="333">
        <f>'29A'!$Y$146</f>
        <v>0</v>
      </c>
      <c r="AI235" s="333">
        <f>'30A'!$Y$146</f>
        <v>0</v>
      </c>
    </row>
    <row r="236" spans="1:35" ht="17.399999999999999" hidden="1">
      <c r="A236" s="298"/>
      <c r="B236" s="296" t="str">
        <f>CONCATENATE("2 ly rộng ",'1A'!AC$145)</f>
        <v>2 ly rộng 25</v>
      </c>
      <c r="C236" s="286" t="s">
        <v>598</v>
      </c>
      <c r="D236" s="293" t="s">
        <v>259</v>
      </c>
      <c r="E236" s="287" t="e">
        <f t="shared" si="3"/>
        <v>#REF!</v>
      </c>
      <c r="F236" s="333">
        <f>'1A'!$AA$146</f>
        <v>0</v>
      </c>
      <c r="G236" s="333" t="e">
        <f>#REF!</f>
        <v>#REF!</v>
      </c>
      <c r="H236" s="333">
        <f>'3A'!$Z$146</f>
        <v>0</v>
      </c>
      <c r="I236" s="333">
        <f>'4A'!$Z$146</f>
        <v>0</v>
      </c>
      <c r="J236" s="333">
        <f>'5A'!$Z$146</f>
        <v>0</v>
      </c>
      <c r="K236" s="333">
        <f>'6A'!$Z$146</f>
        <v>0</v>
      </c>
      <c r="L236" s="333">
        <f>'7A'!$Z$146</f>
        <v>0</v>
      </c>
      <c r="M236" s="333">
        <f>'8A'!$Z$146</f>
        <v>0</v>
      </c>
      <c r="N236" s="333">
        <f>'9A'!$Z$146</f>
        <v>0</v>
      </c>
      <c r="O236" s="333">
        <f>'10A'!$Z$146</f>
        <v>0</v>
      </c>
      <c r="P236" s="333">
        <f>'11A'!$Z$146</f>
        <v>0</v>
      </c>
      <c r="Q236" s="333">
        <f>'12A'!$Z$146</f>
        <v>0</v>
      </c>
      <c r="R236" s="333">
        <f>'13A'!$Z$146</f>
        <v>0</v>
      </c>
      <c r="S236" s="333">
        <f>'14A'!$Z$146</f>
        <v>0</v>
      </c>
      <c r="T236" s="333">
        <f>'15A'!$Z$146</f>
        <v>0</v>
      </c>
      <c r="U236" s="333">
        <f>'16A'!$Z$146</f>
        <v>0</v>
      </c>
      <c r="V236" s="333">
        <f>'17A'!$Z$146</f>
        <v>0</v>
      </c>
      <c r="W236" s="333">
        <f>'18A'!$Z$146</f>
        <v>0</v>
      </c>
      <c r="X236" s="333">
        <f>'19A'!$Z$146</f>
        <v>0</v>
      </c>
      <c r="Y236" s="333">
        <f>'20A'!$Z$146</f>
        <v>0</v>
      </c>
      <c r="Z236" s="333">
        <f>'21A'!$Z$146</f>
        <v>0</v>
      </c>
      <c r="AA236" s="333">
        <f>'22A'!$Z$146</f>
        <v>0</v>
      </c>
      <c r="AB236" s="333">
        <f>'23A'!$Z$146</f>
        <v>0</v>
      </c>
      <c r="AC236" s="333">
        <f>'24A'!$Z$146</f>
        <v>0</v>
      </c>
      <c r="AD236" s="333">
        <f>'25A'!$Z$146</f>
        <v>0</v>
      </c>
      <c r="AE236" s="333">
        <f>'26A'!$Z$146</f>
        <v>0</v>
      </c>
      <c r="AF236" s="333">
        <f>'27A'!$Z$146</f>
        <v>0</v>
      </c>
      <c r="AG236" s="333">
        <f>'28A'!$Z$146</f>
        <v>0</v>
      </c>
      <c r="AH236" s="333">
        <f>'29A'!$Z$146</f>
        <v>0</v>
      </c>
      <c r="AI236" s="333">
        <f>'30A'!$Z$146</f>
        <v>0</v>
      </c>
    </row>
    <row r="237" spans="1:35" ht="17.399999999999999" hidden="1">
      <c r="A237" s="298"/>
      <c r="B237" s="296" t="str">
        <f>CONCATENATE("2 ly rộng ",'1A'!AD$145)</f>
        <v>2 ly rộng 30</v>
      </c>
      <c r="C237" s="286" t="s">
        <v>258</v>
      </c>
      <c r="D237" s="293" t="s">
        <v>259</v>
      </c>
      <c r="E237" s="287" t="e">
        <f t="shared" si="3"/>
        <v>#REF!</v>
      </c>
      <c r="F237" s="333">
        <f>'1A'!$AB$146</f>
        <v>0</v>
      </c>
      <c r="G237" s="333" t="e">
        <f>#REF!</f>
        <v>#REF!</v>
      </c>
      <c r="H237" s="333">
        <f>'3A'!$AA$146</f>
        <v>0</v>
      </c>
      <c r="I237" s="333">
        <f>'4A'!$AA$146</f>
        <v>0</v>
      </c>
      <c r="J237" s="333">
        <f>'5A'!$AA$146</f>
        <v>0</v>
      </c>
      <c r="K237" s="333">
        <f>'6A'!$AA$146</f>
        <v>0</v>
      </c>
      <c r="L237" s="333">
        <f>'7A'!$AA$146</f>
        <v>0</v>
      </c>
      <c r="M237" s="333">
        <f>'8A'!$AA$146</f>
        <v>0</v>
      </c>
      <c r="N237" s="333">
        <f>'9A'!$AA$146</f>
        <v>0</v>
      </c>
      <c r="O237" s="333">
        <f>'10A'!$AA$146</f>
        <v>0</v>
      </c>
      <c r="P237" s="333">
        <f>'11A'!$AA$146</f>
        <v>0</v>
      </c>
      <c r="Q237" s="333">
        <f>'12A'!$AA$146</f>
        <v>0</v>
      </c>
      <c r="R237" s="333">
        <f>'13A'!$AA$146</f>
        <v>0</v>
      </c>
      <c r="S237" s="333">
        <f>'14A'!$AA$146</f>
        <v>0</v>
      </c>
      <c r="T237" s="333">
        <f>'15A'!$AA$146</f>
        <v>0</v>
      </c>
      <c r="U237" s="333">
        <f>'16A'!$AA$146</f>
        <v>0</v>
      </c>
      <c r="V237" s="333">
        <f>'17A'!$AA$146</f>
        <v>0</v>
      </c>
      <c r="W237" s="333">
        <f>'18A'!$AA$146</f>
        <v>0</v>
      </c>
      <c r="X237" s="333">
        <f>'19A'!$AA$146</f>
        <v>0</v>
      </c>
      <c r="Y237" s="333">
        <f>'20A'!$AA$146</f>
        <v>0</v>
      </c>
      <c r="Z237" s="333">
        <f>'21A'!$AA$146</f>
        <v>0</v>
      </c>
      <c r="AA237" s="333">
        <f>'22A'!$AA$146</f>
        <v>0</v>
      </c>
      <c r="AB237" s="333">
        <f>'23A'!$AA$146</f>
        <v>0</v>
      </c>
      <c r="AC237" s="333">
        <f>'24A'!$AA$146</f>
        <v>0</v>
      </c>
      <c r="AD237" s="333">
        <f>'25A'!$AA$146</f>
        <v>0</v>
      </c>
      <c r="AE237" s="333">
        <f>'26A'!$AA$146</f>
        <v>0</v>
      </c>
      <c r="AF237" s="333">
        <f>'27A'!$AA$146</f>
        <v>0</v>
      </c>
      <c r="AG237" s="333">
        <f>'28A'!$AA$146</f>
        <v>0</v>
      </c>
      <c r="AH237" s="333">
        <f>'29A'!$AA$146</f>
        <v>0</v>
      </c>
      <c r="AI237" s="333">
        <f>'30A'!$AA$146</f>
        <v>0</v>
      </c>
    </row>
    <row r="238" spans="1:35" ht="17.399999999999999" hidden="1">
      <c r="A238" s="298"/>
      <c r="B238" s="296" t="str">
        <f>CONCATENATE("2 ly rộng ",'1A'!AE$145)</f>
        <v>2 ly rộng 35</v>
      </c>
      <c r="C238" s="286" t="s">
        <v>599</v>
      </c>
      <c r="D238" s="293" t="s">
        <v>259</v>
      </c>
      <c r="E238" s="287" t="e">
        <f t="shared" si="3"/>
        <v>#REF!</v>
      </c>
      <c r="F238" s="333">
        <f>'1A'!$AC$146</f>
        <v>0</v>
      </c>
      <c r="G238" s="333" t="e">
        <f>#REF!</f>
        <v>#REF!</v>
      </c>
      <c r="H238" s="333">
        <f>'3A'!$AB$146</f>
        <v>0</v>
      </c>
      <c r="I238" s="333">
        <f>'4A'!$AB$146</f>
        <v>0</v>
      </c>
      <c r="J238" s="333">
        <f>'5A'!$AB$146</f>
        <v>0</v>
      </c>
      <c r="K238" s="333">
        <f>'6A'!$AB$146</f>
        <v>0</v>
      </c>
      <c r="L238" s="333">
        <f>'7A'!$AB$146</f>
        <v>0</v>
      </c>
      <c r="M238" s="333">
        <f>'8A'!$AB$146</f>
        <v>0</v>
      </c>
      <c r="N238" s="333">
        <f>'9A'!$AB$146</f>
        <v>0</v>
      </c>
      <c r="O238" s="333">
        <f>'10A'!$AB$146</f>
        <v>0</v>
      </c>
      <c r="P238" s="333">
        <f>'11A'!$AB$146</f>
        <v>0</v>
      </c>
      <c r="Q238" s="333">
        <f>'12A'!$AB$146</f>
        <v>0</v>
      </c>
      <c r="R238" s="333">
        <f>'13A'!$AB$146</f>
        <v>0</v>
      </c>
      <c r="S238" s="333">
        <f>'14A'!$AB$146</f>
        <v>0</v>
      </c>
      <c r="T238" s="333">
        <f>'15A'!$AB$146</f>
        <v>0</v>
      </c>
      <c r="U238" s="333">
        <f>'16A'!$AB$146</f>
        <v>0</v>
      </c>
      <c r="V238" s="333">
        <f>'17A'!$AB$146</f>
        <v>0</v>
      </c>
      <c r="W238" s="333">
        <f>'18A'!$AB$146</f>
        <v>0</v>
      </c>
      <c r="X238" s="333">
        <f>'19A'!$AB$146</f>
        <v>0</v>
      </c>
      <c r="Y238" s="333">
        <f>'20A'!$AB$146</f>
        <v>0</v>
      </c>
      <c r="Z238" s="333">
        <f>'21A'!$AB$146</f>
        <v>0</v>
      </c>
      <c r="AA238" s="333">
        <f>'22A'!$AB$146</f>
        <v>0</v>
      </c>
      <c r="AB238" s="333">
        <f>'23A'!$AB$146</f>
        <v>0</v>
      </c>
      <c r="AC238" s="333">
        <f>'24A'!$AB$146</f>
        <v>0</v>
      </c>
      <c r="AD238" s="333">
        <f>'25A'!$AB$146</f>
        <v>0</v>
      </c>
      <c r="AE238" s="333">
        <f>'26A'!$AB$146</f>
        <v>0</v>
      </c>
      <c r="AF238" s="333">
        <f>'27A'!$AB$146</f>
        <v>0</v>
      </c>
      <c r="AG238" s="333">
        <f>'28A'!$AB$146</f>
        <v>0</v>
      </c>
      <c r="AH238" s="333">
        <f>'29A'!$AB$146</f>
        <v>0</v>
      </c>
      <c r="AI238" s="333">
        <f>'30A'!$AB$146</f>
        <v>0</v>
      </c>
    </row>
    <row r="239" spans="1:35" ht="17.399999999999999" hidden="1">
      <c r="A239" s="298"/>
      <c r="B239" s="296" t="str">
        <f>CONCATENATE("2 ly rộng ",'1A'!AF$145)</f>
        <v>2 ly rộng 40</v>
      </c>
      <c r="C239" s="286" t="s">
        <v>600</v>
      </c>
      <c r="D239" s="293" t="s">
        <v>259</v>
      </c>
      <c r="E239" s="287" t="e">
        <f t="shared" si="3"/>
        <v>#REF!</v>
      </c>
      <c r="F239" s="333">
        <f>'1A'!$AD$146</f>
        <v>0</v>
      </c>
      <c r="G239" s="333" t="e">
        <f>#REF!</f>
        <v>#REF!</v>
      </c>
      <c r="H239" s="333">
        <f>'3A'!$AC$146</f>
        <v>0</v>
      </c>
      <c r="I239" s="333">
        <f>'4A'!$AC$146</f>
        <v>0</v>
      </c>
      <c r="J239" s="333">
        <f>'5A'!$AC$146</f>
        <v>0</v>
      </c>
      <c r="K239" s="333">
        <f>'6A'!$AC$146</f>
        <v>0</v>
      </c>
      <c r="L239" s="333">
        <f>'7A'!$AC$146</f>
        <v>0</v>
      </c>
      <c r="M239" s="333">
        <f>'8A'!$AC$146</f>
        <v>0</v>
      </c>
      <c r="N239" s="333">
        <f>'9A'!$AC$146</f>
        <v>0</v>
      </c>
      <c r="O239" s="333">
        <f>'10A'!$AC$146</f>
        <v>0</v>
      </c>
      <c r="P239" s="333">
        <f>'11A'!$AC$146</f>
        <v>0</v>
      </c>
      <c r="Q239" s="333">
        <f>'12A'!$AC$146</f>
        <v>0</v>
      </c>
      <c r="R239" s="333">
        <f>'13A'!$AC$146</f>
        <v>0</v>
      </c>
      <c r="S239" s="333">
        <f>'14A'!$AC$146</f>
        <v>0</v>
      </c>
      <c r="T239" s="333">
        <f>'15A'!$AC$146</f>
        <v>0</v>
      </c>
      <c r="U239" s="333">
        <f>'16A'!$AC$146</f>
        <v>0</v>
      </c>
      <c r="V239" s="333">
        <f>'17A'!$AC$146</f>
        <v>0</v>
      </c>
      <c r="W239" s="333">
        <f>'18A'!$AC$146</f>
        <v>0</v>
      </c>
      <c r="X239" s="333">
        <f>'19A'!$AC$146</f>
        <v>0</v>
      </c>
      <c r="Y239" s="333">
        <f>'20A'!$AC$146</f>
        <v>0</v>
      </c>
      <c r="Z239" s="333">
        <f>'21A'!$AC$146</f>
        <v>0</v>
      </c>
      <c r="AA239" s="333">
        <f>'22A'!$AC$146</f>
        <v>0</v>
      </c>
      <c r="AB239" s="333">
        <f>'23A'!$AC$146</f>
        <v>0</v>
      </c>
      <c r="AC239" s="333">
        <f>'24A'!$AC$146</f>
        <v>0</v>
      </c>
      <c r="AD239" s="333">
        <f>'25A'!$AC$146</f>
        <v>0</v>
      </c>
      <c r="AE239" s="333">
        <f>'26A'!$AC$146</f>
        <v>0</v>
      </c>
      <c r="AF239" s="333">
        <f>'27A'!$AC$146</f>
        <v>0</v>
      </c>
      <c r="AG239" s="333">
        <f>'28A'!$AC$146</f>
        <v>0</v>
      </c>
      <c r="AH239" s="333">
        <f>'29A'!$AC$146</f>
        <v>0</v>
      </c>
      <c r="AI239" s="333">
        <f>'30A'!$AC$146</f>
        <v>0</v>
      </c>
    </row>
    <row r="240" spans="1:35" ht="17.399999999999999" hidden="1">
      <c r="A240" s="298"/>
      <c r="B240" s="296" t="str">
        <f>CONCATENATE("2 ly rộng ",'1A'!AG$145)</f>
        <v>2 ly rộng 50</v>
      </c>
      <c r="C240" s="286" t="s">
        <v>601</v>
      </c>
      <c r="D240" s="293" t="s">
        <v>259</v>
      </c>
      <c r="E240" s="287" t="e">
        <f t="shared" si="3"/>
        <v>#REF!</v>
      </c>
      <c r="F240" s="333">
        <f>'1A'!$AE$146</f>
        <v>0</v>
      </c>
      <c r="G240" s="333" t="e">
        <f>#REF!</f>
        <v>#REF!</v>
      </c>
      <c r="H240" s="333">
        <f>'3A'!$AD$146</f>
        <v>0</v>
      </c>
      <c r="I240" s="333">
        <f>'4A'!$AD$146</f>
        <v>0</v>
      </c>
      <c r="J240" s="333">
        <f>'5A'!$AD$146</f>
        <v>0</v>
      </c>
      <c r="K240" s="333">
        <f>'6A'!$AD$146</f>
        <v>0</v>
      </c>
      <c r="L240" s="333">
        <f>'7A'!$AD$146</f>
        <v>0</v>
      </c>
      <c r="M240" s="333">
        <f>'8A'!$AD$146</f>
        <v>0</v>
      </c>
      <c r="N240" s="333">
        <f>'9A'!$AD$146</f>
        <v>0</v>
      </c>
      <c r="O240" s="333">
        <f>'10A'!$AD$146</f>
        <v>0</v>
      </c>
      <c r="P240" s="333">
        <f>'11A'!$AD$146</f>
        <v>0</v>
      </c>
      <c r="Q240" s="333">
        <f>'12A'!$AD$146</f>
        <v>0</v>
      </c>
      <c r="R240" s="333">
        <f>'13A'!$AD$146</f>
        <v>0</v>
      </c>
      <c r="S240" s="333">
        <f>'14A'!$AD$146</f>
        <v>0</v>
      </c>
      <c r="T240" s="333">
        <f>'15A'!$AD$146</f>
        <v>0</v>
      </c>
      <c r="U240" s="333">
        <f>'16A'!$AD$146</f>
        <v>0</v>
      </c>
      <c r="V240" s="333">
        <f>'17A'!$AD$146</f>
        <v>0</v>
      </c>
      <c r="W240" s="333">
        <f>'18A'!$AD$146</f>
        <v>0</v>
      </c>
      <c r="X240" s="333">
        <f>'19A'!$AD$146</f>
        <v>0</v>
      </c>
      <c r="Y240" s="333">
        <f>'20A'!$AD$146</f>
        <v>0</v>
      </c>
      <c r="Z240" s="333">
        <f>'21A'!$AD$146</f>
        <v>0</v>
      </c>
      <c r="AA240" s="333">
        <f>'22A'!$AD$146</f>
        <v>0</v>
      </c>
      <c r="AB240" s="333">
        <f>'23A'!$AD$146</f>
        <v>0</v>
      </c>
      <c r="AC240" s="333">
        <f>'24A'!$AD$146</f>
        <v>0</v>
      </c>
      <c r="AD240" s="333">
        <f>'25A'!$AD$146</f>
        <v>0</v>
      </c>
      <c r="AE240" s="333">
        <f>'26A'!$AD$146</f>
        <v>0</v>
      </c>
      <c r="AF240" s="333">
        <f>'27A'!$AD$146</f>
        <v>0</v>
      </c>
      <c r="AG240" s="333">
        <f>'28A'!$AD$146</f>
        <v>0</v>
      </c>
      <c r="AH240" s="333">
        <f>'29A'!$AD$146</f>
        <v>0</v>
      </c>
      <c r="AI240" s="333">
        <f>'30A'!$AD$146</f>
        <v>0</v>
      </c>
    </row>
    <row r="241" spans="1:35" ht="17.399999999999999" hidden="1">
      <c r="A241" s="298"/>
      <c r="B241" s="296" t="str">
        <f>CONCATENATE("2 ly rộng ",'1A'!AH$145)</f>
        <v>2 ly rộng 55</v>
      </c>
      <c r="C241" s="286" t="s">
        <v>260</v>
      </c>
      <c r="D241" s="293" t="s">
        <v>259</v>
      </c>
      <c r="E241" s="287" t="e">
        <f t="shared" si="3"/>
        <v>#REF!</v>
      </c>
      <c r="F241" s="333">
        <f>'1A'!$AF$146</f>
        <v>0</v>
      </c>
      <c r="G241" s="333" t="e">
        <f>#REF!</f>
        <v>#REF!</v>
      </c>
      <c r="H241" s="333">
        <f>'3A'!$AE$146</f>
        <v>0</v>
      </c>
      <c r="I241" s="333">
        <f>'4A'!$AE$146</f>
        <v>0</v>
      </c>
      <c r="J241" s="333">
        <f>'5A'!$AE$146</f>
        <v>0</v>
      </c>
      <c r="K241" s="333">
        <f>'6A'!$AE$146</f>
        <v>0</v>
      </c>
      <c r="L241" s="333">
        <f>'7A'!$AE$146</f>
        <v>0</v>
      </c>
      <c r="M241" s="333">
        <f>'8A'!$AE$146</f>
        <v>0</v>
      </c>
      <c r="N241" s="333">
        <f>'9A'!$AE$146</f>
        <v>0</v>
      </c>
      <c r="O241" s="333">
        <f>'10A'!$AE$146</f>
        <v>0</v>
      </c>
      <c r="P241" s="333">
        <f>'11A'!$AE$146</f>
        <v>0</v>
      </c>
      <c r="Q241" s="333">
        <f>'12A'!$AE$146</f>
        <v>0</v>
      </c>
      <c r="R241" s="333">
        <f>'13A'!$AE$146</f>
        <v>0</v>
      </c>
      <c r="S241" s="333">
        <f>'14A'!$AE$146</f>
        <v>0</v>
      </c>
      <c r="T241" s="333">
        <f>'15A'!$AE$146</f>
        <v>0</v>
      </c>
      <c r="U241" s="333">
        <f>'16A'!$AE$146</f>
        <v>0</v>
      </c>
      <c r="V241" s="333">
        <f>'17A'!$AE$146</f>
        <v>0</v>
      </c>
      <c r="W241" s="333">
        <f>'18A'!$AE$146</f>
        <v>0</v>
      </c>
      <c r="X241" s="333">
        <f>'19A'!$AE$146</f>
        <v>0</v>
      </c>
      <c r="Y241" s="333">
        <f>'20A'!$AE$146</f>
        <v>0</v>
      </c>
      <c r="Z241" s="333">
        <f>'21A'!$AE$146</f>
        <v>0</v>
      </c>
      <c r="AA241" s="333">
        <f>'22A'!$AE$146</f>
        <v>0</v>
      </c>
      <c r="AB241" s="333">
        <f>'23A'!$AE$146</f>
        <v>0</v>
      </c>
      <c r="AC241" s="333">
        <f>'24A'!$AE$146</f>
        <v>0</v>
      </c>
      <c r="AD241" s="333">
        <f>'25A'!$AE$146</f>
        <v>0</v>
      </c>
      <c r="AE241" s="333">
        <f>'26A'!$AE$146</f>
        <v>0</v>
      </c>
      <c r="AF241" s="333">
        <f>'27A'!$AE$146</f>
        <v>0</v>
      </c>
      <c r="AG241" s="333">
        <f>'28A'!$AE$146</f>
        <v>0</v>
      </c>
      <c r="AH241" s="333">
        <f>'29A'!$AE$146</f>
        <v>0</v>
      </c>
      <c r="AI241" s="333">
        <f>'30A'!$AE$146</f>
        <v>0</v>
      </c>
    </row>
    <row r="242" spans="1:35" ht="17.399999999999999" hidden="1">
      <c r="A242" s="298"/>
      <c r="B242" s="296" t="str">
        <f>CONCATENATE("2 ly rộng ",'1A'!AI$145)</f>
        <v>2 ly rộng 60</v>
      </c>
      <c r="C242" s="286" t="s">
        <v>602</v>
      </c>
      <c r="D242" s="293" t="s">
        <v>259</v>
      </c>
      <c r="E242" s="287" t="e">
        <f t="shared" si="3"/>
        <v>#REF!</v>
      </c>
      <c r="F242" s="333">
        <f>'1A'!$AG$146</f>
        <v>0</v>
      </c>
      <c r="G242" s="333" t="e">
        <f>#REF!</f>
        <v>#REF!</v>
      </c>
      <c r="H242" s="333">
        <f>'3A'!$AF$146</f>
        <v>0</v>
      </c>
      <c r="I242" s="333">
        <f>'4A'!$AF$146</f>
        <v>0</v>
      </c>
      <c r="J242" s="333">
        <f>'5A'!$AF$146</f>
        <v>0</v>
      </c>
      <c r="K242" s="333">
        <f>'6A'!$AF$146</f>
        <v>0</v>
      </c>
      <c r="L242" s="333">
        <f>'7A'!$AF$146</f>
        <v>0</v>
      </c>
      <c r="M242" s="333">
        <f>'8A'!$AF$146</f>
        <v>0</v>
      </c>
      <c r="N242" s="333">
        <f>'9A'!$AF$146</f>
        <v>0</v>
      </c>
      <c r="O242" s="333">
        <f>'10A'!$AF$146</f>
        <v>0</v>
      </c>
      <c r="P242" s="333">
        <f>'11A'!$AF$146</f>
        <v>0</v>
      </c>
      <c r="Q242" s="333">
        <f>'12A'!$AF$146</f>
        <v>0</v>
      </c>
      <c r="R242" s="333">
        <f>'13A'!$AF$146</f>
        <v>0</v>
      </c>
      <c r="S242" s="333">
        <f>'14A'!$AF$146</f>
        <v>0</v>
      </c>
      <c r="T242" s="333">
        <f>'15A'!$AF$146</f>
        <v>0</v>
      </c>
      <c r="U242" s="333">
        <f>'16A'!$AF$146</f>
        <v>0</v>
      </c>
      <c r="V242" s="333">
        <f>'17A'!$AF$146</f>
        <v>0</v>
      </c>
      <c r="W242" s="333">
        <f>'18A'!$AF$146</f>
        <v>0</v>
      </c>
      <c r="X242" s="333">
        <f>'19A'!$AF$146</f>
        <v>0</v>
      </c>
      <c r="Y242" s="333">
        <f>'20A'!$AF$146</f>
        <v>0</v>
      </c>
      <c r="Z242" s="333">
        <f>'21A'!$AF$146</f>
        <v>0</v>
      </c>
      <c r="AA242" s="333">
        <f>'22A'!$AF$146</f>
        <v>0</v>
      </c>
      <c r="AB242" s="333">
        <f>'23A'!$AF$146</f>
        <v>0</v>
      </c>
      <c r="AC242" s="333">
        <f>'24A'!$AF$146</f>
        <v>0</v>
      </c>
      <c r="AD242" s="333">
        <f>'25A'!$AF$146</f>
        <v>0</v>
      </c>
      <c r="AE242" s="333">
        <f>'26A'!$AF$146</f>
        <v>0</v>
      </c>
      <c r="AF242" s="333">
        <f>'27A'!$AF$146</f>
        <v>0</v>
      </c>
      <c r="AG242" s="333">
        <f>'28A'!$AF$146</f>
        <v>0</v>
      </c>
      <c r="AH242" s="333">
        <f>'29A'!$AF$146</f>
        <v>0</v>
      </c>
      <c r="AI242" s="333">
        <f>'30A'!$AF$146</f>
        <v>0</v>
      </c>
    </row>
    <row r="243" spans="1:35" ht="17.399999999999999" hidden="1">
      <c r="A243" s="298"/>
      <c r="B243" s="296" t="str">
        <f>CONCATENATE("2 ly rộng ",'1A'!AJ$145)</f>
        <v xml:space="preserve">2 ly rộng </v>
      </c>
      <c r="C243" s="286" t="s">
        <v>603</v>
      </c>
      <c r="D243" s="293" t="s">
        <v>259</v>
      </c>
      <c r="E243" s="287" t="e">
        <f t="shared" si="3"/>
        <v>#REF!</v>
      </c>
      <c r="F243" s="333">
        <f>'1A'!$AH$146</f>
        <v>0</v>
      </c>
      <c r="G243" s="333" t="e">
        <f>#REF!</f>
        <v>#REF!</v>
      </c>
      <c r="H243" s="333">
        <f>'3A'!$AG$146</f>
        <v>0</v>
      </c>
      <c r="I243" s="333">
        <f>'4A'!$AG$146</f>
        <v>0</v>
      </c>
      <c r="J243" s="333">
        <f>'5A'!$AG$146</f>
        <v>0</v>
      </c>
      <c r="K243" s="333">
        <f>'6A'!$AG$146</f>
        <v>0</v>
      </c>
      <c r="L243" s="333">
        <f>'7A'!$AG$146</f>
        <v>0</v>
      </c>
      <c r="M243" s="333">
        <f>'8A'!$AG$146</f>
        <v>0</v>
      </c>
      <c r="N243" s="333">
        <f>'9A'!$AG$146</f>
        <v>0</v>
      </c>
      <c r="O243" s="333">
        <f>'10A'!$AG$146</f>
        <v>0</v>
      </c>
      <c r="P243" s="333">
        <f>'11A'!$AG$146</f>
        <v>0</v>
      </c>
      <c r="Q243" s="333">
        <f>'12A'!$AG$146</f>
        <v>0</v>
      </c>
      <c r="R243" s="333">
        <f>'13A'!$AG$146</f>
        <v>0</v>
      </c>
      <c r="S243" s="333">
        <f>'14A'!$AG$146</f>
        <v>0</v>
      </c>
      <c r="T243" s="333">
        <f>'15A'!$AG$146</f>
        <v>0</v>
      </c>
      <c r="U243" s="333">
        <f>'16A'!$AG$146</f>
        <v>0</v>
      </c>
      <c r="V243" s="333">
        <f>'17A'!$AG$146</f>
        <v>0</v>
      </c>
      <c r="W243" s="333">
        <f>'18A'!$AG$146</f>
        <v>0</v>
      </c>
      <c r="X243" s="333">
        <f>'19A'!$AG$146</f>
        <v>0</v>
      </c>
      <c r="Y243" s="333">
        <f>'20A'!$AG$146</f>
        <v>0</v>
      </c>
      <c r="Z243" s="333">
        <f>'21A'!$AG$146</f>
        <v>0</v>
      </c>
      <c r="AA243" s="333">
        <f>'22A'!$AG$146</f>
        <v>0</v>
      </c>
      <c r="AB243" s="333">
        <f>'23A'!$AG$146</f>
        <v>0</v>
      </c>
      <c r="AC243" s="333">
        <f>'24A'!$AG$146</f>
        <v>0</v>
      </c>
      <c r="AD243" s="333">
        <f>'25A'!$AG$146</f>
        <v>0</v>
      </c>
      <c r="AE243" s="333">
        <f>'26A'!$AG$146</f>
        <v>0</v>
      </c>
      <c r="AF243" s="333">
        <f>'27A'!$AG$146</f>
        <v>0</v>
      </c>
      <c r="AG243" s="333">
        <f>'28A'!$AG$146</f>
        <v>0</v>
      </c>
      <c r="AH243" s="333">
        <f>'29A'!$AG$146</f>
        <v>0</v>
      </c>
      <c r="AI243" s="333">
        <f>'30A'!$AG$146</f>
        <v>0</v>
      </c>
    </row>
    <row r="244" spans="1:35" ht="17.399999999999999" hidden="1">
      <c r="A244" s="298"/>
      <c r="B244" s="296" t="str">
        <f>CONCATENATE("2 ly rộng ",'1A'!AK$145)</f>
        <v xml:space="preserve">2 ly rộng </v>
      </c>
      <c r="C244" s="286" t="s">
        <v>604</v>
      </c>
      <c r="D244" s="293" t="s">
        <v>259</v>
      </c>
      <c r="E244" s="287" t="e">
        <f t="shared" si="3"/>
        <v>#REF!</v>
      </c>
      <c r="F244" s="333">
        <f>'1A'!$AI$146</f>
        <v>0</v>
      </c>
      <c r="G244" s="333" t="e">
        <f>#REF!</f>
        <v>#REF!</v>
      </c>
      <c r="H244" s="333">
        <f>'3A'!$AH$146</f>
        <v>0</v>
      </c>
      <c r="I244" s="333">
        <f>'4A'!$AH$146</f>
        <v>0</v>
      </c>
      <c r="J244" s="333">
        <f>'5A'!$AH$146</f>
        <v>0</v>
      </c>
      <c r="K244" s="333">
        <f>'6A'!$AH$146</f>
        <v>0</v>
      </c>
      <c r="L244" s="333">
        <f>'7A'!$AH$146</f>
        <v>0</v>
      </c>
      <c r="M244" s="333">
        <f>'8A'!$AH$146</f>
        <v>0</v>
      </c>
      <c r="N244" s="333">
        <f>'9A'!$AH$146</f>
        <v>0</v>
      </c>
      <c r="O244" s="333">
        <f>'10A'!$AH$146</f>
        <v>0</v>
      </c>
      <c r="P244" s="333">
        <f>'11A'!$AH$146</f>
        <v>0</v>
      </c>
      <c r="Q244" s="333">
        <f>'12A'!$AH$146</f>
        <v>0</v>
      </c>
      <c r="R244" s="333">
        <f>'13A'!$AH$146</f>
        <v>0</v>
      </c>
      <c r="S244" s="333">
        <f>'14A'!$AH$146</f>
        <v>0</v>
      </c>
      <c r="T244" s="333">
        <f>'15A'!$AH$146</f>
        <v>0</v>
      </c>
      <c r="U244" s="333">
        <f>'16A'!$AH$146</f>
        <v>0</v>
      </c>
      <c r="V244" s="333">
        <f>'17A'!$AH$146</f>
        <v>0</v>
      </c>
      <c r="W244" s="333">
        <f>'18A'!$AH$146</f>
        <v>0</v>
      </c>
      <c r="X244" s="333">
        <f>'19A'!$AH$146</f>
        <v>0</v>
      </c>
      <c r="Y244" s="333">
        <f>'20A'!$AH$146</f>
        <v>0</v>
      </c>
      <c r="Z244" s="333">
        <f>'21A'!$AH$146</f>
        <v>0</v>
      </c>
      <c r="AA244" s="333">
        <f>'22A'!$AH$146</f>
        <v>0</v>
      </c>
      <c r="AB244" s="333">
        <f>'23A'!$AH$146</f>
        <v>0</v>
      </c>
      <c r="AC244" s="333">
        <f>'24A'!$AH$146</f>
        <v>0</v>
      </c>
      <c r="AD244" s="333">
        <f>'25A'!$AH$146</f>
        <v>0</v>
      </c>
      <c r="AE244" s="333">
        <f>'26A'!$AH$146</f>
        <v>0</v>
      </c>
      <c r="AF244" s="333">
        <f>'27A'!$AH$146</f>
        <v>0</v>
      </c>
      <c r="AG244" s="333">
        <f>'28A'!$AH$146</f>
        <v>0</v>
      </c>
      <c r="AH244" s="333">
        <f>'29A'!$AH$146</f>
        <v>0</v>
      </c>
      <c r="AI244" s="333">
        <f>'30A'!$AH$146</f>
        <v>0</v>
      </c>
    </row>
    <row r="245" spans="1:35" ht="17.399999999999999" hidden="1">
      <c r="A245" s="298"/>
      <c r="B245" s="296" t="str">
        <f>CONCATENATE("3 ly rộng ",'1A'!AB$145)</f>
        <v>3 ly rộng 20</v>
      </c>
      <c r="C245" s="286" t="s">
        <v>605</v>
      </c>
      <c r="D245" s="293" t="s">
        <v>259</v>
      </c>
      <c r="E245" s="287" t="e">
        <f t="shared" si="3"/>
        <v>#REF!</v>
      </c>
      <c r="F245" s="333">
        <f>'1A'!$Z$147</f>
        <v>0</v>
      </c>
      <c r="G245" s="333" t="e">
        <f>#REF!</f>
        <v>#REF!</v>
      </c>
      <c r="H245" s="333">
        <f>'3A'!$Y$147</f>
        <v>0</v>
      </c>
      <c r="I245" s="333">
        <f>'4A'!$Y$147</f>
        <v>0</v>
      </c>
      <c r="J245" s="333">
        <f>'5A'!$Y$147</f>
        <v>0</v>
      </c>
      <c r="K245" s="333">
        <f>'6A'!$Y$147</f>
        <v>0</v>
      </c>
      <c r="L245" s="333">
        <f>'7A'!$Y$147</f>
        <v>0</v>
      </c>
      <c r="M245" s="333">
        <f>'8A'!$Y$147</f>
        <v>0</v>
      </c>
      <c r="N245" s="333">
        <f>'9A'!$Y$147</f>
        <v>0</v>
      </c>
      <c r="O245" s="333">
        <f>'10A'!$Y$147</f>
        <v>0</v>
      </c>
      <c r="P245" s="333">
        <f>'11A'!$Y$147</f>
        <v>0</v>
      </c>
      <c r="Q245" s="333">
        <f>'12A'!$Y$147</f>
        <v>0</v>
      </c>
      <c r="R245" s="333">
        <f>'13A'!$Y$147</f>
        <v>0</v>
      </c>
      <c r="S245" s="333">
        <f>'14A'!$Y$147</f>
        <v>0</v>
      </c>
      <c r="T245" s="333">
        <f>'15A'!$Y$147</f>
        <v>0</v>
      </c>
      <c r="U245" s="333">
        <f>'16A'!$Y$147</f>
        <v>0</v>
      </c>
      <c r="V245" s="333">
        <f>'17A'!$Y$147</f>
        <v>0</v>
      </c>
      <c r="W245" s="333">
        <f>'18A'!$Y$147</f>
        <v>0</v>
      </c>
      <c r="X245" s="333">
        <f>'19A'!$Y$147</f>
        <v>0</v>
      </c>
      <c r="Y245" s="333">
        <f>'20A'!$Y$147</f>
        <v>0</v>
      </c>
      <c r="Z245" s="333">
        <f>'21A'!$Y$147</f>
        <v>0</v>
      </c>
      <c r="AA245" s="333">
        <f>'22A'!$Y$147</f>
        <v>0</v>
      </c>
      <c r="AB245" s="333">
        <f>'23A'!$Y$147</f>
        <v>0</v>
      </c>
      <c r="AC245" s="333">
        <f>'24A'!$Y$147</f>
        <v>0</v>
      </c>
      <c r="AD245" s="333">
        <f>'25A'!$Y$147</f>
        <v>0</v>
      </c>
      <c r="AE245" s="333">
        <f>'26A'!$Y$147</f>
        <v>0</v>
      </c>
      <c r="AF245" s="333">
        <f>'27A'!$Y$147</f>
        <v>0</v>
      </c>
      <c r="AG245" s="333">
        <f>'28A'!$Y$147</f>
        <v>0</v>
      </c>
      <c r="AH245" s="333">
        <f>'29A'!$Y$147</f>
        <v>0</v>
      </c>
      <c r="AI245" s="333">
        <f>'30A'!$Y$147</f>
        <v>0</v>
      </c>
    </row>
    <row r="246" spans="1:35" ht="17.399999999999999" hidden="1">
      <c r="A246" s="298"/>
      <c r="B246" s="296" t="str">
        <f>CONCATENATE("3 ly rộng ",'1A'!AC$145)</f>
        <v>3 ly rộng 25</v>
      </c>
      <c r="C246" s="286" t="s">
        <v>606</v>
      </c>
      <c r="D246" s="293" t="s">
        <v>259</v>
      </c>
      <c r="E246" s="287" t="e">
        <f t="shared" si="3"/>
        <v>#REF!</v>
      </c>
      <c r="F246" s="333">
        <f>'1A'!$AA$147</f>
        <v>0</v>
      </c>
      <c r="G246" s="333" t="e">
        <f>#REF!</f>
        <v>#REF!</v>
      </c>
      <c r="H246" s="333">
        <f>'3A'!$Z$147</f>
        <v>0</v>
      </c>
      <c r="I246" s="333">
        <f>'4A'!$Z$147</f>
        <v>0</v>
      </c>
      <c r="J246" s="333">
        <f>'5A'!$Z$147</f>
        <v>0</v>
      </c>
      <c r="K246" s="333">
        <f>'6A'!$Z$147</f>
        <v>0</v>
      </c>
      <c r="L246" s="333">
        <f>'7A'!$Z$147</f>
        <v>0</v>
      </c>
      <c r="M246" s="333">
        <f>'8A'!$Z$147</f>
        <v>0</v>
      </c>
      <c r="N246" s="333">
        <f>'9A'!$Z$147</f>
        <v>0</v>
      </c>
      <c r="O246" s="333">
        <f>'10A'!$Z$147</f>
        <v>0</v>
      </c>
      <c r="P246" s="333">
        <f>'11A'!$Z$147</f>
        <v>0</v>
      </c>
      <c r="Q246" s="333">
        <f>'12A'!$Z$147</f>
        <v>0</v>
      </c>
      <c r="R246" s="333">
        <f>'13A'!$Z$147</f>
        <v>0</v>
      </c>
      <c r="S246" s="333">
        <f>'14A'!$Z$147</f>
        <v>0</v>
      </c>
      <c r="T246" s="333">
        <f>'15A'!$Z$147</f>
        <v>0</v>
      </c>
      <c r="U246" s="333">
        <f>'16A'!$Z$147</f>
        <v>0</v>
      </c>
      <c r="V246" s="333">
        <f>'17A'!$Z$147</f>
        <v>0</v>
      </c>
      <c r="W246" s="333">
        <f>'18A'!$Z$147</f>
        <v>0</v>
      </c>
      <c r="X246" s="333">
        <f>'19A'!$Z$147</f>
        <v>0</v>
      </c>
      <c r="Y246" s="333">
        <f>'20A'!$Z$147</f>
        <v>0</v>
      </c>
      <c r="Z246" s="333">
        <f>'21A'!$Z$147</f>
        <v>0</v>
      </c>
      <c r="AA246" s="333">
        <f>'22A'!$Z$147</f>
        <v>0</v>
      </c>
      <c r="AB246" s="333">
        <f>'23A'!$Z$147</f>
        <v>0</v>
      </c>
      <c r="AC246" s="333">
        <f>'24A'!$Z$147</f>
        <v>0</v>
      </c>
      <c r="AD246" s="333">
        <f>'25A'!$Z$147</f>
        <v>0</v>
      </c>
      <c r="AE246" s="333">
        <f>'26A'!$Z$147</f>
        <v>0</v>
      </c>
      <c r="AF246" s="333">
        <f>'27A'!$Z$147</f>
        <v>0</v>
      </c>
      <c r="AG246" s="333">
        <f>'28A'!$Z$147</f>
        <v>0</v>
      </c>
      <c r="AH246" s="333">
        <f>'29A'!$Z$147</f>
        <v>0</v>
      </c>
      <c r="AI246" s="333">
        <f>'30A'!$Z$147</f>
        <v>0</v>
      </c>
    </row>
    <row r="247" spans="1:35" ht="17.399999999999999" hidden="1">
      <c r="A247" s="298"/>
      <c r="B247" s="296" t="str">
        <f>CONCATENATE("3 ly rộng ",'1A'!AD$145)</f>
        <v>3 ly rộng 30</v>
      </c>
      <c r="C247" s="286" t="s">
        <v>261</v>
      </c>
      <c r="D247" s="293" t="s">
        <v>259</v>
      </c>
      <c r="E247" s="287" t="e">
        <f t="shared" si="3"/>
        <v>#REF!</v>
      </c>
      <c r="F247" s="333">
        <f>'1A'!$AB$147</f>
        <v>0</v>
      </c>
      <c r="G247" s="333" t="e">
        <f>#REF!</f>
        <v>#REF!</v>
      </c>
      <c r="H247" s="333">
        <f>'3A'!$AA$147</f>
        <v>0</v>
      </c>
      <c r="I247" s="333">
        <f>'4A'!$AA$147</f>
        <v>0</v>
      </c>
      <c r="J247" s="333">
        <f>'5A'!$AA$147</f>
        <v>0</v>
      </c>
      <c r="K247" s="333">
        <f>'6A'!$AA$147</f>
        <v>0</v>
      </c>
      <c r="L247" s="333">
        <f>'7A'!$AA$147</f>
        <v>0</v>
      </c>
      <c r="M247" s="333">
        <f>'8A'!$AA$147</f>
        <v>0</v>
      </c>
      <c r="N247" s="333">
        <f>'9A'!$AA$147</f>
        <v>0</v>
      </c>
      <c r="O247" s="333">
        <f>'10A'!$AA$147</f>
        <v>0</v>
      </c>
      <c r="P247" s="333">
        <f>'11A'!$AA$147</f>
        <v>0</v>
      </c>
      <c r="Q247" s="333">
        <f>'12A'!$AA$147</f>
        <v>0</v>
      </c>
      <c r="R247" s="333">
        <f>'13A'!$AA$147</f>
        <v>0</v>
      </c>
      <c r="S247" s="333">
        <f>'14A'!$AA$147</f>
        <v>0</v>
      </c>
      <c r="T247" s="333">
        <f>'15A'!$AA$147</f>
        <v>0</v>
      </c>
      <c r="U247" s="333">
        <f>'16A'!$AA$147</f>
        <v>0</v>
      </c>
      <c r="V247" s="333">
        <f>'17A'!$AA$147</f>
        <v>0</v>
      </c>
      <c r="W247" s="333">
        <f>'18A'!$AA$147</f>
        <v>0</v>
      </c>
      <c r="X247" s="333">
        <f>'19A'!$AA$147</f>
        <v>0</v>
      </c>
      <c r="Y247" s="333">
        <f>'20A'!$AA$147</f>
        <v>0</v>
      </c>
      <c r="Z247" s="333">
        <f>'21A'!$AA$147</f>
        <v>0</v>
      </c>
      <c r="AA247" s="333">
        <f>'22A'!$AA$147</f>
        <v>0</v>
      </c>
      <c r="AB247" s="333">
        <f>'23A'!$AA$147</f>
        <v>0</v>
      </c>
      <c r="AC247" s="333">
        <f>'24A'!$AA$147</f>
        <v>0</v>
      </c>
      <c r="AD247" s="333">
        <f>'25A'!$AA$147</f>
        <v>0</v>
      </c>
      <c r="AE247" s="333">
        <f>'26A'!$AA$147</f>
        <v>0</v>
      </c>
      <c r="AF247" s="333">
        <f>'27A'!$AA$147</f>
        <v>0</v>
      </c>
      <c r="AG247" s="333">
        <f>'28A'!$AA$147</f>
        <v>0</v>
      </c>
      <c r="AH247" s="333">
        <f>'29A'!$AA$147</f>
        <v>0</v>
      </c>
      <c r="AI247" s="333">
        <f>'30A'!$AA$147</f>
        <v>0</v>
      </c>
    </row>
    <row r="248" spans="1:35" ht="17.399999999999999" hidden="1">
      <c r="A248" s="298"/>
      <c r="B248" s="296" t="str">
        <f>CONCATENATE("3 ly rộng ",'1A'!AE$145)</f>
        <v>3 ly rộng 35</v>
      </c>
      <c r="C248" s="286" t="s">
        <v>608</v>
      </c>
      <c r="D248" s="293" t="s">
        <v>259</v>
      </c>
      <c r="E248" s="287" t="e">
        <f t="shared" si="3"/>
        <v>#REF!</v>
      </c>
      <c r="F248" s="333">
        <f>'1A'!$AC$147</f>
        <v>0</v>
      </c>
      <c r="G248" s="333" t="e">
        <f>#REF!</f>
        <v>#REF!</v>
      </c>
      <c r="H248" s="333">
        <f>'3A'!$AB$147</f>
        <v>0</v>
      </c>
      <c r="I248" s="333">
        <f>'4A'!$AB$147</f>
        <v>0</v>
      </c>
      <c r="J248" s="333">
        <f>'5A'!$AB$147</f>
        <v>0</v>
      </c>
      <c r="K248" s="333">
        <f>'6A'!$AB$147</f>
        <v>0</v>
      </c>
      <c r="L248" s="333">
        <f>'7A'!$AB$147</f>
        <v>0</v>
      </c>
      <c r="M248" s="333">
        <f>'8A'!$AB$147</f>
        <v>0</v>
      </c>
      <c r="N248" s="333">
        <f>'9A'!$AB$147</f>
        <v>0</v>
      </c>
      <c r="O248" s="333">
        <f>'10A'!$AB$147</f>
        <v>0</v>
      </c>
      <c r="P248" s="333">
        <f>'11A'!$AB$147</f>
        <v>0</v>
      </c>
      <c r="Q248" s="333">
        <f>'12A'!$AB$147</f>
        <v>0</v>
      </c>
      <c r="R248" s="333">
        <f>'13A'!$AB$147</f>
        <v>0</v>
      </c>
      <c r="S248" s="333">
        <f>'14A'!$AB$147</f>
        <v>0</v>
      </c>
      <c r="T248" s="333">
        <f>'15A'!$AB$147</f>
        <v>0</v>
      </c>
      <c r="U248" s="333">
        <f>'16A'!$AB$147</f>
        <v>0</v>
      </c>
      <c r="V248" s="333">
        <f>'17A'!$AB$147</f>
        <v>0</v>
      </c>
      <c r="W248" s="333">
        <f>'18A'!$AB$147</f>
        <v>0</v>
      </c>
      <c r="X248" s="333">
        <f>'19A'!$AB$147</f>
        <v>0</v>
      </c>
      <c r="Y248" s="333">
        <f>'20A'!$AB$147</f>
        <v>0</v>
      </c>
      <c r="Z248" s="333">
        <f>'21A'!$AB$147</f>
        <v>0</v>
      </c>
      <c r="AA248" s="333">
        <f>'22A'!$AB$147</f>
        <v>0</v>
      </c>
      <c r="AB248" s="333">
        <f>'23A'!$AB$147</f>
        <v>0</v>
      </c>
      <c r="AC248" s="333">
        <f>'24A'!$AB$147</f>
        <v>0</v>
      </c>
      <c r="AD248" s="333">
        <f>'25A'!$AB$147</f>
        <v>0</v>
      </c>
      <c r="AE248" s="333">
        <f>'26A'!$AB$147</f>
        <v>0</v>
      </c>
      <c r="AF248" s="333">
        <f>'27A'!$AB$147</f>
        <v>0</v>
      </c>
      <c r="AG248" s="333">
        <f>'28A'!$AB$147</f>
        <v>0</v>
      </c>
      <c r="AH248" s="333">
        <f>'29A'!$AB$147</f>
        <v>0</v>
      </c>
      <c r="AI248" s="333">
        <f>'30A'!$AB$147</f>
        <v>0</v>
      </c>
    </row>
    <row r="249" spans="1:35" ht="17.399999999999999" hidden="1">
      <c r="A249" s="298"/>
      <c r="B249" s="296" t="str">
        <f>CONCATENATE("3 ly rộng ",'1A'!AF$145)</f>
        <v>3 ly rộng 40</v>
      </c>
      <c r="C249" s="286" t="s">
        <v>607</v>
      </c>
      <c r="D249" s="293" t="s">
        <v>259</v>
      </c>
      <c r="E249" s="287" t="e">
        <f t="shared" si="3"/>
        <v>#REF!</v>
      </c>
      <c r="F249" s="333">
        <f>'1A'!$AD$147</f>
        <v>0</v>
      </c>
      <c r="G249" s="333" t="e">
        <f>#REF!</f>
        <v>#REF!</v>
      </c>
      <c r="H249" s="333">
        <f>'3A'!$AC$147</f>
        <v>0</v>
      </c>
      <c r="I249" s="333">
        <f>'4A'!$AC$147</f>
        <v>0</v>
      </c>
      <c r="J249" s="333">
        <f>'5A'!$AC$147</f>
        <v>0</v>
      </c>
      <c r="K249" s="333">
        <f>'6A'!$AC$147</f>
        <v>0</v>
      </c>
      <c r="L249" s="333">
        <f>'7A'!$AC$147</f>
        <v>0</v>
      </c>
      <c r="M249" s="333">
        <f>'8A'!$AC$147</f>
        <v>0</v>
      </c>
      <c r="N249" s="333">
        <f>'9A'!$AC$147</f>
        <v>0</v>
      </c>
      <c r="O249" s="333">
        <f>'10A'!$AC$147</f>
        <v>0</v>
      </c>
      <c r="P249" s="333">
        <f>'11A'!$AC$147</f>
        <v>0</v>
      </c>
      <c r="Q249" s="333">
        <f>'12A'!$AC$147</f>
        <v>0</v>
      </c>
      <c r="R249" s="333">
        <f>'13A'!$AC$147</f>
        <v>0</v>
      </c>
      <c r="S249" s="333">
        <f>'14A'!$AC$147</f>
        <v>0</v>
      </c>
      <c r="T249" s="333">
        <f>'15A'!$AC$147</f>
        <v>0</v>
      </c>
      <c r="U249" s="333">
        <f>'16A'!$AC$147</f>
        <v>0</v>
      </c>
      <c r="V249" s="333">
        <f>'17A'!$AC$147</f>
        <v>0</v>
      </c>
      <c r="W249" s="333">
        <f>'18A'!$AC$147</f>
        <v>0</v>
      </c>
      <c r="X249" s="333">
        <f>'19A'!$AC$147</f>
        <v>0</v>
      </c>
      <c r="Y249" s="333">
        <f>'20A'!$AC$147</f>
        <v>0</v>
      </c>
      <c r="Z249" s="333">
        <f>'21A'!$AC$147</f>
        <v>0</v>
      </c>
      <c r="AA249" s="333">
        <f>'22A'!$AC$147</f>
        <v>0</v>
      </c>
      <c r="AB249" s="333">
        <f>'23A'!$AC$147</f>
        <v>0</v>
      </c>
      <c r="AC249" s="333">
        <f>'24A'!$AC$147</f>
        <v>0</v>
      </c>
      <c r="AD249" s="333">
        <f>'25A'!$AC$147</f>
        <v>0</v>
      </c>
      <c r="AE249" s="333">
        <f>'26A'!$AC$147</f>
        <v>0</v>
      </c>
      <c r="AF249" s="333">
        <f>'27A'!$AC$147</f>
        <v>0</v>
      </c>
      <c r="AG249" s="333">
        <f>'28A'!$AC$147</f>
        <v>0</v>
      </c>
      <c r="AH249" s="333">
        <f>'29A'!$AC$147</f>
        <v>0</v>
      </c>
      <c r="AI249" s="333">
        <f>'30A'!$AC$147</f>
        <v>0</v>
      </c>
    </row>
    <row r="250" spans="1:35" ht="17.399999999999999" hidden="1">
      <c r="A250" s="298"/>
      <c r="B250" s="296" t="str">
        <f>CONCATENATE("3 ly rộng ",'1A'!AG$145)</f>
        <v>3 ly rộng 50</v>
      </c>
      <c r="C250" s="286" t="s">
        <v>608</v>
      </c>
      <c r="D250" s="293" t="s">
        <v>259</v>
      </c>
      <c r="E250" s="287" t="e">
        <f t="shared" si="3"/>
        <v>#REF!</v>
      </c>
      <c r="F250" s="333">
        <f>'1A'!$AE$147</f>
        <v>0</v>
      </c>
      <c r="G250" s="333" t="e">
        <f>#REF!</f>
        <v>#REF!</v>
      </c>
      <c r="H250" s="333">
        <f>'3A'!$AD$147</f>
        <v>0</v>
      </c>
      <c r="I250" s="333">
        <f>'4A'!$AD$147</f>
        <v>0</v>
      </c>
      <c r="J250" s="333">
        <f>'5A'!$AD$147</f>
        <v>0</v>
      </c>
      <c r="K250" s="333">
        <f>'6A'!$AD$147</f>
        <v>0</v>
      </c>
      <c r="L250" s="333">
        <f>'7A'!$AD$147</f>
        <v>0</v>
      </c>
      <c r="M250" s="333">
        <f>'8A'!$AD$147</f>
        <v>0</v>
      </c>
      <c r="N250" s="333">
        <f>'9A'!$AD$147</f>
        <v>0</v>
      </c>
      <c r="O250" s="333">
        <f>'10A'!$AD$147</f>
        <v>0</v>
      </c>
      <c r="P250" s="333">
        <f>'11A'!$AD$147</f>
        <v>0</v>
      </c>
      <c r="Q250" s="333">
        <f>'12A'!$AD$147</f>
        <v>0</v>
      </c>
      <c r="R250" s="333">
        <f>'13A'!$AD$147</f>
        <v>0</v>
      </c>
      <c r="S250" s="333">
        <f>'14A'!$AD$147</f>
        <v>0</v>
      </c>
      <c r="T250" s="333">
        <f>'15A'!$AD$147</f>
        <v>0</v>
      </c>
      <c r="U250" s="333">
        <f>'16A'!$AD$147</f>
        <v>0</v>
      </c>
      <c r="V250" s="333">
        <f>'17A'!$AD$147</f>
        <v>0</v>
      </c>
      <c r="W250" s="333">
        <f>'18A'!$AD$147</f>
        <v>0</v>
      </c>
      <c r="X250" s="333">
        <f>'19A'!$AD$147</f>
        <v>0</v>
      </c>
      <c r="Y250" s="333">
        <f>'20A'!$AD$147</f>
        <v>0</v>
      </c>
      <c r="Z250" s="333">
        <f>'21A'!$AD$147</f>
        <v>0</v>
      </c>
      <c r="AA250" s="333">
        <f>'22A'!$AD$147</f>
        <v>0</v>
      </c>
      <c r="AB250" s="333">
        <f>'23A'!$AD$147</f>
        <v>0</v>
      </c>
      <c r="AC250" s="333">
        <f>'24A'!$AD$147</f>
        <v>0</v>
      </c>
      <c r="AD250" s="333">
        <f>'25A'!$AD$147</f>
        <v>0</v>
      </c>
      <c r="AE250" s="333">
        <f>'26A'!$AD$147</f>
        <v>0</v>
      </c>
      <c r="AF250" s="333">
        <f>'27A'!$AD$147</f>
        <v>0</v>
      </c>
      <c r="AG250" s="333">
        <f>'28A'!$AD$147</f>
        <v>0</v>
      </c>
      <c r="AH250" s="333">
        <f>'29A'!$AD$147</f>
        <v>0</v>
      </c>
      <c r="AI250" s="333">
        <f>'30A'!$AD$147</f>
        <v>0</v>
      </c>
    </row>
    <row r="251" spans="1:35" ht="17.399999999999999" hidden="1">
      <c r="A251" s="298"/>
      <c r="B251" s="296" t="str">
        <f>CONCATENATE("3 ly rộng ",'1A'!AH$145)</f>
        <v>3 ly rộng 55</v>
      </c>
      <c r="C251" s="286" t="s">
        <v>262</v>
      </c>
      <c r="D251" s="293" t="s">
        <v>259</v>
      </c>
      <c r="E251" s="287" t="e">
        <f t="shared" si="3"/>
        <v>#REF!</v>
      </c>
      <c r="F251" s="333">
        <f>'1A'!$AF$147</f>
        <v>0</v>
      </c>
      <c r="G251" s="333" t="e">
        <f>#REF!</f>
        <v>#REF!</v>
      </c>
      <c r="H251" s="333">
        <f>'3A'!$AE$147</f>
        <v>0</v>
      </c>
      <c r="I251" s="333">
        <f>'4A'!$AE$147</f>
        <v>0</v>
      </c>
      <c r="J251" s="333">
        <f>'5A'!$AE$147</f>
        <v>0</v>
      </c>
      <c r="K251" s="333">
        <f>'6A'!$AE$147</f>
        <v>0</v>
      </c>
      <c r="L251" s="333">
        <f>'7A'!$AE$147</f>
        <v>0</v>
      </c>
      <c r="M251" s="333">
        <f>'8A'!$AE$147</f>
        <v>0</v>
      </c>
      <c r="N251" s="333">
        <f>'9A'!$AE$147</f>
        <v>0</v>
      </c>
      <c r="O251" s="333">
        <f>'10A'!$AE$147</f>
        <v>0</v>
      </c>
      <c r="P251" s="333">
        <f>'11A'!$AE$147</f>
        <v>0</v>
      </c>
      <c r="Q251" s="333">
        <f>'12A'!$AE$147</f>
        <v>0</v>
      </c>
      <c r="R251" s="333">
        <f>'13A'!$AE$147</f>
        <v>0</v>
      </c>
      <c r="S251" s="333">
        <f>'14A'!$AE$147</f>
        <v>0</v>
      </c>
      <c r="T251" s="333">
        <f>'15A'!$AE$147</f>
        <v>0</v>
      </c>
      <c r="U251" s="333">
        <f>'16A'!$AE$147</f>
        <v>0</v>
      </c>
      <c r="V251" s="333">
        <f>'17A'!$AE$147</f>
        <v>0</v>
      </c>
      <c r="W251" s="333">
        <f>'18A'!$AE$147</f>
        <v>0</v>
      </c>
      <c r="X251" s="333">
        <f>'19A'!$AE$147</f>
        <v>0</v>
      </c>
      <c r="Y251" s="333">
        <f>'20A'!$AE$147</f>
        <v>0</v>
      </c>
      <c r="Z251" s="333">
        <f>'21A'!$AE$147</f>
        <v>0</v>
      </c>
      <c r="AA251" s="333">
        <f>'22A'!$AE$147</f>
        <v>0</v>
      </c>
      <c r="AB251" s="333">
        <f>'23A'!$AE$147</f>
        <v>0</v>
      </c>
      <c r="AC251" s="333">
        <f>'24A'!$AE$147</f>
        <v>0</v>
      </c>
      <c r="AD251" s="333">
        <f>'25A'!$AE$147</f>
        <v>0</v>
      </c>
      <c r="AE251" s="333">
        <f>'26A'!$AE$147</f>
        <v>0</v>
      </c>
      <c r="AF251" s="333">
        <f>'27A'!$AE$147</f>
        <v>0</v>
      </c>
      <c r="AG251" s="333">
        <f>'28A'!$AE$147</f>
        <v>0</v>
      </c>
      <c r="AH251" s="333">
        <f>'29A'!$AE$147</f>
        <v>0</v>
      </c>
      <c r="AI251" s="333">
        <f>'30A'!$AE$147</f>
        <v>0</v>
      </c>
    </row>
    <row r="252" spans="1:35" ht="17.399999999999999" hidden="1">
      <c r="A252" s="298"/>
      <c r="B252" s="296" t="str">
        <f>CONCATENATE("3 ly rộng ",'1A'!AI$145)</f>
        <v>3 ly rộng 60</v>
      </c>
      <c r="C252" s="286" t="s">
        <v>609</v>
      </c>
      <c r="D252" s="293" t="s">
        <v>259</v>
      </c>
      <c r="E252" s="287" t="e">
        <f t="shared" si="3"/>
        <v>#REF!</v>
      </c>
      <c r="F252" s="333">
        <f>'1A'!$AG$147</f>
        <v>0</v>
      </c>
      <c r="G252" s="333" t="e">
        <f>#REF!</f>
        <v>#REF!</v>
      </c>
      <c r="H252" s="333">
        <f>'3A'!$AF$147</f>
        <v>0</v>
      </c>
      <c r="I252" s="333">
        <f>'4A'!$AF$147</f>
        <v>0</v>
      </c>
      <c r="J252" s="333">
        <f>'5A'!$AF$147</f>
        <v>0</v>
      </c>
      <c r="K252" s="333">
        <f>'6A'!$AF$147</f>
        <v>0</v>
      </c>
      <c r="L252" s="333">
        <f>'7A'!$AF$147</f>
        <v>0</v>
      </c>
      <c r="M252" s="333">
        <f>'8A'!$AF$147</f>
        <v>0</v>
      </c>
      <c r="N252" s="333">
        <f>'9A'!$AF$147</f>
        <v>0</v>
      </c>
      <c r="O252" s="333">
        <f>'10A'!$AF$147</f>
        <v>0</v>
      </c>
      <c r="P252" s="333">
        <f>'11A'!$AF$147</f>
        <v>0</v>
      </c>
      <c r="Q252" s="333">
        <f>'12A'!$AF$147</f>
        <v>0</v>
      </c>
      <c r="R252" s="333">
        <f>'13A'!$AF$147</f>
        <v>0</v>
      </c>
      <c r="S252" s="333">
        <f>'14A'!$AF$147</f>
        <v>0</v>
      </c>
      <c r="T252" s="333">
        <f>'15A'!$AF$147</f>
        <v>0</v>
      </c>
      <c r="U252" s="333">
        <f>'16A'!$AF$147</f>
        <v>0</v>
      </c>
      <c r="V252" s="333">
        <f>'17A'!$AF$147</f>
        <v>0</v>
      </c>
      <c r="W252" s="333">
        <f>'18A'!$AF$147</f>
        <v>0</v>
      </c>
      <c r="X252" s="333">
        <f>'19A'!$AF$147</f>
        <v>0</v>
      </c>
      <c r="Y252" s="333">
        <f>'20A'!$AF$147</f>
        <v>0</v>
      </c>
      <c r="Z252" s="333">
        <f>'21A'!$AF$147</f>
        <v>0</v>
      </c>
      <c r="AA252" s="333">
        <f>'22A'!$AF$147</f>
        <v>0</v>
      </c>
      <c r="AB252" s="333">
        <f>'23A'!$AF$147</f>
        <v>0</v>
      </c>
      <c r="AC252" s="333">
        <f>'24A'!$AF$147</f>
        <v>0</v>
      </c>
      <c r="AD252" s="333">
        <f>'25A'!$AF$147</f>
        <v>0</v>
      </c>
      <c r="AE252" s="333">
        <f>'26A'!$AF$147</f>
        <v>0</v>
      </c>
      <c r="AF252" s="333">
        <f>'27A'!$AF$147</f>
        <v>0</v>
      </c>
      <c r="AG252" s="333">
        <f>'28A'!$AF$147</f>
        <v>0</v>
      </c>
      <c r="AH252" s="333">
        <f>'29A'!$AF$147</f>
        <v>0</v>
      </c>
      <c r="AI252" s="333">
        <f>'30A'!$AF$147</f>
        <v>0</v>
      </c>
    </row>
    <row r="253" spans="1:35" ht="17.399999999999999" hidden="1">
      <c r="A253" s="298"/>
      <c r="B253" s="296" t="str">
        <f>CONCATENATE("3 ly rộng ",'1A'!AJ$145)</f>
        <v xml:space="preserve">3 ly rộng </v>
      </c>
      <c r="C253" s="286" t="s">
        <v>610</v>
      </c>
      <c r="D253" s="293" t="s">
        <v>259</v>
      </c>
      <c r="E253" s="287" t="e">
        <f t="shared" si="3"/>
        <v>#REF!</v>
      </c>
      <c r="F253" s="333">
        <f>'1A'!$AH$147</f>
        <v>0</v>
      </c>
      <c r="G253" s="333" t="e">
        <f>#REF!</f>
        <v>#REF!</v>
      </c>
      <c r="H253" s="333">
        <f>'3A'!$AG$147</f>
        <v>0</v>
      </c>
      <c r="I253" s="333">
        <f>'4A'!$AG$147</f>
        <v>0</v>
      </c>
      <c r="J253" s="333">
        <f>'5A'!$AG$147</f>
        <v>0</v>
      </c>
      <c r="K253" s="333">
        <f>'6A'!$AG$147</f>
        <v>0</v>
      </c>
      <c r="L253" s="333">
        <f>'7A'!$AG$147</f>
        <v>0</v>
      </c>
      <c r="M253" s="333">
        <f>'8A'!$AG$147</f>
        <v>0</v>
      </c>
      <c r="N253" s="333">
        <f>'9A'!$AG$147</f>
        <v>0</v>
      </c>
      <c r="O253" s="333">
        <f>'10A'!$AG$147</f>
        <v>0</v>
      </c>
      <c r="P253" s="333">
        <f>'11A'!$AG$147</f>
        <v>0</v>
      </c>
      <c r="Q253" s="333">
        <f>'12A'!$AG$147</f>
        <v>0</v>
      </c>
      <c r="R253" s="333">
        <f>'13A'!$AG$147</f>
        <v>0</v>
      </c>
      <c r="S253" s="333">
        <f>'14A'!$AG$147</f>
        <v>0</v>
      </c>
      <c r="T253" s="333">
        <f>'15A'!$AG$147</f>
        <v>0</v>
      </c>
      <c r="U253" s="333">
        <f>'16A'!$AG$147</f>
        <v>0</v>
      </c>
      <c r="V253" s="333">
        <f>'17A'!$AG$147</f>
        <v>0</v>
      </c>
      <c r="W253" s="333">
        <f>'18A'!$AG$147</f>
        <v>0</v>
      </c>
      <c r="X253" s="333">
        <f>'19A'!$AG$147</f>
        <v>0</v>
      </c>
      <c r="Y253" s="333">
        <f>'20A'!$AG$147</f>
        <v>0</v>
      </c>
      <c r="Z253" s="333">
        <f>'21A'!$AG$147</f>
        <v>0</v>
      </c>
      <c r="AA253" s="333">
        <f>'22A'!$AG$147</f>
        <v>0</v>
      </c>
      <c r="AB253" s="333">
        <f>'23A'!$AG$147</f>
        <v>0</v>
      </c>
      <c r="AC253" s="333">
        <f>'24A'!$AG$147</f>
        <v>0</v>
      </c>
      <c r="AD253" s="333">
        <f>'25A'!$AG$147</f>
        <v>0</v>
      </c>
      <c r="AE253" s="333">
        <f>'26A'!$AG$147</f>
        <v>0</v>
      </c>
      <c r="AF253" s="333">
        <f>'27A'!$AG$147</f>
        <v>0</v>
      </c>
      <c r="AG253" s="333">
        <f>'28A'!$AG$147</f>
        <v>0</v>
      </c>
      <c r="AH253" s="333">
        <f>'29A'!$AG$147</f>
        <v>0</v>
      </c>
      <c r="AI253" s="333">
        <f>'30A'!$AG$147</f>
        <v>0</v>
      </c>
    </row>
    <row r="254" spans="1:35" ht="17.399999999999999" hidden="1">
      <c r="A254" s="298"/>
      <c r="B254" s="296" t="str">
        <f>CONCATENATE("3 ly rộng ",'1A'!AK$145)</f>
        <v xml:space="preserve">3 ly rộng </v>
      </c>
      <c r="C254" s="286" t="s">
        <v>611</v>
      </c>
      <c r="D254" s="293" t="s">
        <v>259</v>
      </c>
      <c r="E254" s="287" t="e">
        <f t="shared" si="3"/>
        <v>#REF!</v>
      </c>
      <c r="F254" s="333">
        <f>'1A'!$AI$147</f>
        <v>0</v>
      </c>
      <c r="G254" s="333" t="e">
        <f>#REF!</f>
        <v>#REF!</v>
      </c>
      <c r="H254" s="333">
        <f>'3A'!$AH$147</f>
        <v>0</v>
      </c>
      <c r="I254" s="333">
        <f>'4A'!$AH$147</f>
        <v>0</v>
      </c>
      <c r="J254" s="333">
        <f>'5A'!$AH$147</f>
        <v>0</v>
      </c>
      <c r="K254" s="333">
        <f>'6A'!$AH$147</f>
        <v>0</v>
      </c>
      <c r="L254" s="333">
        <f>'7A'!$AH$147</f>
        <v>0</v>
      </c>
      <c r="M254" s="333">
        <f>'8A'!$AH$147</f>
        <v>0</v>
      </c>
      <c r="N254" s="333">
        <f>'9A'!$AH$147</f>
        <v>0</v>
      </c>
      <c r="O254" s="333">
        <f>'10A'!$AH$147</f>
        <v>0</v>
      </c>
      <c r="P254" s="333">
        <f>'11A'!$AH$147</f>
        <v>0</v>
      </c>
      <c r="Q254" s="333">
        <f>'12A'!$AH$147</f>
        <v>0</v>
      </c>
      <c r="R254" s="333">
        <f>'13A'!$AH$147</f>
        <v>0</v>
      </c>
      <c r="S254" s="333">
        <f>'14A'!$AH$147</f>
        <v>0</v>
      </c>
      <c r="T254" s="333">
        <f>'15A'!$AH$147</f>
        <v>0</v>
      </c>
      <c r="U254" s="333">
        <f>'16A'!$AH$147</f>
        <v>0</v>
      </c>
      <c r="V254" s="333">
        <f>'17A'!$AH$147</f>
        <v>0</v>
      </c>
      <c r="W254" s="333">
        <f>'18A'!$AH$147</f>
        <v>0</v>
      </c>
      <c r="X254" s="333">
        <f>'19A'!$AH$147</f>
        <v>0</v>
      </c>
      <c r="Y254" s="333">
        <f>'20A'!$AH$147</f>
        <v>0</v>
      </c>
      <c r="Z254" s="333">
        <f>'21A'!$AH$147</f>
        <v>0</v>
      </c>
      <c r="AA254" s="333">
        <f>'22A'!$AH$147</f>
        <v>0</v>
      </c>
      <c r="AB254" s="333">
        <f>'23A'!$AH$147</f>
        <v>0</v>
      </c>
      <c r="AC254" s="333">
        <f>'24A'!$AH$147</f>
        <v>0</v>
      </c>
      <c r="AD254" s="333">
        <f>'25A'!$AH$147</f>
        <v>0</v>
      </c>
      <c r="AE254" s="333">
        <f>'26A'!$AH$147</f>
        <v>0</v>
      </c>
      <c r="AF254" s="333">
        <f>'27A'!$AH$147</f>
        <v>0</v>
      </c>
      <c r="AG254" s="333">
        <f>'28A'!$AH$147</f>
        <v>0</v>
      </c>
      <c r="AH254" s="333">
        <f>'29A'!$AH$147</f>
        <v>0</v>
      </c>
      <c r="AI254" s="333">
        <f>'30A'!$AH$147</f>
        <v>0</v>
      </c>
    </row>
    <row r="255" spans="1:35" ht="17.399999999999999" hidden="1">
      <c r="A255" s="298"/>
      <c r="B255" s="296" t="str">
        <f>CONCATENATE("4 ly rộng ",'1A'!AB$145)</f>
        <v>4 ly rộng 20</v>
      </c>
      <c r="C255" s="286" t="s">
        <v>612</v>
      </c>
      <c r="D255" s="293" t="s">
        <v>259</v>
      </c>
      <c r="E255" s="287" t="e">
        <f t="shared" si="3"/>
        <v>#REF!</v>
      </c>
      <c r="F255" s="333">
        <f>'1A'!$Z$148</f>
        <v>0</v>
      </c>
      <c r="G255" s="333" t="e">
        <f>#REF!</f>
        <v>#REF!</v>
      </c>
      <c r="H255" s="333">
        <f>'3A'!$Y$148</f>
        <v>0</v>
      </c>
      <c r="I255" s="333">
        <f>'4A'!$Y$148</f>
        <v>0</v>
      </c>
      <c r="J255" s="333">
        <f>'5A'!$Y$148</f>
        <v>0</v>
      </c>
      <c r="K255" s="333">
        <f>'6A'!$Y$148</f>
        <v>0</v>
      </c>
      <c r="L255" s="333">
        <f>'7A'!$Y$148</f>
        <v>0</v>
      </c>
      <c r="M255" s="333">
        <f>'8A'!$Y$148</f>
        <v>0</v>
      </c>
      <c r="N255" s="333">
        <f>'9A'!$Y$148</f>
        <v>0</v>
      </c>
      <c r="O255" s="333">
        <f>'10A'!$Y$148</f>
        <v>0</v>
      </c>
      <c r="P255" s="333">
        <f>'11A'!$Y$148</f>
        <v>0</v>
      </c>
      <c r="Q255" s="333">
        <f>'12A'!$Y$148</f>
        <v>0</v>
      </c>
      <c r="R255" s="333">
        <f>'13A'!$Y$148</f>
        <v>0</v>
      </c>
      <c r="S255" s="333">
        <f>'14A'!$Y$148</f>
        <v>0</v>
      </c>
      <c r="T255" s="333">
        <f>'15A'!$Y$148</f>
        <v>0</v>
      </c>
      <c r="U255" s="333">
        <f>'16A'!$Y$148</f>
        <v>0</v>
      </c>
      <c r="V255" s="333">
        <f>'17A'!$Y$148</f>
        <v>0</v>
      </c>
      <c r="W255" s="333">
        <f>'18A'!$Y$148</f>
        <v>0</v>
      </c>
      <c r="X255" s="333">
        <f>'19A'!$Y$148</f>
        <v>0</v>
      </c>
      <c r="Y255" s="333">
        <f>'20A'!$Y$148</f>
        <v>0</v>
      </c>
      <c r="Z255" s="333">
        <f>'21A'!$Y$148</f>
        <v>0</v>
      </c>
      <c r="AA255" s="333">
        <f>'22A'!$Y$148</f>
        <v>0</v>
      </c>
      <c r="AB255" s="333">
        <f>'23A'!$Y$148</f>
        <v>0</v>
      </c>
      <c r="AC255" s="333">
        <f>'24A'!$Y$148</f>
        <v>0</v>
      </c>
      <c r="AD255" s="333">
        <f>'25A'!$Y$148</f>
        <v>0</v>
      </c>
      <c r="AE255" s="333">
        <f>'26A'!$Y$148</f>
        <v>0</v>
      </c>
      <c r="AF255" s="333">
        <f>'27A'!$Y$148</f>
        <v>0</v>
      </c>
      <c r="AG255" s="333">
        <f>'28A'!$Y$148</f>
        <v>0</v>
      </c>
      <c r="AH255" s="333">
        <f>'29A'!$Y$148</f>
        <v>0</v>
      </c>
      <c r="AI255" s="333">
        <f>'30A'!$Y$148</f>
        <v>0</v>
      </c>
    </row>
    <row r="256" spans="1:35" ht="17.399999999999999" hidden="1">
      <c r="A256" s="298"/>
      <c r="B256" s="296" t="str">
        <f>CONCATENATE("4 ly rộng ",'1A'!AC$145)</f>
        <v>4 ly rộng 25</v>
      </c>
      <c r="C256" s="286" t="s">
        <v>613</v>
      </c>
      <c r="D256" s="293" t="s">
        <v>259</v>
      </c>
      <c r="E256" s="287" t="e">
        <f t="shared" si="3"/>
        <v>#REF!</v>
      </c>
      <c r="F256" s="333">
        <f>'1A'!$AA$148</f>
        <v>0</v>
      </c>
      <c r="G256" s="333" t="e">
        <f>#REF!</f>
        <v>#REF!</v>
      </c>
      <c r="H256" s="333">
        <f>'3A'!$Z$148</f>
        <v>0</v>
      </c>
      <c r="I256" s="333">
        <f>'4A'!$Z$148</f>
        <v>0</v>
      </c>
      <c r="J256" s="333">
        <f>'5A'!$Z$148</f>
        <v>0</v>
      </c>
      <c r="K256" s="333">
        <f>'6A'!$Z$148</f>
        <v>0</v>
      </c>
      <c r="L256" s="333">
        <f>'7A'!$Z$148</f>
        <v>0</v>
      </c>
      <c r="M256" s="333">
        <f>'8A'!$Z$148</f>
        <v>0</v>
      </c>
      <c r="N256" s="333">
        <f>'9A'!$Z$148</f>
        <v>0</v>
      </c>
      <c r="O256" s="333">
        <f>'10A'!$Z$148</f>
        <v>0</v>
      </c>
      <c r="P256" s="333">
        <f>'11A'!$Z$148</f>
        <v>0</v>
      </c>
      <c r="Q256" s="333">
        <f>'12A'!$Z$148</f>
        <v>0</v>
      </c>
      <c r="R256" s="333">
        <f>'13A'!$Z$148</f>
        <v>0</v>
      </c>
      <c r="S256" s="333">
        <f>'14A'!$Z$148</f>
        <v>0</v>
      </c>
      <c r="T256" s="333">
        <f>'15A'!$Z$148</f>
        <v>0</v>
      </c>
      <c r="U256" s="333">
        <f>'16A'!$Z$148</f>
        <v>0</v>
      </c>
      <c r="V256" s="333">
        <f>'17A'!$Z$148</f>
        <v>0</v>
      </c>
      <c r="W256" s="333">
        <f>'18A'!$Z$148</f>
        <v>0</v>
      </c>
      <c r="X256" s="333">
        <f>'19A'!$Z$148</f>
        <v>0</v>
      </c>
      <c r="Y256" s="333">
        <f>'20A'!$Z$148</f>
        <v>0</v>
      </c>
      <c r="Z256" s="333">
        <f>'21A'!$Z$148</f>
        <v>0</v>
      </c>
      <c r="AA256" s="333">
        <f>'22A'!$Z$148</f>
        <v>0</v>
      </c>
      <c r="AB256" s="333">
        <f>'23A'!$Z$148</f>
        <v>0</v>
      </c>
      <c r="AC256" s="333">
        <f>'24A'!$Z$148</f>
        <v>0</v>
      </c>
      <c r="AD256" s="333">
        <f>'25A'!$Z$148</f>
        <v>0</v>
      </c>
      <c r="AE256" s="333">
        <f>'26A'!$Z$148</f>
        <v>0</v>
      </c>
      <c r="AF256" s="333">
        <f>'27A'!$Z$148</f>
        <v>0</v>
      </c>
      <c r="AG256" s="333">
        <f>'28A'!$Z$148</f>
        <v>0</v>
      </c>
      <c r="AH256" s="333">
        <f>'29A'!$Z$148</f>
        <v>0</v>
      </c>
      <c r="AI256" s="333">
        <f>'30A'!$Z$148</f>
        <v>0</v>
      </c>
    </row>
    <row r="257" spans="1:35" ht="17.399999999999999" hidden="1">
      <c r="A257" s="298"/>
      <c r="B257" s="296" t="str">
        <f>CONCATENATE("4 ly rộng ",'1A'!AD$145)</f>
        <v>4 ly rộng 30</v>
      </c>
      <c r="C257" s="286" t="s">
        <v>263</v>
      </c>
      <c r="D257" s="293" t="s">
        <v>259</v>
      </c>
      <c r="E257" s="287" t="e">
        <f t="shared" si="3"/>
        <v>#REF!</v>
      </c>
      <c r="F257" s="333">
        <f>'1A'!$AB$148</f>
        <v>0</v>
      </c>
      <c r="G257" s="333" t="e">
        <f>#REF!</f>
        <v>#REF!</v>
      </c>
      <c r="H257" s="333">
        <f>'3A'!$AA$148</f>
        <v>0</v>
      </c>
      <c r="I257" s="333">
        <f>'4A'!$AA$148</f>
        <v>0</v>
      </c>
      <c r="J257" s="333">
        <f>'5A'!$AA$148</f>
        <v>0</v>
      </c>
      <c r="K257" s="333">
        <f>'6A'!$AA$148</f>
        <v>0</v>
      </c>
      <c r="L257" s="333">
        <f>'7A'!$AA$148</f>
        <v>0</v>
      </c>
      <c r="M257" s="333">
        <f>'8A'!$AA$148</f>
        <v>0</v>
      </c>
      <c r="N257" s="333">
        <f>'9A'!$AA$148</f>
        <v>0</v>
      </c>
      <c r="O257" s="333">
        <f>'10A'!$AA$148</f>
        <v>0</v>
      </c>
      <c r="P257" s="333">
        <f>'11A'!$AA$148</f>
        <v>0</v>
      </c>
      <c r="Q257" s="333">
        <f>'12A'!$AA$148</f>
        <v>0</v>
      </c>
      <c r="R257" s="333">
        <f>'13A'!$AA$148</f>
        <v>0</v>
      </c>
      <c r="S257" s="333">
        <f>'14A'!$AA$148</f>
        <v>0</v>
      </c>
      <c r="T257" s="333">
        <f>'15A'!$AA$148</f>
        <v>0</v>
      </c>
      <c r="U257" s="333">
        <f>'16A'!$AA$148</f>
        <v>0</v>
      </c>
      <c r="V257" s="333">
        <f>'17A'!$AA$148</f>
        <v>0</v>
      </c>
      <c r="W257" s="333">
        <f>'18A'!$AA$148</f>
        <v>0</v>
      </c>
      <c r="X257" s="333">
        <f>'19A'!$AA$148</f>
        <v>0</v>
      </c>
      <c r="Y257" s="333">
        <f>'20A'!$AA$148</f>
        <v>0</v>
      </c>
      <c r="Z257" s="333">
        <f>'21A'!$AA$148</f>
        <v>0</v>
      </c>
      <c r="AA257" s="333">
        <f>'22A'!$AA$148</f>
        <v>0</v>
      </c>
      <c r="AB257" s="333">
        <f>'23A'!$AA$148</f>
        <v>0</v>
      </c>
      <c r="AC257" s="333">
        <f>'24A'!$AA$148</f>
        <v>0</v>
      </c>
      <c r="AD257" s="333">
        <f>'25A'!$AA$148</f>
        <v>0</v>
      </c>
      <c r="AE257" s="333">
        <f>'26A'!$AA$148</f>
        <v>0</v>
      </c>
      <c r="AF257" s="333">
        <f>'27A'!$AA$148</f>
        <v>0</v>
      </c>
      <c r="AG257" s="333">
        <f>'28A'!$AA$148</f>
        <v>0</v>
      </c>
      <c r="AH257" s="333">
        <f>'29A'!$AA$148</f>
        <v>0</v>
      </c>
      <c r="AI257" s="333">
        <f>'30A'!$AA$148</f>
        <v>0</v>
      </c>
    </row>
    <row r="258" spans="1:35" ht="17.399999999999999" hidden="1">
      <c r="A258" s="298"/>
      <c r="B258" s="296" t="str">
        <f>CONCATENATE("4 ly rộng ",'1A'!AE$145)</f>
        <v>4 ly rộng 35</v>
      </c>
      <c r="C258" s="286" t="s">
        <v>614</v>
      </c>
      <c r="D258" s="293" t="s">
        <v>259</v>
      </c>
      <c r="E258" s="287" t="e">
        <f t="shared" si="3"/>
        <v>#REF!</v>
      </c>
      <c r="F258" s="333">
        <f>'1A'!$AC$148</f>
        <v>0</v>
      </c>
      <c r="G258" s="333" t="e">
        <f>#REF!</f>
        <v>#REF!</v>
      </c>
      <c r="H258" s="333">
        <f>'3A'!$AB$148</f>
        <v>0</v>
      </c>
      <c r="I258" s="333">
        <f>'4A'!$AB$148</f>
        <v>0</v>
      </c>
      <c r="J258" s="333">
        <f>'5A'!$AB$148</f>
        <v>0</v>
      </c>
      <c r="K258" s="333">
        <f>'6A'!$AB$148</f>
        <v>0</v>
      </c>
      <c r="L258" s="333">
        <f>'7A'!$AB$148</f>
        <v>0</v>
      </c>
      <c r="M258" s="333">
        <f>'8A'!$AB$148</f>
        <v>0</v>
      </c>
      <c r="N258" s="333">
        <f>'9A'!$AB$148</f>
        <v>0</v>
      </c>
      <c r="O258" s="333">
        <f>'10A'!$AB$148</f>
        <v>0</v>
      </c>
      <c r="P258" s="333">
        <f>'11A'!$AB$148</f>
        <v>0</v>
      </c>
      <c r="Q258" s="333">
        <f>'12A'!$AB$148</f>
        <v>0</v>
      </c>
      <c r="R258" s="333">
        <f>'13A'!$AB$148</f>
        <v>0</v>
      </c>
      <c r="S258" s="333">
        <f>'14A'!$AB$148</f>
        <v>0</v>
      </c>
      <c r="T258" s="333">
        <f>'15A'!$AB$148</f>
        <v>0</v>
      </c>
      <c r="U258" s="333">
        <f>'16A'!$AB$148</f>
        <v>0</v>
      </c>
      <c r="V258" s="333">
        <f>'17A'!$AB$148</f>
        <v>0</v>
      </c>
      <c r="W258" s="333">
        <f>'18A'!$AB$148</f>
        <v>0</v>
      </c>
      <c r="X258" s="333">
        <f>'19A'!$AB$148</f>
        <v>0</v>
      </c>
      <c r="Y258" s="333">
        <f>'20A'!$AB$148</f>
        <v>0</v>
      </c>
      <c r="Z258" s="333">
        <f>'21A'!$AB$148</f>
        <v>0</v>
      </c>
      <c r="AA258" s="333">
        <f>'22A'!$AB$148</f>
        <v>0</v>
      </c>
      <c r="AB258" s="333">
        <f>'23A'!$AB$148</f>
        <v>0</v>
      </c>
      <c r="AC258" s="333">
        <f>'24A'!$AB$148</f>
        <v>0</v>
      </c>
      <c r="AD258" s="333">
        <f>'25A'!$AB$148</f>
        <v>0</v>
      </c>
      <c r="AE258" s="333">
        <f>'26A'!$AB$148</f>
        <v>0</v>
      </c>
      <c r="AF258" s="333">
        <f>'27A'!$AB$148</f>
        <v>0</v>
      </c>
      <c r="AG258" s="333">
        <f>'28A'!$AB$148</f>
        <v>0</v>
      </c>
      <c r="AH258" s="333">
        <f>'29A'!$AB$148</f>
        <v>0</v>
      </c>
      <c r="AI258" s="333">
        <f>'30A'!$AB$148</f>
        <v>0</v>
      </c>
    </row>
    <row r="259" spans="1:35" ht="17.399999999999999" hidden="1">
      <c r="B259" s="296" t="str">
        <f>CONCATENATE("4 ly rộng ",'1A'!AF$145)</f>
        <v>4 ly rộng 40</v>
      </c>
      <c r="C259" s="286" t="s">
        <v>615</v>
      </c>
      <c r="D259" s="293" t="s">
        <v>259</v>
      </c>
      <c r="E259" s="287" t="e">
        <f t="shared" si="3"/>
        <v>#REF!</v>
      </c>
      <c r="F259" s="333">
        <f>'1A'!$AD$148</f>
        <v>0</v>
      </c>
      <c r="G259" s="333" t="e">
        <f>#REF!</f>
        <v>#REF!</v>
      </c>
      <c r="H259" s="333">
        <f>'3A'!$AC$148</f>
        <v>0</v>
      </c>
      <c r="I259" s="333">
        <f>'4A'!$AC$148</f>
        <v>0</v>
      </c>
      <c r="J259" s="333">
        <f>'5A'!$AC$148</f>
        <v>0</v>
      </c>
      <c r="K259" s="333">
        <f>'6A'!$AC$148</f>
        <v>0</v>
      </c>
      <c r="L259" s="333">
        <f>'7A'!$AC$148</f>
        <v>0</v>
      </c>
      <c r="M259" s="333">
        <f>'8A'!$AC$148</f>
        <v>0</v>
      </c>
      <c r="N259" s="333">
        <f>'9A'!$AC$148</f>
        <v>0</v>
      </c>
      <c r="O259" s="333">
        <f>'10A'!$AC$148</f>
        <v>0</v>
      </c>
      <c r="P259" s="333">
        <f>'11A'!$AC$148</f>
        <v>0</v>
      </c>
      <c r="Q259" s="333">
        <f>'12A'!$AC$148</f>
        <v>0</v>
      </c>
      <c r="R259" s="333">
        <f>'13A'!$AC$148</f>
        <v>0</v>
      </c>
      <c r="S259" s="333">
        <f>'14A'!$AC$148</f>
        <v>0</v>
      </c>
      <c r="T259" s="333">
        <f>'15A'!$AC$148</f>
        <v>0</v>
      </c>
      <c r="U259" s="333">
        <f>'16A'!$AC$148</f>
        <v>0</v>
      </c>
      <c r="V259" s="333">
        <f>'17A'!$AC$148</f>
        <v>0</v>
      </c>
      <c r="W259" s="333">
        <f>'18A'!$AC$148</f>
        <v>0</v>
      </c>
      <c r="X259" s="333">
        <f>'19A'!$AC$148</f>
        <v>0</v>
      </c>
      <c r="Y259" s="333">
        <f>'20A'!$AC$148</f>
        <v>0</v>
      </c>
      <c r="Z259" s="333">
        <f>'21A'!$AC$148</f>
        <v>0</v>
      </c>
      <c r="AA259" s="333">
        <f>'22A'!$AC$148</f>
        <v>0</v>
      </c>
      <c r="AB259" s="333">
        <f>'23A'!$AC$148</f>
        <v>0</v>
      </c>
      <c r="AC259" s="333">
        <f>'24A'!$AC$148</f>
        <v>0</v>
      </c>
      <c r="AD259" s="333">
        <f>'25A'!$AC$148</f>
        <v>0</v>
      </c>
      <c r="AE259" s="333">
        <f>'26A'!$AC$148</f>
        <v>0</v>
      </c>
      <c r="AF259" s="333">
        <f>'27A'!$AC$148</f>
        <v>0</v>
      </c>
      <c r="AG259" s="333">
        <f>'28A'!$AC$148</f>
        <v>0</v>
      </c>
      <c r="AH259" s="333">
        <f>'29A'!$AC$148</f>
        <v>0</v>
      </c>
      <c r="AI259" s="333">
        <f>'30A'!$AC$148</f>
        <v>0</v>
      </c>
    </row>
    <row r="260" spans="1:35" ht="17.399999999999999" hidden="1">
      <c r="B260" s="296" t="str">
        <f>CONCATENATE("4 ly rộng ",'1A'!AG$145)</f>
        <v>4 ly rộng 50</v>
      </c>
      <c r="C260" s="286" t="s">
        <v>614</v>
      </c>
      <c r="D260" s="293" t="s">
        <v>259</v>
      </c>
      <c r="E260" s="287" t="e">
        <f t="shared" si="3"/>
        <v>#REF!</v>
      </c>
      <c r="F260" s="333">
        <f>'1A'!$AE$148</f>
        <v>0</v>
      </c>
      <c r="G260" s="333" t="e">
        <f>#REF!</f>
        <v>#REF!</v>
      </c>
      <c r="H260" s="333">
        <f>'3A'!$AD$148</f>
        <v>0</v>
      </c>
      <c r="I260" s="333">
        <f>'4A'!$AD$148</f>
        <v>0</v>
      </c>
      <c r="J260" s="333">
        <f>'5A'!$AD$148</f>
        <v>0</v>
      </c>
      <c r="K260" s="333">
        <f>'6A'!$AD$148</f>
        <v>0</v>
      </c>
      <c r="L260" s="333">
        <f>'7A'!$AD$148</f>
        <v>0</v>
      </c>
      <c r="M260" s="333">
        <f>'8A'!$AD$148</f>
        <v>0</v>
      </c>
      <c r="N260" s="333">
        <f>'9A'!$AD$148</f>
        <v>0</v>
      </c>
      <c r="O260" s="333">
        <f>'10A'!$AD$148</f>
        <v>0</v>
      </c>
      <c r="P260" s="333">
        <f>'11A'!$AD$148</f>
        <v>0</v>
      </c>
      <c r="Q260" s="333">
        <f>'12A'!$AD$148</f>
        <v>0</v>
      </c>
      <c r="R260" s="333">
        <f>'13A'!$AD$148</f>
        <v>0</v>
      </c>
      <c r="S260" s="333">
        <f>'14A'!$AD$148</f>
        <v>0</v>
      </c>
      <c r="T260" s="333">
        <f>'15A'!$AD$148</f>
        <v>0</v>
      </c>
      <c r="U260" s="333">
        <f>'16A'!$AD$148</f>
        <v>0</v>
      </c>
      <c r="V260" s="333">
        <f>'17A'!$AD$148</f>
        <v>0</v>
      </c>
      <c r="W260" s="333">
        <f>'18A'!$AD$148</f>
        <v>0</v>
      </c>
      <c r="X260" s="333">
        <f>'19A'!$AD$148</f>
        <v>0</v>
      </c>
      <c r="Y260" s="333">
        <f>'20A'!$AD$148</f>
        <v>0</v>
      </c>
      <c r="Z260" s="333">
        <f>'21A'!$AD$148</f>
        <v>0</v>
      </c>
      <c r="AA260" s="333">
        <f>'22A'!$AD$148</f>
        <v>0</v>
      </c>
      <c r="AB260" s="333">
        <f>'23A'!$AD$148</f>
        <v>0</v>
      </c>
      <c r="AC260" s="333">
        <f>'24A'!$AD$148</f>
        <v>0</v>
      </c>
      <c r="AD260" s="333">
        <f>'25A'!$AD$148</f>
        <v>0</v>
      </c>
      <c r="AE260" s="333">
        <f>'26A'!$AD$148</f>
        <v>0</v>
      </c>
      <c r="AF260" s="333">
        <f>'27A'!$AD$148</f>
        <v>0</v>
      </c>
      <c r="AG260" s="333">
        <f>'28A'!$AD$148</f>
        <v>0</v>
      </c>
      <c r="AH260" s="333">
        <f>'29A'!$AD$148</f>
        <v>0</v>
      </c>
      <c r="AI260" s="333">
        <f>'30A'!$AD$148</f>
        <v>0</v>
      </c>
    </row>
    <row r="261" spans="1:35" ht="17.399999999999999" hidden="1">
      <c r="B261" s="296" t="str">
        <f>CONCATENATE("4 ly rộng ",'1A'!AH$145)</f>
        <v>4 ly rộng 55</v>
      </c>
      <c r="C261" s="286" t="s">
        <v>616</v>
      </c>
      <c r="D261" s="293" t="s">
        <v>259</v>
      </c>
      <c r="E261" s="287" t="e">
        <f t="shared" si="3"/>
        <v>#REF!</v>
      </c>
      <c r="F261" s="333">
        <f>'1A'!$AF$148</f>
        <v>0</v>
      </c>
      <c r="G261" s="333" t="e">
        <f>#REF!</f>
        <v>#REF!</v>
      </c>
      <c r="H261" s="333">
        <f>'3A'!$AE$148</f>
        <v>0</v>
      </c>
      <c r="I261" s="333">
        <f>'4A'!$AE$148</f>
        <v>0</v>
      </c>
      <c r="J261" s="333">
        <f>'5A'!$AE$148</f>
        <v>0</v>
      </c>
      <c r="K261" s="333">
        <f>'6A'!$AE$148</f>
        <v>0</v>
      </c>
      <c r="L261" s="333">
        <f>'7A'!$AE$148</f>
        <v>0</v>
      </c>
      <c r="M261" s="333">
        <f>'8A'!$AE$148</f>
        <v>0</v>
      </c>
      <c r="N261" s="333">
        <f>'9A'!$AE$148</f>
        <v>0</v>
      </c>
      <c r="O261" s="333">
        <f>'10A'!$AE$148</f>
        <v>0</v>
      </c>
      <c r="P261" s="333">
        <f>'11A'!$AE$148</f>
        <v>0</v>
      </c>
      <c r="Q261" s="333">
        <f>'12A'!$AE$148</f>
        <v>0</v>
      </c>
      <c r="R261" s="333">
        <f>'13A'!$AE$148</f>
        <v>0</v>
      </c>
      <c r="S261" s="333">
        <f>'14A'!$AE$148</f>
        <v>0</v>
      </c>
      <c r="T261" s="333">
        <f>'15A'!$AE$148</f>
        <v>0</v>
      </c>
      <c r="U261" s="333">
        <f>'16A'!$AE$148</f>
        <v>0</v>
      </c>
      <c r="V261" s="333">
        <f>'17A'!$AE$148</f>
        <v>0</v>
      </c>
      <c r="W261" s="333">
        <f>'18A'!$AE$148</f>
        <v>0</v>
      </c>
      <c r="X261" s="333">
        <f>'19A'!$AE$148</f>
        <v>0</v>
      </c>
      <c r="Y261" s="333">
        <f>'20A'!$AE$148</f>
        <v>0</v>
      </c>
      <c r="Z261" s="333">
        <f>'21A'!$AE$148</f>
        <v>0</v>
      </c>
      <c r="AA261" s="333">
        <f>'22A'!$AE$148</f>
        <v>0</v>
      </c>
      <c r="AB261" s="333">
        <f>'23A'!$AE$148</f>
        <v>0</v>
      </c>
      <c r="AC261" s="333">
        <f>'24A'!$AE$148</f>
        <v>0</v>
      </c>
      <c r="AD261" s="333">
        <f>'25A'!$AE$148</f>
        <v>0</v>
      </c>
      <c r="AE261" s="333">
        <f>'26A'!$AE$148</f>
        <v>0</v>
      </c>
      <c r="AF261" s="333">
        <f>'27A'!$AE$148</f>
        <v>0</v>
      </c>
      <c r="AG261" s="333">
        <f>'28A'!$AE$148</f>
        <v>0</v>
      </c>
      <c r="AH261" s="333">
        <f>'29A'!$AE$148</f>
        <v>0</v>
      </c>
      <c r="AI261" s="333">
        <f>'30A'!$AE$148</f>
        <v>0</v>
      </c>
    </row>
    <row r="262" spans="1:35" ht="17.399999999999999" hidden="1">
      <c r="B262" s="296" t="str">
        <f>CONCATENATE("4 ly rộng ",'1A'!AI$145)</f>
        <v>4 ly rộng 60</v>
      </c>
      <c r="C262" s="286" t="s">
        <v>617</v>
      </c>
      <c r="D262" s="293" t="s">
        <v>259</v>
      </c>
      <c r="E262" s="287" t="e">
        <f t="shared" si="3"/>
        <v>#REF!</v>
      </c>
      <c r="F262" s="333">
        <f>'1A'!$AG$148</f>
        <v>0</v>
      </c>
      <c r="G262" s="333" t="e">
        <f>#REF!</f>
        <v>#REF!</v>
      </c>
      <c r="H262" s="333">
        <f>'3A'!$AF$148</f>
        <v>0</v>
      </c>
      <c r="I262" s="333">
        <f>'4A'!$AF$148</f>
        <v>0</v>
      </c>
      <c r="J262" s="333">
        <f>'5A'!$AF$148</f>
        <v>0</v>
      </c>
      <c r="K262" s="333">
        <f>'6A'!$AF$148</f>
        <v>0</v>
      </c>
      <c r="L262" s="333">
        <f>'7A'!$AF$148</f>
        <v>0</v>
      </c>
      <c r="M262" s="333">
        <f>'8A'!$AF$148</f>
        <v>0</v>
      </c>
      <c r="N262" s="333">
        <f>'9A'!$AF$148</f>
        <v>0</v>
      </c>
      <c r="O262" s="333">
        <f>'10A'!$AF$148</f>
        <v>0</v>
      </c>
      <c r="P262" s="333">
        <f>'11A'!$AF$148</f>
        <v>0</v>
      </c>
      <c r="Q262" s="333">
        <f>'12A'!$AF$148</f>
        <v>0</v>
      </c>
      <c r="R262" s="333">
        <f>'13A'!$AF$148</f>
        <v>0</v>
      </c>
      <c r="S262" s="333">
        <f>'14A'!$AF$148</f>
        <v>0</v>
      </c>
      <c r="T262" s="333">
        <f>'15A'!$AF$148</f>
        <v>0</v>
      </c>
      <c r="U262" s="333">
        <f>'16A'!$AF$148</f>
        <v>0</v>
      </c>
      <c r="V262" s="333">
        <f>'17A'!$AF$148</f>
        <v>0</v>
      </c>
      <c r="W262" s="333">
        <f>'18A'!$AF$148</f>
        <v>0</v>
      </c>
      <c r="X262" s="333">
        <f>'19A'!$AF$148</f>
        <v>0</v>
      </c>
      <c r="Y262" s="333">
        <f>'20A'!$AF$148</f>
        <v>0</v>
      </c>
      <c r="Z262" s="333">
        <f>'21A'!$AF$148</f>
        <v>0</v>
      </c>
      <c r="AA262" s="333">
        <f>'22A'!$AF$148</f>
        <v>0</v>
      </c>
      <c r="AB262" s="333">
        <f>'23A'!$AF$148</f>
        <v>0</v>
      </c>
      <c r="AC262" s="333">
        <f>'24A'!$AF$148</f>
        <v>0</v>
      </c>
      <c r="AD262" s="333">
        <f>'25A'!$AF$148</f>
        <v>0</v>
      </c>
      <c r="AE262" s="333">
        <f>'26A'!$AF$148</f>
        <v>0</v>
      </c>
      <c r="AF262" s="333">
        <f>'27A'!$AF$148</f>
        <v>0</v>
      </c>
      <c r="AG262" s="333">
        <f>'28A'!$AF$148</f>
        <v>0</v>
      </c>
      <c r="AH262" s="333">
        <f>'29A'!$AF$148</f>
        <v>0</v>
      </c>
      <c r="AI262" s="333">
        <f>'30A'!$AF$148</f>
        <v>0</v>
      </c>
    </row>
    <row r="263" spans="1:35" ht="17.399999999999999" hidden="1">
      <c r="B263" s="296" t="str">
        <f>CONCATENATE("4 ly rộng ",'1A'!AJ$145)</f>
        <v xml:space="preserve">4 ly rộng </v>
      </c>
      <c r="C263" s="286" t="s">
        <v>618</v>
      </c>
      <c r="D263" s="293" t="s">
        <v>259</v>
      </c>
      <c r="E263" s="287" t="e">
        <f t="shared" si="3"/>
        <v>#REF!</v>
      </c>
      <c r="F263" s="333">
        <f>'1A'!$AH$148</f>
        <v>0</v>
      </c>
      <c r="G263" s="333" t="e">
        <f>#REF!</f>
        <v>#REF!</v>
      </c>
      <c r="H263" s="333">
        <f>'3A'!$AG$148</f>
        <v>0</v>
      </c>
      <c r="I263" s="333">
        <f>'4A'!$AG$148</f>
        <v>0</v>
      </c>
      <c r="J263" s="333">
        <f>'5A'!$AG$148</f>
        <v>0</v>
      </c>
      <c r="K263" s="333">
        <f>'6A'!$AG$148</f>
        <v>0</v>
      </c>
      <c r="L263" s="333">
        <f>'7A'!$AG$148</f>
        <v>0</v>
      </c>
      <c r="M263" s="333">
        <f>'8A'!$AG$148</f>
        <v>0</v>
      </c>
      <c r="N263" s="333">
        <f>'9A'!$AG$148</f>
        <v>0</v>
      </c>
      <c r="O263" s="333">
        <f>'10A'!$AG$148</f>
        <v>0</v>
      </c>
      <c r="P263" s="333">
        <f>'11A'!$AG$148</f>
        <v>0</v>
      </c>
      <c r="Q263" s="333">
        <f>'12A'!$AG$148</f>
        <v>0</v>
      </c>
      <c r="R263" s="333">
        <f>'13A'!$AG$148</f>
        <v>0</v>
      </c>
      <c r="S263" s="333">
        <f>'14A'!$AG$148</f>
        <v>0</v>
      </c>
      <c r="T263" s="333">
        <f>'15A'!$AG$148</f>
        <v>0</v>
      </c>
      <c r="U263" s="333">
        <f>'16A'!$AG$148</f>
        <v>0</v>
      </c>
      <c r="V263" s="333">
        <f>'17A'!$AG$148</f>
        <v>0</v>
      </c>
      <c r="W263" s="333">
        <f>'18A'!$AG$148</f>
        <v>0</v>
      </c>
      <c r="X263" s="333">
        <f>'19A'!$AG$148</f>
        <v>0</v>
      </c>
      <c r="Y263" s="333">
        <f>'20A'!$AG$148</f>
        <v>0</v>
      </c>
      <c r="Z263" s="333">
        <f>'21A'!$AG$148</f>
        <v>0</v>
      </c>
      <c r="AA263" s="333">
        <f>'22A'!$AG$148</f>
        <v>0</v>
      </c>
      <c r="AB263" s="333">
        <f>'23A'!$AG$148</f>
        <v>0</v>
      </c>
      <c r="AC263" s="333">
        <f>'24A'!$AG$148</f>
        <v>0</v>
      </c>
      <c r="AD263" s="333">
        <f>'25A'!$AG$148</f>
        <v>0</v>
      </c>
      <c r="AE263" s="333">
        <f>'26A'!$AG$148</f>
        <v>0</v>
      </c>
      <c r="AF263" s="333">
        <f>'27A'!$AG$148</f>
        <v>0</v>
      </c>
      <c r="AG263" s="333">
        <f>'28A'!$AG$148</f>
        <v>0</v>
      </c>
      <c r="AH263" s="333">
        <f>'29A'!$AG$148</f>
        <v>0</v>
      </c>
      <c r="AI263" s="333">
        <f>'30A'!$AG$148</f>
        <v>0</v>
      </c>
    </row>
    <row r="264" spans="1:35" ht="17.399999999999999" hidden="1">
      <c r="B264" s="296" t="str">
        <f>CONCATENATE("4 ly rộng ",'1A'!AK$145)</f>
        <v xml:space="preserve">4 ly rộng </v>
      </c>
      <c r="C264" s="286" t="s">
        <v>619</v>
      </c>
      <c r="D264" s="293" t="s">
        <v>259</v>
      </c>
      <c r="E264" s="287" t="e">
        <f t="shared" si="3"/>
        <v>#REF!</v>
      </c>
      <c r="F264" s="333">
        <f>'1A'!$AI$148</f>
        <v>0</v>
      </c>
      <c r="G264" s="333" t="e">
        <f>#REF!</f>
        <v>#REF!</v>
      </c>
      <c r="H264" s="333">
        <f>'3A'!$AH$148</f>
        <v>0</v>
      </c>
      <c r="I264" s="333">
        <f>'4A'!$AH$148</f>
        <v>0</v>
      </c>
      <c r="J264" s="333">
        <f>'5A'!$AH$148</f>
        <v>0</v>
      </c>
      <c r="K264" s="333">
        <f>'6A'!$AH$148</f>
        <v>0</v>
      </c>
      <c r="L264" s="333">
        <f>'7A'!$AH$148</f>
        <v>0</v>
      </c>
      <c r="M264" s="333">
        <f>'8A'!$AH$148</f>
        <v>0</v>
      </c>
      <c r="N264" s="333">
        <f>'9A'!$AH$148</f>
        <v>0</v>
      </c>
      <c r="O264" s="333">
        <f>'10A'!$AH$148</f>
        <v>0</v>
      </c>
      <c r="P264" s="333">
        <f>'11A'!$AH$148</f>
        <v>0</v>
      </c>
      <c r="Q264" s="333">
        <f>'12A'!$AH$148</f>
        <v>0</v>
      </c>
      <c r="R264" s="333">
        <f>'13A'!$AH$148</f>
        <v>0</v>
      </c>
      <c r="S264" s="333">
        <f>'14A'!$AH$148</f>
        <v>0</v>
      </c>
      <c r="T264" s="333">
        <f>'15A'!$AH$148</f>
        <v>0</v>
      </c>
      <c r="U264" s="333">
        <f>'16A'!$AH$148</f>
        <v>0</v>
      </c>
      <c r="V264" s="333">
        <f>'17A'!$AH$148</f>
        <v>0</v>
      </c>
      <c r="W264" s="333">
        <f>'18A'!$AH$148</f>
        <v>0</v>
      </c>
      <c r="X264" s="333">
        <f>'19A'!$AH$148</f>
        <v>0</v>
      </c>
      <c r="Y264" s="333">
        <f>'20A'!$AH$148</f>
        <v>0</v>
      </c>
      <c r="Z264" s="333">
        <f>'21A'!$AH$148</f>
        <v>0</v>
      </c>
      <c r="AA264" s="333">
        <f>'22A'!$AH$148</f>
        <v>0</v>
      </c>
      <c r="AB264" s="333">
        <f>'23A'!$AH$148</f>
        <v>0</v>
      </c>
      <c r="AC264" s="333">
        <f>'24A'!$AH$148</f>
        <v>0</v>
      </c>
      <c r="AD264" s="333">
        <f>'25A'!$AH$148</f>
        <v>0</v>
      </c>
      <c r="AE264" s="333">
        <f>'26A'!$AH$148</f>
        <v>0</v>
      </c>
      <c r="AF264" s="333">
        <f>'27A'!$AH$148</f>
        <v>0</v>
      </c>
      <c r="AG264" s="333">
        <f>'28A'!$AH$148</f>
        <v>0</v>
      </c>
      <c r="AH264" s="333">
        <f>'29A'!$AH$148</f>
        <v>0</v>
      </c>
      <c r="AI264" s="333">
        <f>'30A'!$AH$148</f>
        <v>0</v>
      </c>
    </row>
    <row r="265" spans="1:35" ht="17.399999999999999" hidden="1">
      <c r="B265" s="296" t="str">
        <f>CONCATENATE("5 ly rộng ",'1A'!AB$145)</f>
        <v>5 ly rộng 20</v>
      </c>
      <c r="C265" s="286" t="s">
        <v>620</v>
      </c>
      <c r="D265" s="293" t="s">
        <v>259</v>
      </c>
      <c r="E265" s="287" t="e">
        <f t="shared" si="3"/>
        <v>#REF!</v>
      </c>
      <c r="F265" s="333">
        <f>'1A'!$Z$149</f>
        <v>0</v>
      </c>
      <c r="G265" s="333" t="e">
        <f>#REF!</f>
        <v>#REF!</v>
      </c>
      <c r="H265" s="333">
        <f>'3A'!$Y$149</f>
        <v>0</v>
      </c>
      <c r="I265" s="333">
        <f>'4A'!$Y$149</f>
        <v>0</v>
      </c>
      <c r="J265" s="333">
        <f>'5A'!$Y$149</f>
        <v>0</v>
      </c>
      <c r="K265" s="333">
        <f>'6A'!$Y$149</f>
        <v>0</v>
      </c>
      <c r="L265" s="333">
        <f>'7A'!$Y$149</f>
        <v>0</v>
      </c>
      <c r="M265" s="333">
        <f>'8A'!$Y$149</f>
        <v>0</v>
      </c>
      <c r="N265" s="333">
        <f>'9A'!$Y$149</f>
        <v>0</v>
      </c>
      <c r="O265" s="333">
        <f>'10A'!$Y$149</f>
        <v>0</v>
      </c>
      <c r="P265" s="333">
        <f>'11A'!$Y$149</f>
        <v>0</v>
      </c>
      <c r="Q265" s="333">
        <f>'12A'!$Y$149</f>
        <v>0</v>
      </c>
      <c r="R265" s="333">
        <f>'13A'!$Y$149</f>
        <v>0</v>
      </c>
      <c r="S265" s="333">
        <f>'14A'!$Y$149</f>
        <v>0</v>
      </c>
      <c r="T265" s="333">
        <f>'15A'!$Y$149</f>
        <v>0</v>
      </c>
      <c r="U265" s="333">
        <f>'16A'!$Y$149</f>
        <v>0</v>
      </c>
      <c r="V265" s="333">
        <f>'17A'!$Y$149</f>
        <v>0</v>
      </c>
      <c r="W265" s="333">
        <f>'18A'!$Y$149</f>
        <v>0</v>
      </c>
      <c r="X265" s="333">
        <f>'19A'!$Y$149</f>
        <v>0</v>
      </c>
      <c r="Y265" s="333">
        <f>'20A'!$Y$149</f>
        <v>0</v>
      </c>
      <c r="Z265" s="333">
        <f>'21A'!$Y$149</f>
        <v>0</v>
      </c>
      <c r="AA265" s="333">
        <f>'22A'!$Y$149</f>
        <v>0</v>
      </c>
      <c r="AB265" s="333">
        <f>'23A'!$Y$149</f>
        <v>0</v>
      </c>
      <c r="AC265" s="333">
        <f>'24A'!$Y$149</f>
        <v>0</v>
      </c>
      <c r="AD265" s="333">
        <f>'25A'!$Y$149</f>
        <v>0</v>
      </c>
      <c r="AE265" s="333">
        <f>'26A'!$Y$149</f>
        <v>0</v>
      </c>
      <c r="AF265" s="333">
        <f>'27A'!$Y$149</f>
        <v>0</v>
      </c>
      <c r="AG265" s="333">
        <f>'28A'!$Y$149</f>
        <v>0</v>
      </c>
      <c r="AH265" s="333">
        <f>'29A'!$Y$149</f>
        <v>0</v>
      </c>
      <c r="AI265" s="333">
        <f>'30A'!$Y$149</f>
        <v>0</v>
      </c>
    </row>
    <row r="266" spans="1:35" ht="17.399999999999999" hidden="1">
      <c r="B266" s="296" t="str">
        <f>CONCATENATE("5 ly rộng ",'1A'!AC$145)</f>
        <v>5 ly rộng 25</v>
      </c>
      <c r="C266" s="286" t="s">
        <v>621</v>
      </c>
      <c r="D266" s="293" t="s">
        <v>259</v>
      </c>
      <c r="E266" s="287" t="e">
        <f t="shared" si="3"/>
        <v>#REF!</v>
      </c>
      <c r="F266" s="333">
        <f>'1A'!$AA$149</f>
        <v>0</v>
      </c>
      <c r="G266" s="333" t="e">
        <f>#REF!</f>
        <v>#REF!</v>
      </c>
      <c r="H266" s="333">
        <f>'3A'!$Z$149</f>
        <v>0</v>
      </c>
      <c r="I266" s="333">
        <f>'4A'!$Z$149</f>
        <v>0</v>
      </c>
      <c r="J266" s="333">
        <f>'5A'!$Z$149</f>
        <v>0</v>
      </c>
      <c r="K266" s="333">
        <f>'6A'!$Z$149</f>
        <v>0</v>
      </c>
      <c r="L266" s="333">
        <f>'7A'!$Z$149</f>
        <v>0</v>
      </c>
      <c r="M266" s="333">
        <f>'8A'!$Z$149</f>
        <v>0</v>
      </c>
      <c r="N266" s="333">
        <f>'9A'!$Z$149</f>
        <v>0</v>
      </c>
      <c r="O266" s="333">
        <f>'10A'!$Z$149</f>
        <v>0</v>
      </c>
      <c r="P266" s="333">
        <f>'11A'!$Z$149</f>
        <v>0</v>
      </c>
      <c r="Q266" s="333">
        <f>'12A'!$Z$149</f>
        <v>0</v>
      </c>
      <c r="R266" s="333">
        <f>'13A'!$Z$149</f>
        <v>0</v>
      </c>
      <c r="S266" s="333">
        <f>'14A'!$Z$149</f>
        <v>0</v>
      </c>
      <c r="T266" s="333">
        <f>'15A'!$Z$149</f>
        <v>0</v>
      </c>
      <c r="U266" s="333">
        <f>'16A'!$Z$149</f>
        <v>0</v>
      </c>
      <c r="V266" s="333">
        <f>'17A'!$Z$149</f>
        <v>0</v>
      </c>
      <c r="W266" s="333">
        <f>'18A'!$Z$149</f>
        <v>0</v>
      </c>
      <c r="X266" s="333">
        <f>'19A'!$Z$149</f>
        <v>0</v>
      </c>
      <c r="Y266" s="333">
        <f>'20A'!$Z$149</f>
        <v>0</v>
      </c>
      <c r="Z266" s="333">
        <f>'21A'!$Z$149</f>
        <v>0</v>
      </c>
      <c r="AA266" s="333">
        <f>'22A'!$Z$149</f>
        <v>0</v>
      </c>
      <c r="AB266" s="333">
        <f>'23A'!$Z$149</f>
        <v>0</v>
      </c>
      <c r="AC266" s="333">
        <f>'24A'!$Z$149</f>
        <v>0</v>
      </c>
      <c r="AD266" s="333">
        <f>'25A'!$Z$149</f>
        <v>0</v>
      </c>
      <c r="AE266" s="333">
        <f>'26A'!$Z$149</f>
        <v>0</v>
      </c>
      <c r="AF266" s="333">
        <f>'27A'!$Z$149</f>
        <v>0</v>
      </c>
      <c r="AG266" s="333">
        <f>'28A'!$Z$149</f>
        <v>0</v>
      </c>
      <c r="AH266" s="333">
        <f>'29A'!$Z$149</f>
        <v>0</v>
      </c>
      <c r="AI266" s="333">
        <f>'30A'!$Z$149</f>
        <v>0</v>
      </c>
    </row>
    <row r="267" spans="1:35" ht="17.399999999999999" hidden="1">
      <c r="B267" s="296" t="str">
        <f>CONCATENATE("5 ly rộng ",'1A'!AD$145)</f>
        <v>5 ly rộng 30</v>
      </c>
      <c r="C267" s="286" t="s">
        <v>622</v>
      </c>
      <c r="D267" s="293" t="s">
        <v>259</v>
      </c>
      <c r="E267" s="287" t="e">
        <f t="shared" si="3"/>
        <v>#REF!</v>
      </c>
      <c r="F267" s="333">
        <f>'1A'!$AB$149</f>
        <v>0</v>
      </c>
      <c r="G267" s="333" t="e">
        <f>#REF!</f>
        <v>#REF!</v>
      </c>
      <c r="H267" s="333">
        <f>'3A'!$AA$149</f>
        <v>0</v>
      </c>
      <c r="I267" s="333">
        <f>'4A'!$AA$149</f>
        <v>0</v>
      </c>
      <c r="J267" s="333">
        <f>'5A'!$AA$149</f>
        <v>0</v>
      </c>
      <c r="K267" s="333">
        <f>'6A'!$AA$149</f>
        <v>0</v>
      </c>
      <c r="L267" s="333">
        <f>'7A'!$AA$149</f>
        <v>0</v>
      </c>
      <c r="M267" s="333">
        <f>'8A'!$AA$149</f>
        <v>0</v>
      </c>
      <c r="N267" s="333">
        <f>'9A'!$AA$149</f>
        <v>0</v>
      </c>
      <c r="O267" s="333">
        <f>'10A'!$AA$149</f>
        <v>0</v>
      </c>
      <c r="P267" s="333">
        <f>'11A'!$AA$149</f>
        <v>0</v>
      </c>
      <c r="Q267" s="333">
        <f>'12A'!$AA$149</f>
        <v>0</v>
      </c>
      <c r="R267" s="333">
        <f>'13A'!$AA$149</f>
        <v>0</v>
      </c>
      <c r="S267" s="333">
        <f>'14A'!$AA$149</f>
        <v>0</v>
      </c>
      <c r="T267" s="333">
        <f>'15A'!$AA$149</f>
        <v>0</v>
      </c>
      <c r="U267" s="333">
        <f>'16A'!$AA$149</f>
        <v>0</v>
      </c>
      <c r="V267" s="333">
        <f>'17A'!$AA$149</f>
        <v>0</v>
      </c>
      <c r="W267" s="333">
        <f>'18A'!$AA$149</f>
        <v>0</v>
      </c>
      <c r="X267" s="333">
        <f>'19A'!$AA$149</f>
        <v>0</v>
      </c>
      <c r="Y267" s="333">
        <f>'20A'!$AA$149</f>
        <v>0</v>
      </c>
      <c r="Z267" s="333">
        <f>'21A'!$AA$149</f>
        <v>0</v>
      </c>
      <c r="AA267" s="333">
        <f>'22A'!$AA$149</f>
        <v>0</v>
      </c>
      <c r="AB267" s="333">
        <f>'23A'!$AA$149</f>
        <v>0</v>
      </c>
      <c r="AC267" s="333">
        <f>'24A'!$AA$149</f>
        <v>0</v>
      </c>
      <c r="AD267" s="333">
        <f>'25A'!$AA$149</f>
        <v>0</v>
      </c>
      <c r="AE267" s="333">
        <f>'26A'!$AA$149</f>
        <v>0</v>
      </c>
      <c r="AF267" s="333">
        <f>'27A'!$AA$149</f>
        <v>0</v>
      </c>
      <c r="AG267" s="333">
        <f>'28A'!$AA$149</f>
        <v>0</v>
      </c>
      <c r="AH267" s="333">
        <f>'29A'!$AA$149</f>
        <v>0</v>
      </c>
      <c r="AI267" s="333">
        <f>'30A'!$AA$149</f>
        <v>0</v>
      </c>
    </row>
    <row r="268" spans="1:35" ht="17.399999999999999" hidden="1">
      <c r="B268" s="296" t="str">
        <f>CONCATENATE("5 ly rộng ",'1A'!AE$145)</f>
        <v>5 ly rộng 35</v>
      </c>
      <c r="C268" s="286" t="s">
        <v>623</v>
      </c>
      <c r="D268" s="293" t="s">
        <v>259</v>
      </c>
      <c r="E268" s="287" t="e">
        <f t="shared" ref="E268:E291" si="4">SUM(F268:AI268)</f>
        <v>#REF!</v>
      </c>
      <c r="F268" s="333">
        <f>'1A'!$AC$149</f>
        <v>0</v>
      </c>
      <c r="G268" s="333" t="e">
        <f>#REF!</f>
        <v>#REF!</v>
      </c>
      <c r="H268" s="333">
        <f>'3A'!$AB$149</f>
        <v>0</v>
      </c>
      <c r="I268" s="333">
        <f>'4A'!$AB$149</f>
        <v>0</v>
      </c>
      <c r="J268" s="333">
        <f>'5A'!$AB$149</f>
        <v>0</v>
      </c>
      <c r="K268" s="333">
        <f>'6A'!$AB$149</f>
        <v>0</v>
      </c>
      <c r="L268" s="333">
        <f>'7A'!$AB$149</f>
        <v>0</v>
      </c>
      <c r="M268" s="333">
        <f>'8A'!$AB$149</f>
        <v>0</v>
      </c>
      <c r="N268" s="333">
        <f>'9A'!$AB$149</f>
        <v>0</v>
      </c>
      <c r="O268" s="333">
        <f>'10A'!$AB$149</f>
        <v>0</v>
      </c>
      <c r="P268" s="333">
        <f>'11A'!$AB$149</f>
        <v>0</v>
      </c>
      <c r="Q268" s="333">
        <f>'12A'!$AB$149</f>
        <v>0</v>
      </c>
      <c r="R268" s="333">
        <f>'13A'!$AB$149</f>
        <v>0</v>
      </c>
      <c r="S268" s="333">
        <f>'14A'!$AB$149</f>
        <v>0</v>
      </c>
      <c r="T268" s="333">
        <f>'15A'!$AB$149</f>
        <v>0</v>
      </c>
      <c r="U268" s="333">
        <f>'16A'!$AB$149</f>
        <v>0</v>
      </c>
      <c r="V268" s="333">
        <f>'17A'!$AB$149</f>
        <v>0</v>
      </c>
      <c r="W268" s="333">
        <f>'18A'!$AB$149</f>
        <v>0</v>
      </c>
      <c r="X268" s="333">
        <f>'19A'!$AB$149</f>
        <v>0</v>
      </c>
      <c r="Y268" s="333">
        <f>'20A'!$AB$149</f>
        <v>0</v>
      </c>
      <c r="Z268" s="333">
        <f>'21A'!$AB$149</f>
        <v>0</v>
      </c>
      <c r="AA268" s="333">
        <f>'22A'!$AB$149</f>
        <v>0</v>
      </c>
      <c r="AB268" s="333">
        <f>'23A'!$AB$149</f>
        <v>0</v>
      </c>
      <c r="AC268" s="333">
        <f>'24A'!$AB$149</f>
        <v>0</v>
      </c>
      <c r="AD268" s="333">
        <f>'25A'!$AB$149</f>
        <v>0</v>
      </c>
      <c r="AE268" s="333">
        <f>'26A'!$AB$149</f>
        <v>0</v>
      </c>
      <c r="AF268" s="333">
        <f>'27A'!$AB$149</f>
        <v>0</v>
      </c>
      <c r="AG268" s="333">
        <f>'28A'!$AB$149</f>
        <v>0</v>
      </c>
      <c r="AH268" s="333">
        <f>'29A'!$AB$149</f>
        <v>0</v>
      </c>
      <c r="AI268" s="333">
        <f>'30A'!$AB$149</f>
        <v>0</v>
      </c>
    </row>
    <row r="269" spans="1:35" ht="17.399999999999999" hidden="1">
      <c r="B269" s="296" t="str">
        <f>CONCATENATE("5 ly rộng ",'1A'!AF$145)</f>
        <v>5 ly rộng 40</v>
      </c>
      <c r="C269" s="286" t="s">
        <v>624</v>
      </c>
      <c r="D269" s="293" t="s">
        <v>259</v>
      </c>
      <c r="E269" s="287" t="e">
        <f t="shared" si="4"/>
        <v>#REF!</v>
      </c>
      <c r="F269" s="333">
        <f>'1A'!$AD$149</f>
        <v>0</v>
      </c>
      <c r="G269" s="333" t="e">
        <f>#REF!</f>
        <v>#REF!</v>
      </c>
      <c r="H269" s="333">
        <f>'3A'!$AC$149</f>
        <v>0</v>
      </c>
      <c r="I269" s="333">
        <f>'4A'!$AC$149</f>
        <v>0</v>
      </c>
      <c r="J269" s="333">
        <f>'5A'!$AC$149</f>
        <v>0</v>
      </c>
      <c r="K269" s="333">
        <f>'6A'!$AC$149</f>
        <v>0</v>
      </c>
      <c r="L269" s="333">
        <f>'7A'!$AC$149</f>
        <v>0</v>
      </c>
      <c r="M269" s="333">
        <f>'8A'!$AC$149</f>
        <v>0</v>
      </c>
      <c r="N269" s="333">
        <f>'9A'!$AC$149</f>
        <v>0</v>
      </c>
      <c r="O269" s="333">
        <f>'10A'!$AC$149</f>
        <v>0</v>
      </c>
      <c r="P269" s="333">
        <f>'11A'!$AC$149</f>
        <v>0</v>
      </c>
      <c r="Q269" s="333">
        <f>'12A'!$AC$149</f>
        <v>0</v>
      </c>
      <c r="R269" s="333">
        <f>'13A'!$AC$149</f>
        <v>0</v>
      </c>
      <c r="S269" s="333">
        <f>'14A'!$AC$149</f>
        <v>0</v>
      </c>
      <c r="T269" s="333">
        <f>'15A'!$AC$149</f>
        <v>0</v>
      </c>
      <c r="U269" s="333">
        <f>'16A'!$AC$149</f>
        <v>0</v>
      </c>
      <c r="V269" s="333">
        <f>'17A'!$AC$149</f>
        <v>0</v>
      </c>
      <c r="W269" s="333">
        <f>'18A'!$AC$149</f>
        <v>0</v>
      </c>
      <c r="X269" s="333">
        <f>'19A'!$AC$149</f>
        <v>0</v>
      </c>
      <c r="Y269" s="333">
        <f>'20A'!$AC$149</f>
        <v>0</v>
      </c>
      <c r="Z269" s="333">
        <f>'21A'!$AC$149</f>
        <v>0</v>
      </c>
      <c r="AA269" s="333">
        <f>'22A'!$AC$149</f>
        <v>0</v>
      </c>
      <c r="AB269" s="333">
        <f>'23A'!$AC$149</f>
        <v>0</v>
      </c>
      <c r="AC269" s="333">
        <f>'24A'!$AC$149</f>
        <v>0</v>
      </c>
      <c r="AD269" s="333">
        <f>'25A'!$AC$149</f>
        <v>0</v>
      </c>
      <c r="AE269" s="333">
        <f>'26A'!$AC$149</f>
        <v>0</v>
      </c>
      <c r="AF269" s="333">
        <f>'27A'!$AC$149</f>
        <v>0</v>
      </c>
      <c r="AG269" s="333">
        <f>'28A'!$AC$149</f>
        <v>0</v>
      </c>
      <c r="AH269" s="333">
        <f>'29A'!$AC$149</f>
        <v>0</v>
      </c>
      <c r="AI269" s="333">
        <f>'30A'!$AC$149</f>
        <v>0</v>
      </c>
    </row>
    <row r="270" spans="1:35" ht="17.399999999999999" hidden="1">
      <c r="B270" s="296" t="str">
        <f>CONCATENATE("5 ly rộng ",'1A'!AG$145)</f>
        <v>5 ly rộng 50</v>
      </c>
      <c r="C270" s="286" t="s">
        <v>623</v>
      </c>
      <c r="D270" s="293" t="s">
        <v>259</v>
      </c>
      <c r="E270" s="287" t="e">
        <f t="shared" si="4"/>
        <v>#REF!</v>
      </c>
      <c r="F270" s="333">
        <f>'1A'!$AE$149</f>
        <v>0</v>
      </c>
      <c r="G270" s="333" t="e">
        <f>#REF!</f>
        <v>#REF!</v>
      </c>
      <c r="H270" s="333">
        <f>'3A'!$AD$149</f>
        <v>0</v>
      </c>
      <c r="I270" s="333">
        <f>'4A'!$AD$149</f>
        <v>0</v>
      </c>
      <c r="J270" s="333">
        <f>'5A'!$AD$149</f>
        <v>0</v>
      </c>
      <c r="K270" s="333">
        <f>'6A'!$AD$149</f>
        <v>0</v>
      </c>
      <c r="L270" s="333">
        <f>'7A'!$AD$149</f>
        <v>0</v>
      </c>
      <c r="M270" s="333">
        <f>'8A'!$AD$149</f>
        <v>0</v>
      </c>
      <c r="N270" s="333">
        <f>'9A'!$AD$149</f>
        <v>0</v>
      </c>
      <c r="O270" s="333">
        <f>'10A'!$AD$149</f>
        <v>0</v>
      </c>
      <c r="P270" s="333">
        <f>'11A'!$AD$149</f>
        <v>0</v>
      </c>
      <c r="Q270" s="333">
        <f>'12A'!$AD$149</f>
        <v>0</v>
      </c>
      <c r="R270" s="333">
        <f>'13A'!$AD$149</f>
        <v>0</v>
      </c>
      <c r="S270" s="333">
        <f>'14A'!$AD$149</f>
        <v>0</v>
      </c>
      <c r="T270" s="333">
        <f>'15A'!$AD$149</f>
        <v>0</v>
      </c>
      <c r="U270" s="333">
        <f>'16A'!$AD$149</f>
        <v>0</v>
      </c>
      <c r="V270" s="333">
        <f>'17A'!$AD$149</f>
        <v>0</v>
      </c>
      <c r="W270" s="333">
        <f>'18A'!$AD$149</f>
        <v>0</v>
      </c>
      <c r="X270" s="333">
        <f>'19A'!$AD$149</f>
        <v>0</v>
      </c>
      <c r="Y270" s="333">
        <f>'20A'!$AD$149</f>
        <v>0</v>
      </c>
      <c r="Z270" s="333">
        <f>'21A'!$AD$149</f>
        <v>0</v>
      </c>
      <c r="AA270" s="333">
        <f>'22A'!$AD$149</f>
        <v>0</v>
      </c>
      <c r="AB270" s="333">
        <f>'23A'!$AD$149</f>
        <v>0</v>
      </c>
      <c r="AC270" s="333">
        <f>'24A'!$AD$149</f>
        <v>0</v>
      </c>
      <c r="AD270" s="333">
        <f>'25A'!$AD$149</f>
        <v>0</v>
      </c>
      <c r="AE270" s="333">
        <f>'26A'!$AD$149</f>
        <v>0</v>
      </c>
      <c r="AF270" s="333">
        <f>'27A'!$AD$149</f>
        <v>0</v>
      </c>
      <c r="AG270" s="333">
        <f>'28A'!$AD$149</f>
        <v>0</v>
      </c>
      <c r="AH270" s="333">
        <f>'29A'!$AD$149</f>
        <v>0</v>
      </c>
      <c r="AI270" s="333">
        <f>'30A'!$AD$149</f>
        <v>0</v>
      </c>
    </row>
    <row r="271" spans="1:35" ht="17.399999999999999" hidden="1">
      <c r="B271" s="296" t="str">
        <f>CONCATENATE("5 ly rộng ",'1A'!AH$145)</f>
        <v>5 ly rộng 55</v>
      </c>
      <c r="C271" s="286" t="s">
        <v>625</v>
      </c>
      <c r="D271" s="293" t="s">
        <v>259</v>
      </c>
      <c r="E271" s="287" t="e">
        <f t="shared" si="4"/>
        <v>#REF!</v>
      </c>
      <c r="F271" s="333">
        <f>'1A'!$AF$149</f>
        <v>0</v>
      </c>
      <c r="G271" s="333" t="e">
        <f>#REF!</f>
        <v>#REF!</v>
      </c>
      <c r="H271" s="333">
        <f>'3A'!$AE$149</f>
        <v>0</v>
      </c>
      <c r="I271" s="333">
        <f>'4A'!$AE$149</f>
        <v>0</v>
      </c>
      <c r="J271" s="333">
        <f>'5A'!$AE$149</f>
        <v>0</v>
      </c>
      <c r="K271" s="333">
        <f>'6A'!$AE$149</f>
        <v>0</v>
      </c>
      <c r="L271" s="333">
        <f>'7A'!$AE$149</f>
        <v>0</v>
      </c>
      <c r="M271" s="333">
        <f>'8A'!$AE$149</f>
        <v>0</v>
      </c>
      <c r="N271" s="333">
        <f>'9A'!$AE$149</f>
        <v>0</v>
      </c>
      <c r="O271" s="333">
        <f>'10A'!$AE$149</f>
        <v>0</v>
      </c>
      <c r="P271" s="333">
        <f>'11A'!$AE$149</f>
        <v>0</v>
      </c>
      <c r="Q271" s="333">
        <f>'12A'!$AE$149</f>
        <v>0</v>
      </c>
      <c r="R271" s="333">
        <f>'13A'!$AE$149</f>
        <v>0</v>
      </c>
      <c r="S271" s="333">
        <f>'14A'!$AE$149</f>
        <v>0</v>
      </c>
      <c r="T271" s="333">
        <f>'15A'!$AE$149</f>
        <v>0</v>
      </c>
      <c r="U271" s="333">
        <f>'16A'!$AE$149</f>
        <v>0</v>
      </c>
      <c r="V271" s="333">
        <f>'17A'!$AE$149</f>
        <v>0</v>
      </c>
      <c r="W271" s="333">
        <f>'18A'!$AE$149</f>
        <v>0</v>
      </c>
      <c r="X271" s="333">
        <f>'19A'!$AE$149</f>
        <v>0</v>
      </c>
      <c r="Y271" s="333">
        <f>'20A'!$AE$149</f>
        <v>0</v>
      </c>
      <c r="Z271" s="333">
        <f>'21A'!$AE$149</f>
        <v>0</v>
      </c>
      <c r="AA271" s="333">
        <f>'22A'!$AE$149</f>
        <v>0</v>
      </c>
      <c r="AB271" s="333">
        <f>'23A'!$AE$149</f>
        <v>0</v>
      </c>
      <c r="AC271" s="333">
        <f>'24A'!$AE$149</f>
        <v>0</v>
      </c>
      <c r="AD271" s="333">
        <f>'25A'!$AE$149</f>
        <v>0</v>
      </c>
      <c r="AE271" s="333">
        <f>'26A'!$AE$149</f>
        <v>0</v>
      </c>
      <c r="AF271" s="333">
        <f>'27A'!$AE$149</f>
        <v>0</v>
      </c>
      <c r="AG271" s="333">
        <f>'28A'!$AE$149</f>
        <v>0</v>
      </c>
      <c r="AH271" s="333">
        <f>'29A'!$AE$149</f>
        <v>0</v>
      </c>
      <c r="AI271" s="333">
        <f>'30A'!$AE$149</f>
        <v>0</v>
      </c>
    </row>
    <row r="272" spans="1:35" ht="17.399999999999999" hidden="1">
      <c r="B272" s="296" t="str">
        <f>CONCATENATE("5 ly rộng ",'1A'!AI$145)</f>
        <v>5 ly rộng 60</v>
      </c>
      <c r="C272" s="286" t="s">
        <v>626</v>
      </c>
      <c r="D272" s="293" t="s">
        <v>259</v>
      </c>
      <c r="E272" s="287" t="e">
        <f t="shared" si="4"/>
        <v>#REF!</v>
      </c>
      <c r="F272" s="333">
        <f>'1A'!$AG$149</f>
        <v>0</v>
      </c>
      <c r="G272" s="333" t="e">
        <f>#REF!</f>
        <v>#REF!</v>
      </c>
      <c r="H272" s="333">
        <f>'3A'!$AF$149</f>
        <v>0</v>
      </c>
      <c r="I272" s="333">
        <f>'4A'!$AF$149</f>
        <v>0</v>
      </c>
      <c r="J272" s="333">
        <f>'5A'!$AF$149</f>
        <v>0</v>
      </c>
      <c r="K272" s="333">
        <f>'6A'!$AF$149</f>
        <v>0</v>
      </c>
      <c r="L272" s="333">
        <f>'7A'!$AF$149</f>
        <v>0</v>
      </c>
      <c r="M272" s="333">
        <f>'8A'!$AF$149</f>
        <v>0</v>
      </c>
      <c r="N272" s="333">
        <f>'9A'!$AF$149</f>
        <v>0</v>
      </c>
      <c r="O272" s="333">
        <f>'10A'!$AF$149</f>
        <v>0</v>
      </c>
      <c r="P272" s="333">
        <f>'11A'!$AF$149</f>
        <v>0</v>
      </c>
      <c r="Q272" s="333">
        <f>'12A'!$AF$149</f>
        <v>0</v>
      </c>
      <c r="R272" s="333">
        <f>'13A'!$AF$149</f>
        <v>0</v>
      </c>
      <c r="S272" s="333">
        <f>'14A'!$AF$149</f>
        <v>0</v>
      </c>
      <c r="T272" s="333">
        <f>'15A'!$AF$149</f>
        <v>0</v>
      </c>
      <c r="U272" s="333">
        <f>'16A'!$AF$149</f>
        <v>0</v>
      </c>
      <c r="V272" s="333">
        <f>'17A'!$AF$149</f>
        <v>0</v>
      </c>
      <c r="W272" s="333">
        <f>'18A'!$AF$149</f>
        <v>0</v>
      </c>
      <c r="X272" s="333">
        <f>'19A'!$AF$149</f>
        <v>0</v>
      </c>
      <c r="Y272" s="333">
        <f>'20A'!$AF$149</f>
        <v>0</v>
      </c>
      <c r="Z272" s="333">
        <f>'21A'!$AF$149</f>
        <v>0</v>
      </c>
      <c r="AA272" s="333">
        <f>'22A'!$AF$149</f>
        <v>0</v>
      </c>
      <c r="AB272" s="333">
        <f>'23A'!$AF$149</f>
        <v>0</v>
      </c>
      <c r="AC272" s="333">
        <f>'24A'!$AF$149</f>
        <v>0</v>
      </c>
      <c r="AD272" s="333">
        <f>'25A'!$AF$149</f>
        <v>0</v>
      </c>
      <c r="AE272" s="333">
        <f>'26A'!$AF$149</f>
        <v>0</v>
      </c>
      <c r="AF272" s="333">
        <f>'27A'!$AF$149</f>
        <v>0</v>
      </c>
      <c r="AG272" s="333">
        <f>'28A'!$AF$149</f>
        <v>0</v>
      </c>
      <c r="AH272" s="333">
        <f>'29A'!$AF$149</f>
        <v>0</v>
      </c>
      <c r="AI272" s="333">
        <f>'30A'!$AF$149</f>
        <v>0</v>
      </c>
    </row>
    <row r="273" spans="2:35" ht="17.399999999999999" hidden="1">
      <c r="B273" s="296" t="str">
        <f>CONCATENATE("5 ly rộng ",'1A'!AJ$145)</f>
        <v xml:space="preserve">5 ly rộng </v>
      </c>
      <c r="C273" s="286" t="s">
        <v>627</v>
      </c>
      <c r="D273" s="293" t="s">
        <v>259</v>
      </c>
      <c r="E273" s="287" t="e">
        <f t="shared" si="4"/>
        <v>#REF!</v>
      </c>
      <c r="F273" s="333">
        <f>'1A'!$AH$149</f>
        <v>0</v>
      </c>
      <c r="G273" s="333" t="e">
        <f>#REF!</f>
        <v>#REF!</v>
      </c>
      <c r="H273" s="333">
        <f>'3A'!$AG$149</f>
        <v>0</v>
      </c>
      <c r="I273" s="333">
        <f>'4A'!$AG$149</f>
        <v>0</v>
      </c>
      <c r="J273" s="333">
        <f>'5A'!$AG$149</f>
        <v>0</v>
      </c>
      <c r="K273" s="333">
        <f>'6A'!$AG$149</f>
        <v>0</v>
      </c>
      <c r="L273" s="333">
        <f>'7A'!$AG$149</f>
        <v>0</v>
      </c>
      <c r="M273" s="333">
        <f>'8A'!$AG$149</f>
        <v>0</v>
      </c>
      <c r="N273" s="333">
        <f>'9A'!$AG$149</f>
        <v>0</v>
      </c>
      <c r="O273" s="333">
        <f>'10A'!$AG$149</f>
        <v>0</v>
      </c>
      <c r="P273" s="333">
        <f>'11A'!$AG$149</f>
        <v>0</v>
      </c>
      <c r="Q273" s="333">
        <f>'12A'!$AG$149</f>
        <v>0</v>
      </c>
      <c r="R273" s="333">
        <f>'13A'!$AG$149</f>
        <v>0</v>
      </c>
      <c r="S273" s="333">
        <f>'14A'!$AG$149</f>
        <v>0</v>
      </c>
      <c r="T273" s="333">
        <f>'15A'!$AG$149</f>
        <v>0</v>
      </c>
      <c r="U273" s="333">
        <f>'16A'!$AG$149</f>
        <v>0</v>
      </c>
      <c r="V273" s="333">
        <f>'17A'!$AG$149</f>
        <v>0</v>
      </c>
      <c r="W273" s="333">
        <f>'18A'!$AG$149</f>
        <v>0</v>
      </c>
      <c r="X273" s="333">
        <f>'19A'!$AG$149</f>
        <v>0</v>
      </c>
      <c r="Y273" s="333">
        <f>'20A'!$AG$149</f>
        <v>0</v>
      </c>
      <c r="Z273" s="333">
        <f>'21A'!$AG$149</f>
        <v>0</v>
      </c>
      <c r="AA273" s="333">
        <f>'22A'!$AG$149</f>
        <v>0</v>
      </c>
      <c r="AB273" s="333">
        <f>'23A'!$AG$149</f>
        <v>0</v>
      </c>
      <c r="AC273" s="333">
        <f>'24A'!$AG$149</f>
        <v>0</v>
      </c>
      <c r="AD273" s="333">
        <f>'25A'!$AG$149</f>
        <v>0</v>
      </c>
      <c r="AE273" s="333">
        <f>'26A'!$AG$149</f>
        <v>0</v>
      </c>
      <c r="AF273" s="333">
        <f>'27A'!$AG$149</f>
        <v>0</v>
      </c>
      <c r="AG273" s="333">
        <f>'28A'!$AG$149</f>
        <v>0</v>
      </c>
      <c r="AH273" s="333">
        <f>'29A'!$AG$149</f>
        <v>0</v>
      </c>
      <c r="AI273" s="333">
        <f>'30A'!$AG$149</f>
        <v>0</v>
      </c>
    </row>
    <row r="274" spans="2:35" ht="17.399999999999999" hidden="1">
      <c r="B274" s="296" t="str">
        <f>CONCATENATE("5 ly rộng ",'1A'!AK$145)</f>
        <v xml:space="preserve">5 ly rộng </v>
      </c>
      <c r="C274" s="286" t="s">
        <v>628</v>
      </c>
      <c r="D274" s="293" t="s">
        <v>259</v>
      </c>
      <c r="E274" s="287" t="e">
        <f t="shared" si="4"/>
        <v>#REF!</v>
      </c>
      <c r="F274" s="333">
        <f>'1A'!$AI$149</f>
        <v>0</v>
      </c>
      <c r="G274" s="333" t="e">
        <f>#REF!</f>
        <v>#REF!</v>
      </c>
      <c r="H274" s="333">
        <f>'3A'!$AH$149</f>
        <v>0</v>
      </c>
      <c r="I274" s="333">
        <f>'4A'!$AH$149</f>
        <v>0</v>
      </c>
      <c r="J274" s="333">
        <f>'5A'!$AH$149</f>
        <v>0</v>
      </c>
      <c r="K274" s="333">
        <f>'6A'!$AH$149</f>
        <v>0</v>
      </c>
      <c r="L274" s="333">
        <f>'7A'!$AH$149</f>
        <v>0</v>
      </c>
      <c r="M274" s="333">
        <f>'8A'!$AH$149</f>
        <v>0</v>
      </c>
      <c r="N274" s="333">
        <f>'9A'!$AH$149</f>
        <v>0</v>
      </c>
      <c r="O274" s="333">
        <f>'10A'!$AH$149</f>
        <v>0</v>
      </c>
      <c r="P274" s="333">
        <f>'11A'!$AH$149</f>
        <v>0</v>
      </c>
      <c r="Q274" s="333">
        <f>'12A'!$AH$149</f>
        <v>0</v>
      </c>
      <c r="R274" s="333">
        <f>'13A'!$AH$149</f>
        <v>0</v>
      </c>
      <c r="S274" s="333">
        <f>'14A'!$AH$149</f>
        <v>0</v>
      </c>
      <c r="T274" s="333">
        <f>'15A'!$AH$149</f>
        <v>0</v>
      </c>
      <c r="U274" s="333">
        <f>'16A'!$AH$149</f>
        <v>0</v>
      </c>
      <c r="V274" s="333">
        <f>'17A'!$AH$149</f>
        <v>0</v>
      </c>
      <c r="W274" s="333">
        <f>'18A'!$AH$149</f>
        <v>0</v>
      </c>
      <c r="X274" s="333">
        <f>'19A'!$AH$149</f>
        <v>0</v>
      </c>
      <c r="Y274" s="333">
        <f>'20A'!$AH$149</f>
        <v>0</v>
      </c>
      <c r="Z274" s="333">
        <f>'21A'!$AH$149</f>
        <v>0</v>
      </c>
      <c r="AA274" s="333">
        <f>'22A'!$AH$149</f>
        <v>0</v>
      </c>
      <c r="AB274" s="333">
        <f>'23A'!$AH$149</f>
        <v>0</v>
      </c>
      <c r="AC274" s="333">
        <f>'24A'!$AH$149</f>
        <v>0</v>
      </c>
      <c r="AD274" s="333">
        <f>'25A'!$AH$149</f>
        <v>0</v>
      </c>
      <c r="AE274" s="333">
        <f>'26A'!$AH$149</f>
        <v>0</v>
      </c>
      <c r="AF274" s="333">
        <f>'27A'!$AH$149</f>
        <v>0</v>
      </c>
      <c r="AG274" s="333">
        <f>'28A'!$AH$149</f>
        <v>0</v>
      </c>
      <c r="AH274" s="333">
        <f>'29A'!$AH$149</f>
        <v>0</v>
      </c>
      <c r="AI274" s="333">
        <f>'30A'!$AH$149</f>
        <v>0</v>
      </c>
    </row>
    <row r="275" spans="2:35" ht="17.399999999999999" hidden="1">
      <c r="B275" s="296" t="str">
        <f>CONCATENATE("6 ly rộng ",'1A'!AB$145)</f>
        <v>6 ly rộng 20</v>
      </c>
      <c r="C275" s="286" t="s">
        <v>629</v>
      </c>
      <c r="D275" s="293" t="s">
        <v>259</v>
      </c>
      <c r="E275" s="287" t="e">
        <f t="shared" si="4"/>
        <v>#REF!</v>
      </c>
      <c r="F275" s="333">
        <f>'1A'!$Z$150</f>
        <v>0</v>
      </c>
      <c r="G275" s="333" t="e">
        <f>#REF!</f>
        <v>#REF!</v>
      </c>
      <c r="H275" s="333">
        <f>'3A'!$Y$150</f>
        <v>0</v>
      </c>
      <c r="I275" s="333">
        <f>'4A'!$Y$150</f>
        <v>0</v>
      </c>
      <c r="J275" s="333">
        <f>'5A'!$Y$150</f>
        <v>0</v>
      </c>
      <c r="K275" s="333">
        <f>'6A'!$Y$150</f>
        <v>0</v>
      </c>
      <c r="L275" s="333">
        <f>'7A'!$Y$150</f>
        <v>0</v>
      </c>
      <c r="M275" s="333">
        <f>'8A'!$Y$150</f>
        <v>0</v>
      </c>
      <c r="N275" s="333">
        <f>'9A'!$Y$150</f>
        <v>0</v>
      </c>
      <c r="O275" s="333">
        <f>'10A'!$Y$150</f>
        <v>0</v>
      </c>
      <c r="P275" s="333">
        <f>'11A'!$Y$150</f>
        <v>0</v>
      </c>
      <c r="Q275" s="333">
        <f>'12A'!$Y$150</f>
        <v>0</v>
      </c>
      <c r="R275" s="333">
        <f>'13A'!$Y$150</f>
        <v>0</v>
      </c>
      <c r="S275" s="333">
        <f>'14A'!$Y$150</f>
        <v>0</v>
      </c>
      <c r="T275" s="333">
        <f>'15A'!$Y$150</f>
        <v>0</v>
      </c>
      <c r="U275" s="333">
        <f>'16A'!$Y$150</f>
        <v>0</v>
      </c>
      <c r="V275" s="333">
        <f>'17A'!$Y$150</f>
        <v>0</v>
      </c>
      <c r="W275" s="333">
        <f>'18A'!$Y$150</f>
        <v>0</v>
      </c>
      <c r="X275" s="333">
        <f>'19A'!$Y$150</f>
        <v>0</v>
      </c>
      <c r="Y275" s="333">
        <f>'20A'!$Y$150</f>
        <v>0</v>
      </c>
      <c r="Z275" s="333">
        <f>'21A'!$Y$150</f>
        <v>0</v>
      </c>
      <c r="AA275" s="333">
        <f>'22A'!$Y$150</f>
        <v>0</v>
      </c>
      <c r="AB275" s="333">
        <f>'23A'!$Y$150</f>
        <v>0</v>
      </c>
      <c r="AC275" s="333">
        <f>'24A'!$Y$150</f>
        <v>0</v>
      </c>
      <c r="AD275" s="333">
        <f>'25A'!$Y$150</f>
        <v>0</v>
      </c>
      <c r="AE275" s="333">
        <f>'26A'!$Y$150</f>
        <v>0</v>
      </c>
      <c r="AF275" s="333">
        <f>'27A'!$Y$150</f>
        <v>0</v>
      </c>
      <c r="AG275" s="333">
        <f>'28A'!$Y$150</f>
        <v>0</v>
      </c>
      <c r="AH275" s="333">
        <f>'29A'!$Y$150</f>
        <v>0</v>
      </c>
      <c r="AI275" s="333">
        <f>'30A'!$Y$150</f>
        <v>0</v>
      </c>
    </row>
    <row r="276" spans="2:35" ht="17.399999999999999" hidden="1">
      <c r="B276" s="296" t="str">
        <f>CONCATENATE("6 ly rộng ",'1A'!AC$145)</f>
        <v>6 ly rộng 25</v>
      </c>
      <c r="C276" s="286" t="s">
        <v>630</v>
      </c>
      <c r="D276" s="293" t="s">
        <v>259</v>
      </c>
      <c r="E276" s="287" t="e">
        <f t="shared" si="4"/>
        <v>#REF!</v>
      </c>
      <c r="F276" s="333">
        <f>'1A'!$AA$150</f>
        <v>0</v>
      </c>
      <c r="G276" s="333" t="e">
        <f>#REF!</f>
        <v>#REF!</v>
      </c>
      <c r="H276" s="333">
        <f>'3A'!$Z$150</f>
        <v>0</v>
      </c>
      <c r="I276" s="333">
        <f>'4A'!$Z$150</f>
        <v>0</v>
      </c>
      <c r="J276" s="333">
        <f>'5A'!$Z$150</f>
        <v>0</v>
      </c>
      <c r="K276" s="333">
        <f>'6A'!$Z$150</f>
        <v>0</v>
      </c>
      <c r="L276" s="333">
        <f>'7A'!$Z$150</f>
        <v>0</v>
      </c>
      <c r="M276" s="333">
        <f>'8A'!$Z$150</f>
        <v>0</v>
      </c>
      <c r="N276" s="333">
        <f>'9A'!$Z$150</f>
        <v>0</v>
      </c>
      <c r="O276" s="333">
        <f>'10A'!$Z$150</f>
        <v>0</v>
      </c>
      <c r="P276" s="333">
        <f>'11A'!$Z$150</f>
        <v>0</v>
      </c>
      <c r="Q276" s="333">
        <f>'12A'!$Z$150</f>
        <v>0</v>
      </c>
      <c r="R276" s="333">
        <f>'13A'!$Z$150</f>
        <v>0</v>
      </c>
      <c r="S276" s="333">
        <f>'14A'!$Z$150</f>
        <v>0</v>
      </c>
      <c r="T276" s="333">
        <f>'15A'!$Z$150</f>
        <v>0</v>
      </c>
      <c r="U276" s="333">
        <f>'16A'!$Z$150</f>
        <v>0</v>
      </c>
      <c r="V276" s="333">
        <f>'17A'!$Z$150</f>
        <v>0</v>
      </c>
      <c r="W276" s="333">
        <f>'18A'!$Z$150</f>
        <v>0</v>
      </c>
      <c r="X276" s="333">
        <f>'19A'!$Z$150</f>
        <v>0</v>
      </c>
      <c r="Y276" s="333">
        <f>'20A'!$Z$150</f>
        <v>0</v>
      </c>
      <c r="Z276" s="333">
        <f>'21A'!$Z$150</f>
        <v>0</v>
      </c>
      <c r="AA276" s="333">
        <f>'22A'!$Z$150</f>
        <v>0</v>
      </c>
      <c r="AB276" s="333">
        <f>'23A'!$Z$150</f>
        <v>0</v>
      </c>
      <c r="AC276" s="333">
        <f>'24A'!$Z$150</f>
        <v>0</v>
      </c>
      <c r="AD276" s="333">
        <f>'25A'!$Z$150</f>
        <v>0</v>
      </c>
      <c r="AE276" s="333">
        <f>'26A'!$Z$150</f>
        <v>0</v>
      </c>
      <c r="AF276" s="333">
        <f>'27A'!$Z$150</f>
        <v>0</v>
      </c>
      <c r="AG276" s="333">
        <f>'28A'!$Z$150</f>
        <v>0</v>
      </c>
      <c r="AH276" s="333">
        <f>'29A'!$Z$150</f>
        <v>0</v>
      </c>
      <c r="AI276" s="333">
        <f>'30A'!$Z$150</f>
        <v>0</v>
      </c>
    </row>
    <row r="277" spans="2:35" ht="17.399999999999999" hidden="1">
      <c r="B277" s="296" t="str">
        <f>CONCATENATE("6 ly rộng ",'1A'!AD$145)</f>
        <v>6 ly rộng 30</v>
      </c>
      <c r="C277" s="286" t="s">
        <v>631</v>
      </c>
      <c r="D277" s="293" t="s">
        <v>259</v>
      </c>
      <c r="E277" s="287" t="e">
        <f t="shared" si="4"/>
        <v>#REF!</v>
      </c>
      <c r="F277" s="333">
        <f>'1A'!$AB$150</f>
        <v>0</v>
      </c>
      <c r="G277" s="333" t="e">
        <f>#REF!</f>
        <v>#REF!</v>
      </c>
      <c r="H277" s="333">
        <f>'3A'!$AA$150</f>
        <v>0</v>
      </c>
      <c r="I277" s="333">
        <f>'4A'!$AA$150</f>
        <v>0</v>
      </c>
      <c r="J277" s="333">
        <f>'5A'!$AA$150</f>
        <v>0</v>
      </c>
      <c r="K277" s="333">
        <f>'6A'!$AA$150</f>
        <v>0</v>
      </c>
      <c r="L277" s="333">
        <f>'7A'!$AA$150</f>
        <v>0</v>
      </c>
      <c r="M277" s="333">
        <f>'8A'!$AA$150</f>
        <v>0</v>
      </c>
      <c r="N277" s="333">
        <f>'9A'!$AA$150</f>
        <v>0</v>
      </c>
      <c r="O277" s="333">
        <f>'10A'!$AA$150</f>
        <v>0</v>
      </c>
      <c r="P277" s="333">
        <f>'11A'!$AA$150</f>
        <v>0</v>
      </c>
      <c r="Q277" s="333">
        <f>'12A'!$AA$150</f>
        <v>0</v>
      </c>
      <c r="R277" s="333">
        <f>'13A'!$AA$150</f>
        <v>0</v>
      </c>
      <c r="S277" s="333">
        <f>'14A'!$AA$150</f>
        <v>0</v>
      </c>
      <c r="T277" s="333">
        <f>'15A'!$AA$150</f>
        <v>0</v>
      </c>
      <c r="U277" s="333">
        <f>'16A'!$AA$150</f>
        <v>0</v>
      </c>
      <c r="V277" s="333">
        <f>'17A'!$AA$150</f>
        <v>0</v>
      </c>
      <c r="W277" s="333">
        <f>'18A'!$AA$150</f>
        <v>0</v>
      </c>
      <c r="X277" s="333">
        <f>'19A'!$AA$150</f>
        <v>0</v>
      </c>
      <c r="Y277" s="333">
        <f>'20A'!$AA$150</f>
        <v>0</v>
      </c>
      <c r="Z277" s="333">
        <f>'21A'!$AA$150</f>
        <v>0</v>
      </c>
      <c r="AA277" s="333">
        <f>'22A'!$AA$150</f>
        <v>0</v>
      </c>
      <c r="AB277" s="333">
        <f>'23A'!$AA$150</f>
        <v>0</v>
      </c>
      <c r="AC277" s="333">
        <f>'24A'!$AA$150</f>
        <v>0</v>
      </c>
      <c r="AD277" s="333">
        <f>'25A'!$AA$150</f>
        <v>0</v>
      </c>
      <c r="AE277" s="333">
        <f>'26A'!$AA$150</f>
        <v>0</v>
      </c>
      <c r="AF277" s="333">
        <f>'27A'!$AA$150</f>
        <v>0</v>
      </c>
      <c r="AG277" s="333">
        <f>'28A'!$AA$150</f>
        <v>0</v>
      </c>
      <c r="AH277" s="333">
        <f>'29A'!$AA$150</f>
        <v>0</v>
      </c>
      <c r="AI277" s="333">
        <f>'30A'!$AA$150</f>
        <v>0</v>
      </c>
    </row>
    <row r="278" spans="2:35" ht="17.399999999999999" hidden="1">
      <c r="B278" s="296" t="str">
        <f>CONCATENATE("6 ly rộng ",'1A'!AE$145)</f>
        <v>6 ly rộng 35</v>
      </c>
      <c r="C278" s="286" t="s">
        <v>632</v>
      </c>
      <c r="D278" s="293" t="s">
        <v>259</v>
      </c>
      <c r="E278" s="287" t="e">
        <f t="shared" si="4"/>
        <v>#REF!</v>
      </c>
      <c r="F278" s="333">
        <f>'1A'!$AC$150</f>
        <v>0</v>
      </c>
      <c r="G278" s="333" t="e">
        <f>#REF!</f>
        <v>#REF!</v>
      </c>
      <c r="H278" s="333">
        <f>'3A'!$AB$150</f>
        <v>0</v>
      </c>
      <c r="I278" s="333">
        <f>'4A'!$AB$150</f>
        <v>0</v>
      </c>
      <c r="J278" s="333">
        <f>'5A'!$AB$150</f>
        <v>0</v>
      </c>
      <c r="K278" s="333">
        <f>'6A'!$AB$150</f>
        <v>0</v>
      </c>
      <c r="L278" s="333">
        <f>'7A'!$AB$150</f>
        <v>0</v>
      </c>
      <c r="M278" s="333">
        <f>'8A'!$AB$150</f>
        <v>0</v>
      </c>
      <c r="N278" s="333">
        <f>'9A'!$AB$150</f>
        <v>0</v>
      </c>
      <c r="O278" s="333">
        <f>'10A'!$AB$150</f>
        <v>0</v>
      </c>
      <c r="P278" s="333">
        <f>'11A'!$AB$150</f>
        <v>0</v>
      </c>
      <c r="Q278" s="333">
        <f>'12A'!$AB$150</f>
        <v>0</v>
      </c>
      <c r="R278" s="333">
        <f>'13A'!$AB$150</f>
        <v>0</v>
      </c>
      <c r="S278" s="333">
        <f>'14A'!$AB$150</f>
        <v>0</v>
      </c>
      <c r="T278" s="333">
        <f>'15A'!$AB$150</f>
        <v>0</v>
      </c>
      <c r="U278" s="333">
        <f>'16A'!$AB$150</f>
        <v>0</v>
      </c>
      <c r="V278" s="333">
        <f>'17A'!$AB$150</f>
        <v>0</v>
      </c>
      <c r="W278" s="333">
        <f>'18A'!$AB$150</f>
        <v>0</v>
      </c>
      <c r="X278" s="333">
        <f>'19A'!$AB$150</f>
        <v>0</v>
      </c>
      <c r="Y278" s="333">
        <f>'20A'!$AB$150</f>
        <v>0</v>
      </c>
      <c r="Z278" s="333">
        <f>'21A'!$AB$150</f>
        <v>0</v>
      </c>
      <c r="AA278" s="333">
        <f>'22A'!$AB$150</f>
        <v>0</v>
      </c>
      <c r="AB278" s="333">
        <f>'23A'!$AB$150</f>
        <v>0</v>
      </c>
      <c r="AC278" s="333">
        <f>'24A'!$AB$150</f>
        <v>0</v>
      </c>
      <c r="AD278" s="333">
        <f>'25A'!$AB$150</f>
        <v>0</v>
      </c>
      <c r="AE278" s="333">
        <f>'26A'!$AB$150</f>
        <v>0</v>
      </c>
      <c r="AF278" s="333">
        <f>'27A'!$AB$150</f>
        <v>0</v>
      </c>
      <c r="AG278" s="333">
        <f>'28A'!$AB$150</f>
        <v>0</v>
      </c>
      <c r="AH278" s="333">
        <f>'29A'!$AB$150</f>
        <v>0</v>
      </c>
      <c r="AI278" s="333">
        <f>'30A'!$AB$150</f>
        <v>0</v>
      </c>
    </row>
    <row r="279" spans="2:35" ht="17.399999999999999" hidden="1">
      <c r="B279" s="296" t="str">
        <f>CONCATENATE("6 ly rộng ",'1A'!AF$145)</f>
        <v>6 ly rộng 40</v>
      </c>
      <c r="C279" s="286" t="s">
        <v>633</v>
      </c>
      <c r="D279" s="293" t="s">
        <v>259</v>
      </c>
      <c r="E279" s="287" t="e">
        <f t="shared" si="4"/>
        <v>#REF!</v>
      </c>
      <c r="F279" s="333">
        <f>'1A'!$AD$150</f>
        <v>0</v>
      </c>
      <c r="G279" s="333" t="e">
        <f>#REF!</f>
        <v>#REF!</v>
      </c>
      <c r="H279" s="333">
        <f>'3A'!$AC$150</f>
        <v>0</v>
      </c>
      <c r="I279" s="333">
        <f>'4A'!$AC$150</f>
        <v>0</v>
      </c>
      <c r="J279" s="333">
        <f>'5A'!$AC$150</f>
        <v>0</v>
      </c>
      <c r="K279" s="333">
        <f>'6A'!$AC$150</f>
        <v>0</v>
      </c>
      <c r="L279" s="333">
        <f>'7A'!$AC$150</f>
        <v>0</v>
      </c>
      <c r="M279" s="333">
        <f>'8A'!$AC$150</f>
        <v>0</v>
      </c>
      <c r="N279" s="333">
        <f>'9A'!$AC$150</f>
        <v>0</v>
      </c>
      <c r="O279" s="333">
        <f>'10A'!$AC$150</f>
        <v>0</v>
      </c>
      <c r="P279" s="333">
        <f>'11A'!$AC$150</f>
        <v>0</v>
      </c>
      <c r="Q279" s="333">
        <f>'12A'!$AC$150</f>
        <v>0</v>
      </c>
      <c r="R279" s="333">
        <f>'13A'!$AC$150</f>
        <v>0</v>
      </c>
      <c r="S279" s="333">
        <f>'14A'!$AC$150</f>
        <v>0</v>
      </c>
      <c r="T279" s="333">
        <f>'15A'!$AC$150</f>
        <v>0</v>
      </c>
      <c r="U279" s="333">
        <f>'16A'!$AC$150</f>
        <v>0</v>
      </c>
      <c r="V279" s="333">
        <f>'17A'!$AC$150</f>
        <v>0</v>
      </c>
      <c r="W279" s="333">
        <f>'18A'!$AC$150</f>
        <v>0</v>
      </c>
      <c r="X279" s="333">
        <f>'19A'!$AC$150</f>
        <v>0</v>
      </c>
      <c r="Y279" s="333">
        <f>'20A'!$AC$150</f>
        <v>0</v>
      </c>
      <c r="Z279" s="333">
        <f>'21A'!$AC$150</f>
        <v>0</v>
      </c>
      <c r="AA279" s="333">
        <f>'22A'!$AC$150</f>
        <v>0</v>
      </c>
      <c r="AB279" s="333">
        <f>'23A'!$AC$150</f>
        <v>0</v>
      </c>
      <c r="AC279" s="333">
        <f>'24A'!$AC$150</f>
        <v>0</v>
      </c>
      <c r="AD279" s="333">
        <f>'25A'!$AC$150</f>
        <v>0</v>
      </c>
      <c r="AE279" s="333">
        <f>'26A'!$AC$150</f>
        <v>0</v>
      </c>
      <c r="AF279" s="333">
        <f>'27A'!$AC$150</f>
        <v>0</v>
      </c>
      <c r="AG279" s="333">
        <f>'28A'!$AC$150</f>
        <v>0</v>
      </c>
      <c r="AH279" s="333">
        <f>'29A'!$AC$150</f>
        <v>0</v>
      </c>
      <c r="AI279" s="333">
        <f>'30A'!$AC$150</f>
        <v>0</v>
      </c>
    </row>
    <row r="280" spans="2:35" ht="17.399999999999999" hidden="1">
      <c r="B280" s="296" t="str">
        <f>CONCATENATE("6 ly rộng ",'1A'!AG$145)</f>
        <v>6 ly rộng 50</v>
      </c>
      <c r="C280" s="286" t="s">
        <v>632</v>
      </c>
      <c r="D280" s="293" t="s">
        <v>259</v>
      </c>
      <c r="E280" s="287" t="e">
        <f t="shared" si="4"/>
        <v>#REF!</v>
      </c>
      <c r="F280" s="333">
        <f>'1A'!$AE$150</f>
        <v>0</v>
      </c>
      <c r="G280" s="333" t="e">
        <f>#REF!</f>
        <v>#REF!</v>
      </c>
      <c r="H280" s="333">
        <f>'3A'!$AD$150</f>
        <v>0</v>
      </c>
      <c r="I280" s="333">
        <f>'4A'!$AD$150</f>
        <v>0</v>
      </c>
      <c r="J280" s="333">
        <f>'5A'!$AD$150</f>
        <v>0</v>
      </c>
      <c r="K280" s="333">
        <f>'6A'!$AD$150</f>
        <v>0</v>
      </c>
      <c r="L280" s="333">
        <f>'7A'!$AD$150</f>
        <v>0</v>
      </c>
      <c r="M280" s="333">
        <f>'8A'!$AD$150</f>
        <v>0</v>
      </c>
      <c r="N280" s="333">
        <f>'9A'!$AD$150</f>
        <v>0</v>
      </c>
      <c r="O280" s="333">
        <f>'10A'!$AD$150</f>
        <v>0</v>
      </c>
      <c r="P280" s="333">
        <f>'11A'!$AD$150</f>
        <v>0</v>
      </c>
      <c r="Q280" s="333">
        <f>'12A'!$AD$150</f>
        <v>0</v>
      </c>
      <c r="R280" s="333">
        <f>'13A'!$AD$150</f>
        <v>0</v>
      </c>
      <c r="S280" s="333">
        <f>'14A'!$AD$150</f>
        <v>0</v>
      </c>
      <c r="T280" s="333">
        <f>'15A'!$AD$150</f>
        <v>0</v>
      </c>
      <c r="U280" s="333">
        <f>'16A'!$AD$150</f>
        <v>0</v>
      </c>
      <c r="V280" s="333">
        <f>'17A'!$AD$150</f>
        <v>0</v>
      </c>
      <c r="W280" s="333">
        <f>'18A'!$AD$150</f>
        <v>0</v>
      </c>
      <c r="X280" s="333">
        <f>'19A'!$AD$150</f>
        <v>0</v>
      </c>
      <c r="Y280" s="333">
        <f>'20A'!$AD$150</f>
        <v>0</v>
      </c>
      <c r="Z280" s="333">
        <f>'21A'!$AD$150</f>
        <v>0</v>
      </c>
      <c r="AA280" s="333">
        <f>'22A'!$AD$150</f>
        <v>0</v>
      </c>
      <c r="AB280" s="333">
        <f>'23A'!$AD$150</f>
        <v>0</v>
      </c>
      <c r="AC280" s="333">
        <f>'24A'!$AD$150</f>
        <v>0</v>
      </c>
      <c r="AD280" s="333">
        <f>'25A'!$AD$150</f>
        <v>0</v>
      </c>
      <c r="AE280" s="333">
        <f>'26A'!$AD$150</f>
        <v>0</v>
      </c>
      <c r="AF280" s="333">
        <f>'27A'!$AD$150</f>
        <v>0</v>
      </c>
      <c r="AG280" s="333">
        <f>'28A'!$AD$150</f>
        <v>0</v>
      </c>
      <c r="AH280" s="333">
        <f>'29A'!$AD$150</f>
        <v>0</v>
      </c>
      <c r="AI280" s="333">
        <f>'30A'!$AD$150</f>
        <v>0</v>
      </c>
    </row>
    <row r="281" spans="2:35" ht="17.399999999999999" hidden="1">
      <c r="B281" s="296" t="str">
        <f>CONCATENATE("6 ly rộng ",'1A'!AH$145)</f>
        <v>6 ly rộng 55</v>
      </c>
      <c r="C281" s="286" t="s">
        <v>634</v>
      </c>
      <c r="D281" s="293" t="s">
        <v>259</v>
      </c>
      <c r="E281" s="287" t="e">
        <f t="shared" si="4"/>
        <v>#REF!</v>
      </c>
      <c r="F281" s="333">
        <f>'1A'!$AF$150</f>
        <v>0</v>
      </c>
      <c r="G281" s="333" t="e">
        <f>#REF!</f>
        <v>#REF!</v>
      </c>
      <c r="H281" s="333">
        <f>'3A'!$AE$150</f>
        <v>0</v>
      </c>
      <c r="I281" s="333">
        <f>'4A'!$AE$150</f>
        <v>0</v>
      </c>
      <c r="J281" s="333">
        <f>'5A'!$AE$150</f>
        <v>0</v>
      </c>
      <c r="K281" s="333">
        <f>'6A'!$AE$150</f>
        <v>0</v>
      </c>
      <c r="L281" s="333">
        <f>'7A'!$AE$150</f>
        <v>0</v>
      </c>
      <c r="M281" s="333">
        <f>'8A'!$AE$150</f>
        <v>0</v>
      </c>
      <c r="N281" s="333">
        <f>'9A'!$AE$150</f>
        <v>0</v>
      </c>
      <c r="O281" s="333">
        <f>'10A'!$AE$150</f>
        <v>0</v>
      </c>
      <c r="P281" s="333">
        <f>'11A'!$AE$150</f>
        <v>0</v>
      </c>
      <c r="Q281" s="333">
        <f>'12A'!$AE$150</f>
        <v>0</v>
      </c>
      <c r="R281" s="333">
        <f>'13A'!$AE$150</f>
        <v>0</v>
      </c>
      <c r="S281" s="333">
        <f>'14A'!$AE$150</f>
        <v>0</v>
      </c>
      <c r="T281" s="333">
        <f>'15A'!$AE$150</f>
        <v>0</v>
      </c>
      <c r="U281" s="333">
        <f>'16A'!$AE$150</f>
        <v>0</v>
      </c>
      <c r="V281" s="333">
        <f>'17A'!$AE$150</f>
        <v>0</v>
      </c>
      <c r="W281" s="333">
        <f>'18A'!$AE$150</f>
        <v>0</v>
      </c>
      <c r="X281" s="333">
        <f>'19A'!$AE$150</f>
        <v>0</v>
      </c>
      <c r="Y281" s="333">
        <f>'20A'!$AE$150</f>
        <v>0</v>
      </c>
      <c r="Z281" s="333">
        <f>'21A'!$AE$150</f>
        <v>0</v>
      </c>
      <c r="AA281" s="333">
        <f>'22A'!$AE$150</f>
        <v>0</v>
      </c>
      <c r="AB281" s="333">
        <f>'23A'!$AE$150</f>
        <v>0</v>
      </c>
      <c r="AC281" s="333">
        <f>'24A'!$AE$150</f>
        <v>0</v>
      </c>
      <c r="AD281" s="333">
        <f>'25A'!$AE$150</f>
        <v>0</v>
      </c>
      <c r="AE281" s="333">
        <f>'26A'!$AE$150</f>
        <v>0</v>
      </c>
      <c r="AF281" s="333">
        <f>'27A'!$AE$150</f>
        <v>0</v>
      </c>
      <c r="AG281" s="333">
        <f>'28A'!$AE$150</f>
        <v>0</v>
      </c>
      <c r="AH281" s="333">
        <f>'29A'!$AE$150</f>
        <v>0</v>
      </c>
      <c r="AI281" s="333">
        <f>'30A'!$AE$150</f>
        <v>0</v>
      </c>
    </row>
    <row r="282" spans="2:35" ht="17.399999999999999" hidden="1">
      <c r="B282" s="296" t="str">
        <f>CONCATENATE("6 ly rộng ",'1A'!AI$145)</f>
        <v>6 ly rộng 60</v>
      </c>
      <c r="C282" s="286" t="s">
        <v>635</v>
      </c>
      <c r="D282" s="293" t="s">
        <v>259</v>
      </c>
      <c r="E282" s="287" t="e">
        <f t="shared" si="4"/>
        <v>#REF!</v>
      </c>
      <c r="F282" s="333">
        <f>'1A'!$AG$150</f>
        <v>0</v>
      </c>
      <c r="G282" s="333" t="e">
        <f>#REF!</f>
        <v>#REF!</v>
      </c>
      <c r="H282" s="333">
        <f>'3A'!$AF$150</f>
        <v>0</v>
      </c>
      <c r="I282" s="333">
        <f>'4A'!$AF$150</f>
        <v>0</v>
      </c>
      <c r="J282" s="333">
        <f>'5A'!$AF$150</f>
        <v>0</v>
      </c>
      <c r="K282" s="333">
        <f>'6A'!$AF$150</f>
        <v>0</v>
      </c>
      <c r="L282" s="333">
        <f>'7A'!$AF$150</f>
        <v>0</v>
      </c>
      <c r="M282" s="333">
        <f>'8A'!$AF$150</f>
        <v>0</v>
      </c>
      <c r="N282" s="333">
        <f>'9A'!$AF$150</f>
        <v>0</v>
      </c>
      <c r="O282" s="333">
        <f>'10A'!$AF$150</f>
        <v>0</v>
      </c>
      <c r="P282" s="333">
        <f>'11A'!$AF$150</f>
        <v>0</v>
      </c>
      <c r="Q282" s="333">
        <f>'12A'!$AF$150</f>
        <v>0</v>
      </c>
      <c r="R282" s="333">
        <f>'13A'!$AF$150</f>
        <v>0</v>
      </c>
      <c r="S282" s="333">
        <f>'14A'!$AF$150</f>
        <v>0</v>
      </c>
      <c r="T282" s="333">
        <f>'15A'!$AF$150</f>
        <v>0</v>
      </c>
      <c r="U282" s="333">
        <f>'16A'!$AF$150</f>
        <v>0</v>
      </c>
      <c r="V282" s="333">
        <f>'17A'!$AF$150</f>
        <v>0</v>
      </c>
      <c r="W282" s="333">
        <f>'18A'!$AF$150</f>
        <v>0</v>
      </c>
      <c r="X282" s="333">
        <f>'19A'!$AF$150</f>
        <v>0</v>
      </c>
      <c r="Y282" s="333">
        <f>'20A'!$AF$150</f>
        <v>0</v>
      </c>
      <c r="Z282" s="333">
        <f>'21A'!$AF$150</f>
        <v>0</v>
      </c>
      <c r="AA282" s="333">
        <f>'22A'!$AF$150</f>
        <v>0</v>
      </c>
      <c r="AB282" s="333">
        <f>'23A'!$AF$150</f>
        <v>0</v>
      </c>
      <c r="AC282" s="333">
        <f>'24A'!$AF$150</f>
        <v>0</v>
      </c>
      <c r="AD282" s="333">
        <f>'25A'!$AF$150</f>
        <v>0</v>
      </c>
      <c r="AE282" s="333">
        <f>'26A'!$AF$150</f>
        <v>0</v>
      </c>
      <c r="AF282" s="333">
        <f>'27A'!$AF$150</f>
        <v>0</v>
      </c>
      <c r="AG282" s="333">
        <f>'28A'!$AF$150</f>
        <v>0</v>
      </c>
      <c r="AH282" s="333">
        <f>'29A'!$AF$150</f>
        <v>0</v>
      </c>
      <c r="AI282" s="333">
        <f>'30A'!$AF$150</f>
        <v>0</v>
      </c>
    </row>
    <row r="283" spans="2:35" ht="17.399999999999999" hidden="1">
      <c r="B283" s="296" t="str">
        <f>CONCATENATE("6 ly rộng ",'1A'!AJ$145)</f>
        <v xml:space="preserve">6 ly rộng </v>
      </c>
      <c r="C283" s="286" t="s">
        <v>636</v>
      </c>
      <c r="D283" s="293" t="s">
        <v>259</v>
      </c>
      <c r="E283" s="287" t="e">
        <f t="shared" si="4"/>
        <v>#REF!</v>
      </c>
      <c r="F283" s="333">
        <f>'1A'!$AH$150</f>
        <v>0</v>
      </c>
      <c r="G283" s="333" t="e">
        <f>#REF!</f>
        <v>#REF!</v>
      </c>
      <c r="H283" s="333">
        <f>'3A'!$AG$150</f>
        <v>0</v>
      </c>
      <c r="I283" s="333">
        <f>'4A'!$AG$150</f>
        <v>0</v>
      </c>
      <c r="J283" s="333">
        <f>'5A'!$AG$150</f>
        <v>0</v>
      </c>
      <c r="K283" s="333">
        <f>'6A'!$AG$150</f>
        <v>0</v>
      </c>
      <c r="L283" s="333">
        <f>'7A'!$AG$150</f>
        <v>0</v>
      </c>
      <c r="M283" s="333">
        <f>'8A'!$AG$150</f>
        <v>0</v>
      </c>
      <c r="N283" s="333">
        <f>'9A'!$AG$150</f>
        <v>0</v>
      </c>
      <c r="O283" s="333">
        <f>'10A'!$AG$150</f>
        <v>0</v>
      </c>
      <c r="P283" s="333">
        <f>'11A'!$AG$150</f>
        <v>0</v>
      </c>
      <c r="Q283" s="333">
        <f>'12A'!$AG$150</f>
        <v>0</v>
      </c>
      <c r="R283" s="333">
        <f>'13A'!$AG$150</f>
        <v>0</v>
      </c>
      <c r="S283" s="333">
        <f>'14A'!$AG$150</f>
        <v>0</v>
      </c>
      <c r="T283" s="333">
        <f>'15A'!$AG$150</f>
        <v>0</v>
      </c>
      <c r="U283" s="333">
        <f>'16A'!$AG$150</f>
        <v>0</v>
      </c>
      <c r="V283" s="333">
        <f>'17A'!$AG$150</f>
        <v>0</v>
      </c>
      <c r="W283" s="333">
        <f>'18A'!$AG$150</f>
        <v>0</v>
      </c>
      <c r="X283" s="333">
        <f>'19A'!$AG$150</f>
        <v>0</v>
      </c>
      <c r="Y283" s="333">
        <f>'20A'!$AG$150</f>
        <v>0</v>
      </c>
      <c r="Z283" s="333">
        <f>'21A'!$AG$150</f>
        <v>0</v>
      </c>
      <c r="AA283" s="333">
        <f>'22A'!$AG$150</f>
        <v>0</v>
      </c>
      <c r="AB283" s="333">
        <f>'23A'!$AG$150</f>
        <v>0</v>
      </c>
      <c r="AC283" s="333">
        <f>'24A'!$AG$150</f>
        <v>0</v>
      </c>
      <c r="AD283" s="333">
        <f>'25A'!$AG$150</f>
        <v>0</v>
      </c>
      <c r="AE283" s="333">
        <f>'26A'!$AG$150</f>
        <v>0</v>
      </c>
      <c r="AF283" s="333">
        <f>'27A'!$AG$150</f>
        <v>0</v>
      </c>
      <c r="AG283" s="333">
        <f>'28A'!$AG$150</f>
        <v>0</v>
      </c>
      <c r="AH283" s="333">
        <f>'29A'!$AG$150</f>
        <v>0</v>
      </c>
      <c r="AI283" s="333">
        <f>'30A'!$AG$150</f>
        <v>0</v>
      </c>
    </row>
    <row r="284" spans="2:35" ht="17.399999999999999" hidden="1">
      <c r="B284" s="296" t="str">
        <f>CONCATENATE("6 ly rộng ",'1A'!AK$145)</f>
        <v xml:space="preserve">6 ly rộng </v>
      </c>
      <c r="C284" s="286" t="s">
        <v>637</v>
      </c>
      <c r="D284" s="293" t="s">
        <v>259</v>
      </c>
      <c r="E284" s="287" t="e">
        <f t="shared" si="4"/>
        <v>#REF!</v>
      </c>
      <c r="F284" s="333">
        <f>'1A'!$AI$150</f>
        <v>0</v>
      </c>
      <c r="G284" s="333" t="e">
        <f>#REF!</f>
        <v>#REF!</v>
      </c>
      <c r="H284" s="333">
        <f>'3A'!$AH$150</f>
        <v>0</v>
      </c>
      <c r="I284" s="333">
        <f>'4A'!$AH$150</f>
        <v>0</v>
      </c>
      <c r="J284" s="333">
        <f>'5A'!$AH$150</f>
        <v>0</v>
      </c>
      <c r="K284" s="333">
        <f>'6A'!$AH$150</f>
        <v>0</v>
      </c>
      <c r="L284" s="333">
        <f>'7A'!$AH$150</f>
        <v>0</v>
      </c>
      <c r="M284" s="333">
        <f>'8A'!$AH$150</f>
        <v>0</v>
      </c>
      <c r="N284" s="333">
        <f>'9A'!$AH$150</f>
        <v>0</v>
      </c>
      <c r="O284" s="333">
        <f>'10A'!$AH$150</f>
        <v>0</v>
      </c>
      <c r="P284" s="333">
        <f>'11A'!$AH$150</f>
        <v>0</v>
      </c>
      <c r="Q284" s="333">
        <f>'12A'!$AH$150</f>
        <v>0</v>
      </c>
      <c r="R284" s="333">
        <f>'13A'!$AH$150</f>
        <v>0</v>
      </c>
      <c r="S284" s="333">
        <f>'14A'!$AH$150</f>
        <v>0</v>
      </c>
      <c r="T284" s="333">
        <f>'15A'!$AH$150</f>
        <v>0</v>
      </c>
      <c r="U284" s="333">
        <f>'16A'!$AH$150</f>
        <v>0</v>
      </c>
      <c r="V284" s="333">
        <f>'17A'!$AH$150</f>
        <v>0</v>
      </c>
      <c r="W284" s="333">
        <f>'18A'!$AH$150</f>
        <v>0</v>
      </c>
      <c r="X284" s="333">
        <f>'19A'!$AH$150</f>
        <v>0</v>
      </c>
      <c r="Y284" s="333">
        <f>'20A'!$AH$150</f>
        <v>0</v>
      </c>
      <c r="Z284" s="333">
        <f>'21A'!$AH$150</f>
        <v>0</v>
      </c>
      <c r="AA284" s="333">
        <f>'22A'!$AH$150</f>
        <v>0</v>
      </c>
      <c r="AB284" s="333">
        <f>'23A'!$AH$150</f>
        <v>0</v>
      </c>
      <c r="AC284" s="333">
        <f>'24A'!$AH$150</f>
        <v>0</v>
      </c>
      <c r="AD284" s="333">
        <f>'25A'!$AH$150</f>
        <v>0</v>
      </c>
      <c r="AE284" s="333">
        <f>'26A'!$AH$150</f>
        <v>0</v>
      </c>
      <c r="AF284" s="333">
        <f>'27A'!$AH$150</f>
        <v>0</v>
      </c>
      <c r="AG284" s="333">
        <f>'28A'!$AH$150</f>
        <v>0</v>
      </c>
      <c r="AH284" s="333">
        <f>'29A'!$AH$150</f>
        <v>0</v>
      </c>
      <c r="AI284" s="333">
        <f>'30A'!$AH$150</f>
        <v>0</v>
      </c>
    </row>
    <row r="285" spans="2:35" ht="17.399999999999999" hidden="1">
      <c r="B285" s="296" t="s">
        <v>55</v>
      </c>
      <c r="C285" s="286" t="s">
        <v>264</v>
      </c>
      <c r="D285" s="293" t="s">
        <v>259</v>
      </c>
      <c r="E285" s="287" t="e">
        <f t="shared" si="4"/>
        <v>#REF!</v>
      </c>
      <c r="F285" s="333">
        <f>'1A'!$Z$152</f>
        <v>0</v>
      </c>
      <c r="G285" s="333" t="e">
        <f>#REF!</f>
        <v>#REF!</v>
      </c>
      <c r="H285" s="333">
        <f>'3A'!$Y$152</f>
        <v>0</v>
      </c>
      <c r="I285" s="333">
        <f>'4A'!$Y$152</f>
        <v>0</v>
      </c>
      <c r="J285" s="333">
        <f>'5A'!$Y$152</f>
        <v>0</v>
      </c>
      <c r="K285" s="333">
        <f>'6A'!$Y$152</f>
        <v>0</v>
      </c>
      <c r="L285" s="333">
        <f>'7A'!$Y$152</f>
        <v>0</v>
      </c>
      <c r="M285" s="333">
        <f>'8A'!$Y$152</f>
        <v>0</v>
      </c>
      <c r="N285" s="333">
        <f>'9A'!$Y$152</f>
        <v>0</v>
      </c>
      <c r="O285" s="333">
        <f>'10A'!$Y$152</f>
        <v>0</v>
      </c>
      <c r="P285" s="333">
        <f>'11A'!$Y$152</f>
        <v>0</v>
      </c>
      <c r="Q285" s="333">
        <f>'12A'!$Y$152</f>
        <v>0</v>
      </c>
      <c r="R285" s="333">
        <f>'13A'!$Y$152</f>
        <v>0</v>
      </c>
      <c r="S285" s="333">
        <f>'14A'!$Y$152</f>
        <v>0</v>
      </c>
      <c r="T285" s="333">
        <f>'15A'!$Y$152</f>
        <v>0</v>
      </c>
      <c r="U285" s="333">
        <f>'16A'!$Y$152</f>
        <v>0</v>
      </c>
      <c r="V285" s="333">
        <f>'17A'!$Y$152</f>
        <v>0</v>
      </c>
      <c r="W285" s="333">
        <f>'18A'!$Y$152</f>
        <v>0</v>
      </c>
      <c r="X285" s="333">
        <f>'19A'!$Y$152</f>
        <v>0</v>
      </c>
      <c r="Y285" s="333">
        <f>'20A'!$Y$152</f>
        <v>0</v>
      </c>
      <c r="Z285" s="333">
        <f>'21A'!$Y$152</f>
        <v>0</v>
      </c>
      <c r="AA285" s="333">
        <f>'22A'!$Y$152</f>
        <v>0</v>
      </c>
      <c r="AB285" s="333">
        <f>'23A'!$Y$152</f>
        <v>0</v>
      </c>
      <c r="AC285" s="333">
        <f>'24A'!$Y$152</f>
        <v>0</v>
      </c>
      <c r="AD285" s="333">
        <f>'25A'!$Y$152</f>
        <v>0</v>
      </c>
      <c r="AE285" s="333">
        <f>'26A'!$Y$152</f>
        <v>0</v>
      </c>
      <c r="AF285" s="333">
        <f>'27A'!$Y$152</f>
        <v>0</v>
      </c>
      <c r="AG285" s="333">
        <f>'28A'!$Y$152</f>
        <v>0</v>
      </c>
      <c r="AH285" s="333">
        <f>'29A'!$Y$152</f>
        <v>0</v>
      </c>
      <c r="AI285" s="333">
        <f>'30A'!$Y$152</f>
        <v>0</v>
      </c>
    </row>
    <row r="286" spans="2:35" ht="17.399999999999999" hidden="1">
      <c r="B286" s="296" t="s">
        <v>56</v>
      </c>
      <c r="C286" s="286" t="s">
        <v>265</v>
      </c>
      <c r="D286" s="293" t="s">
        <v>259</v>
      </c>
      <c r="E286" s="287" t="e">
        <f t="shared" si="4"/>
        <v>#REF!</v>
      </c>
      <c r="F286" s="333">
        <f>'1A'!$AA$152</f>
        <v>0</v>
      </c>
      <c r="G286" s="333" t="e">
        <f>#REF!</f>
        <v>#REF!</v>
      </c>
      <c r="H286" s="333">
        <f>'3A'!$Z$152</f>
        <v>0</v>
      </c>
      <c r="I286" s="333">
        <f>'4A'!$Z$152</f>
        <v>0</v>
      </c>
      <c r="J286" s="333">
        <f>'5A'!$Z$152</f>
        <v>0</v>
      </c>
      <c r="K286" s="333">
        <f>'6A'!$Z$152</f>
        <v>0</v>
      </c>
      <c r="L286" s="333">
        <f>'7A'!$Z$152</f>
        <v>0</v>
      </c>
      <c r="M286" s="333">
        <f>'8A'!$Z$152</f>
        <v>0</v>
      </c>
      <c r="N286" s="333">
        <f>'9A'!$Z$152</f>
        <v>0</v>
      </c>
      <c r="O286" s="333">
        <f>'10A'!$Z$152</f>
        <v>0</v>
      </c>
      <c r="P286" s="333">
        <f>'11A'!$Z$152</f>
        <v>0</v>
      </c>
      <c r="Q286" s="333">
        <f>'12A'!$Z$152</f>
        <v>0</v>
      </c>
      <c r="R286" s="333">
        <f>'13A'!$Z$152</f>
        <v>0</v>
      </c>
      <c r="S286" s="333">
        <f>'14A'!$Z$152</f>
        <v>0</v>
      </c>
      <c r="T286" s="333">
        <f>'15A'!$Z$152</f>
        <v>0</v>
      </c>
      <c r="U286" s="333">
        <f>'16A'!$Z$152</f>
        <v>0</v>
      </c>
      <c r="V286" s="333">
        <f>'17A'!$Z$152</f>
        <v>0</v>
      </c>
      <c r="W286" s="333">
        <f>'18A'!$Z$152</f>
        <v>0</v>
      </c>
      <c r="X286" s="333">
        <f>'19A'!$Z$152</f>
        <v>0</v>
      </c>
      <c r="Y286" s="333">
        <f>'20A'!$Z$152</f>
        <v>0</v>
      </c>
      <c r="Z286" s="333">
        <f>'21A'!$Z$152</f>
        <v>0</v>
      </c>
      <c r="AA286" s="333">
        <f>'22A'!$Z$152</f>
        <v>0</v>
      </c>
      <c r="AB286" s="333">
        <f>'23A'!$Z$152</f>
        <v>0</v>
      </c>
      <c r="AC286" s="333">
        <f>'24A'!$Z$152</f>
        <v>0</v>
      </c>
      <c r="AD286" s="333">
        <f>'25A'!$Z$152</f>
        <v>0</v>
      </c>
      <c r="AE286" s="333">
        <f>'26A'!$Z$152</f>
        <v>0</v>
      </c>
      <c r="AF286" s="333">
        <f>'27A'!$Z$152</f>
        <v>0</v>
      </c>
      <c r="AG286" s="333">
        <f>'28A'!$Z$152</f>
        <v>0</v>
      </c>
      <c r="AH286" s="333">
        <f>'29A'!$Z$152</f>
        <v>0</v>
      </c>
      <c r="AI286" s="333">
        <f>'30A'!$Z$152</f>
        <v>0</v>
      </c>
    </row>
    <row r="287" spans="2:35" ht="17.399999999999999" hidden="1">
      <c r="B287" s="296" t="s">
        <v>57</v>
      </c>
      <c r="C287" s="286" t="s">
        <v>266</v>
      </c>
      <c r="D287" s="293" t="s">
        <v>259</v>
      </c>
      <c r="E287" s="287" t="e">
        <f t="shared" si="4"/>
        <v>#REF!</v>
      </c>
      <c r="F287" s="333">
        <f>'1A'!$AB$152</f>
        <v>0</v>
      </c>
      <c r="G287" s="333" t="e">
        <f>#REF!</f>
        <v>#REF!</v>
      </c>
      <c r="H287" s="333">
        <f>'3A'!$AA$152</f>
        <v>0</v>
      </c>
      <c r="I287" s="333">
        <f>'4A'!$AA$152</f>
        <v>0</v>
      </c>
      <c r="J287" s="333">
        <f>'5A'!$AA$152</f>
        <v>0</v>
      </c>
      <c r="K287" s="333">
        <f>'6A'!$AA$152</f>
        <v>0</v>
      </c>
      <c r="L287" s="333">
        <f>'7A'!$AA$152</f>
        <v>0</v>
      </c>
      <c r="M287" s="333">
        <f>'8A'!$AA$152</f>
        <v>0</v>
      </c>
      <c r="N287" s="333">
        <f>'9A'!$AA$152</f>
        <v>0</v>
      </c>
      <c r="O287" s="333">
        <f>'10A'!$AA$152</f>
        <v>0</v>
      </c>
      <c r="P287" s="333">
        <f>'11A'!$AA$152</f>
        <v>0</v>
      </c>
      <c r="Q287" s="333">
        <f>'12A'!$AA$152</f>
        <v>0</v>
      </c>
      <c r="R287" s="333">
        <f>'13A'!$AA$152</f>
        <v>0</v>
      </c>
      <c r="S287" s="333">
        <f>'14A'!$AA$152</f>
        <v>0</v>
      </c>
      <c r="T287" s="333">
        <f>'15A'!$AA$152</f>
        <v>0</v>
      </c>
      <c r="U287" s="333">
        <f>'16A'!$AA$152</f>
        <v>0</v>
      </c>
      <c r="V287" s="333">
        <f>'17A'!$AA$152</f>
        <v>0</v>
      </c>
      <c r="W287" s="333">
        <f>'18A'!$AA$152</f>
        <v>0</v>
      </c>
      <c r="X287" s="333">
        <f>'19A'!$AA$152</f>
        <v>0</v>
      </c>
      <c r="Y287" s="333">
        <f>'20A'!$AA$152</f>
        <v>0</v>
      </c>
      <c r="Z287" s="333">
        <f>'21A'!$AA$152</f>
        <v>0</v>
      </c>
      <c r="AA287" s="333">
        <f>'22A'!$AA$152</f>
        <v>0</v>
      </c>
      <c r="AB287" s="333">
        <f>'23A'!$AA$152</f>
        <v>0</v>
      </c>
      <c r="AC287" s="333">
        <f>'24A'!$AA$152</f>
        <v>0</v>
      </c>
      <c r="AD287" s="333">
        <f>'25A'!$AA$152</f>
        <v>0</v>
      </c>
      <c r="AE287" s="333">
        <f>'26A'!$AA$152</f>
        <v>0</v>
      </c>
      <c r="AF287" s="333">
        <f>'27A'!$AA$152</f>
        <v>0</v>
      </c>
      <c r="AG287" s="333">
        <f>'28A'!$AA$152</f>
        <v>0</v>
      </c>
      <c r="AH287" s="333">
        <f>'29A'!$AA$152</f>
        <v>0</v>
      </c>
      <c r="AI287" s="333">
        <f>'30A'!$AA$152</f>
        <v>0</v>
      </c>
    </row>
    <row r="288" spans="2:35" ht="17.399999999999999" hidden="1">
      <c r="B288" s="296" t="s">
        <v>148</v>
      </c>
      <c r="C288" s="286" t="s">
        <v>638</v>
      </c>
      <c r="D288" s="293" t="s">
        <v>259</v>
      </c>
      <c r="E288" s="287" t="e">
        <f t="shared" si="4"/>
        <v>#REF!</v>
      </c>
      <c r="F288" s="333">
        <f>'1A'!$AC$152</f>
        <v>0</v>
      </c>
      <c r="G288" s="333" t="e">
        <f>#REF!</f>
        <v>#REF!</v>
      </c>
      <c r="H288" s="333">
        <f>'3A'!$AB$152</f>
        <v>0</v>
      </c>
      <c r="I288" s="333">
        <f>'4A'!$AB$152</f>
        <v>0</v>
      </c>
      <c r="J288" s="333">
        <f>'5A'!$AB$152</f>
        <v>0</v>
      </c>
      <c r="K288" s="333">
        <f>'6A'!$AB$152</f>
        <v>0</v>
      </c>
      <c r="L288" s="333">
        <f>'7A'!$AB$152</f>
        <v>0</v>
      </c>
      <c r="M288" s="333">
        <f>'8A'!$AB$152</f>
        <v>0</v>
      </c>
      <c r="N288" s="333">
        <f>'9A'!$AB$152</f>
        <v>0</v>
      </c>
      <c r="O288" s="333">
        <f>'10A'!$AB$152</f>
        <v>0</v>
      </c>
      <c r="P288" s="333">
        <f>'11A'!$AB$152</f>
        <v>0</v>
      </c>
      <c r="Q288" s="333">
        <f>'12A'!$AB$152</f>
        <v>0</v>
      </c>
      <c r="R288" s="333">
        <f>'13A'!$AB$152</f>
        <v>0</v>
      </c>
      <c r="S288" s="333">
        <f>'14A'!$AB$152</f>
        <v>0</v>
      </c>
      <c r="T288" s="333">
        <f>'15A'!$AB$152</f>
        <v>0</v>
      </c>
      <c r="U288" s="333">
        <f>'16A'!$AB$152</f>
        <v>0</v>
      </c>
      <c r="V288" s="333">
        <f>'17A'!$AB$152</f>
        <v>0</v>
      </c>
      <c r="W288" s="333">
        <f>'18A'!$AB$152</f>
        <v>0</v>
      </c>
      <c r="X288" s="333">
        <f>'19A'!$AB$152</f>
        <v>0</v>
      </c>
      <c r="Y288" s="333">
        <f>'20A'!$AB$152</f>
        <v>0</v>
      </c>
      <c r="Z288" s="333">
        <f>'21A'!$AB$152</f>
        <v>0</v>
      </c>
      <c r="AA288" s="333">
        <f>'22A'!$AB$152</f>
        <v>0</v>
      </c>
      <c r="AB288" s="333">
        <f>'23A'!$AB$152</f>
        <v>0</v>
      </c>
      <c r="AC288" s="333">
        <f>'24A'!$AB$152</f>
        <v>0</v>
      </c>
      <c r="AD288" s="333">
        <f>'25A'!$AB$152</f>
        <v>0</v>
      </c>
      <c r="AE288" s="333">
        <f>'26A'!$AB$152</f>
        <v>0</v>
      </c>
      <c r="AF288" s="333">
        <f>'27A'!$AB$152</f>
        <v>0</v>
      </c>
      <c r="AG288" s="333">
        <f>'28A'!$AB$152</f>
        <v>0</v>
      </c>
      <c r="AH288" s="333">
        <f>'29A'!$AB$152</f>
        <v>0</v>
      </c>
      <c r="AI288" s="333">
        <f>'30A'!$AB$152</f>
        <v>0</v>
      </c>
    </row>
    <row r="289" spans="2:35" ht="17.399999999999999" hidden="1">
      <c r="B289" s="296" t="s">
        <v>149</v>
      </c>
      <c r="C289" s="286" t="s">
        <v>639</v>
      </c>
      <c r="D289" s="293" t="s">
        <v>259</v>
      </c>
      <c r="E289" s="287" t="e">
        <f t="shared" si="4"/>
        <v>#REF!</v>
      </c>
      <c r="F289" s="333">
        <f>'1A'!$AD$152</f>
        <v>0</v>
      </c>
      <c r="G289" s="333" t="e">
        <f>#REF!</f>
        <v>#REF!</v>
      </c>
      <c r="H289" s="333">
        <f>'3A'!$AC$152</f>
        <v>0</v>
      </c>
      <c r="I289" s="333">
        <f>'4A'!$AC$152</f>
        <v>0</v>
      </c>
      <c r="J289" s="333">
        <f>'5A'!$AC$152</f>
        <v>0</v>
      </c>
      <c r="K289" s="333">
        <f>'6A'!$AC$152</f>
        <v>0</v>
      </c>
      <c r="L289" s="333">
        <f>'7A'!$AC$152</f>
        <v>0</v>
      </c>
      <c r="M289" s="333">
        <f>'8A'!$AC$152</f>
        <v>0</v>
      </c>
      <c r="N289" s="333">
        <f>'9A'!$AC$152</f>
        <v>0</v>
      </c>
      <c r="O289" s="333">
        <f>'10A'!$AC$152</f>
        <v>0</v>
      </c>
      <c r="P289" s="333">
        <f>'11A'!$AC$152</f>
        <v>0</v>
      </c>
      <c r="Q289" s="333">
        <f>'12A'!$AC$152</f>
        <v>0</v>
      </c>
      <c r="R289" s="333">
        <f>'13A'!$AC$152</f>
        <v>0</v>
      </c>
      <c r="S289" s="333">
        <f>'14A'!$AC$152</f>
        <v>0</v>
      </c>
      <c r="T289" s="333">
        <f>'15A'!$AC$152</f>
        <v>0</v>
      </c>
      <c r="U289" s="333">
        <f>'16A'!$AC$152</f>
        <v>0</v>
      </c>
      <c r="V289" s="333">
        <f>'17A'!$AC$152</f>
        <v>0</v>
      </c>
      <c r="W289" s="333">
        <f>'18A'!$AC$152</f>
        <v>0</v>
      </c>
      <c r="X289" s="333">
        <f>'19A'!$AC$152</f>
        <v>0</v>
      </c>
      <c r="Y289" s="333">
        <f>'20A'!$AC$152</f>
        <v>0</v>
      </c>
      <c r="Z289" s="333">
        <f>'21A'!$AC$152</f>
        <v>0</v>
      </c>
      <c r="AA289" s="333">
        <f>'22A'!$AC$152</f>
        <v>0</v>
      </c>
      <c r="AB289" s="333">
        <f>'23A'!$AC$152</f>
        <v>0</v>
      </c>
      <c r="AC289" s="333">
        <f>'24A'!$AC$152</f>
        <v>0</v>
      </c>
      <c r="AD289" s="333">
        <f>'25A'!$AC$152</f>
        <v>0</v>
      </c>
      <c r="AE289" s="333">
        <f>'26A'!$AC$152</f>
        <v>0</v>
      </c>
      <c r="AF289" s="333">
        <f>'27A'!$AC$152</f>
        <v>0</v>
      </c>
      <c r="AG289" s="333">
        <f>'28A'!$AC$152</f>
        <v>0</v>
      </c>
      <c r="AH289" s="333">
        <f>'29A'!$AC$152</f>
        <v>0</v>
      </c>
      <c r="AI289" s="333">
        <f>'30A'!$AC$152</f>
        <v>0</v>
      </c>
    </row>
    <row r="290" spans="2:35" ht="17.399999999999999" hidden="1">
      <c r="B290" s="296" t="s">
        <v>150</v>
      </c>
      <c r="C290" s="286" t="s">
        <v>640</v>
      </c>
      <c r="D290" s="293" t="s">
        <v>259</v>
      </c>
      <c r="E290" s="287" t="e">
        <f t="shared" si="4"/>
        <v>#REF!</v>
      </c>
      <c r="F290" s="333">
        <f>'1A'!$AE$152</f>
        <v>0</v>
      </c>
      <c r="G290" s="333" t="e">
        <f>#REF!</f>
        <v>#REF!</v>
      </c>
      <c r="H290" s="333">
        <f>'3A'!$AD$152</f>
        <v>0</v>
      </c>
      <c r="I290" s="333">
        <f>'4A'!$AD$152</f>
        <v>0</v>
      </c>
      <c r="J290" s="333">
        <f>'5A'!$AD$152</f>
        <v>0</v>
      </c>
      <c r="K290" s="333">
        <f>'6A'!$AD$152</f>
        <v>0</v>
      </c>
      <c r="L290" s="333">
        <f>'7A'!$AD$152</f>
        <v>0</v>
      </c>
      <c r="M290" s="333">
        <f>'8A'!$AD$152</f>
        <v>0</v>
      </c>
      <c r="N290" s="333">
        <f>'9A'!$AD$152</f>
        <v>0</v>
      </c>
      <c r="O290" s="333">
        <f>'10A'!$AD$152</f>
        <v>0</v>
      </c>
      <c r="P290" s="333">
        <f>'11A'!$AD$152</f>
        <v>0</v>
      </c>
      <c r="Q290" s="333">
        <f>'12A'!$AD$152</f>
        <v>0</v>
      </c>
      <c r="R290" s="333">
        <f>'13A'!$AD$152</f>
        <v>0</v>
      </c>
      <c r="S290" s="333">
        <f>'14A'!$AD$152</f>
        <v>0</v>
      </c>
      <c r="T290" s="333">
        <f>'15A'!$AD$152</f>
        <v>0</v>
      </c>
      <c r="U290" s="333">
        <f>'16A'!$AD$152</f>
        <v>0</v>
      </c>
      <c r="V290" s="333">
        <f>'17A'!$AD$152</f>
        <v>0</v>
      </c>
      <c r="W290" s="333">
        <f>'18A'!$AD$152</f>
        <v>0</v>
      </c>
      <c r="X290" s="333">
        <f>'19A'!$AD$152</f>
        <v>0</v>
      </c>
      <c r="Y290" s="333">
        <f>'20A'!$AD$152</f>
        <v>0</v>
      </c>
      <c r="Z290" s="333">
        <f>'21A'!$AD$152</f>
        <v>0</v>
      </c>
      <c r="AA290" s="333">
        <f>'22A'!$AD$152</f>
        <v>0</v>
      </c>
      <c r="AB290" s="333">
        <f>'23A'!$AD$152</f>
        <v>0</v>
      </c>
      <c r="AC290" s="333">
        <f>'24A'!$AD$152</f>
        <v>0</v>
      </c>
      <c r="AD290" s="333">
        <f>'25A'!$AD$152</f>
        <v>0</v>
      </c>
      <c r="AE290" s="333">
        <f>'26A'!$AD$152</f>
        <v>0</v>
      </c>
      <c r="AF290" s="333">
        <f>'27A'!$AD$152</f>
        <v>0</v>
      </c>
      <c r="AG290" s="333">
        <f>'28A'!$AD$152</f>
        <v>0</v>
      </c>
      <c r="AH290" s="333">
        <f>'29A'!$AD$152</f>
        <v>0</v>
      </c>
      <c r="AI290" s="333">
        <f>'30A'!$AD$152</f>
        <v>0</v>
      </c>
    </row>
    <row r="291" spans="2:35" ht="17.399999999999999" hidden="1">
      <c r="B291" s="296" t="s">
        <v>152</v>
      </c>
      <c r="C291" s="286" t="s">
        <v>641</v>
      </c>
      <c r="D291" s="293" t="s">
        <v>259</v>
      </c>
      <c r="E291" s="287" t="e">
        <f t="shared" si="4"/>
        <v>#REF!</v>
      </c>
      <c r="F291" s="333">
        <f>'1A'!$AF$152</f>
        <v>0</v>
      </c>
      <c r="G291" s="333" t="e">
        <f>#REF!</f>
        <v>#REF!</v>
      </c>
      <c r="H291" s="333">
        <f>'3A'!$AE$152</f>
        <v>0</v>
      </c>
      <c r="I291" s="333">
        <f>'4A'!$AE$152</f>
        <v>0</v>
      </c>
      <c r="J291" s="333">
        <f>'5A'!$AE$152</f>
        <v>0</v>
      </c>
      <c r="K291" s="333">
        <f>'6A'!$AE$152</f>
        <v>0</v>
      </c>
      <c r="L291" s="333">
        <f>'7A'!$AE$152</f>
        <v>0</v>
      </c>
      <c r="M291" s="333">
        <f>'8A'!$AE$152</f>
        <v>0</v>
      </c>
      <c r="N291" s="333">
        <f>'9A'!$AE$152</f>
        <v>0</v>
      </c>
      <c r="O291" s="333">
        <f>'10A'!$AE$152</f>
        <v>0</v>
      </c>
      <c r="P291" s="333">
        <f>'11A'!$AE$152</f>
        <v>0</v>
      </c>
      <c r="Q291" s="333">
        <f>'12A'!$AE$152</f>
        <v>0</v>
      </c>
      <c r="R291" s="333">
        <f>'13A'!$AE$152</f>
        <v>0</v>
      </c>
      <c r="S291" s="333">
        <f>'14A'!$AE$152</f>
        <v>0</v>
      </c>
      <c r="T291" s="333">
        <f>'15A'!$AE$152</f>
        <v>0</v>
      </c>
      <c r="U291" s="333">
        <f>'16A'!$AE$152</f>
        <v>0</v>
      </c>
      <c r="V291" s="333">
        <f>'17A'!$AE$152</f>
        <v>0</v>
      </c>
      <c r="W291" s="333">
        <f>'18A'!$AE$152</f>
        <v>0</v>
      </c>
      <c r="X291" s="333">
        <f>'19A'!$AE$152</f>
        <v>0</v>
      </c>
      <c r="Y291" s="333">
        <f>'20A'!$AE$152</f>
        <v>0</v>
      </c>
      <c r="Z291" s="333">
        <f>'21A'!$AE$152</f>
        <v>0</v>
      </c>
      <c r="AA291" s="333">
        <f>'22A'!$AE$152</f>
        <v>0</v>
      </c>
      <c r="AB291" s="333">
        <f>'23A'!$AE$152</f>
        <v>0</v>
      </c>
      <c r="AC291" s="333">
        <f>'24A'!$AE$152</f>
        <v>0</v>
      </c>
      <c r="AD291" s="333">
        <f>'25A'!$AE$152</f>
        <v>0</v>
      </c>
      <c r="AE291" s="333">
        <f>'26A'!$AE$152</f>
        <v>0</v>
      </c>
      <c r="AF291" s="333">
        <f>'27A'!$AE$152</f>
        <v>0</v>
      </c>
      <c r="AG291" s="333">
        <f>'28A'!$AE$152</f>
        <v>0</v>
      </c>
      <c r="AH291" s="333">
        <f>'29A'!$AE$152</f>
        <v>0</v>
      </c>
      <c r="AI291" s="333">
        <f>'30A'!$AE$152</f>
        <v>0</v>
      </c>
    </row>
  </sheetData>
  <autoFilter ref="B10:T291" xr:uid="{00000000-0009-0000-0000-000002000000}">
    <filterColumn colId="3">
      <filters>
        <filter val="7"/>
        <filter val="28"/>
      </filters>
    </filterColumn>
  </autoFilter>
  <mergeCells count="1">
    <mergeCell ref="A8:E8"/>
  </mergeCells>
  <printOptions horizontalCentered="1"/>
  <pageMargins left="0.2" right="0.25" top="0.25" bottom="0.25" header="0.05" footer="0.05"/>
  <pageSetup scale="85"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I18"/>
  <sheetViews>
    <sheetView workbookViewId="0">
      <selection activeCell="C31" sqref="C31:C33"/>
    </sheetView>
  </sheetViews>
  <sheetFormatPr defaultRowHeight="15"/>
  <cols>
    <col min="1" max="1" width="5.36328125" customWidth="1"/>
    <col min="5" max="5" width="10.1796875" customWidth="1"/>
    <col min="6" max="15" width="15.1796875" customWidth="1"/>
  </cols>
  <sheetData>
    <row r="1" spans="1:35" ht="20.25" customHeight="1">
      <c r="B1" s="671" t="s">
        <v>717</v>
      </c>
      <c r="C1" s="671"/>
      <c r="D1" s="671"/>
      <c r="E1" s="671"/>
      <c r="F1" s="671"/>
      <c r="G1" s="671"/>
      <c r="H1" s="671"/>
      <c r="I1" s="671"/>
      <c r="J1" s="671"/>
    </row>
    <row r="2" spans="1:35">
      <c r="F2" s="280"/>
      <c r="G2" s="280"/>
      <c r="H2" s="280"/>
      <c r="I2" s="280"/>
      <c r="J2" s="280"/>
      <c r="K2" s="280"/>
      <c r="L2" s="280"/>
      <c r="M2" s="280"/>
      <c r="N2" s="280"/>
      <c r="O2" s="280"/>
      <c r="P2" s="280"/>
      <c r="Q2" s="280"/>
      <c r="R2" s="280"/>
      <c r="S2" s="280"/>
      <c r="T2" s="280"/>
      <c r="U2" s="280"/>
      <c r="V2" s="280"/>
      <c r="W2" s="280"/>
      <c r="X2" s="280"/>
      <c r="Y2" s="280"/>
      <c r="Z2" s="280"/>
      <c r="AA2" s="280"/>
      <c r="AB2" s="280"/>
      <c r="AC2" s="280"/>
      <c r="AD2" s="280"/>
      <c r="AE2" s="280"/>
      <c r="AF2" s="280"/>
      <c r="AG2" s="280"/>
      <c r="AH2" s="280"/>
    </row>
    <row r="3" spans="1:35" ht="16.8">
      <c r="F3" s="280"/>
      <c r="G3" s="299" t="s">
        <v>74</v>
      </c>
      <c r="H3" s="369"/>
    </row>
    <row r="4" spans="1:35" ht="16.8">
      <c r="F4" s="280"/>
      <c r="G4" s="299" t="s">
        <v>75</v>
      </c>
      <c r="H4" s="369"/>
    </row>
    <row r="5" spans="1:35" ht="16.8">
      <c r="F5" s="280"/>
      <c r="G5" s="299" t="s">
        <v>143</v>
      </c>
      <c r="H5" s="369"/>
    </row>
    <row r="7" spans="1:35" s="349" customFormat="1" ht="16.8"/>
    <row r="8" spans="1:35" s="349" customFormat="1" ht="31.5" customHeight="1">
      <c r="A8" s="370" t="s">
        <v>49</v>
      </c>
      <c r="B8" s="672" t="s">
        <v>721</v>
      </c>
      <c r="C8" s="672" t="s">
        <v>718</v>
      </c>
      <c r="D8" s="672" t="s">
        <v>719</v>
      </c>
      <c r="E8" s="473" t="s">
        <v>720</v>
      </c>
      <c r="F8" s="279">
        <v>1</v>
      </c>
      <c r="G8" s="279">
        <v>2</v>
      </c>
      <c r="H8" s="279">
        <v>3</v>
      </c>
      <c r="I8" s="279">
        <v>4</v>
      </c>
      <c r="J8" s="279">
        <v>5</v>
      </c>
      <c r="K8" s="279">
        <v>6</v>
      </c>
      <c r="L8" s="279">
        <v>7</v>
      </c>
      <c r="M8" s="279">
        <v>8</v>
      </c>
      <c r="N8" s="279">
        <v>9</v>
      </c>
      <c r="O8" s="279">
        <v>10</v>
      </c>
      <c r="P8" s="279">
        <v>11</v>
      </c>
      <c r="Q8" s="279">
        <v>12</v>
      </c>
      <c r="R8" s="279">
        <v>13</v>
      </c>
      <c r="S8" s="279">
        <v>14</v>
      </c>
      <c r="T8" s="279">
        <v>15</v>
      </c>
      <c r="U8" s="279">
        <v>16</v>
      </c>
      <c r="V8" s="279">
        <v>17</v>
      </c>
      <c r="W8" s="279">
        <v>18</v>
      </c>
      <c r="X8" s="279">
        <v>19</v>
      </c>
      <c r="Y8" s="279">
        <v>20</v>
      </c>
      <c r="Z8" s="279">
        <v>21</v>
      </c>
      <c r="AA8" s="279">
        <v>22</v>
      </c>
      <c r="AB8" s="279">
        <v>23</v>
      </c>
      <c r="AC8" s="279">
        <v>24</v>
      </c>
      <c r="AD8" s="279">
        <v>25</v>
      </c>
      <c r="AE8" s="279">
        <v>26</v>
      </c>
      <c r="AF8" s="279">
        <v>27</v>
      </c>
      <c r="AG8" s="279">
        <v>28</v>
      </c>
      <c r="AH8" s="279">
        <v>29</v>
      </c>
      <c r="AI8" s="279">
        <v>30</v>
      </c>
    </row>
    <row r="9" spans="1:35" s="349" customFormat="1" ht="33" customHeight="1">
      <c r="A9" s="370"/>
      <c r="B9" s="673"/>
      <c r="C9" s="673"/>
      <c r="D9" s="673"/>
      <c r="E9" s="473" t="s">
        <v>703</v>
      </c>
      <c r="F9" s="460" t="str">
        <f>'1A'!$G$6</f>
        <v>BÀN DINING 230 KD MẶT CÓ LỖ DÙ</v>
      </c>
      <c r="G9" s="460" t="e">
        <f>#REF!</f>
        <v>#REF!</v>
      </c>
      <c r="H9" s="467">
        <f>'3A'!$G6</f>
        <v>0</v>
      </c>
      <c r="I9" s="467">
        <f>'4A'!$G6</f>
        <v>0</v>
      </c>
      <c r="J9" s="467">
        <f>'5A'!$G6</f>
        <v>0</v>
      </c>
      <c r="K9" s="467">
        <f>'6A'!$G6</f>
        <v>0</v>
      </c>
      <c r="L9" s="460">
        <f>'7A'!$G6</f>
        <v>0</v>
      </c>
      <c r="M9" s="460">
        <f>'8A'!$G6</f>
        <v>0</v>
      </c>
      <c r="N9" s="460"/>
      <c r="O9" s="460"/>
      <c r="P9" s="460"/>
      <c r="Q9" s="460"/>
      <c r="R9" s="460"/>
      <c r="S9" s="460"/>
      <c r="T9" s="460"/>
      <c r="U9" s="460"/>
      <c r="V9" s="460"/>
      <c r="W9" s="460"/>
      <c r="X9" s="460"/>
      <c r="Y9" s="460"/>
      <c r="Z9" s="460"/>
      <c r="AA9" s="460"/>
      <c r="AB9" s="460"/>
      <c r="AC9" s="460"/>
      <c r="AD9" s="460"/>
      <c r="AE9" s="460"/>
      <c r="AF9" s="460"/>
      <c r="AG9" s="460"/>
      <c r="AH9" s="460"/>
      <c r="AI9" s="460"/>
    </row>
    <row r="10" spans="1:35" s="349" customFormat="1" ht="33" customHeight="1">
      <c r="A10" s="370"/>
      <c r="B10" s="473"/>
      <c r="C10" s="473"/>
      <c r="D10" s="473"/>
      <c r="E10" s="473"/>
      <c r="F10" s="460" t="str">
        <f>'1A'!$G$7</f>
        <v>T2520-21V1- CÀO XƯỚC</v>
      </c>
      <c r="G10" s="461" t="e">
        <f>#REF!</f>
        <v>#REF!</v>
      </c>
      <c r="H10" s="463">
        <f>'3A'!$G7</f>
        <v>0</v>
      </c>
      <c r="I10" s="463">
        <f>'4A'!$G7</f>
        <v>0</v>
      </c>
      <c r="J10" s="463">
        <f>'5A'!$G7</f>
        <v>0</v>
      </c>
      <c r="K10" s="463">
        <f>'6A'!$G7</f>
        <v>0</v>
      </c>
      <c r="L10" s="461">
        <f>'7A'!$G7</f>
        <v>0</v>
      </c>
      <c r="M10" s="461">
        <f>'8A'!$G7</f>
        <v>0</v>
      </c>
      <c r="N10" s="461"/>
      <c r="O10" s="461"/>
      <c r="P10" s="461"/>
      <c r="Q10" s="461"/>
      <c r="R10" s="461"/>
      <c r="S10" s="461"/>
      <c r="T10" s="461"/>
      <c r="U10" s="461"/>
      <c r="V10" s="461"/>
      <c r="W10" s="461"/>
      <c r="X10" s="461"/>
      <c r="Y10" s="461"/>
      <c r="Z10" s="461"/>
      <c r="AA10" s="461"/>
      <c r="AB10" s="461"/>
      <c r="AC10" s="461"/>
      <c r="AD10" s="461"/>
      <c r="AE10" s="461"/>
      <c r="AF10" s="461"/>
      <c r="AG10" s="461"/>
      <c r="AH10" s="461"/>
      <c r="AI10" s="461"/>
    </row>
    <row r="11" spans="1:35">
      <c r="A11" s="474">
        <v>1</v>
      </c>
      <c r="B11" s="474"/>
      <c r="C11" s="474"/>
      <c r="D11" s="474"/>
      <c r="E11" s="474" t="e">
        <f>SUM($F11:$AI11)</f>
        <v>#REF!</v>
      </c>
      <c r="F11" s="474">
        <f>SUMIF('1A'!$E$229:$J$229,'TH DÂY'!$B11,'1A'!$E$230:$J$230)</f>
        <v>0</v>
      </c>
      <c r="G11" s="474" t="e">
        <f>SUMIF(#REF!,'TH DÂY'!$B11,#REF!)</f>
        <v>#REF!</v>
      </c>
      <c r="H11" s="474">
        <f>SUMIF('3A'!$E$229:$J$229,'TH DÂY'!$B11,'3A'!$E$230:$J$230)</f>
        <v>0</v>
      </c>
      <c r="I11" s="474">
        <f>SUMIF('4A'!$E$229:$J$229,'TH DÂY'!$B11,'4A'!$E$230:$J$230)</f>
        <v>0</v>
      </c>
      <c r="J11" s="474">
        <f>SUMIF('5A'!$E$229:$J$229,'TH DÂY'!$B11,'5A'!$E$230:$J$230)</f>
        <v>0</v>
      </c>
      <c r="K11" s="474">
        <f>SUMIF('6A'!$E$229:$J$229,'TH DÂY'!$B11,'6A'!$E$230:$J$230)</f>
        <v>0</v>
      </c>
      <c r="L11" s="474">
        <f>SUMIF('7A'!$E$229:$J$229,'TH DÂY'!$B11,'7A'!$E$230:$J$230)</f>
        <v>0</v>
      </c>
      <c r="M11" s="474">
        <f>SUMIF('8A'!$E$229:$J$229,'TH DÂY'!$B11,'8A'!$E$230:$J$230)</f>
        <v>0</v>
      </c>
      <c r="N11" s="474">
        <f>SUMIF('8A'!$E$229:$J$229,'TH DÂY'!$B11,'8A'!$E$230:$J$230)</f>
        <v>0</v>
      </c>
      <c r="O11" s="474">
        <f>SUMIF('8A'!$E$229:$J$229,'TH DÂY'!$B11,'8A'!$E$230:$J$230)</f>
        <v>0</v>
      </c>
      <c r="P11" s="474">
        <f>SUMIF('8A'!$E$229:$J$229,'TH DÂY'!$B11,'8A'!$E$230:$J$230)</f>
        <v>0</v>
      </c>
      <c r="Q11" s="474">
        <f>SUMIF('8A'!$E$229:$J$229,'TH DÂY'!$B11,'8A'!$E$230:$J$230)</f>
        <v>0</v>
      </c>
      <c r="R11" s="474">
        <f>SUMIF('8A'!$E$229:$J$229,'TH DÂY'!$B11,'8A'!$E$230:$J$230)</f>
        <v>0</v>
      </c>
      <c r="S11" s="474">
        <f>SUMIF('8A'!$E$229:$J$229,'TH DÂY'!$B11,'8A'!$E$230:$J$230)</f>
        <v>0</v>
      </c>
      <c r="T11" s="474">
        <f>SUMIF('8A'!$E$229:$J$229,'TH DÂY'!$B11,'8A'!$E$230:$J$230)</f>
        <v>0</v>
      </c>
      <c r="U11" s="474">
        <f>SUMIF('8A'!$E$229:$J$229,'TH DÂY'!$B11,'8A'!$E$230:$J$230)</f>
        <v>0</v>
      </c>
      <c r="V11" s="474">
        <f>SUMIF('8A'!$E$229:$J$229,'TH DÂY'!$B11,'8A'!$E$230:$J$230)</f>
        <v>0</v>
      </c>
      <c r="W11" s="474">
        <f>SUMIF('8A'!$E$229:$J$229,'TH DÂY'!$B11,'8A'!$E$230:$J$230)</f>
        <v>0</v>
      </c>
      <c r="X11" s="474">
        <f>SUMIF('8A'!$E$229:$J$229,'TH DÂY'!$B11,'8A'!$E$230:$J$230)</f>
        <v>0</v>
      </c>
      <c r="Y11" s="474">
        <f>SUMIF('8A'!$E$229:$J$229,'TH DÂY'!$B11,'8A'!$E$230:$J$230)</f>
        <v>0</v>
      </c>
      <c r="Z11" s="474">
        <f>SUMIF('8A'!$E$229:$J$229,'TH DÂY'!$B11,'8A'!$E$230:$J$230)</f>
        <v>0</v>
      </c>
      <c r="AA11" s="474">
        <f>SUMIF('8A'!$E$229:$J$229,'TH DÂY'!$B11,'8A'!$E$230:$J$230)</f>
        <v>0</v>
      </c>
      <c r="AB11" s="474">
        <f>SUMIF('8A'!$E$229:$J$229,'TH DÂY'!$B11,'8A'!$E$230:$J$230)</f>
        <v>0</v>
      </c>
      <c r="AC11" s="474">
        <f>SUMIF('8A'!$E$229:$J$229,'TH DÂY'!$B11,'8A'!$E$230:$J$230)</f>
        <v>0</v>
      </c>
      <c r="AD11" s="474">
        <f>SUMIF('8A'!$E$229:$J$229,'TH DÂY'!$B11,'8A'!$E$230:$J$230)</f>
        <v>0</v>
      </c>
      <c r="AE11" s="474">
        <f>SUMIF('8A'!$E$229:$J$229,'TH DÂY'!$B11,'8A'!$E$230:$J$230)</f>
        <v>0</v>
      </c>
      <c r="AF11" s="474">
        <f>SUMIF('8A'!$E$229:$J$229,'TH DÂY'!$B11,'8A'!$E$230:$J$230)</f>
        <v>0</v>
      </c>
      <c r="AG11" s="474">
        <f>SUMIF('8A'!$E$229:$J$229,'TH DÂY'!$B11,'8A'!$E$230:$J$230)</f>
        <v>0</v>
      </c>
      <c r="AH11" s="474">
        <f>SUMIF('8A'!$E$229:$J$229,'TH DÂY'!$B11,'8A'!$E$230:$J$230)</f>
        <v>0</v>
      </c>
      <c r="AI11" s="474">
        <f>SUMIF('8A'!$E$229:$J$229,'TH DÂY'!$B11,'8A'!$E$230:$J$230)</f>
        <v>0</v>
      </c>
    </row>
    <row r="12" spans="1:35">
      <c r="A12" s="474">
        <v>2</v>
      </c>
      <c r="B12" s="474"/>
      <c r="C12" s="474"/>
      <c r="D12" s="474"/>
      <c r="E12" s="474" t="e">
        <f t="shared" ref="E12:E18" si="0">SUM($F12:$AI12)</f>
        <v>#REF!</v>
      </c>
      <c r="F12" s="474">
        <f>SUMIF('1A'!$E$229:$J$229,'TH DÂY'!$B12,'1A'!$E$230:$J$230)</f>
        <v>0</v>
      </c>
      <c r="G12" s="474" t="e">
        <f>SUMIF(#REF!,'TH DÂY'!$B12,#REF!)</f>
        <v>#REF!</v>
      </c>
      <c r="H12" s="474">
        <f>SUMIF('3A'!$E$229:$J$229,'TH DÂY'!$B12,'3A'!$E$230:$J$230)</f>
        <v>0</v>
      </c>
      <c r="I12" s="474">
        <f>SUMIF('4A'!$E$229:$J$229,'TH DÂY'!$B12,'4A'!$E$230:$J$230)</f>
        <v>0</v>
      </c>
      <c r="J12" s="474">
        <f>SUMIF('5A'!$E$229:$J$229,'TH DÂY'!$B12,'5A'!$E$230:$J$230)</f>
        <v>0</v>
      </c>
      <c r="K12" s="474">
        <f>SUMIF('6A'!$E$229:$J$229,'TH DÂY'!$B12,'6A'!$E$230:$J$230)</f>
        <v>0</v>
      </c>
      <c r="L12" s="474">
        <f>SUMIF('7A'!$E$229:$J$229,'TH DÂY'!$B12,'7A'!$E$230:$J$230)</f>
        <v>0</v>
      </c>
      <c r="M12" s="474">
        <f>SUMIF('8A'!$E$229:$J$229,'TH DÂY'!$B12,'8A'!$E$230:$J$230)</f>
        <v>0</v>
      </c>
      <c r="N12" s="474">
        <f>SUMIF('8A'!$E$229:$J$229,'TH DÂY'!$B12,'8A'!$E$230:$J$230)</f>
        <v>0</v>
      </c>
      <c r="O12" s="474">
        <f>SUMIF('8A'!$E$229:$J$229,'TH DÂY'!$B12,'8A'!$E$230:$J$230)</f>
        <v>0</v>
      </c>
      <c r="P12" s="474">
        <f>SUMIF('8A'!$E$229:$J$229,'TH DÂY'!$B12,'8A'!$E$230:$J$230)</f>
        <v>0</v>
      </c>
      <c r="Q12" s="474">
        <f>SUMIF('8A'!$E$229:$J$229,'TH DÂY'!$B12,'8A'!$E$230:$J$230)</f>
        <v>0</v>
      </c>
      <c r="R12" s="474">
        <f>SUMIF('8A'!$E$229:$J$229,'TH DÂY'!$B12,'8A'!$E$230:$J$230)</f>
        <v>0</v>
      </c>
      <c r="S12" s="474">
        <f>SUMIF('8A'!$E$229:$J$229,'TH DÂY'!$B12,'8A'!$E$230:$J$230)</f>
        <v>0</v>
      </c>
      <c r="T12" s="474">
        <f>SUMIF('8A'!$E$229:$J$229,'TH DÂY'!$B12,'8A'!$E$230:$J$230)</f>
        <v>0</v>
      </c>
      <c r="U12" s="474">
        <f>SUMIF('8A'!$E$229:$J$229,'TH DÂY'!$B12,'8A'!$E$230:$J$230)</f>
        <v>0</v>
      </c>
      <c r="V12" s="474">
        <f>SUMIF('8A'!$E$229:$J$229,'TH DÂY'!$B12,'8A'!$E$230:$J$230)</f>
        <v>0</v>
      </c>
      <c r="W12" s="474">
        <f>SUMIF('8A'!$E$229:$J$229,'TH DÂY'!$B12,'8A'!$E$230:$J$230)</f>
        <v>0</v>
      </c>
      <c r="X12" s="474">
        <f>SUMIF('8A'!$E$229:$J$229,'TH DÂY'!$B12,'8A'!$E$230:$J$230)</f>
        <v>0</v>
      </c>
      <c r="Y12" s="474">
        <f>SUMIF('8A'!$E$229:$J$229,'TH DÂY'!$B12,'8A'!$E$230:$J$230)</f>
        <v>0</v>
      </c>
      <c r="Z12" s="474">
        <f>SUMIF('8A'!$E$229:$J$229,'TH DÂY'!$B12,'8A'!$E$230:$J$230)</f>
        <v>0</v>
      </c>
      <c r="AA12" s="474">
        <f>SUMIF('8A'!$E$229:$J$229,'TH DÂY'!$B12,'8A'!$E$230:$J$230)</f>
        <v>0</v>
      </c>
      <c r="AB12" s="474">
        <f>SUMIF('8A'!$E$229:$J$229,'TH DÂY'!$B12,'8A'!$E$230:$J$230)</f>
        <v>0</v>
      </c>
      <c r="AC12" s="474">
        <f>SUMIF('8A'!$E$229:$J$229,'TH DÂY'!$B12,'8A'!$E$230:$J$230)</f>
        <v>0</v>
      </c>
      <c r="AD12" s="474">
        <f>SUMIF('8A'!$E$229:$J$229,'TH DÂY'!$B12,'8A'!$E$230:$J$230)</f>
        <v>0</v>
      </c>
      <c r="AE12" s="474">
        <f>SUMIF('8A'!$E$229:$J$229,'TH DÂY'!$B12,'8A'!$E$230:$J$230)</f>
        <v>0</v>
      </c>
      <c r="AF12" s="474">
        <f>SUMIF('8A'!$E$229:$J$229,'TH DÂY'!$B12,'8A'!$E$230:$J$230)</f>
        <v>0</v>
      </c>
      <c r="AG12" s="474">
        <f>SUMIF('8A'!$E$229:$J$229,'TH DÂY'!$B12,'8A'!$E$230:$J$230)</f>
        <v>0</v>
      </c>
      <c r="AH12" s="474">
        <f>SUMIF('8A'!$E$229:$J$229,'TH DÂY'!$B12,'8A'!$E$230:$J$230)</f>
        <v>0</v>
      </c>
      <c r="AI12" s="474">
        <f>SUMIF('8A'!$E$229:$J$229,'TH DÂY'!$B12,'8A'!$E$230:$J$230)</f>
        <v>0</v>
      </c>
    </row>
    <row r="13" spans="1:35">
      <c r="A13" s="474">
        <v>3</v>
      </c>
      <c r="B13" s="474"/>
      <c r="C13" s="474"/>
      <c r="D13" s="474"/>
      <c r="E13" s="474" t="e">
        <f t="shared" si="0"/>
        <v>#REF!</v>
      </c>
      <c r="F13" s="474">
        <f>SUMIF('1A'!$E$229:$J$229,'TH DÂY'!$B13,'1A'!$E$230:$J$230)</f>
        <v>0</v>
      </c>
      <c r="G13" s="474" t="e">
        <f>SUMIF(#REF!,'TH DÂY'!$B13,#REF!)</f>
        <v>#REF!</v>
      </c>
      <c r="H13" s="474">
        <f>SUMIF('3A'!$E$229:$J$229,'TH DÂY'!$B13,'3A'!$E$230:$J$230)</f>
        <v>0</v>
      </c>
      <c r="I13" s="474">
        <f>SUMIF('4A'!$E$229:$J$229,'TH DÂY'!$B13,'4A'!$E$230:$J$230)</f>
        <v>0</v>
      </c>
      <c r="J13" s="474">
        <f>SUMIF('5A'!$E$229:$J$229,'TH DÂY'!$B13,'5A'!$E$230:$J$230)</f>
        <v>0</v>
      </c>
      <c r="K13" s="474">
        <f>SUMIF('6A'!$E$229:$J$229,'TH DÂY'!$B13,'6A'!$E$230:$J$230)</f>
        <v>0</v>
      </c>
      <c r="L13" s="474">
        <f>SUMIF('7A'!$E$229:$J$229,'TH DÂY'!$B13,'7A'!$E$230:$J$230)</f>
        <v>0</v>
      </c>
      <c r="M13" s="474">
        <f>SUMIF('8A'!$E$229:$J$229,'TH DÂY'!$B13,'8A'!$E$230:$J$230)</f>
        <v>0</v>
      </c>
      <c r="N13" s="474">
        <f>SUMIF('8A'!$E$229:$J$229,'TH DÂY'!$B13,'8A'!$E$230:$J$230)</f>
        <v>0</v>
      </c>
      <c r="O13" s="474">
        <f>SUMIF('8A'!$E$229:$J$229,'TH DÂY'!$B13,'8A'!$E$230:$J$230)</f>
        <v>0</v>
      </c>
      <c r="P13" s="474">
        <f>SUMIF('8A'!$E$229:$J$229,'TH DÂY'!$B13,'8A'!$E$230:$J$230)</f>
        <v>0</v>
      </c>
      <c r="Q13" s="474">
        <f>SUMIF('8A'!$E$229:$J$229,'TH DÂY'!$B13,'8A'!$E$230:$J$230)</f>
        <v>0</v>
      </c>
      <c r="R13" s="474">
        <f>SUMIF('8A'!$E$229:$J$229,'TH DÂY'!$B13,'8A'!$E$230:$J$230)</f>
        <v>0</v>
      </c>
      <c r="S13" s="474">
        <f>SUMIF('8A'!$E$229:$J$229,'TH DÂY'!$B13,'8A'!$E$230:$J$230)</f>
        <v>0</v>
      </c>
      <c r="T13" s="474">
        <f>SUMIF('8A'!$E$229:$J$229,'TH DÂY'!$B13,'8A'!$E$230:$J$230)</f>
        <v>0</v>
      </c>
      <c r="U13" s="474">
        <f>SUMIF('8A'!$E$229:$J$229,'TH DÂY'!$B13,'8A'!$E$230:$J$230)</f>
        <v>0</v>
      </c>
      <c r="V13" s="474">
        <f>SUMIF('8A'!$E$229:$J$229,'TH DÂY'!$B13,'8A'!$E$230:$J$230)</f>
        <v>0</v>
      </c>
      <c r="W13" s="474">
        <f>SUMIF('8A'!$E$229:$J$229,'TH DÂY'!$B13,'8A'!$E$230:$J$230)</f>
        <v>0</v>
      </c>
      <c r="X13" s="474">
        <f>SUMIF('8A'!$E$229:$J$229,'TH DÂY'!$B13,'8A'!$E$230:$J$230)</f>
        <v>0</v>
      </c>
      <c r="Y13" s="474">
        <f>SUMIF('8A'!$E$229:$J$229,'TH DÂY'!$B13,'8A'!$E$230:$J$230)</f>
        <v>0</v>
      </c>
      <c r="Z13" s="474">
        <f>SUMIF('8A'!$E$229:$J$229,'TH DÂY'!$B13,'8A'!$E$230:$J$230)</f>
        <v>0</v>
      </c>
      <c r="AA13" s="474">
        <f>SUMIF('8A'!$E$229:$J$229,'TH DÂY'!$B13,'8A'!$E$230:$J$230)</f>
        <v>0</v>
      </c>
      <c r="AB13" s="474">
        <f>SUMIF('8A'!$E$229:$J$229,'TH DÂY'!$B13,'8A'!$E$230:$J$230)</f>
        <v>0</v>
      </c>
      <c r="AC13" s="474">
        <f>SUMIF('8A'!$E$229:$J$229,'TH DÂY'!$B13,'8A'!$E$230:$J$230)</f>
        <v>0</v>
      </c>
      <c r="AD13" s="474">
        <f>SUMIF('8A'!$E$229:$J$229,'TH DÂY'!$B13,'8A'!$E$230:$J$230)</f>
        <v>0</v>
      </c>
      <c r="AE13" s="474">
        <f>SUMIF('8A'!$E$229:$J$229,'TH DÂY'!$B13,'8A'!$E$230:$J$230)</f>
        <v>0</v>
      </c>
      <c r="AF13" s="474">
        <f>SUMIF('8A'!$E$229:$J$229,'TH DÂY'!$B13,'8A'!$E$230:$J$230)</f>
        <v>0</v>
      </c>
      <c r="AG13" s="474">
        <f>SUMIF('8A'!$E$229:$J$229,'TH DÂY'!$B13,'8A'!$E$230:$J$230)</f>
        <v>0</v>
      </c>
      <c r="AH13" s="474">
        <f>SUMIF('8A'!$E$229:$J$229,'TH DÂY'!$B13,'8A'!$E$230:$J$230)</f>
        <v>0</v>
      </c>
      <c r="AI13" s="474">
        <f>SUMIF('8A'!$E$229:$J$229,'TH DÂY'!$B13,'8A'!$E$230:$J$230)</f>
        <v>0</v>
      </c>
    </row>
    <row r="14" spans="1:35">
      <c r="A14" s="474">
        <v>4</v>
      </c>
      <c r="B14" s="474"/>
      <c r="C14" s="474"/>
      <c r="D14" s="474"/>
      <c r="E14" s="474" t="e">
        <f t="shared" si="0"/>
        <v>#REF!</v>
      </c>
      <c r="F14" s="474">
        <f>SUMIF('1A'!$E$229:$J$229,'TH DÂY'!$B14,'1A'!$E$230:$J$230)</f>
        <v>0</v>
      </c>
      <c r="G14" s="474" t="e">
        <f>SUMIF(#REF!,'TH DÂY'!$B14,#REF!)</f>
        <v>#REF!</v>
      </c>
      <c r="H14" s="474">
        <f>SUMIF('3A'!$E$229:$J$229,'TH DÂY'!$B14,'3A'!$E$230:$J$230)</f>
        <v>0</v>
      </c>
      <c r="I14" s="474">
        <f>SUMIF('4A'!$E$229:$J$229,'TH DÂY'!$B14,'4A'!$E$230:$J$230)</f>
        <v>0</v>
      </c>
      <c r="J14" s="474">
        <f>SUMIF('5A'!$E$229:$J$229,'TH DÂY'!$B14,'5A'!$E$230:$J$230)</f>
        <v>0</v>
      </c>
      <c r="K14" s="474">
        <f>SUMIF('6A'!$E$229:$J$229,'TH DÂY'!$B14,'6A'!$E$230:$J$230)</f>
        <v>0</v>
      </c>
      <c r="L14" s="474">
        <f>SUMIF('7A'!$E$229:$J$229,'TH DÂY'!$B14,'7A'!$E$230:$J$230)</f>
        <v>0</v>
      </c>
      <c r="M14" s="474">
        <f>SUMIF('8A'!$E$229:$J$229,'TH DÂY'!$B14,'8A'!$E$230:$J$230)</f>
        <v>0</v>
      </c>
      <c r="N14" s="474">
        <f>SUMIF('8A'!$E$229:$J$229,'TH DÂY'!$B14,'8A'!$E$230:$J$230)</f>
        <v>0</v>
      </c>
      <c r="O14" s="474">
        <f>SUMIF('8A'!$E$229:$J$229,'TH DÂY'!$B14,'8A'!$E$230:$J$230)</f>
        <v>0</v>
      </c>
      <c r="P14" s="474">
        <f>SUMIF('8A'!$E$229:$J$229,'TH DÂY'!$B14,'8A'!$E$230:$J$230)</f>
        <v>0</v>
      </c>
      <c r="Q14" s="474">
        <f>SUMIF('8A'!$E$229:$J$229,'TH DÂY'!$B14,'8A'!$E$230:$J$230)</f>
        <v>0</v>
      </c>
      <c r="R14" s="474">
        <f>SUMIF('8A'!$E$229:$J$229,'TH DÂY'!$B14,'8A'!$E$230:$J$230)</f>
        <v>0</v>
      </c>
      <c r="S14" s="474">
        <f>SUMIF('8A'!$E$229:$J$229,'TH DÂY'!$B14,'8A'!$E$230:$J$230)</f>
        <v>0</v>
      </c>
      <c r="T14" s="474">
        <f>SUMIF('8A'!$E$229:$J$229,'TH DÂY'!$B14,'8A'!$E$230:$J$230)</f>
        <v>0</v>
      </c>
      <c r="U14" s="474">
        <f>SUMIF('8A'!$E$229:$J$229,'TH DÂY'!$B14,'8A'!$E$230:$J$230)</f>
        <v>0</v>
      </c>
      <c r="V14" s="474">
        <f>SUMIF('8A'!$E$229:$J$229,'TH DÂY'!$B14,'8A'!$E$230:$J$230)</f>
        <v>0</v>
      </c>
      <c r="W14" s="474">
        <f>SUMIF('8A'!$E$229:$J$229,'TH DÂY'!$B14,'8A'!$E$230:$J$230)</f>
        <v>0</v>
      </c>
      <c r="X14" s="474">
        <f>SUMIF('8A'!$E$229:$J$229,'TH DÂY'!$B14,'8A'!$E$230:$J$230)</f>
        <v>0</v>
      </c>
      <c r="Y14" s="474">
        <f>SUMIF('8A'!$E$229:$J$229,'TH DÂY'!$B14,'8A'!$E$230:$J$230)</f>
        <v>0</v>
      </c>
      <c r="Z14" s="474">
        <f>SUMIF('8A'!$E$229:$J$229,'TH DÂY'!$B14,'8A'!$E$230:$J$230)</f>
        <v>0</v>
      </c>
      <c r="AA14" s="474">
        <f>SUMIF('8A'!$E$229:$J$229,'TH DÂY'!$B14,'8A'!$E$230:$J$230)</f>
        <v>0</v>
      </c>
      <c r="AB14" s="474">
        <f>SUMIF('8A'!$E$229:$J$229,'TH DÂY'!$B14,'8A'!$E$230:$J$230)</f>
        <v>0</v>
      </c>
      <c r="AC14" s="474">
        <f>SUMIF('8A'!$E$229:$J$229,'TH DÂY'!$B14,'8A'!$E$230:$J$230)</f>
        <v>0</v>
      </c>
      <c r="AD14" s="474">
        <f>SUMIF('8A'!$E$229:$J$229,'TH DÂY'!$B14,'8A'!$E$230:$J$230)</f>
        <v>0</v>
      </c>
      <c r="AE14" s="474">
        <f>SUMIF('8A'!$E$229:$J$229,'TH DÂY'!$B14,'8A'!$E$230:$J$230)</f>
        <v>0</v>
      </c>
      <c r="AF14" s="474">
        <f>SUMIF('8A'!$E$229:$J$229,'TH DÂY'!$B14,'8A'!$E$230:$J$230)</f>
        <v>0</v>
      </c>
      <c r="AG14" s="474">
        <f>SUMIF('8A'!$E$229:$J$229,'TH DÂY'!$B14,'8A'!$E$230:$J$230)</f>
        <v>0</v>
      </c>
      <c r="AH14" s="474">
        <f>SUMIF('8A'!$E$229:$J$229,'TH DÂY'!$B14,'8A'!$E$230:$J$230)</f>
        <v>0</v>
      </c>
      <c r="AI14" s="474">
        <f>SUMIF('8A'!$E$229:$J$229,'TH DÂY'!$B14,'8A'!$E$230:$J$230)</f>
        <v>0</v>
      </c>
    </row>
    <row r="15" spans="1:35">
      <c r="A15" s="474">
        <v>5</v>
      </c>
      <c r="B15" s="474"/>
      <c r="C15" s="474"/>
      <c r="D15" s="474"/>
      <c r="E15" s="474" t="e">
        <f t="shared" si="0"/>
        <v>#REF!</v>
      </c>
      <c r="F15" s="474">
        <f>SUMIF('1A'!$E$229:$J$229,'TH DÂY'!$B15,'1A'!$E$230:$J$230)</f>
        <v>0</v>
      </c>
      <c r="G15" s="474" t="e">
        <f>SUMIF(#REF!,'TH DÂY'!$B15,#REF!)</f>
        <v>#REF!</v>
      </c>
      <c r="H15" s="474">
        <f>SUMIF('3A'!$E$229:$J$229,'TH DÂY'!$B15,'3A'!$E$230:$J$230)</f>
        <v>0</v>
      </c>
      <c r="I15" s="474">
        <f>SUMIF('4A'!$E$229:$J$229,'TH DÂY'!$B15,'4A'!$E$230:$J$230)</f>
        <v>0</v>
      </c>
      <c r="J15" s="474">
        <f>SUMIF('5A'!$E$229:$J$229,'TH DÂY'!$B15,'5A'!$E$230:$J$230)</f>
        <v>0</v>
      </c>
      <c r="K15" s="474">
        <f>SUMIF('6A'!$E$229:$J$229,'TH DÂY'!$B15,'6A'!$E$230:$J$230)</f>
        <v>0</v>
      </c>
      <c r="L15" s="474">
        <f>SUMIF('7A'!$E$229:$J$229,'TH DÂY'!$B15,'7A'!$E$230:$J$230)</f>
        <v>0</v>
      </c>
      <c r="M15" s="474">
        <f>SUMIF('8A'!$E$229:$J$229,'TH DÂY'!$B15,'8A'!$E$230:$J$230)</f>
        <v>0</v>
      </c>
      <c r="N15" s="474">
        <f>SUMIF('8A'!$E$229:$J$229,'TH DÂY'!$B15,'8A'!$E$230:$J$230)</f>
        <v>0</v>
      </c>
      <c r="O15" s="474">
        <f>SUMIF('8A'!$E$229:$J$229,'TH DÂY'!$B15,'8A'!$E$230:$J$230)</f>
        <v>0</v>
      </c>
      <c r="P15" s="474">
        <f>SUMIF('8A'!$E$229:$J$229,'TH DÂY'!$B15,'8A'!$E$230:$J$230)</f>
        <v>0</v>
      </c>
      <c r="Q15" s="474">
        <f>SUMIF('8A'!$E$229:$J$229,'TH DÂY'!$B15,'8A'!$E$230:$J$230)</f>
        <v>0</v>
      </c>
      <c r="R15" s="474">
        <f>SUMIF('8A'!$E$229:$J$229,'TH DÂY'!$B15,'8A'!$E$230:$J$230)</f>
        <v>0</v>
      </c>
      <c r="S15" s="474">
        <f>SUMIF('8A'!$E$229:$J$229,'TH DÂY'!$B15,'8A'!$E$230:$J$230)</f>
        <v>0</v>
      </c>
      <c r="T15" s="474">
        <f>SUMIF('8A'!$E$229:$J$229,'TH DÂY'!$B15,'8A'!$E$230:$J$230)</f>
        <v>0</v>
      </c>
      <c r="U15" s="474">
        <f>SUMIF('8A'!$E$229:$J$229,'TH DÂY'!$B15,'8A'!$E$230:$J$230)</f>
        <v>0</v>
      </c>
      <c r="V15" s="474">
        <f>SUMIF('8A'!$E$229:$J$229,'TH DÂY'!$B15,'8A'!$E$230:$J$230)</f>
        <v>0</v>
      </c>
      <c r="W15" s="474">
        <f>SUMIF('8A'!$E$229:$J$229,'TH DÂY'!$B15,'8A'!$E$230:$J$230)</f>
        <v>0</v>
      </c>
      <c r="X15" s="474">
        <f>SUMIF('8A'!$E$229:$J$229,'TH DÂY'!$B15,'8A'!$E$230:$J$230)</f>
        <v>0</v>
      </c>
      <c r="Y15" s="474">
        <f>SUMIF('8A'!$E$229:$J$229,'TH DÂY'!$B15,'8A'!$E$230:$J$230)</f>
        <v>0</v>
      </c>
      <c r="Z15" s="474">
        <f>SUMIF('8A'!$E$229:$J$229,'TH DÂY'!$B15,'8A'!$E$230:$J$230)</f>
        <v>0</v>
      </c>
      <c r="AA15" s="474">
        <f>SUMIF('8A'!$E$229:$J$229,'TH DÂY'!$B15,'8A'!$E$230:$J$230)</f>
        <v>0</v>
      </c>
      <c r="AB15" s="474">
        <f>SUMIF('8A'!$E$229:$J$229,'TH DÂY'!$B15,'8A'!$E$230:$J$230)</f>
        <v>0</v>
      </c>
      <c r="AC15" s="474">
        <f>SUMIF('8A'!$E$229:$J$229,'TH DÂY'!$B15,'8A'!$E$230:$J$230)</f>
        <v>0</v>
      </c>
      <c r="AD15" s="474">
        <f>SUMIF('8A'!$E$229:$J$229,'TH DÂY'!$B15,'8A'!$E$230:$J$230)</f>
        <v>0</v>
      </c>
      <c r="AE15" s="474">
        <f>SUMIF('8A'!$E$229:$J$229,'TH DÂY'!$B15,'8A'!$E$230:$J$230)</f>
        <v>0</v>
      </c>
      <c r="AF15" s="474">
        <f>SUMIF('8A'!$E$229:$J$229,'TH DÂY'!$B15,'8A'!$E$230:$J$230)</f>
        <v>0</v>
      </c>
      <c r="AG15" s="474">
        <f>SUMIF('8A'!$E$229:$J$229,'TH DÂY'!$B15,'8A'!$E$230:$J$230)</f>
        <v>0</v>
      </c>
      <c r="AH15" s="474">
        <f>SUMIF('8A'!$E$229:$J$229,'TH DÂY'!$B15,'8A'!$E$230:$J$230)</f>
        <v>0</v>
      </c>
      <c r="AI15" s="474">
        <f>SUMIF('8A'!$E$229:$J$229,'TH DÂY'!$B15,'8A'!$E$230:$J$230)</f>
        <v>0</v>
      </c>
    </row>
    <row r="16" spans="1:35">
      <c r="A16" s="474">
        <v>6</v>
      </c>
      <c r="B16" s="474"/>
      <c r="C16" s="474"/>
      <c r="D16" s="474"/>
      <c r="E16" s="474" t="e">
        <f t="shared" si="0"/>
        <v>#REF!</v>
      </c>
      <c r="F16" s="474">
        <f>SUMIF('1A'!$E$229:$J$229,'TH DÂY'!$B16,'1A'!$E$230:$J$230)</f>
        <v>0</v>
      </c>
      <c r="G16" s="474" t="e">
        <f>SUMIF(#REF!,'TH DÂY'!$B16,#REF!)</f>
        <v>#REF!</v>
      </c>
      <c r="H16" s="474">
        <f>SUMIF('3A'!$E$229:$J$229,'TH DÂY'!$B16,'3A'!$E$230:$J$230)</f>
        <v>0</v>
      </c>
      <c r="I16" s="474">
        <f>SUMIF('4A'!$E$229:$J$229,'TH DÂY'!$B16,'4A'!$E$230:$J$230)</f>
        <v>0</v>
      </c>
      <c r="J16" s="474">
        <f>SUMIF('5A'!$E$229:$J$229,'TH DÂY'!$B16,'5A'!$E$230:$J$230)</f>
        <v>0</v>
      </c>
      <c r="K16" s="474">
        <f>SUMIF('6A'!$E$229:$J$229,'TH DÂY'!$B16,'6A'!$E$230:$J$230)</f>
        <v>0</v>
      </c>
      <c r="L16" s="474">
        <f>SUMIF('7A'!$E$229:$J$229,'TH DÂY'!$B16,'7A'!$E$230:$J$230)</f>
        <v>0</v>
      </c>
      <c r="M16" s="474">
        <f>SUMIF('8A'!$E$229:$J$229,'TH DÂY'!$B16,'8A'!$E$230:$J$230)</f>
        <v>0</v>
      </c>
      <c r="N16" s="474">
        <f>SUMIF('8A'!$E$229:$J$229,'TH DÂY'!$B16,'8A'!$E$230:$J$230)</f>
        <v>0</v>
      </c>
      <c r="O16" s="474">
        <f>SUMIF('8A'!$E$229:$J$229,'TH DÂY'!$B16,'8A'!$E$230:$J$230)</f>
        <v>0</v>
      </c>
      <c r="P16" s="474">
        <f>SUMIF('8A'!$E$229:$J$229,'TH DÂY'!$B16,'8A'!$E$230:$J$230)</f>
        <v>0</v>
      </c>
      <c r="Q16" s="474">
        <f>SUMIF('8A'!$E$229:$J$229,'TH DÂY'!$B16,'8A'!$E$230:$J$230)</f>
        <v>0</v>
      </c>
      <c r="R16" s="474">
        <f>SUMIF('8A'!$E$229:$J$229,'TH DÂY'!$B16,'8A'!$E$230:$J$230)</f>
        <v>0</v>
      </c>
      <c r="S16" s="474">
        <f>SUMIF('8A'!$E$229:$J$229,'TH DÂY'!$B16,'8A'!$E$230:$J$230)</f>
        <v>0</v>
      </c>
      <c r="T16" s="474">
        <f>SUMIF('8A'!$E$229:$J$229,'TH DÂY'!$B16,'8A'!$E$230:$J$230)</f>
        <v>0</v>
      </c>
      <c r="U16" s="474">
        <f>SUMIF('8A'!$E$229:$J$229,'TH DÂY'!$B16,'8A'!$E$230:$J$230)</f>
        <v>0</v>
      </c>
      <c r="V16" s="474">
        <f>SUMIF('8A'!$E$229:$J$229,'TH DÂY'!$B16,'8A'!$E$230:$J$230)</f>
        <v>0</v>
      </c>
      <c r="W16" s="474">
        <f>SUMIF('8A'!$E$229:$J$229,'TH DÂY'!$B16,'8A'!$E$230:$J$230)</f>
        <v>0</v>
      </c>
      <c r="X16" s="474">
        <f>SUMIF('8A'!$E$229:$J$229,'TH DÂY'!$B16,'8A'!$E$230:$J$230)</f>
        <v>0</v>
      </c>
      <c r="Y16" s="474">
        <f>SUMIF('8A'!$E$229:$J$229,'TH DÂY'!$B16,'8A'!$E$230:$J$230)</f>
        <v>0</v>
      </c>
      <c r="Z16" s="474">
        <f>SUMIF('8A'!$E$229:$J$229,'TH DÂY'!$B16,'8A'!$E$230:$J$230)</f>
        <v>0</v>
      </c>
      <c r="AA16" s="474">
        <f>SUMIF('8A'!$E$229:$J$229,'TH DÂY'!$B16,'8A'!$E$230:$J$230)</f>
        <v>0</v>
      </c>
      <c r="AB16" s="474">
        <f>SUMIF('8A'!$E$229:$J$229,'TH DÂY'!$B16,'8A'!$E$230:$J$230)</f>
        <v>0</v>
      </c>
      <c r="AC16" s="474">
        <f>SUMIF('8A'!$E$229:$J$229,'TH DÂY'!$B16,'8A'!$E$230:$J$230)</f>
        <v>0</v>
      </c>
      <c r="AD16" s="474">
        <f>SUMIF('8A'!$E$229:$J$229,'TH DÂY'!$B16,'8A'!$E$230:$J$230)</f>
        <v>0</v>
      </c>
      <c r="AE16" s="474">
        <f>SUMIF('8A'!$E$229:$J$229,'TH DÂY'!$B16,'8A'!$E$230:$J$230)</f>
        <v>0</v>
      </c>
      <c r="AF16" s="474">
        <f>SUMIF('8A'!$E$229:$J$229,'TH DÂY'!$B16,'8A'!$E$230:$J$230)</f>
        <v>0</v>
      </c>
      <c r="AG16" s="474">
        <f>SUMIF('8A'!$E$229:$J$229,'TH DÂY'!$B16,'8A'!$E$230:$J$230)</f>
        <v>0</v>
      </c>
      <c r="AH16" s="474">
        <f>SUMIF('8A'!$E$229:$J$229,'TH DÂY'!$B16,'8A'!$E$230:$J$230)</f>
        <v>0</v>
      </c>
      <c r="AI16" s="474">
        <f>SUMIF('8A'!$E$229:$J$229,'TH DÂY'!$B16,'8A'!$E$230:$J$230)</f>
        <v>0</v>
      </c>
    </row>
    <row r="17" spans="1:35">
      <c r="A17" s="474">
        <v>7</v>
      </c>
      <c r="B17" s="474"/>
      <c r="C17" s="474"/>
      <c r="D17" s="474"/>
      <c r="E17" s="474" t="e">
        <f t="shared" si="0"/>
        <v>#REF!</v>
      </c>
      <c r="F17" s="474">
        <f>SUMIF('1A'!$E$229:$J$229,'TH DÂY'!$B17,'1A'!$E$230:$J$230)</f>
        <v>0</v>
      </c>
      <c r="G17" s="474" t="e">
        <f>SUMIF(#REF!,'TH DÂY'!$B17,#REF!)</f>
        <v>#REF!</v>
      </c>
      <c r="H17" s="474">
        <f>SUMIF('3A'!$E$229:$J$229,'TH DÂY'!$B17,'3A'!$E$230:$J$230)</f>
        <v>0</v>
      </c>
      <c r="I17" s="474">
        <f>SUMIF('4A'!$E$229:$J$229,'TH DÂY'!$B17,'4A'!$E$230:$J$230)</f>
        <v>0</v>
      </c>
      <c r="J17" s="474">
        <f>SUMIF('5A'!$E$229:$J$229,'TH DÂY'!$B17,'5A'!$E$230:$J$230)</f>
        <v>0</v>
      </c>
      <c r="K17" s="474">
        <f>SUMIF('6A'!$E$229:$J$229,'TH DÂY'!$B17,'6A'!$E$230:$J$230)</f>
        <v>0</v>
      </c>
      <c r="L17" s="474">
        <f>SUMIF('7A'!$E$229:$J$229,'TH DÂY'!$B17,'7A'!$E$230:$J$230)</f>
        <v>0</v>
      </c>
      <c r="M17" s="474">
        <f>SUMIF('8A'!$E$229:$J$229,'TH DÂY'!$B17,'8A'!$E$230:$J$230)</f>
        <v>0</v>
      </c>
      <c r="N17" s="474">
        <f>SUMIF('8A'!$E$229:$J$229,'TH DÂY'!$B17,'8A'!$E$230:$J$230)</f>
        <v>0</v>
      </c>
      <c r="O17" s="474">
        <f>SUMIF('8A'!$E$229:$J$229,'TH DÂY'!$B17,'8A'!$E$230:$J$230)</f>
        <v>0</v>
      </c>
      <c r="P17" s="474">
        <f>SUMIF('8A'!$E$229:$J$229,'TH DÂY'!$B17,'8A'!$E$230:$J$230)</f>
        <v>0</v>
      </c>
      <c r="Q17" s="474">
        <f>SUMIF('8A'!$E$229:$J$229,'TH DÂY'!$B17,'8A'!$E$230:$J$230)</f>
        <v>0</v>
      </c>
      <c r="R17" s="474">
        <f>SUMIF('8A'!$E$229:$J$229,'TH DÂY'!$B17,'8A'!$E$230:$J$230)</f>
        <v>0</v>
      </c>
      <c r="S17" s="474">
        <f>SUMIF('8A'!$E$229:$J$229,'TH DÂY'!$B17,'8A'!$E$230:$J$230)</f>
        <v>0</v>
      </c>
      <c r="T17" s="474">
        <f>SUMIF('8A'!$E$229:$J$229,'TH DÂY'!$B17,'8A'!$E$230:$J$230)</f>
        <v>0</v>
      </c>
      <c r="U17" s="474">
        <f>SUMIF('8A'!$E$229:$J$229,'TH DÂY'!$B17,'8A'!$E$230:$J$230)</f>
        <v>0</v>
      </c>
      <c r="V17" s="474">
        <f>SUMIF('8A'!$E$229:$J$229,'TH DÂY'!$B17,'8A'!$E$230:$J$230)</f>
        <v>0</v>
      </c>
      <c r="W17" s="474">
        <f>SUMIF('8A'!$E$229:$J$229,'TH DÂY'!$B17,'8A'!$E$230:$J$230)</f>
        <v>0</v>
      </c>
      <c r="X17" s="474">
        <f>SUMIF('8A'!$E$229:$J$229,'TH DÂY'!$B17,'8A'!$E$230:$J$230)</f>
        <v>0</v>
      </c>
      <c r="Y17" s="474">
        <f>SUMIF('8A'!$E$229:$J$229,'TH DÂY'!$B17,'8A'!$E$230:$J$230)</f>
        <v>0</v>
      </c>
      <c r="Z17" s="474">
        <f>SUMIF('8A'!$E$229:$J$229,'TH DÂY'!$B17,'8A'!$E$230:$J$230)</f>
        <v>0</v>
      </c>
      <c r="AA17" s="474">
        <f>SUMIF('8A'!$E$229:$J$229,'TH DÂY'!$B17,'8A'!$E$230:$J$230)</f>
        <v>0</v>
      </c>
      <c r="AB17" s="474">
        <f>SUMIF('8A'!$E$229:$J$229,'TH DÂY'!$B17,'8A'!$E$230:$J$230)</f>
        <v>0</v>
      </c>
      <c r="AC17" s="474">
        <f>SUMIF('8A'!$E$229:$J$229,'TH DÂY'!$B17,'8A'!$E$230:$J$230)</f>
        <v>0</v>
      </c>
      <c r="AD17" s="474">
        <f>SUMIF('8A'!$E$229:$J$229,'TH DÂY'!$B17,'8A'!$E$230:$J$230)</f>
        <v>0</v>
      </c>
      <c r="AE17" s="474">
        <f>SUMIF('8A'!$E$229:$J$229,'TH DÂY'!$B17,'8A'!$E$230:$J$230)</f>
        <v>0</v>
      </c>
      <c r="AF17" s="474">
        <f>SUMIF('8A'!$E$229:$J$229,'TH DÂY'!$B17,'8A'!$E$230:$J$230)</f>
        <v>0</v>
      </c>
      <c r="AG17" s="474">
        <f>SUMIF('8A'!$E$229:$J$229,'TH DÂY'!$B17,'8A'!$E$230:$J$230)</f>
        <v>0</v>
      </c>
      <c r="AH17" s="474">
        <f>SUMIF('8A'!$E$229:$J$229,'TH DÂY'!$B17,'8A'!$E$230:$J$230)</f>
        <v>0</v>
      </c>
      <c r="AI17" s="474">
        <f>SUMIF('8A'!$E$229:$J$229,'TH DÂY'!$B17,'8A'!$E$230:$J$230)</f>
        <v>0</v>
      </c>
    </row>
    <row r="18" spans="1:35">
      <c r="A18" s="474">
        <v>8</v>
      </c>
      <c r="B18" s="474"/>
      <c r="C18" s="474"/>
      <c r="D18" s="474"/>
      <c r="E18" s="474" t="e">
        <f t="shared" si="0"/>
        <v>#REF!</v>
      </c>
      <c r="F18" s="474">
        <f>SUMIF('1A'!$E$229:$J$229,'TH DÂY'!$B18,'1A'!$E$230:$J$230)</f>
        <v>0</v>
      </c>
      <c r="G18" s="474" t="e">
        <f>SUMIF(#REF!,'TH DÂY'!$B18,#REF!)</f>
        <v>#REF!</v>
      </c>
      <c r="H18" s="474">
        <f>SUMIF('3A'!$E$229:$J$229,'TH DÂY'!$B18,'3A'!$E$230:$J$230)</f>
        <v>0</v>
      </c>
      <c r="I18" s="474">
        <f>SUMIF('4A'!$E$229:$J$229,'TH DÂY'!$B18,'4A'!$E$230:$J$230)</f>
        <v>0</v>
      </c>
      <c r="J18" s="474">
        <f>SUMIF('5A'!$E$229:$J$229,'TH DÂY'!$B18,'5A'!$E$230:$J$230)</f>
        <v>0</v>
      </c>
      <c r="K18" s="474">
        <f>SUMIF('6A'!$E$229:$J$229,'TH DÂY'!$B18,'6A'!$E$230:$J$230)</f>
        <v>0</v>
      </c>
      <c r="L18" s="474">
        <f>SUMIF('7A'!$E$229:$J$229,'TH DÂY'!$B18,'7A'!$E$230:$J$230)</f>
        <v>0</v>
      </c>
      <c r="M18" s="474">
        <f>SUMIF('8A'!$E$229:$J$229,'TH DÂY'!$B18,'8A'!$E$230:$J$230)</f>
        <v>0</v>
      </c>
      <c r="N18" s="474">
        <f>SUMIF('8A'!$E$229:$J$229,'TH DÂY'!$B18,'8A'!$E$230:$J$230)</f>
        <v>0</v>
      </c>
      <c r="O18" s="474">
        <f>SUMIF('8A'!$E$229:$J$229,'TH DÂY'!$B18,'8A'!$E$230:$J$230)</f>
        <v>0</v>
      </c>
      <c r="P18" s="474">
        <f>SUMIF('8A'!$E$229:$J$229,'TH DÂY'!$B18,'8A'!$E$230:$J$230)</f>
        <v>0</v>
      </c>
      <c r="Q18" s="474">
        <f>SUMIF('8A'!$E$229:$J$229,'TH DÂY'!$B18,'8A'!$E$230:$J$230)</f>
        <v>0</v>
      </c>
      <c r="R18" s="474">
        <f>SUMIF('8A'!$E$229:$J$229,'TH DÂY'!$B18,'8A'!$E$230:$J$230)</f>
        <v>0</v>
      </c>
      <c r="S18" s="474">
        <f>SUMIF('8A'!$E$229:$J$229,'TH DÂY'!$B18,'8A'!$E$230:$J$230)</f>
        <v>0</v>
      </c>
      <c r="T18" s="474">
        <f>SUMIF('8A'!$E$229:$J$229,'TH DÂY'!$B18,'8A'!$E$230:$J$230)</f>
        <v>0</v>
      </c>
      <c r="U18" s="474">
        <f>SUMIF('8A'!$E$229:$J$229,'TH DÂY'!$B18,'8A'!$E$230:$J$230)</f>
        <v>0</v>
      </c>
      <c r="V18" s="474">
        <f>SUMIF('8A'!$E$229:$J$229,'TH DÂY'!$B18,'8A'!$E$230:$J$230)</f>
        <v>0</v>
      </c>
      <c r="W18" s="474">
        <f>SUMIF('8A'!$E$229:$J$229,'TH DÂY'!$B18,'8A'!$E$230:$J$230)</f>
        <v>0</v>
      </c>
      <c r="X18" s="474">
        <f>SUMIF('8A'!$E$229:$J$229,'TH DÂY'!$B18,'8A'!$E$230:$J$230)</f>
        <v>0</v>
      </c>
      <c r="Y18" s="474">
        <f>SUMIF('8A'!$E$229:$J$229,'TH DÂY'!$B18,'8A'!$E$230:$J$230)</f>
        <v>0</v>
      </c>
      <c r="Z18" s="474">
        <f>SUMIF('8A'!$E$229:$J$229,'TH DÂY'!$B18,'8A'!$E$230:$J$230)</f>
        <v>0</v>
      </c>
      <c r="AA18" s="474">
        <f>SUMIF('8A'!$E$229:$J$229,'TH DÂY'!$B18,'8A'!$E$230:$J$230)</f>
        <v>0</v>
      </c>
      <c r="AB18" s="474">
        <f>SUMIF('8A'!$E$229:$J$229,'TH DÂY'!$B18,'8A'!$E$230:$J$230)</f>
        <v>0</v>
      </c>
      <c r="AC18" s="474">
        <f>SUMIF('8A'!$E$229:$J$229,'TH DÂY'!$B18,'8A'!$E$230:$J$230)</f>
        <v>0</v>
      </c>
      <c r="AD18" s="474">
        <f>SUMIF('8A'!$E$229:$J$229,'TH DÂY'!$B18,'8A'!$E$230:$J$230)</f>
        <v>0</v>
      </c>
      <c r="AE18" s="474">
        <f>SUMIF('8A'!$E$229:$J$229,'TH DÂY'!$B18,'8A'!$E$230:$J$230)</f>
        <v>0</v>
      </c>
      <c r="AF18" s="474">
        <f>SUMIF('8A'!$E$229:$J$229,'TH DÂY'!$B18,'8A'!$E$230:$J$230)</f>
        <v>0</v>
      </c>
      <c r="AG18" s="474">
        <f>SUMIF('8A'!$E$229:$J$229,'TH DÂY'!$B18,'8A'!$E$230:$J$230)</f>
        <v>0</v>
      </c>
      <c r="AH18" s="474">
        <f>SUMIF('8A'!$E$229:$J$229,'TH DÂY'!$B18,'8A'!$E$230:$J$230)</f>
        <v>0</v>
      </c>
      <c r="AI18" s="474">
        <f>SUMIF('8A'!$E$229:$J$229,'TH DÂY'!$B18,'8A'!$E$230:$J$230)</f>
        <v>0</v>
      </c>
    </row>
  </sheetData>
  <mergeCells count="4">
    <mergeCell ref="B1:J1"/>
    <mergeCell ref="B8:B9"/>
    <mergeCell ref="C8:C9"/>
    <mergeCell ref="D8:D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77"/>
  <sheetViews>
    <sheetView topLeftCell="A19" zoomScaleNormal="100" workbookViewId="0">
      <selection activeCell="C31" sqref="C31:C33"/>
    </sheetView>
  </sheetViews>
  <sheetFormatPr defaultRowHeight="15"/>
  <cols>
    <col min="1" max="1" width="8.54296875" customWidth="1"/>
    <col min="2" max="2" width="18.81640625" customWidth="1"/>
    <col min="3" max="3" width="15.1796875" customWidth="1"/>
    <col min="4" max="4" width="20" customWidth="1"/>
    <col min="5" max="5" width="16.1796875" customWidth="1"/>
    <col min="6" max="6" width="16.08984375" customWidth="1"/>
    <col min="7" max="8" width="12.81640625" customWidth="1"/>
  </cols>
  <sheetData>
    <row r="1" spans="1:14" ht="20.25" customHeight="1">
      <c r="B1" s="671" t="s">
        <v>644</v>
      </c>
      <c r="C1" s="671"/>
      <c r="D1" s="671"/>
      <c r="E1" s="671"/>
      <c r="F1" s="671"/>
      <c r="G1" s="671"/>
      <c r="H1" s="671"/>
      <c r="M1" s="280"/>
      <c r="N1" s="280"/>
    </row>
    <row r="2" spans="1:14">
      <c r="D2" s="280"/>
      <c r="E2" s="280"/>
      <c r="F2" s="280"/>
      <c r="G2" s="280"/>
      <c r="H2" s="280"/>
      <c r="M2" s="280"/>
      <c r="N2" s="280"/>
    </row>
    <row r="3" spans="1:14" ht="16.8">
      <c r="D3" s="280"/>
      <c r="E3" s="299" t="s">
        <v>74</v>
      </c>
      <c r="F3" s="369" t="str">
        <f>'LSX GỖ'!I7</f>
        <v>85/2026/KT-OC</v>
      </c>
      <c r="N3" s="280"/>
    </row>
    <row r="4" spans="1:14" ht="16.8">
      <c r="D4" s="280"/>
      <c r="E4" s="299" t="s">
        <v>75</v>
      </c>
      <c r="F4" s="369">
        <f>'LSX GỖ'!O7</f>
        <v>0</v>
      </c>
      <c r="N4" s="280"/>
    </row>
    <row r="5" spans="1:14" ht="16.8">
      <c r="D5" s="280"/>
      <c r="E5" s="299" t="s">
        <v>143</v>
      </c>
      <c r="F5" s="369">
        <f>'LSX GỖ'!O9</f>
        <v>0</v>
      </c>
      <c r="N5" s="280"/>
    </row>
    <row r="7" spans="1:14" s="349" customFormat="1" ht="16.8"/>
    <row r="8" spans="1:14" s="349" customFormat="1" ht="51" customHeight="1">
      <c r="A8" s="370" t="s">
        <v>49</v>
      </c>
      <c r="B8" s="360" t="s">
        <v>84</v>
      </c>
      <c r="C8" s="360" t="s">
        <v>712</v>
      </c>
      <c r="D8" s="360" t="s">
        <v>713</v>
      </c>
      <c r="E8" s="360" t="s">
        <v>714</v>
      </c>
      <c r="F8" s="360" t="s">
        <v>645</v>
      </c>
      <c r="G8" s="360" t="s">
        <v>661</v>
      </c>
      <c r="H8" s="360" t="s">
        <v>662</v>
      </c>
    </row>
    <row r="9" spans="1:14" s="349" customFormat="1" ht="24.75" customHeight="1">
      <c r="A9" s="677">
        <v>1</v>
      </c>
      <c r="B9" s="361" t="s">
        <v>646</v>
      </c>
      <c r="C9" s="674" t="s">
        <v>646</v>
      </c>
      <c r="D9" s="362" t="s">
        <v>647</v>
      </c>
      <c r="E9" s="362" t="s">
        <v>648</v>
      </c>
      <c r="F9" s="363">
        <v>15</v>
      </c>
      <c r="G9" s="364">
        <f>SUMIF('LSX GỖ'!$Q:$Q,'TH DẦU MÀU'!$B:$B,'LSX GỖ'!$J:$J)</f>
        <v>6.1960000000000006</v>
      </c>
      <c r="H9" s="364">
        <f t="shared" ref="H9:H40" si="0">F9*G9</f>
        <v>92.940000000000012</v>
      </c>
    </row>
    <row r="10" spans="1:14" s="349" customFormat="1" ht="24.75" customHeight="1">
      <c r="A10" s="677"/>
      <c r="B10" s="350" t="s">
        <v>646</v>
      </c>
      <c r="C10" s="675"/>
      <c r="D10" s="351" t="s">
        <v>649</v>
      </c>
      <c r="E10" s="351" t="s">
        <v>650</v>
      </c>
      <c r="F10" s="357">
        <v>3</v>
      </c>
      <c r="G10" s="358">
        <f>SUMIF('LSX GỖ'!$Q:$Q,'TH DẦU MÀU'!$B:$B,'LSX GỖ'!$J:$J)</f>
        <v>6.1960000000000006</v>
      </c>
      <c r="H10" s="358">
        <f t="shared" si="0"/>
        <v>18.588000000000001</v>
      </c>
    </row>
    <row r="11" spans="1:14" s="349" customFormat="1" ht="24.75" customHeight="1">
      <c r="A11" s="677"/>
      <c r="B11" s="350" t="s">
        <v>646</v>
      </c>
      <c r="C11" s="675"/>
      <c r="D11" s="351" t="s">
        <v>651</v>
      </c>
      <c r="E11" s="351" t="s">
        <v>652</v>
      </c>
      <c r="F11" s="357">
        <v>3</v>
      </c>
      <c r="G11" s="358">
        <f>SUMIF('LSX GỖ'!$Q:$Q,'TH DẦU MÀU'!$B:$B,'LSX GỖ'!$J:$J)</f>
        <v>6.1960000000000006</v>
      </c>
      <c r="H11" s="358">
        <f t="shared" si="0"/>
        <v>18.588000000000001</v>
      </c>
    </row>
    <row r="12" spans="1:14" s="349" customFormat="1" ht="24.75" customHeight="1">
      <c r="A12" s="677"/>
      <c r="B12" s="365" t="s">
        <v>646</v>
      </c>
      <c r="C12" s="676"/>
      <c r="D12" s="355" t="s">
        <v>653</v>
      </c>
      <c r="E12" s="355" t="s">
        <v>654</v>
      </c>
      <c r="F12" s="366">
        <v>4</v>
      </c>
      <c r="G12" s="358">
        <f>SUMIF('LSX GỖ'!$Q:$Q,'TH DẦU MÀU'!$B:$B,'LSX GỖ'!$J:$J)</f>
        <v>6.1960000000000006</v>
      </c>
      <c r="H12" s="358">
        <f t="shared" si="0"/>
        <v>24.784000000000002</v>
      </c>
    </row>
    <row r="13" spans="1:14" s="349" customFormat="1" ht="24.75" customHeight="1">
      <c r="A13" s="677">
        <v>2</v>
      </c>
      <c r="B13" s="361" t="s">
        <v>655</v>
      </c>
      <c r="C13" s="674" t="s">
        <v>655</v>
      </c>
      <c r="D13" s="362" t="s">
        <v>647</v>
      </c>
      <c r="E13" s="362" t="s">
        <v>648</v>
      </c>
      <c r="F13" s="363">
        <v>15</v>
      </c>
      <c r="G13" s="364">
        <f>SUMIF('LSX GỖ'!$Q:$Q,'TH DẦU MÀU'!$B:$B,'LSX GỖ'!$J:$J)</f>
        <v>0</v>
      </c>
      <c r="H13" s="364">
        <f t="shared" si="0"/>
        <v>0</v>
      </c>
    </row>
    <row r="14" spans="1:14" s="349" customFormat="1" ht="24.75" customHeight="1">
      <c r="A14" s="677"/>
      <c r="B14" s="350" t="s">
        <v>655</v>
      </c>
      <c r="C14" s="675"/>
      <c r="D14" s="351" t="s">
        <v>649</v>
      </c>
      <c r="E14" s="351" t="s">
        <v>650</v>
      </c>
      <c r="F14" s="357">
        <v>3</v>
      </c>
      <c r="G14" s="358">
        <f>SUMIF('LSX GỖ'!$Q:$Q,'TH DẦU MÀU'!$B:$B,'LSX GỖ'!$J:$J)</f>
        <v>0</v>
      </c>
      <c r="H14" s="358">
        <f t="shared" si="0"/>
        <v>0</v>
      </c>
    </row>
    <row r="15" spans="1:14" s="349" customFormat="1" ht="24.75" customHeight="1">
      <c r="A15" s="677"/>
      <c r="B15" s="350" t="s">
        <v>655</v>
      </c>
      <c r="C15" s="675"/>
      <c r="D15" s="351" t="s">
        <v>651</v>
      </c>
      <c r="E15" s="351" t="s">
        <v>656</v>
      </c>
      <c r="F15" s="357">
        <v>3</v>
      </c>
      <c r="G15" s="358">
        <f>SUMIF('LSX GỖ'!$Q:$Q,'TH DẦU MÀU'!$B:$B,'LSX GỖ'!$J:$J)</f>
        <v>0</v>
      </c>
      <c r="H15" s="358">
        <f t="shared" si="0"/>
        <v>0</v>
      </c>
    </row>
    <row r="16" spans="1:14" s="349" customFormat="1" ht="24.75" customHeight="1">
      <c r="A16" s="677"/>
      <c r="B16" s="365" t="s">
        <v>655</v>
      </c>
      <c r="C16" s="676"/>
      <c r="D16" s="355" t="s">
        <v>653</v>
      </c>
      <c r="E16" s="355" t="s">
        <v>654</v>
      </c>
      <c r="F16" s="366">
        <v>4</v>
      </c>
      <c r="G16" s="358">
        <f>SUMIF('LSX GỖ'!$Q:$Q,'TH DẦU MÀU'!$B:$B,'LSX GỖ'!$J:$J)</f>
        <v>0</v>
      </c>
      <c r="H16" s="358">
        <f t="shared" si="0"/>
        <v>0</v>
      </c>
    </row>
    <row r="17" spans="1:8" s="349" customFormat="1" ht="24.75" customHeight="1">
      <c r="A17" s="677">
        <v>3</v>
      </c>
      <c r="B17" s="367" t="s">
        <v>657</v>
      </c>
      <c r="C17" s="678" t="s">
        <v>657</v>
      </c>
      <c r="D17" s="362" t="s">
        <v>647</v>
      </c>
      <c r="E17" s="362" t="s">
        <v>658</v>
      </c>
      <c r="F17" s="363">
        <v>17</v>
      </c>
      <c r="G17" s="364">
        <f>SUMIF('LSX GỖ'!$Q:$Q,'TH DẦU MÀU'!$B:$B,'LSX GỖ'!$J:$J)</f>
        <v>0</v>
      </c>
      <c r="H17" s="364">
        <f t="shared" si="0"/>
        <v>0</v>
      </c>
    </row>
    <row r="18" spans="1:8" s="349" customFormat="1" ht="24.75" customHeight="1">
      <c r="A18" s="677"/>
      <c r="B18" s="353" t="s">
        <v>657</v>
      </c>
      <c r="C18" s="679"/>
      <c r="D18" s="351" t="s">
        <v>659</v>
      </c>
      <c r="E18" s="351" t="s">
        <v>660</v>
      </c>
      <c r="F18" s="357">
        <v>1.2</v>
      </c>
      <c r="G18" s="358">
        <f>SUMIF('LSX GỖ'!$Q:$Q,'TH DẦU MÀU'!$B:$B,'LSX GỖ'!$J:$J)</f>
        <v>0</v>
      </c>
      <c r="H18" s="358">
        <f t="shared" si="0"/>
        <v>0</v>
      </c>
    </row>
    <row r="19" spans="1:8" s="349" customFormat="1" ht="24.75" customHeight="1">
      <c r="A19" s="677"/>
      <c r="B19" s="354" t="s">
        <v>657</v>
      </c>
      <c r="C19" s="680"/>
      <c r="D19" s="355" t="s">
        <v>653</v>
      </c>
      <c r="E19" s="355" t="s">
        <v>654</v>
      </c>
      <c r="F19" s="366">
        <v>4</v>
      </c>
      <c r="G19" s="358">
        <f>SUMIF('LSX GỖ'!$Q:$Q,'TH DẦU MÀU'!$B:$B,'LSX GỖ'!$J:$J)</f>
        <v>0</v>
      </c>
      <c r="H19" s="358">
        <f t="shared" si="0"/>
        <v>0</v>
      </c>
    </row>
    <row r="20" spans="1:8" s="349" customFormat="1" ht="24.75" customHeight="1">
      <c r="A20" s="677">
        <v>4</v>
      </c>
      <c r="B20" s="368" t="s">
        <v>664</v>
      </c>
      <c r="C20" s="681" t="s">
        <v>664</v>
      </c>
      <c r="D20" s="368" t="s">
        <v>647</v>
      </c>
      <c r="E20" s="368" t="s">
        <v>663</v>
      </c>
      <c r="F20" s="364">
        <v>17</v>
      </c>
      <c r="G20" s="364">
        <f>SUMIF('LSX GỖ'!$Q:$Q,'TH DẦU MÀU'!$B:$B,'LSX GỖ'!$J:$J)</f>
        <v>0</v>
      </c>
      <c r="H20" s="364">
        <f t="shared" si="0"/>
        <v>0</v>
      </c>
    </row>
    <row r="21" spans="1:8" s="349" customFormat="1" ht="24.75" customHeight="1">
      <c r="A21" s="677"/>
      <c r="B21" s="352" t="s">
        <v>664</v>
      </c>
      <c r="C21" s="682"/>
      <c r="D21" s="352" t="s">
        <v>649</v>
      </c>
      <c r="E21" s="352" t="s">
        <v>650</v>
      </c>
      <c r="F21" s="358">
        <v>3</v>
      </c>
      <c r="G21" s="358">
        <f>SUMIF('LSX GỖ'!$Q:$Q,'TH DẦU MÀU'!$B:$B,'LSX GỖ'!$J:$J)</f>
        <v>0</v>
      </c>
      <c r="H21" s="358">
        <f t="shared" si="0"/>
        <v>0</v>
      </c>
    </row>
    <row r="22" spans="1:8" s="349" customFormat="1" ht="24.75" customHeight="1">
      <c r="A22" s="677"/>
      <c r="B22" s="352" t="s">
        <v>664</v>
      </c>
      <c r="C22" s="682"/>
      <c r="D22" s="352" t="s">
        <v>651</v>
      </c>
      <c r="E22" s="352" t="s">
        <v>652</v>
      </c>
      <c r="F22" s="358">
        <v>3</v>
      </c>
      <c r="G22" s="358">
        <f>SUMIF('LSX GỖ'!$Q:$Q,'TH DẦU MÀU'!$B:$B,'LSX GỖ'!$J:$J)</f>
        <v>0</v>
      </c>
      <c r="H22" s="358">
        <f t="shared" si="0"/>
        <v>0</v>
      </c>
    </row>
    <row r="23" spans="1:8" s="349" customFormat="1" ht="24.75" customHeight="1">
      <c r="A23" s="677"/>
      <c r="B23" s="356" t="s">
        <v>664</v>
      </c>
      <c r="C23" s="683"/>
      <c r="D23" s="356" t="s">
        <v>653</v>
      </c>
      <c r="E23" s="356" t="s">
        <v>654</v>
      </c>
      <c r="F23" s="359">
        <v>4</v>
      </c>
      <c r="G23" s="358">
        <f>SUMIF('LSX GỖ'!$Q:$Q,'TH DẦU MÀU'!$B:$B,'LSX GỖ'!$J:$J)</f>
        <v>0</v>
      </c>
      <c r="H23" s="358">
        <f t="shared" si="0"/>
        <v>0</v>
      </c>
    </row>
    <row r="24" spans="1:8" s="349" customFormat="1" ht="24.75" customHeight="1">
      <c r="A24" s="677">
        <v>5</v>
      </c>
      <c r="B24" s="368" t="s">
        <v>669</v>
      </c>
      <c r="C24" s="681" t="s">
        <v>669</v>
      </c>
      <c r="D24" s="368" t="s">
        <v>647</v>
      </c>
      <c r="E24" s="368" t="s">
        <v>665</v>
      </c>
      <c r="F24" s="364">
        <v>17</v>
      </c>
      <c r="G24" s="364" t="e">
        <f>SUMIF('LSX GỖ'!$Q:$Q,'TH DẦU MÀU'!$B:$B,'LSX GỖ'!$J:$J)</f>
        <v>#REF!</v>
      </c>
      <c r="H24" s="364" t="e">
        <f t="shared" si="0"/>
        <v>#REF!</v>
      </c>
    </row>
    <row r="25" spans="1:8" s="349" customFormat="1" ht="24.75" customHeight="1">
      <c r="A25" s="677"/>
      <c r="B25" s="352" t="s">
        <v>669</v>
      </c>
      <c r="C25" s="682"/>
      <c r="D25" s="352" t="s">
        <v>659</v>
      </c>
      <c r="E25" s="352" t="s">
        <v>660</v>
      </c>
      <c r="F25" s="358">
        <v>1.3</v>
      </c>
      <c r="G25" s="358" t="e">
        <f>SUMIF('LSX GỖ'!$Q:$Q,'TH DẦU MÀU'!$B:$B,'LSX GỖ'!$J:$J)</f>
        <v>#REF!</v>
      </c>
      <c r="H25" s="358" t="e">
        <f t="shared" si="0"/>
        <v>#REF!</v>
      </c>
    </row>
    <row r="26" spans="1:8" s="349" customFormat="1" ht="24.75" customHeight="1">
      <c r="A26" s="677"/>
      <c r="B26" s="352" t="s">
        <v>669</v>
      </c>
      <c r="C26" s="682"/>
      <c r="D26" s="352" t="s">
        <v>666</v>
      </c>
      <c r="E26" s="352" t="s">
        <v>667</v>
      </c>
      <c r="F26" s="358">
        <v>6.5</v>
      </c>
      <c r="G26" s="358" t="e">
        <f>SUMIF('LSX GỖ'!$Q:$Q,'TH DẦU MÀU'!$B:$B,'LSX GỖ'!$J:$J)</f>
        <v>#REF!</v>
      </c>
      <c r="H26" s="358" t="e">
        <f t="shared" si="0"/>
        <v>#REF!</v>
      </c>
    </row>
    <row r="27" spans="1:8" s="349" customFormat="1" ht="24.75" customHeight="1">
      <c r="A27" s="677"/>
      <c r="B27" s="356" t="s">
        <v>669</v>
      </c>
      <c r="C27" s="683"/>
      <c r="D27" s="356" t="s">
        <v>653</v>
      </c>
      <c r="E27" s="356" t="s">
        <v>668</v>
      </c>
      <c r="F27" s="359">
        <v>5</v>
      </c>
      <c r="G27" s="358" t="e">
        <f>SUMIF('LSX GỖ'!$Q:$Q,'TH DẦU MÀU'!$B:$B,'LSX GỖ'!$J:$J)</f>
        <v>#REF!</v>
      </c>
      <c r="H27" s="358" t="e">
        <f t="shared" si="0"/>
        <v>#REF!</v>
      </c>
    </row>
    <row r="28" spans="1:8" s="349" customFormat="1" ht="24.75" customHeight="1">
      <c r="A28" s="677">
        <v>6</v>
      </c>
      <c r="B28" s="368" t="s">
        <v>672</v>
      </c>
      <c r="C28" s="681" t="s">
        <v>702</v>
      </c>
      <c r="D28" s="368" t="s">
        <v>647</v>
      </c>
      <c r="E28" s="368" t="s">
        <v>670</v>
      </c>
      <c r="F28" s="364">
        <v>17</v>
      </c>
      <c r="G28" s="364">
        <f>SUMIF('LSX GỖ'!$Q:$Q,'TH DẦU MÀU'!$B:$B,'LSX GỖ'!$J:$J)</f>
        <v>0</v>
      </c>
      <c r="H28" s="364">
        <f t="shared" si="0"/>
        <v>0</v>
      </c>
    </row>
    <row r="29" spans="1:8" s="349" customFormat="1" ht="24.75" customHeight="1">
      <c r="A29" s="677"/>
      <c r="B29" s="352" t="s">
        <v>672</v>
      </c>
      <c r="C29" s="682"/>
      <c r="D29" s="352" t="s">
        <v>659</v>
      </c>
      <c r="E29" s="352" t="s">
        <v>671</v>
      </c>
      <c r="F29" s="358">
        <v>2.25</v>
      </c>
      <c r="G29" s="358">
        <f>SUMIF('LSX GỖ'!$Q:$Q,'TH DẦU MÀU'!$B:$B,'LSX GỖ'!$J:$J)</f>
        <v>0</v>
      </c>
      <c r="H29" s="358">
        <f t="shared" si="0"/>
        <v>0</v>
      </c>
    </row>
    <row r="30" spans="1:8" s="349" customFormat="1" ht="24.75" customHeight="1">
      <c r="A30" s="677"/>
      <c r="B30" s="356" t="s">
        <v>672</v>
      </c>
      <c r="C30" s="683"/>
      <c r="D30" s="356" t="s">
        <v>653</v>
      </c>
      <c r="E30" s="356" t="s">
        <v>670</v>
      </c>
      <c r="F30" s="359">
        <v>5</v>
      </c>
      <c r="G30" s="358">
        <f>SUMIF('LSX GỖ'!$Q:$Q,'TH DẦU MÀU'!$B:$B,'LSX GỖ'!$J:$J)</f>
        <v>0</v>
      </c>
      <c r="H30" s="358">
        <f t="shared" si="0"/>
        <v>0</v>
      </c>
    </row>
    <row r="31" spans="1:8" s="349" customFormat="1" ht="24.75" customHeight="1">
      <c r="A31" s="677">
        <v>7</v>
      </c>
      <c r="B31" s="368" t="s">
        <v>674</v>
      </c>
      <c r="C31" s="681" t="s">
        <v>674</v>
      </c>
      <c r="D31" s="368" t="s">
        <v>647</v>
      </c>
      <c r="E31" s="368" t="s">
        <v>673</v>
      </c>
      <c r="F31" s="364">
        <v>16.75</v>
      </c>
      <c r="G31" s="364">
        <f>SUMIF('LSX GỖ'!$Q:$Q,'TH DẦU MÀU'!$B:$B,'LSX GỖ'!$J:$J)</f>
        <v>0</v>
      </c>
      <c r="H31" s="364">
        <f t="shared" si="0"/>
        <v>0</v>
      </c>
    </row>
    <row r="32" spans="1:8" s="349" customFormat="1" ht="24.75" customHeight="1">
      <c r="A32" s="677"/>
      <c r="B32" s="352" t="s">
        <v>674</v>
      </c>
      <c r="C32" s="682"/>
      <c r="D32" s="352" t="s">
        <v>659</v>
      </c>
      <c r="E32" s="352" t="s">
        <v>671</v>
      </c>
      <c r="F32" s="358">
        <v>2.5499999999999998</v>
      </c>
      <c r="G32" s="358">
        <f>SUMIF('LSX GỖ'!$Q:$Q,'TH DẦU MÀU'!$B:$B,'LSX GỖ'!$J:$J)</f>
        <v>0</v>
      </c>
      <c r="H32" s="358">
        <f t="shared" si="0"/>
        <v>0</v>
      </c>
    </row>
    <row r="33" spans="1:8" s="349" customFormat="1" ht="24.75" customHeight="1">
      <c r="A33" s="677"/>
      <c r="B33" s="356" t="s">
        <v>674</v>
      </c>
      <c r="C33" s="683"/>
      <c r="D33" s="356" t="s">
        <v>653</v>
      </c>
      <c r="E33" s="356" t="s">
        <v>673</v>
      </c>
      <c r="F33" s="359">
        <v>5</v>
      </c>
      <c r="G33" s="358">
        <f>SUMIF('LSX GỖ'!$Q:$Q,'TH DẦU MÀU'!$B:$B,'LSX GỖ'!$J:$J)</f>
        <v>0</v>
      </c>
      <c r="H33" s="358">
        <f t="shared" si="0"/>
        <v>0</v>
      </c>
    </row>
    <row r="34" spans="1:8" s="349" customFormat="1" ht="24.75" customHeight="1">
      <c r="A34" s="677">
        <v>8</v>
      </c>
      <c r="B34" s="368" t="s">
        <v>676</v>
      </c>
      <c r="C34" s="681" t="s">
        <v>676</v>
      </c>
      <c r="D34" s="332" t="s">
        <v>647</v>
      </c>
      <c r="E34" s="332" t="s">
        <v>675</v>
      </c>
      <c r="F34" s="364">
        <v>17</v>
      </c>
      <c r="G34" s="364">
        <f>SUMIF('LSX GỖ'!$Q:$Q,'TH DẦU MÀU'!$B:$B,'LSX GỖ'!$J:$J)</f>
        <v>0</v>
      </c>
      <c r="H34" s="364">
        <f t="shared" si="0"/>
        <v>0</v>
      </c>
    </row>
    <row r="35" spans="1:8" s="349" customFormat="1" ht="24.75" customHeight="1">
      <c r="A35" s="677"/>
      <c r="B35" s="352" t="s">
        <v>676</v>
      </c>
      <c r="C35" s="682"/>
      <c r="D35" s="333" t="s">
        <v>659</v>
      </c>
      <c r="E35" s="333" t="s">
        <v>671</v>
      </c>
      <c r="F35" s="358">
        <v>2.6</v>
      </c>
      <c r="G35" s="358">
        <f>SUMIF('LSX GỖ'!$Q:$Q,'TH DẦU MÀU'!$B:$B,'LSX GỖ'!$J:$J)</f>
        <v>0</v>
      </c>
      <c r="H35" s="358">
        <f t="shared" si="0"/>
        <v>0</v>
      </c>
    </row>
    <row r="36" spans="1:8" s="349" customFormat="1" ht="24.75" customHeight="1">
      <c r="A36" s="677"/>
      <c r="B36" s="356" t="s">
        <v>676</v>
      </c>
      <c r="C36" s="683"/>
      <c r="D36" s="348" t="s">
        <v>653</v>
      </c>
      <c r="E36" s="348" t="s">
        <v>675</v>
      </c>
      <c r="F36" s="359">
        <v>5</v>
      </c>
      <c r="G36" s="358">
        <f>SUMIF('LSX GỖ'!$Q:$Q,'TH DẦU MÀU'!$B:$B,'LSX GỖ'!$J:$J)</f>
        <v>0</v>
      </c>
      <c r="H36" s="358">
        <f t="shared" si="0"/>
        <v>0</v>
      </c>
    </row>
    <row r="37" spans="1:8" s="349" customFormat="1" ht="24.75" customHeight="1">
      <c r="A37" s="677">
        <v>9</v>
      </c>
      <c r="B37" s="368" t="s">
        <v>681</v>
      </c>
      <c r="C37" s="681" t="s">
        <v>681</v>
      </c>
      <c r="D37" s="368" t="s">
        <v>677</v>
      </c>
      <c r="E37" s="368" t="s">
        <v>678</v>
      </c>
      <c r="F37" s="364">
        <v>17</v>
      </c>
      <c r="G37" s="364">
        <f>SUMIF('LSX GỖ'!$Q:$Q,'TH DẦU MÀU'!$B:$B,'LSX GỖ'!$J:$J)</f>
        <v>0</v>
      </c>
      <c r="H37" s="364">
        <f t="shared" si="0"/>
        <v>0</v>
      </c>
    </row>
    <row r="38" spans="1:8" s="349" customFormat="1" ht="24.75" customHeight="1">
      <c r="A38" s="677"/>
      <c r="B38" s="352" t="s">
        <v>681</v>
      </c>
      <c r="C38" s="682"/>
      <c r="D38" s="352" t="s">
        <v>647</v>
      </c>
      <c r="E38" s="352" t="s">
        <v>679</v>
      </c>
      <c r="F38" s="358">
        <v>15</v>
      </c>
      <c r="G38" s="358">
        <f>SUMIF('LSX GỖ'!$Q:$Q,'TH DẦU MÀU'!$B:$B,'LSX GỖ'!$J:$J)</f>
        <v>0</v>
      </c>
      <c r="H38" s="358">
        <f t="shared" si="0"/>
        <v>0</v>
      </c>
    </row>
    <row r="39" spans="1:8" s="349" customFormat="1" ht="24.75" customHeight="1">
      <c r="A39" s="677"/>
      <c r="B39" s="352" t="s">
        <v>681</v>
      </c>
      <c r="C39" s="682"/>
      <c r="D39" s="352" t="s">
        <v>649</v>
      </c>
      <c r="E39" s="352" t="s">
        <v>650</v>
      </c>
      <c r="F39" s="358">
        <v>2</v>
      </c>
      <c r="G39" s="358">
        <f>SUMIF('LSX GỖ'!$Q:$Q,'TH DẦU MÀU'!$B:$B,'LSX GỖ'!$J:$J)</f>
        <v>0</v>
      </c>
      <c r="H39" s="358">
        <f t="shared" si="0"/>
        <v>0</v>
      </c>
    </row>
    <row r="40" spans="1:8" s="349" customFormat="1" ht="30" customHeight="1">
      <c r="A40" s="677"/>
      <c r="B40" s="356" t="s">
        <v>681</v>
      </c>
      <c r="C40" s="683"/>
      <c r="D40" s="356" t="s">
        <v>680</v>
      </c>
      <c r="E40" s="356" t="s">
        <v>654</v>
      </c>
      <c r="F40" s="359">
        <v>4</v>
      </c>
      <c r="G40" s="359">
        <f>SUMIF('LSX GỖ'!$Q:$Q,'TH DẦU MÀU'!$B:$B,'LSX GỖ'!$J:$J)</f>
        <v>0</v>
      </c>
      <c r="H40" s="359">
        <f t="shared" si="0"/>
        <v>0</v>
      </c>
    </row>
    <row r="41" spans="1:8" s="349" customFormat="1" ht="16.8"/>
    <row r="42" spans="1:8" s="349" customFormat="1" ht="16.8"/>
    <row r="43" spans="1:8" s="349" customFormat="1" ht="16.8"/>
    <row r="44" spans="1:8" s="349" customFormat="1" ht="16.8"/>
    <row r="45" spans="1:8" s="349" customFormat="1" ht="16.8"/>
    <row r="46" spans="1:8" s="349" customFormat="1" ht="16.8"/>
    <row r="47" spans="1:8" s="349" customFormat="1" ht="16.8"/>
    <row r="48" spans="1:8" s="349" customFormat="1" ht="16.8"/>
    <row r="49" s="349" customFormat="1" ht="16.8"/>
    <row r="50" s="349" customFormat="1" ht="16.8"/>
    <row r="51" s="349" customFormat="1" ht="16.8"/>
    <row r="52" s="349" customFormat="1" ht="16.8"/>
    <row r="53" s="349" customFormat="1" ht="16.8"/>
    <row r="54" s="349" customFormat="1" ht="16.8"/>
    <row r="55" s="349" customFormat="1" ht="16.8"/>
    <row r="56" s="349" customFormat="1" ht="16.8"/>
    <row r="57" s="349" customFormat="1" ht="16.8"/>
    <row r="58" s="349" customFormat="1" ht="16.8"/>
    <row r="59" s="349" customFormat="1" ht="16.8"/>
    <row r="60" s="349" customFormat="1" ht="16.8"/>
    <row r="61" s="349" customFormat="1" ht="16.8"/>
    <row r="62" s="349" customFormat="1" ht="16.8"/>
    <row r="63" s="349" customFormat="1" ht="16.8"/>
    <row r="64" s="349" customFormat="1" ht="16.8"/>
    <row r="65" s="349" customFormat="1" ht="16.8"/>
    <row r="66" s="349" customFormat="1" ht="16.8"/>
    <row r="67" s="349" customFormat="1" ht="16.8"/>
    <row r="68" s="349" customFormat="1" ht="16.8"/>
    <row r="69" s="349" customFormat="1" ht="16.8"/>
    <row r="70" s="349" customFormat="1" ht="16.8"/>
    <row r="71" s="349" customFormat="1" ht="16.8"/>
    <row r="72" s="349" customFormat="1" ht="16.8"/>
    <row r="73" s="349" customFormat="1" ht="16.8"/>
    <row r="74" s="349" customFormat="1" ht="16.8"/>
    <row r="75" s="349" customFormat="1" ht="16.8"/>
    <row r="76" s="349" customFormat="1" ht="16.8"/>
    <row r="77" s="349" customFormat="1" ht="16.8"/>
  </sheetData>
  <autoFilter ref="A8:H40" xr:uid="{00000000-0009-0000-0000-000004000000}"/>
  <mergeCells count="19">
    <mergeCell ref="A28:A30"/>
    <mergeCell ref="A31:A33"/>
    <mergeCell ref="A34:A36"/>
    <mergeCell ref="A37:A40"/>
    <mergeCell ref="C17:C19"/>
    <mergeCell ref="C20:C23"/>
    <mergeCell ref="C24:C27"/>
    <mergeCell ref="C28:C30"/>
    <mergeCell ref="C31:C33"/>
    <mergeCell ref="C34:C36"/>
    <mergeCell ref="C37:C40"/>
    <mergeCell ref="A17:A19"/>
    <mergeCell ref="A20:A23"/>
    <mergeCell ref="A24:A27"/>
    <mergeCell ref="C9:C12"/>
    <mergeCell ref="C13:C16"/>
    <mergeCell ref="B1:H1"/>
    <mergeCell ref="A9:A12"/>
    <mergeCell ref="A13:A16"/>
  </mergeCells>
  <pageMargins left="0.7" right="0.7" top="0.75" bottom="0.75" header="0.3" footer="0.3"/>
  <pageSetup paperSize="9" orientation="landscape" r:id="rId1"/>
  <rowBreaks count="2" manualBreakCount="2">
    <brk id="19" max="16383" man="1"/>
    <brk id="36"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H152"/>
  <sheetViews>
    <sheetView view="pageBreakPreview" topLeftCell="D8" zoomScale="78" zoomScaleNormal="78" zoomScaleSheetLayoutView="78" workbookViewId="0">
      <selection activeCell="Q14" sqref="Q14"/>
    </sheetView>
  </sheetViews>
  <sheetFormatPr defaultColWidth="7.6328125" defaultRowHeight="15" outlineLevelCol="1"/>
  <cols>
    <col min="1" max="3" width="3.36328125" style="131" hidden="1" customWidth="1"/>
    <col min="4" max="4" width="7.6328125" style="131" customWidth="1"/>
    <col min="5" max="5" width="30.6328125" style="131" customWidth="1"/>
    <col min="6" max="6" width="20" style="131" customWidth="1"/>
    <col min="7" max="9" width="10.1796875" style="131" customWidth="1"/>
    <col min="10" max="10" width="11.36328125" style="131" customWidth="1"/>
    <col min="11" max="12" width="8.54296875" style="131" customWidth="1"/>
    <col min="13" max="16" width="8.54296875" style="131" hidden="1" customWidth="1"/>
    <col min="17" max="17" width="28.453125" style="131" customWidth="1"/>
    <col min="18" max="18" width="7.6328125" style="131"/>
    <col min="19" max="19" width="19.81640625" style="131" customWidth="1"/>
    <col min="20" max="21" width="7.6328125" style="131"/>
    <col min="22" max="22" width="12.81640625" style="131" customWidth="1"/>
    <col min="23" max="23" width="7.6328125" style="131" customWidth="1"/>
    <col min="24" max="24" width="7.6328125" style="302" customWidth="1" outlineLevel="1"/>
    <col min="25" max="25" width="31" style="302" customWidth="1" outlineLevel="1"/>
    <col min="26" max="26" width="17.1796875" style="302" customWidth="1" outlineLevel="1"/>
    <col min="27" max="31" width="13.81640625" style="131" customWidth="1" outlineLevel="1"/>
    <col min="32" max="33" width="9.08984375" style="131" customWidth="1" outlineLevel="1"/>
    <col min="34" max="34" width="13.08984375" style="131" customWidth="1" outlineLevel="1"/>
    <col min="35" max="259" width="7.6328125" style="131"/>
    <col min="260" max="262" width="0" style="131" hidden="1" customWidth="1"/>
    <col min="263" max="263" width="7.6328125" style="131" customWidth="1"/>
    <col min="264" max="264" width="18.81640625" style="131" customWidth="1"/>
    <col min="265" max="265" width="32.453125" style="131" customWidth="1"/>
    <col min="266" max="266" width="12.6328125" style="131" customWidth="1"/>
    <col min="267" max="267" width="18.453125" style="131" customWidth="1"/>
    <col min="268" max="269" width="14.81640625" style="131" customWidth="1"/>
    <col min="270" max="270" width="15.453125" style="131" customWidth="1"/>
    <col min="271" max="271" width="15.6328125" style="131" customWidth="1"/>
    <col min="272" max="272" width="20.6328125" style="131" customWidth="1"/>
    <col min="273" max="515" width="7.6328125" style="131"/>
    <col min="516" max="518" width="0" style="131" hidden="1" customWidth="1"/>
    <col min="519" max="519" width="7.6328125" style="131" customWidth="1"/>
    <col min="520" max="520" width="18.81640625" style="131" customWidth="1"/>
    <col min="521" max="521" width="32.453125" style="131" customWidth="1"/>
    <col min="522" max="522" width="12.6328125" style="131" customWidth="1"/>
    <col min="523" max="523" width="18.453125" style="131" customWidth="1"/>
    <col min="524" max="525" width="14.81640625" style="131" customWidth="1"/>
    <col min="526" max="526" width="15.453125" style="131" customWidth="1"/>
    <col min="527" max="527" width="15.6328125" style="131" customWidth="1"/>
    <col min="528" max="528" width="20.6328125" style="131" customWidth="1"/>
    <col min="529" max="771" width="7.6328125" style="131"/>
    <col min="772" max="774" width="0" style="131" hidden="1" customWidth="1"/>
    <col min="775" max="775" width="7.6328125" style="131" customWidth="1"/>
    <col min="776" max="776" width="18.81640625" style="131" customWidth="1"/>
    <col min="777" max="777" width="32.453125" style="131" customWidth="1"/>
    <col min="778" max="778" width="12.6328125" style="131" customWidth="1"/>
    <col min="779" max="779" width="18.453125" style="131" customWidth="1"/>
    <col min="780" max="781" width="14.81640625" style="131" customWidth="1"/>
    <col min="782" max="782" width="15.453125" style="131" customWidth="1"/>
    <col min="783" max="783" width="15.6328125" style="131" customWidth="1"/>
    <col min="784" max="784" width="20.6328125" style="131" customWidth="1"/>
    <col min="785" max="1027" width="7.6328125" style="131"/>
    <col min="1028" max="1030" width="0" style="131" hidden="1" customWidth="1"/>
    <col min="1031" max="1031" width="7.6328125" style="131" customWidth="1"/>
    <col min="1032" max="1032" width="18.81640625" style="131" customWidth="1"/>
    <col min="1033" max="1033" width="32.453125" style="131" customWidth="1"/>
    <col min="1034" max="1034" width="12.6328125" style="131" customWidth="1"/>
    <col min="1035" max="1035" width="18.453125" style="131" customWidth="1"/>
    <col min="1036" max="1037" width="14.81640625" style="131" customWidth="1"/>
    <col min="1038" max="1038" width="15.453125" style="131" customWidth="1"/>
    <col min="1039" max="1039" width="15.6328125" style="131" customWidth="1"/>
    <col min="1040" max="1040" width="20.6328125" style="131" customWidth="1"/>
    <col min="1041" max="1283" width="7.6328125" style="131"/>
    <col min="1284" max="1286" width="0" style="131" hidden="1" customWidth="1"/>
    <col min="1287" max="1287" width="7.6328125" style="131" customWidth="1"/>
    <col min="1288" max="1288" width="18.81640625" style="131" customWidth="1"/>
    <col min="1289" max="1289" width="32.453125" style="131" customWidth="1"/>
    <col min="1290" max="1290" width="12.6328125" style="131" customWidth="1"/>
    <col min="1291" max="1291" width="18.453125" style="131" customWidth="1"/>
    <col min="1292" max="1293" width="14.81640625" style="131" customWidth="1"/>
    <col min="1294" max="1294" width="15.453125" style="131" customWidth="1"/>
    <col min="1295" max="1295" width="15.6328125" style="131" customWidth="1"/>
    <col min="1296" max="1296" width="20.6328125" style="131" customWidth="1"/>
    <col min="1297" max="1539" width="7.6328125" style="131"/>
    <col min="1540" max="1542" width="0" style="131" hidden="1" customWidth="1"/>
    <col min="1543" max="1543" width="7.6328125" style="131" customWidth="1"/>
    <col min="1544" max="1544" width="18.81640625" style="131" customWidth="1"/>
    <col min="1545" max="1545" width="32.453125" style="131" customWidth="1"/>
    <col min="1546" max="1546" width="12.6328125" style="131" customWidth="1"/>
    <col min="1547" max="1547" width="18.453125" style="131" customWidth="1"/>
    <col min="1548" max="1549" width="14.81640625" style="131" customWidth="1"/>
    <col min="1550" max="1550" width="15.453125" style="131" customWidth="1"/>
    <col min="1551" max="1551" width="15.6328125" style="131" customWidth="1"/>
    <col min="1552" max="1552" width="20.6328125" style="131" customWidth="1"/>
    <col min="1553" max="1795" width="7.6328125" style="131"/>
    <col min="1796" max="1798" width="0" style="131" hidden="1" customWidth="1"/>
    <col min="1799" max="1799" width="7.6328125" style="131" customWidth="1"/>
    <col min="1800" max="1800" width="18.81640625" style="131" customWidth="1"/>
    <col min="1801" max="1801" width="32.453125" style="131" customWidth="1"/>
    <col min="1802" max="1802" width="12.6328125" style="131" customWidth="1"/>
    <col min="1803" max="1803" width="18.453125" style="131" customWidth="1"/>
    <col min="1804" max="1805" width="14.81640625" style="131" customWidth="1"/>
    <col min="1806" max="1806" width="15.453125" style="131" customWidth="1"/>
    <col min="1807" max="1807" width="15.6328125" style="131" customWidth="1"/>
    <col min="1808" max="1808" width="20.6328125" style="131" customWidth="1"/>
    <col min="1809" max="2051" width="7.6328125" style="131"/>
    <col min="2052" max="2054" width="0" style="131" hidden="1" customWidth="1"/>
    <col min="2055" max="2055" width="7.6328125" style="131" customWidth="1"/>
    <col min="2056" max="2056" width="18.81640625" style="131" customWidth="1"/>
    <col min="2057" max="2057" width="32.453125" style="131" customWidth="1"/>
    <col min="2058" max="2058" width="12.6328125" style="131" customWidth="1"/>
    <col min="2059" max="2059" width="18.453125" style="131" customWidth="1"/>
    <col min="2060" max="2061" width="14.81640625" style="131" customWidth="1"/>
    <col min="2062" max="2062" width="15.453125" style="131" customWidth="1"/>
    <col min="2063" max="2063" width="15.6328125" style="131" customWidth="1"/>
    <col min="2064" max="2064" width="20.6328125" style="131" customWidth="1"/>
    <col min="2065" max="2307" width="7.6328125" style="131"/>
    <col min="2308" max="2310" width="0" style="131" hidden="1" customWidth="1"/>
    <col min="2311" max="2311" width="7.6328125" style="131" customWidth="1"/>
    <col min="2312" max="2312" width="18.81640625" style="131" customWidth="1"/>
    <col min="2313" max="2313" width="32.453125" style="131" customWidth="1"/>
    <col min="2314" max="2314" width="12.6328125" style="131" customWidth="1"/>
    <col min="2315" max="2315" width="18.453125" style="131" customWidth="1"/>
    <col min="2316" max="2317" width="14.81640625" style="131" customWidth="1"/>
    <col min="2318" max="2318" width="15.453125" style="131" customWidth="1"/>
    <col min="2319" max="2319" width="15.6328125" style="131" customWidth="1"/>
    <col min="2320" max="2320" width="20.6328125" style="131" customWidth="1"/>
    <col min="2321" max="2563" width="7.6328125" style="131"/>
    <col min="2564" max="2566" width="0" style="131" hidden="1" customWidth="1"/>
    <col min="2567" max="2567" width="7.6328125" style="131" customWidth="1"/>
    <col min="2568" max="2568" width="18.81640625" style="131" customWidth="1"/>
    <col min="2569" max="2569" width="32.453125" style="131" customWidth="1"/>
    <col min="2570" max="2570" width="12.6328125" style="131" customWidth="1"/>
    <col min="2571" max="2571" width="18.453125" style="131" customWidth="1"/>
    <col min="2572" max="2573" width="14.81640625" style="131" customWidth="1"/>
    <col min="2574" max="2574" width="15.453125" style="131" customWidth="1"/>
    <col min="2575" max="2575" width="15.6328125" style="131" customWidth="1"/>
    <col min="2576" max="2576" width="20.6328125" style="131" customWidth="1"/>
    <col min="2577" max="2819" width="7.6328125" style="131"/>
    <col min="2820" max="2822" width="0" style="131" hidden="1" customWidth="1"/>
    <col min="2823" max="2823" width="7.6328125" style="131" customWidth="1"/>
    <col min="2824" max="2824" width="18.81640625" style="131" customWidth="1"/>
    <col min="2825" max="2825" width="32.453125" style="131" customWidth="1"/>
    <col min="2826" max="2826" width="12.6328125" style="131" customWidth="1"/>
    <col min="2827" max="2827" width="18.453125" style="131" customWidth="1"/>
    <col min="2828" max="2829" width="14.81640625" style="131" customWidth="1"/>
    <col min="2830" max="2830" width="15.453125" style="131" customWidth="1"/>
    <col min="2831" max="2831" width="15.6328125" style="131" customWidth="1"/>
    <col min="2832" max="2832" width="20.6328125" style="131" customWidth="1"/>
    <col min="2833" max="3075" width="7.6328125" style="131"/>
    <col min="3076" max="3078" width="0" style="131" hidden="1" customWidth="1"/>
    <col min="3079" max="3079" width="7.6328125" style="131" customWidth="1"/>
    <col min="3080" max="3080" width="18.81640625" style="131" customWidth="1"/>
    <col min="3081" max="3081" width="32.453125" style="131" customWidth="1"/>
    <col min="3082" max="3082" width="12.6328125" style="131" customWidth="1"/>
    <col min="3083" max="3083" width="18.453125" style="131" customWidth="1"/>
    <col min="3084" max="3085" width="14.81640625" style="131" customWidth="1"/>
    <col min="3086" max="3086" width="15.453125" style="131" customWidth="1"/>
    <col min="3087" max="3087" width="15.6328125" style="131" customWidth="1"/>
    <col min="3088" max="3088" width="20.6328125" style="131" customWidth="1"/>
    <col min="3089" max="3331" width="7.6328125" style="131"/>
    <col min="3332" max="3334" width="0" style="131" hidden="1" customWidth="1"/>
    <col min="3335" max="3335" width="7.6328125" style="131" customWidth="1"/>
    <col min="3336" max="3336" width="18.81640625" style="131" customWidth="1"/>
    <col min="3337" max="3337" width="32.453125" style="131" customWidth="1"/>
    <col min="3338" max="3338" width="12.6328125" style="131" customWidth="1"/>
    <col min="3339" max="3339" width="18.453125" style="131" customWidth="1"/>
    <col min="3340" max="3341" width="14.81640625" style="131" customWidth="1"/>
    <col min="3342" max="3342" width="15.453125" style="131" customWidth="1"/>
    <col min="3343" max="3343" width="15.6328125" style="131" customWidth="1"/>
    <col min="3344" max="3344" width="20.6328125" style="131" customWidth="1"/>
    <col min="3345" max="3587" width="7.6328125" style="131"/>
    <col min="3588" max="3590" width="0" style="131" hidden="1" customWidth="1"/>
    <col min="3591" max="3591" width="7.6328125" style="131" customWidth="1"/>
    <col min="3592" max="3592" width="18.81640625" style="131" customWidth="1"/>
    <col min="3593" max="3593" width="32.453125" style="131" customWidth="1"/>
    <col min="3594" max="3594" width="12.6328125" style="131" customWidth="1"/>
    <col min="3595" max="3595" width="18.453125" style="131" customWidth="1"/>
    <col min="3596" max="3597" width="14.81640625" style="131" customWidth="1"/>
    <col min="3598" max="3598" width="15.453125" style="131" customWidth="1"/>
    <col min="3599" max="3599" width="15.6328125" style="131" customWidth="1"/>
    <col min="3600" max="3600" width="20.6328125" style="131" customWidth="1"/>
    <col min="3601" max="3843" width="7.6328125" style="131"/>
    <col min="3844" max="3846" width="0" style="131" hidden="1" customWidth="1"/>
    <col min="3847" max="3847" width="7.6328125" style="131" customWidth="1"/>
    <col min="3848" max="3848" width="18.81640625" style="131" customWidth="1"/>
    <col min="3849" max="3849" width="32.453125" style="131" customWidth="1"/>
    <col min="3850" max="3850" width="12.6328125" style="131" customWidth="1"/>
    <col min="3851" max="3851" width="18.453125" style="131" customWidth="1"/>
    <col min="3852" max="3853" width="14.81640625" style="131" customWidth="1"/>
    <col min="3854" max="3854" width="15.453125" style="131" customWidth="1"/>
    <col min="3855" max="3855" width="15.6328125" style="131" customWidth="1"/>
    <col min="3856" max="3856" width="20.6328125" style="131" customWidth="1"/>
    <col min="3857" max="4099" width="7.6328125" style="131"/>
    <col min="4100" max="4102" width="0" style="131" hidden="1" customWidth="1"/>
    <col min="4103" max="4103" width="7.6328125" style="131" customWidth="1"/>
    <col min="4104" max="4104" width="18.81640625" style="131" customWidth="1"/>
    <col min="4105" max="4105" width="32.453125" style="131" customWidth="1"/>
    <col min="4106" max="4106" width="12.6328125" style="131" customWidth="1"/>
    <col min="4107" max="4107" width="18.453125" style="131" customWidth="1"/>
    <col min="4108" max="4109" width="14.81640625" style="131" customWidth="1"/>
    <col min="4110" max="4110" width="15.453125" style="131" customWidth="1"/>
    <col min="4111" max="4111" width="15.6328125" style="131" customWidth="1"/>
    <col min="4112" max="4112" width="20.6328125" style="131" customWidth="1"/>
    <col min="4113" max="4355" width="7.6328125" style="131"/>
    <col min="4356" max="4358" width="0" style="131" hidden="1" customWidth="1"/>
    <col min="4359" max="4359" width="7.6328125" style="131" customWidth="1"/>
    <col min="4360" max="4360" width="18.81640625" style="131" customWidth="1"/>
    <col min="4361" max="4361" width="32.453125" style="131" customWidth="1"/>
    <col min="4362" max="4362" width="12.6328125" style="131" customWidth="1"/>
    <col min="4363" max="4363" width="18.453125" style="131" customWidth="1"/>
    <col min="4364" max="4365" width="14.81640625" style="131" customWidth="1"/>
    <col min="4366" max="4366" width="15.453125" style="131" customWidth="1"/>
    <col min="4367" max="4367" width="15.6328125" style="131" customWidth="1"/>
    <col min="4368" max="4368" width="20.6328125" style="131" customWidth="1"/>
    <col min="4369" max="4611" width="7.6328125" style="131"/>
    <col min="4612" max="4614" width="0" style="131" hidden="1" customWidth="1"/>
    <col min="4615" max="4615" width="7.6328125" style="131" customWidth="1"/>
    <col min="4616" max="4616" width="18.81640625" style="131" customWidth="1"/>
    <col min="4617" max="4617" width="32.453125" style="131" customWidth="1"/>
    <col min="4618" max="4618" width="12.6328125" style="131" customWidth="1"/>
    <col min="4619" max="4619" width="18.453125" style="131" customWidth="1"/>
    <col min="4620" max="4621" width="14.81640625" style="131" customWidth="1"/>
    <col min="4622" max="4622" width="15.453125" style="131" customWidth="1"/>
    <col min="4623" max="4623" width="15.6328125" style="131" customWidth="1"/>
    <col min="4624" max="4624" width="20.6328125" style="131" customWidth="1"/>
    <col min="4625" max="4867" width="7.6328125" style="131"/>
    <col min="4868" max="4870" width="0" style="131" hidden="1" customWidth="1"/>
    <col min="4871" max="4871" width="7.6328125" style="131" customWidth="1"/>
    <col min="4872" max="4872" width="18.81640625" style="131" customWidth="1"/>
    <col min="4873" max="4873" width="32.453125" style="131" customWidth="1"/>
    <col min="4874" max="4874" width="12.6328125" style="131" customWidth="1"/>
    <col min="4875" max="4875" width="18.453125" style="131" customWidth="1"/>
    <col min="4876" max="4877" width="14.81640625" style="131" customWidth="1"/>
    <col min="4878" max="4878" width="15.453125" style="131" customWidth="1"/>
    <col min="4879" max="4879" width="15.6328125" style="131" customWidth="1"/>
    <col min="4880" max="4880" width="20.6328125" style="131" customWidth="1"/>
    <col min="4881" max="5123" width="7.6328125" style="131"/>
    <col min="5124" max="5126" width="0" style="131" hidden="1" customWidth="1"/>
    <col min="5127" max="5127" width="7.6328125" style="131" customWidth="1"/>
    <col min="5128" max="5128" width="18.81640625" style="131" customWidth="1"/>
    <col min="5129" max="5129" width="32.453125" style="131" customWidth="1"/>
    <col min="5130" max="5130" width="12.6328125" style="131" customWidth="1"/>
    <col min="5131" max="5131" width="18.453125" style="131" customWidth="1"/>
    <col min="5132" max="5133" width="14.81640625" style="131" customWidth="1"/>
    <col min="5134" max="5134" width="15.453125" style="131" customWidth="1"/>
    <col min="5135" max="5135" width="15.6328125" style="131" customWidth="1"/>
    <col min="5136" max="5136" width="20.6328125" style="131" customWidth="1"/>
    <col min="5137" max="5379" width="7.6328125" style="131"/>
    <col min="5380" max="5382" width="0" style="131" hidden="1" customWidth="1"/>
    <col min="5383" max="5383" width="7.6328125" style="131" customWidth="1"/>
    <col min="5384" max="5384" width="18.81640625" style="131" customWidth="1"/>
    <col min="5385" max="5385" width="32.453125" style="131" customWidth="1"/>
    <col min="5386" max="5386" width="12.6328125" style="131" customWidth="1"/>
    <col min="5387" max="5387" width="18.453125" style="131" customWidth="1"/>
    <col min="5388" max="5389" width="14.81640625" style="131" customWidth="1"/>
    <col min="5390" max="5390" width="15.453125" style="131" customWidth="1"/>
    <col min="5391" max="5391" width="15.6328125" style="131" customWidth="1"/>
    <col min="5392" max="5392" width="20.6328125" style="131" customWidth="1"/>
    <col min="5393" max="5635" width="7.6328125" style="131"/>
    <col min="5636" max="5638" width="0" style="131" hidden="1" customWidth="1"/>
    <col min="5639" max="5639" width="7.6328125" style="131" customWidth="1"/>
    <col min="5640" max="5640" width="18.81640625" style="131" customWidth="1"/>
    <col min="5641" max="5641" width="32.453125" style="131" customWidth="1"/>
    <col min="5642" max="5642" width="12.6328125" style="131" customWidth="1"/>
    <col min="5643" max="5643" width="18.453125" style="131" customWidth="1"/>
    <col min="5644" max="5645" width="14.81640625" style="131" customWidth="1"/>
    <col min="5646" max="5646" width="15.453125" style="131" customWidth="1"/>
    <col min="5647" max="5647" width="15.6328125" style="131" customWidth="1"/>
    <col min="5648" max="5648" width="20.6328125" style="131" customWidth="1"/>
    <col min="5649" max="5891" width="7.6328125" style="131"/>
    <col min="5892" max="5894" width="0" style="131" hidden="1" customWidth="1"/>
    <col min="5895" max="5895" width="7.6328125" style="131" customWidth="1"/>
    <col min="5896" max="5896" width="18.81640625" style="131" customWidth="1"/>
    <col min="5897" max="5897" width="32.453125" style="131" customWidth="1"/>
    <col min="5898" max="5898" width="12.6328125" style="131" customWidth="1"/>
    <col min="5899" max="5899" width="18.453125" style="131" customWidth="1"/>
    <col min="5900" max="5901" width="14.81640625" style="131" customWidth="1"/>
    <col min="5902" max="5902" width="15.453125" style="131" customWidth="1"/>
    <col min="5903" max="5903" width="15.6328125" style="131" customWidth="1"/>
    <col min="5904" max="5904" width="20.6328125" style="131" customWidth="1"/>
    <col min="5905" max="6147" width="7.6328125" style="131"/>
    <col min="6148" max="6150" width="0" style="131" hidden="1" customWidth="1"/>
    <col min="6151" max="6151" width="7.6328125" style="131" customWidth="1"/>
    <col min="6152" max="6152" width="18.81640625" style="131" customWidth="1"/>
    <col min="6153" max="6153" width="32.453125" style="131" customWidth="1"/>
    <col min="6154" max="6154" width="12.6328125" style="131" customWidth="1"/>
    <col min="6155" max="6155" width="18.453125" style="131" customWidth="1"/>
    <col min="6156" max="6157" width="14.81640625" style="131" customWidth="1"/>
    <col min="6158" max="6158" width="15.453125" style="131" customWidth="1"/>
    <col min="6159" max="6159" width="15.6328125" style="131" customWidth="1"/>
    <col min="6160" max="6160" width="20.6328125" style="131" customWidth="1"/>
    <col min="6161" max="6403" width="7.6328125" style="131"/>
    <col min="6404" max="6406" width="0" style="131" hidden="1" customWidth="1"/>
    <col min="6407" max="6407" width="7.6328125" style="131" customWidth="1"/>
    <col min="6408" max="6408" width="18.81640625" style="131" customWidth="1"/>
    <col min="6409" max="6409" width="32.453125" style="131" customWidth="1"/>
    <col min="6410" max="6410" width="12.6328125" style="131" customWidth="1"/>
    <col min="6411" max="6411" width="18.453125" style="131" customWidth="1"/>
    <col min="6412" max="6413" width="14.81640625" style="131" customWidth="1"/>
    <col min="6414" max="6414" width="15.453125" style="131" customWidth="1"/>
    <col min="6415" max="6415" width="15.6328125" style="131" customWidth="1"/>
    <col min="6416" max="6416" width="20.6328125" style="131" customWidth="1"/>
    <col min="6417" max="6659" width="7.6328125" style="131"/>
    <col min="6660" max="6662" width="0" style="131" hidden="1" customWidth="1"/>
    <col min="6663" max="6663" width="7.6328125" style="131" customWidth="1"/>
    <col min="6664" max="6664" width="18.81640625" style="131" customWidth="1"/>
    <col min="6665" max="6665" width="32.453125" style="131" customWidth="1"/>
    <col min="6666" max="6666" width="12.6328125" style="131" customWidth="1"/>
    <col min="6667" max="6667" width="18.453125" style="131" customWidth="1"/>
    <col min="6668" max="6669" width="14.81640625" style="131" customWidth="1"/>
    <col min="6670" max="6670" width="15.453125" style="131" customWidth="1"/>
    <col min="6671" max="6671" width="15.6328125" style="131" customWidth="1"/>
    <col min="6672" max="6672" width="20.6328125" style="131" customWidth="1"/>
    <col min="6673" max="6915" width="7.6328125" style="131"/>
    <col min="6916" max="6918" width="0" style="131" hidden="1" customWidth="1"/>
    <col min="6919" max="6919" width="7.6328125" style="131" customWidth="1"/>
    <col min="6920" max="6920" width="18.81640625" style="131" customWidth="1"/>
    <col min="6921" max="6921" width="32.453125" style="131" customWidth="1"/>
    <col min="6922" max="6922" width="12.6328125" style="131" customWidth="1"/>
    <col min="6923" max="6923" width="18.453125" style="131" customWidth="1"/>
    <col min="6924" max="6925" width="14.81640625" style="131" customWidth="1"/>
    <col min="6926" max="6926" width="15.453125" style="131" customWidth="1"/>
    <col min="6927" max="6927" width="15.6328125" style="131" customWidth="1"/>
    <col min="6928" max="6928" width="20.6328125" style="131" customWidth="1"/>
    <col min="6929" max="7171" width="7.6328125" style="131"/>
    <col min="7172" max="7174" width="0" style="131" hidden="1" customWidth="1"/>
    <col min="7175" max="7175" width="7.6328125" style="131" customWidth="1"/>
    <col min="7176" max="7176" width="18.81640625" style="131" customWidth="1"/>
    <col min="7177" max="7177" width="32.453125" style="131" customWidth="1"/>
    <col min="7178" max="7178" width="12.6328125" style="131" customWidth="1"/>
    <col min="7179" max="7179" width="18.453125" style="131" customWidth="1"/>
    <col min="7180" max="7181" width="14.81640625" style="131" customWidth="1"/>
    <col min="7182" max="7182" width="15.453125" style="131" customWidth="1"/>
    <col min="7183" max="7183" width="15.6328125" style="131" customWidth="1"/>
    <col min="7184" max="7184" width="20.6328125" style="131" customWidth="1"/>
    <col min="7185" max="7427" width="7.6328125" style="131"/>
    <col min="7428" max="7430" width="0" style="131" hidden="1" customWidth="1"/>
    <col min="7431" max="7431" width="7.6328125" style="131" customWidth="1"/>
    <col min="7432" max="7432" width="18.81640625" style="131" customWidth="1"/>
    <col min="7433" max="7433" width="32.453125" style="131" customWidth="1"/>
    <col min="7434" max="7434" width="12.6328125" style="131" customWidth="1"/>
    <col min="7435" max="7435" width="18.453125" style="131" customWidth="1"/>
    <col min="7436" max="7437" width="14.81640625" style="131" customWidth="1"/>
    <col min="7438" max="7438" width="15.453125" style="131" customWidth="1"/>
    <col min="7439" max="7439" width="15.6328125" style="131" customWidth="1"/>
    <col min="7440" max="7440" width="20.6328125" style="131" customWidth="1"/>
    <col min="7441" max="7683" width="7.6328125" style="131"/>
    <col min="7684" max="7686" width="0" style="131" hidden="1" customWidth="1"/>
    <col min="7687" max="7687" width="7.6328125" style="131" customWidth="1"/>
    <col min="7688" max="7688" width="18.81640625" style="131" customWidth="1"/>
    <col min="7689" max="7689" width="32.453125" style="131" customWidth="1"/>
    <col min="7690" max="7690" width="12.6328125" style="131" customWidth="1"/>
    <col min="7691" max="7691" width="18.453125" style="131" customWidth="1"/>
    <col min="7692" max="7693" width="14.81640625" style="131" customWidth="1"/>
    <col min="7694" max="7694" width="15.453125" style="131" customWidth="1"/>
    <col min="7695" max="7695" width="15.6328125" style="131" customWidth="1"/>
    <col min="7696" max="7696" width="20.6328125" style="131" customWidth="1"/>
    <col min="7697" max="7939" width="7.6328125" style="131"/>
    <col min="7940" max="7942" width="0" style="131" hidden="1" customWidth="1"/>
    <col min="7943" max="7943" width="7.6328125" style="131" customWidth="1"/>
    <col min="7944" max="7944" width="18.81640625" style="131" customWidth="1"/>
    <col min="7945" max="7945" width="32.453125" style="131" customWidth="1"/>
    <col min="7946" max="7946" width="12.6328125" style="131" customWidth="1"/>
    <col min="7947" max="7947" width="18.453125" style="131" customWidth="1"/>
    <col min="7948" max="7949" width="14.81640625" style="131" customWidth="1"/>
    <col min="7950" max="7950" width="15.453125" style="131" customWidth="1"/>
    <col min="7951" max="7951" width="15.6328125" style="131" customWidth="1"/>
    <col min="7952" max="7952" width="20.6328125" style="131" customWidth="1"/>
    <col min="7953" max="8195" width="7.6328125" style="131"/>
    <col min="8196" max="8198" width="0" style="131" hidden="1" customWidth="1"/>
    <col min="8199" max="8199" width="7.6328125" style="131" customWidth="1"/>
    <col min="8200" max="8200" width="18.81640625" style="131" customWidth="1"/>
    <col min="8201" max="8201" width="32.453125" style="131" customWidth="1"/>
    <col min="8202" max="8202" width="12.6328125" style="131" customWidth="1"/>
    <col min="8203" max="8203" width="18.453125" style="131" customWidth="1"/>
    <col min="8204" max="8205" width="14.81640625" style="131" customWidth="1"/>
    <col min="8206" max="8206" width="15.453125" style="131" customWidth="1"/>
    <col min="8207" max="8207" width="15.6328125" style="131" customWidth="1"/>
    <col min="8208" max="8208" width="20.6328125" style="131" customWidth="1"/>
    <col min="8209" max="8451" width="7.6328125" style="131"/>
    <col min="8452" max="8454" width="0" style="131" hidden="1" customWidth="1"/>
    <col min="8455" max="8455" width="7.6328125" style="131" customWidth="1"/>
    <col min="8456" max="8456" width="18.81640625" style="131" customWidth="1"/>
    <col min="8457" max="8457" width="32.453125" style="131" customWidth="1"/>
    <col min="8458" max="8458" width="12.6328125" style="131" customWidth="1"/>
    <col min="8459" max="8459" width="18.453125" style="131" customWidth="1"/>
    <col min="8460" max="8461" width="14.81640625" style="131" customWidth="1"/>
    <col min="8462" max="8462" width="15.453125" style="131" customWidth="1"/>
    <col min="8463" max="8463" width="15.6328125" style="131" customWidth="1"/>
    <col min="8464" max="8464" width="20.6328125" style="131" customWidth="1"/>
    <col min="8465" max="8707" width="7.6328125" style="131"/>
    <col min="8708" max="8710" width="0" style="131" hidden="1" customWidth="1"/>
    <col min="8711" max="8711" width="7.6328125" style="131" customWidth="1"/>
    <col min="8712" max="8712" width="18.81640625" style="131" customWidth="1"/>
    <col min="8713" max="8713" width="32.453125" style="131" customWidth="1"/>
    <col min="8714" max="8714" width="12.6328125" style="131" customWidth="1"/>
    <col min="8715" max="8715" width="18.453125" style="131" customWidth="1"/>
    <col min="8716" max="8717" width="14.81640625" style="131" customWidth="1"/>
    <col min="8718" max="8718" width="15.453125" style="131" customWidth="1"/>
    <col min="8719" max="8719" width="15.6328125" style="131" customWidth="1"/>
    <col min="8720" max="8720" width="20.6328125" style="131" customWidth="1"/>
    <col min="8721" max="8963" width="7.6328125" style="131"/>
    <col min="8964" max="8966" width="0" style="131" hidden="1" customWidth="1"/>
    <col min="8967" max="8967" width="7.6328125" style="131" customWidth="1"/>
    <col min="8968" max="8968" width="18.81640625" style="131" customWidth="1"/>
    <col min="8969" max="8969" width="32.453125" style="131" customWidth="1"/>
    <col min="8970" max="8970" width="12.6328125" style="131" customWidth="1"/>
    <col min="8971" max="8971" width="18.453125" style="131" customWidth="1"/>
    <col min="8972" max="8973" width="14.81640625" style="131" customWidth="1"/>
    <col min="8974" max="8974" width="15.453125" style="131" customWidth="1"/>
    <col min="8975" max="8975" width="15.6328125" style="131" customWidth="1"/>
    <col min="8976" max="8976" width="20.6328125" style="131" customWidth="1"/>
    <col min="8977" max="9219" width="7.6328125" style="131"/>
    <col min="9220" max="9222" width="0" style="131" hidden="1" customWidth="1"/>
    <col min="9223" max="9223" width="7.6328125" style="131" customWidth="1"/>
    <col min="9224" max="9224" width="18.81640625" style="131" customWidth="1"/>
    <col min="9225" max="9225" width="32.453125" style="131" customWidth="1"/>
    <col min="9226" max="9226" width="12.6328125" style="131" customWidth="1"/>
    <col min="9227" max="9227" width="18.453125" style="131" customWidth="1"/>
    <col min="9228" max="9229" width="14.81640625" style="131" customWidth="1"/>
    <col min="9230" max="9230" width="15.453125" style="131" customWidth="1"/>
    <col min="9231" max="9231" width="15.6328125" style="131" customWidth="1"/>
    <col min="9232" max="9232" width="20.6328125" style="131" customWidth="1"/>
    <col min="9233" max="9475" width="7.6328125" style="131"/>
    <col min="9476" max="9478" width="0" style="131" hidden="1" customWidth="1"/>
    <col min="9479" max="9479" width="7.6328125" style="131" customWidth="1"/>
    <col min="9480" max="9480" width="18.81640625" style="131" customWidth="1"/>
    <col min="9481" max="9481" width="32.453125" style="131" customWidth="1"/>
    <col min="9482" max="9482" width="12.6328125" style="131" customWidth="1"/>
    <col min="9483" max="9483" width="18.453125" style="131" customWidth="1"/>
    <col min="9484" max="9485" width="14.81640625" style="131" customWidth="1"/>
    <col min="9486" max="9486" width="15.453125" style="131" customWidth="1"/>
    <col min="9487" max="9487" width="15.6328125" style="131" customWidth="1"/>
    <col min="9488" max="9488" width="20.6328125" style="131" customWidth="1"/>
    <col min="9489" max="9731" width="7.6328125" style="131"/>
    <col min="9732" max="9734" width="0" style="131" hidden="1" customWidth="1"/>
    <col min="9735" max="9735" width="7.6328125" style="131" customWidth="1"/>
    <col min="9736" max="9736" width="18.81640625" style="131" customWidth="1"/>
    <col min="9737" max="9737" width="32.453125" style="131" customWidth="1"/>
    <col min="9738" max="9738" width="12.6328125" style="131" customWidth="1"/>
    <col min="9739" max="9739" width="18.453125" style="131" customWidth="1"/>
    <col min="9740" max="9741" width="14.81640625" style="131" customWidth="1"/>
    <col min="9742" max="9742" width="15.453125" style="131" customWidth="1"/>
    <col min="9743" max="9743" width="15.6328125" style="131" customWidth="1"/>
    <col min="9744" max="9744" width="20.6328125" style="131" customWidth="1"/>
    <col min="9745" max="9987" width="7.6328125" style="131"/>
    <col min="9988" max="9990" width="0" style="131" hidden="1" customWidth="1"/>
    <col min="9991" max="9991" width="7.6328125" style="131" customWidth="1"/>
    <col min="9992" max="9992" width="18.81640625" style="131" customWidth="1"/>
    <col min="9993" max="9993" width="32.453125" style="131" customWidth="1"/>
    <col min="9994" max="9994" width="12.6328125" style="131" customWidth="1"/>
    <col min="9995" max="9995" width="18.453125" style="131" customWidth="1"/>
    <col min="9996" max="9997" width="14.81640625" style="131" customWidth="1"/>
    <col min="9998" max="9998" width="15.453125" style="131" customWidth="1"/>
    <col min="9999" max="9999" width="15.6328125" style="131" customWidth="1"/>
    <col min="10000" max="10000" width="20.6328125" style="131" customWidth="1"/>
    <col min="10001" max="10243" width="7.6328125" style="131"/>
    <col min="10244" max="10246" width="0" style="131" hidden="1" customWidth="1"/>
    <col min="10247" max="10247" width="7.6328125" style="131" customWidth="1"/>
    <col min="10248" max="10248" width="18.81640625" style="131" customWidth="1"/>
    <col min="10249" max="10249" width="32.453125" style="131" customWidth="1"/>
    <col min="10250" max="10250" width="12.6328125" style="131" customWidth="1"/>
    <col min="10251" max="10251" width="18.453125" style="131" customWidth="1"/>
    <col min="10252" max="10253" width="14.81640625" style="131" customWidth="1"/>
    <col min="10254" max="10254" width="15.453125" style="131" customWidth="1"/>
    <col min="10255" max="10255" width="15.6328125" style="131" customWidth="1"/>
    <col min="10256" max="10256" width="20.6328125" style="131" customWidth="1"/>
    <col min="10257" max="10499" width="7.6328125" style="131"/>
    <col min="10500" max="10502" width="0" style="131" hidden="1" customWidth="1"/>
    <col min="10503" max="10503" width="7.6328125" style="131" customWidth="1"/>
    <col min="10504" max="10504" width="18.81640625" style="131" customWidth="1"/>
    <col min="10505" max="10505" width="32.453125" style="131" customWidth="1"/>
    <col min="10506" max="10506" width="12.6328125" style="131" customWidth="1"/>
    <col min="10507" max="10507" width="18.453125" style="131" customWidth="1"/>
    <col min="10508" max="10509" width="14.81640625" style="131" customWidth="1"/>
    <col min="10510" max="10510" width="15.453125" style="131" customWidth="1"/>
    <col min="10511" max="10511" width="15.6328125" style="131" customWidth="1"/>
    <col min="10512" max="10512" width="20.6328125" style="131" customWidth="1"/>
    <col min="10513" max="10755" width="7.6328125" style="131"/>
    <col min="10756" max="10758" width="0" style="131" hidden="1" customWidth="1"/>
    <col min="10759" max="10759" width="7.6328125" style="131" customWidth="1"/>
    <col min="10760" max="10760" width="18.81640625" style="131" customWidth="1"/>
    <col min="10761" max="10761" width="32.453125" style="131" customWidth="1"/>
    <col min="10762" max="10762" width="12.6328125" style="131" customWidth="1"/>
    <col min="10763" max="10763" width="18.453125" style="131" customWidth="1"/>
    <col min="10764" max="10765" width="14.81640625" style="131" customWidth="1"/>
    <col min="10766" max="10766" width="15.453125" style="131" customWidth="1"/>
    <col min="10767" max="10767" width="15.6328125" style="131" customWidth="1"/>
    <col min="10768" max="10768" width="20.6328125" style="131" customWidth="1"/>
    <col min="10769" max="11011" width="7.6328125" style="131"/>
    <col min="11012" max="11014" width="0" style="131" hidden="1" customWidth="1"/>
    <col min="11015" max="11015" width="7.6328125" style="131" customWidth="1"/>
    <col min="11016" max="11016" width="18.81640625" style="131" customWidth="1"/>
    <col min="11017" max="11017" width="32.453125" style="131" customWidth="1"/>
    <col min="11018" max="11018" width="12.6328125" style="131" customWidth="1"/>
    <col min="11019" max="11019" width="18.453125" style="131" customWidth="1"/>
    <col min="11020" max="11021" width="14.81640625" style="131" customWidth="1"/>
    <col min="11022" max="11022" width="15.453125" style="131" customWidth="1"/>
    <col min="11023" max="11023" width="15.6328125" style="131" customWidth="1"/>
    <col min="11024" max="11024" width="20.6328125" style="131" customWidth="1"/>
    <col min="11025" max="11267" width="7.6328125" style="131"/>
    <col min="11268" max="11270" width="0" style="131" hidden="1" customWidth="1"/>
    <col min="11271" max="11271" width="7.6328125" style="131" customWidth="1"/>
    <col min="11272" max="11272" width="18.81640625" style="131" customWidth="1"/>
    <col min="11273" max="11273" width="32.453125" style="131" customWidth="1"/>
    <col min="11274" max="11274" width="12.6328125" style="131" customWidth="1"/>
    <col min="11275" max="11275" width="18.453125" style="131" customWidth="1"/>
    <col min="11276" max="11277" width="14.81640625" style="131" customWidth="1"/>
    <col min="11278" max="11278" width="15.453125" style="131" customWidth="1"/>
    <col min="11279" max="11279" width="15.6328125" style="131" customWidth="1"/>
    <col min="11280" max="11280" width="20.6328125" style="131" customWidth="1"/>
    <col min="11281" max="11523" width="7.6328125" style="131"/>
    <col min="11524" max="11526" width="0" style="131" hidden="1" customWidth="1"/>
    <col min="11527" max="11527" width="7.6328125" style="131" customWidth="1"/>
    <col min="11528" max="11528" width="18.81640625" style="131" customWidth="1"/>
    <col min="11529" max="11529" width="32.453125" style="131" customWidth="1"/>
    <col min="11530" max="11530" width="12.6328125" style="131" customWidth="1"/>
    <col min="11531" max="11531" width="18.453125" style="131" customWidth="1"/>
    <col min="11532" max="11533" width="14.81640625" style="131" customWidth="1"/>
    <col min="11534" max="11534" width="15.453125" style="131" customWidth="1"/>
    <col min="11535" max="11535" width="15.6328125" style="131" customWidth="1"/>
    <col min="11536" max="11536" width="20.6328125" style="131" customWidth="1"/>
    <col min="11537" max="11779" width="7.6328125" style="131"/>
    <col min="11780" max="11782" width="0" style="131" hidden="1" customWidth="1"/>
    <col min="11783" max="11783" width="7.6328125" style="131" customWidth="1"/>
    <col min="11784" max="11784" width="18.81640625" style="131" customWidth="1"/>
    <col min="11785" max="11785" width="32.453125" style="131" customWidth="1"/>
    <col min="11786" max="11786" width="12.6328125" style="131" customWidth="1"/>
    <col min="11787" max="11787" width="18.453125" style="131" customWidth="1"/>
    <col min="11788" max="11789" width="14.81640625" style="131" customWidth="1"/>
    <col min="11790" max="11790" width="15.453125" style="131" customWidth="1"/>
    <col min="11791" max="11791" width="15.6328125" style="131" customWidth="1"/>
    <col min="11792" max="11792" width="20.6328125" style="131" customWidth="1"/>
    <col min="11793" max="12035" width="7.6328125" style="131"/>
    <col min="12036" max="12038" width="0" style="131" hidden="1" customWidth="1"/>
    <col min="12039" max="12039" width="7.6328125" style="131" customWidth="1"/>
    <col min="12040" max="12040" width="18.81640625" style="131" customWidth="1"/>
    <col min="12041" max="12041" width="32.453125" style="131" customWidth="1"/>
    <col min="12042" max="12042" width="12.6328125" style="131" customWidth="1"/>
    <col min="12043" max="12043" width="18.453125" style="131" customWidth="1"/>
    <col min="12044" max="12045" width="14.81640625" style="131" customWidth="1"/>
    <col min="12046" max="12046" width="15.453125" style="131" customWidth="1"/>
    <col min="12047" max="12047" width="15.6328125" style="131" customWidth="1"/>
    <col min="12048" max="12048" width="20.6328125" style="131" customWidth="1"/>
    <col min="12049" max="12291" width="7.6328125" style="131"/>
    <col min="12292" max="12294" width="0" style="131" hidden="1" customWidth="1"/>
    <col min="12295" max="12295" width="7.6328125" style="131" customWidth="1"/>
    <col min="12296" max="12296" width="18.81640625" style="131" customWidth="1"/>
    <col min="12297" max="12297" width="32.453125" style="131" customWidth="1"/>
    <col min="12298" max="12298" width="12.6328125" style="131" customWidth="1"/>
    <col min="12299" max="12299" width="18.453125" style="131" customWidth="1"/>
    <col min="12300" max="12301" width="14.81640625" style="131" customWidth="1"/>
    <col min="12302" max="12302" width="15.453125" style="131" customWidth="1"/>
    <col min="12303" max="12303" width="15.6328125" style="131" customWidth="1"/>
    <col min="12304" max="12304" width="20.6328125" style="131" customWidth="1"/>
    <col min="12305" max="12547" width="7.6328125" style="131"/>
    <col min="12548" max="12550" width="0" style="131" hidden="1" customWidth="1"/>
    <col min="12551" max="12551" width="7.6328125" style="131" customWidth="1"/>
    <col min="12552" max="12552" width="18.81640625" style="131" customWidth="1"/>
    <col min="12553" max="12553" width="32.453125" style="131" customWidth="1"/>
    <col min="12554" max="12554" width="12.6328125" style="131" customWidth="1"/>
    <col min="12555" max="12555" width="18.453125" style="131" customWidth="1"/>
    <col min="12556" max="12557" width="14.81640625" style="131" customWidth="1"/>
    <col min="12558" max="12558" width="15.453125" style="131" customWidth="1"/>
    <col min="12559" max="12559" width="15.6328125" style="131" customWidth="1"/>
    <col min="12560" max="12560" width="20.6328125" style="131" customWidth="1"/>
    <col min="12561" max="12803" width="7.6328125" style="131"/>
    <col min="12804" max="12806" width="0" style="131" hidden="1" customWidth="1"/>
    <col min="12807" max="12807" width="7.6328125" style="131" customWidth="1"/>
    <col min="12808" max="12808" width="18.81640625" style="131" customWidth="1"/>
    <col min="12809" max="12809" width="32.453125" style="131" customWidth="1"/>
    <col min="12810" max="12810" width="12.6328125" style="131" customWidth="1"/>
    <col min="12811" max="12811" width="18.453125" style="131" customWidth="1"/>
    <col min="12812" max="12813" width="14.81640625" style="131" customWidth="1"/>
    <col min="12814" max="12814" width="15.453125" style="131" customWidth="1"/>
    <col min="12815" max="12815" width="15.6328125" style="131" customWidth="1"/>
    <col min="12816" max="12816" width="20.6328125" style="131" customWidth="1"/>
    <col min="12817" max="13059" width="7.6328125" style="131"/>
    <col min="13060" max="13062" width="0" style="131" hidden="1" customWidth="1"/>
    <col min="13063" max="13063" width="7.6328125" style="131" customWidth="1"/>
    <col min="13064" max="13064" width="18.81640625" style="131" customWidth="1"/>
    <col min="13065" max="13065" width="32.453125" style="131" customWidth="1"/>
    <col min="13066" max="13066" width="12.6328125" style="131" customWidth="1"/>
    <col min="13067" max="13067" width="18.453125" style="131" customWidth="1"/>
    <col min="13068" max="13069" width="14.81640625" style="131" customWidth="1"/>
    <col min="13070" max="13070" width="15.453125" style="131" customWidth="1"/>
    <col min="13071" max="13071" width="15.6328125" style="131" customWidth="1"/>
    <col min="13072" max="13072" width="20.6328125" style="131" customWidth="1"/>
    <col min="13073" max="13315" width="7.6328125" style="131"/>
    <col min="13316" max="13318" width="0" style="131" hidden="1" customWidth="1"/>
    <col min="13319" max="13319" width="7.6328125" style="131" customWidth="1"/>
    <col min="13320" max="13320" width="18.81640625" style="131" customWidth="1"/>
    <col min="13321" max="13321" width="32.453125" style="131" customWidth="1"/>
    <col min="13322" max="13322" width="12.6328125" style="131" customWidth="1"/>
    <col min="13323" max="13323" width="18.453125" style="131" customWidth="1"/>
    <col min="13324" max="13325" width="14.81640625" style="131" customWidth="1"/>
    <col min="13326" max="13326" width="15.453125" style="131" customWidth="1"/>
    <col min="13327" max="13327" width="15.6328125" style="131" customWidth="1"/>
    <col min="13328" max="13328" width="20.6328125" style="131" customWidth="1"/>
    <col min="13329" max="13571" width="7.6328125" style="131"/>
    <col min="13572" max="13574" width="0" style="131" hidden="1" customWidth="1"/>
    <col min="13575" max="13575" width="7.6328125" style="131" customWidth="1"/>
    <col min="13576" max="13576" width="18.81640625" style="131" customWidth="1"/>
    <col min="13577" max="13577" width="32.453125" style="131" customWidth="1"/>
    <col min="13578" max="13578" width="12.6328125" style="131" customWidth="1"/>
    <col min="13579" max="13579" width="18.453125" style="131" customWidth="1"/>
    <col min="13580" max="13581" width="14.81640625" style="131" customWidth="1"/>
    <col min="13582" max="13582" width="15.453125" style="131" customWidth="1"/>
    <col min="13583" max="13583" width="15.6328125" style="131" customWidth="1"/>
    <col min="13584" max="13584" width="20.6328125" style="131" customWidth="1"/>
    <col min="13585" max="13827" width="7.6328125" style="131"/>
    <col min="13828" max="13830" width="0" style="131" hidden="1" customWidth="1"/>
    <col min="13831" max="13831" width="7.6328125" style="131" customWidth="1"/>
    <col min="13832" max="13832" width="18.81640625" style="131" customWidth="1"/>
    <col min="13833" max="13833" width="32.453125" style="131" customWidth="1"/>
    <col min="13834" max="13834" width="12.6328125" style="131" customWidth="1"/>
    <col min="13835" max="13835" width="18.453125" style="131" customWidth="1"/>
    <col min="13836" max="13837" width="14.81640625" style="131" customWidth="1"/>
    <col min="13838" max="13838" width="15.453125" style="131" customWidth="1"/>
    <col min="13839" max="13839" width="15.6328125" style="131" customWidth="1"/>
    <col min="13840" max="13840" width="20.6328125" style="131" customWidth="1"/>
    <col min="13841" max="14083" width="7.6328125" style="131"/>
    <col min="14084" max="14086" width="0" style="131" hidden="1" customWidth="1"/>
    <col min="14087" max="14087" width="7.6328125" style="131" customWidth="1"/>
    <col min="14088" max="14088" width="18.81640625" style="131" customWidth="1"/>
    <col min="14089" max="14089" width="32.453125" style="131" customWidth="1"/>
    <col min="14090" max="14090" width="12.6328125" style="131" customWidth="1"/>
    <col min="14091" max="14091" width="18.453125" style="131" customWidth="1"/>
    <col min="14092" max="14093" width="14.81640625" style="131" customWidth="1"/>
    <col min="14094" max="14094" width="15.453125" style="131" customWidth="1"/>
    <col min="14095" max="14095" width="15.6328125" style="131" customWidth="1"/>
    <col min="14096" max="14096" width="20.6328125" style="131" customWidth="1"/>
    <col min="14097" max="14339" width="7.6328125" style="131"/>
    <col min="14340" max="14342" width="0" style="131" hidden="1" customWidth="1"/>
    <col min="14343" max="14343" width="7.6328125" style="131" customWidth="1"/>
    <col min="14344" max="14344" width="18.81640625" style="131" customWidth="1"/>
    <col min="14345" max="14345" width="32.453125" style="131" customWidth="1"/>
    <col min="14346" max="14346" width="12.6328125" style="131" customWidth="1"/>
    <col min="14347" max="14347" width="18.453125" style="131" customWidth="1"/>
    <col min="14348" max="14349" width="14.81640625" style="131" customWidth="1"/>
    <col min="14350" max="14350" width="15.453125" style="131" customWidth="1"/>
    <col min="14351" max="14351" width="15.6328125" style="131" customWidth="1"/>
    <col min="14352" max="14352" width="20.6328125" style="131" customWidth="1"/>
    <col min="14353" max="14595" width="7.6328125" style="131"/>
    <col min="14596" max="14598" width="0" style="131" hidden="1" customWidth="1"/>
    <col min="14599" max="14599" width="7.6328125" style="131" customWidth="1"/>
    <col min="14600" max="14600" width="18.81640625" style="131" customWidth="1"/>
    <col min="14601" max="14601" width="32.453125" style="131" customWidth="1"/>
    <col min="14602" max="14602" width="12.6328125" style="131" customWidth="1"/>
    <col min="14603" max="14603" width="18.453125" style="131" customWidth="1"/>
    <col min="14604" max="14605" width="14.81640625" style="131" customWidth="1"/>
    <col min="14606" max="14606" width="15.453125" style="131" customWidth="1"/>
    <col min="14607" max="14607" width="15.6328125" style="131" customWidth="1"/>
    <col min="14608" max="14608" width="20.6328125" style="131" customWidth="1"/>
    <col min="14609" max="14851" width="7.6328125" style="131"/>
    <col min="14852" max="14854" width="0" style="131" hidden="1" customWidth="1"/>
    <col min="14855" max="14855" width="7.6328125" style="131" customWidth="1"/>
    <col min="14856" max="14856" width="18.81640625" style="131" customWidth="1"/>
    <col min="14857" max="14857" width="32.453125" style="131" customWidth="1"/>
    <col min="14858" max="14858" width="12.6328125" style="131" customWidth="1"/>
    <col min="14859" max="14859" width="18.453125" style="131" customWidth="1"/>
    <col min="14860" max="14861" width="14.81640625" style="131" customWidth="1"/>
    <col min="14862" max="14862" width="15.453125" style="131" customWidth="1"/>
    <col min="14863" max="14863" width="15.6328125" style="131" customWidth="1"/>
    <col min="14864" max="14864" width="20.6328125" style="131" customWidth="1"/>
    <col min="14865" max="15107" width="7.6328125" style="131"/>
    <col min="15108" max="15110" width="0" style="131" hidden="1" customWidth="1"/>
    <col min="15111" max="15111" width="7.6328125" style="131" customWidth="1"/>
    <col min="15112" max="15112" width="18.81640625" style="131" customWidth="1"/>
    <col min="15113" max="15113" width="32.453125" style="131" customWidth="1"/>
    <col min="15114" max="15114" width="12.6328125" style="131" customWidth="1"/>
    <col min="15115" max="15115" width="18.453125" style="131" customWidth="1"/>
    <col min="15116" max="15117" width="14.81640625" style="131" customWidth="1"/>
    <col min="15118" max="15118" width="15.453125" style="131" customWidth="1"/>
    <col min="15119" max="15119" width="15.6328125" style="131" customWidth="1"/>
    <col min="15120" max="15120" width="20.6328125" style="131" customWidth="1"/>
    <col min="15121" max="15363" width="7.6328125" style="131"/>
    <col min="15364" max="15366" width="0" style="131" hidden="1" customWidth="1"/>
    <col min="15367" max="15367" width="7.6328125" style="131" customWidth="1"/>
    <col min="15368" max="15368" width="18.81640625" style="131" customWidth="1"/>
    <col min="15369" max="15369" width="32.453125" style="131" customWidth="1"/>
    <col min="15370" max="15370" width="12.6328125" style="131" customWidth="1"/>
    <col min="15371" max="15371" width="18.453125" style="131" customWidth="1"/>
    <col min="15372" max="15373" width="14.81640625" style="131" customWidth="1"/>
    <col min="15374" max="15374" width="15.453125" style="131" customWidth="1"/>
    <col min="15375" max="15375" width="15.6328125" style="131" customWidth="1"/>
    <col min="15376" max="15376" width="20.6328125" style="131" customWidth="1"/>
    <col min="15377" max="15619" width="7.6328125" style="131"/>
    <col min="15620" max="15622" width="0" style="131" hidden="1" customWidth="1"/>
    <col min="15623" max="15623" width="7.6328125" style="131" customWidth="1"/>
    <col min="15624" max="15624" width="18.81640625" style="131" customWidth="1"/>
    <col min="15625" max="15625" width="32.453125" style="131" customWidth="1"/>
    <col min="15626" max="15626" width="12.6328125" style="131" customWidth="1"/>
    <col min="15627" max="15627" width="18.453125" style="131" customWidth="1"/>
    <col min="15628" max="15629" width="14.81640625" style="131" customWidth="1"/>
    <col min="15630" max="15630" width="15.453125" style="131" customWidth="1"/>
    <col min="15631" max="15631" width="15.6328125" style="131" customWidth="1"/>
    <col min="15632" max="15632" width="20.6328125" style="131" customWidth="1"/>
    <col min="15633" max="15875" width="7.6328125" style="131"/>
    <col min="15876" max="15878" width="0" style="131" hidden="1" customWidth="1"/>
    <col min="15879" max="15879" width="7.6328125" style="131" customWidth="1"/>
    <col min="15880" max="15880" width="18.81640625" style="131" customWidth="1"/>
    <col min="15881" max="15881" width="32.453125" style="131" customWidth="1"/>
    <col min="15882" max="15882" width="12.6328125" style="131" customWidth="1"/>
    <col min="15883" max="15883" width="18.453125" style="131" customWidth="1"/>
    <col min="15884" max="15885" width="14.81640625" style="131" customWidth="1"/>
    <col min="15886" max="15886" width="15.453125" style="131" customWidth="1"/>
    <col min="15887" max="15887" width="15.6328125" style="131" customWidth="1"/>
    <col min="15888" max="15888" width="20.6328125" style="131" customWidth="1"/>
    <col min="15889" max="16131" width="7.6328125" style="131"/>
    <col min="16132" max="16134" width="0" style="131" hidden="1" customWidth="1"/>
    <col min="16135" max="16135" width="7.6328125" style="131" customWidth="1"/>
    <col min="16136" max="16136" width="18.81640625" style="131" customWidth="1"/>
    <col min="16137" max="16137" width="32.453125" style="131" customWidth="1"/>
    <col min="16138" max="16138" width="12.6328125" style="131" customWidth="1"/>
    <col min="16139" max="16139" width="18.453125" style="131" customWidth="1"/>
    <col min="16140" max="16141" width="14.81640625" style="131" customWidth="1"/>
    <col min="16142" max="16142" width="15.453125" style="131" customWidth="1"/>
    <col min="16143" max="16143" width="15.6328125" style="131" customWidth="1"/>
    <col min="16144" max="16144" width="20.6328125" style="131" customWidth="1"/>
    <col min="16145" max="16384" width="7.6328125" style="131"/>
  </cols>
  <sheetData>
    <row r="1" spans="1:34" hidden="1">
      <c r="Q1" s="132" t="s">
        <v>73</v>
      </c>
    </row>
    <row r="2" spans="1:34" ht="10.5" hidden="1" customHeight="1"/>
    <row r="3" spans="1:34" hidden="1">
      <c r="D3" s="133"/>
      <c r="E3" s="133"/>
      <c r="H3" s="645"/>
      <c r="I3" s="645"/>
      <c r="J3" s="645"/>
      <c r="K3" s="645"/>
      <c r="L3" s="645"/>
      <c r="M3" s="645"/>
      <c r="N3" s="645"/>
      <c r="O3" s="645"/>
      <c r="P3" s="645"/>
      <c r="Q3" s="645"/>
    </row>
    <row r="4" spans="1:34" hidden="1">
      <c r="D4" s="134"/>
      <c r="E4" s="134"/>
      <c r="H4" s="646"/>
      <c r="I4" s="646"/>
      <c r="J4" s="646"/>
      <c r="K4" s="646"/>
      <c r="L4" s="646"/>
      <c r="M4" s="646"/>
      <c r="N4" s="646"/>
      <c r="O4" s="646"/>
      <c r="P4" s="646"/>
      <c r="Q4" s="646"/>
    </row>
    <row r="5" spans="1:34" hidden="1"/>
    <row r="6" spans="1:34" ht="24.6">
      <c r="D6" s="647" t="s">
        <v>766</v>
      </c>
      <c r="E6" s="647"/>
      <c r="F6" s="647"/>
      <c r="G6" s="647"/>
      <c r="H6" s="647"/>
      <c r="I6" s="647"/>
      <c r="J6" s="647"/>
      <c r="K6" s="647"/>
      <c r="L6" s="647"/>
      <c r="M6" s="647"/>
      <c r="N6" s="647"/>
      <c r="O6" s="647"/>
      <c r="P6" s="647"/>
      <c r="Q6" s="647"/>
    </row>
    <row r="7" spans="1:34" ht="30.9" customHeight="1">
      <c r="F7" s="135"/>
      <c r="G7" s="136" t="s">
        <v>74</v>
      </c>
      <c r="H7" s="479" t="str">
        <f>'LSX GỖ'!I7</f>
        <v>85/2026/KT-OC</v>
      </c>
      <c r="I7" s="344"/>
      <c r="J7" s="343"/>
      <c r="K7" s="342" t="s">
        <v>146</v>
      </c>
      <c r="L7" s="480" t="str">
        <f>'LSX GỖ'!$P$7</f>
        <v>29-26/KT-OC</v>
      </c>
      <c r="M7" s="480"/>
      <c r="N7" s="480"/>
      <c r="O7" s="480"/>
      <c r="P7" s="480"/>
      <c r="Q7" s="135"/>
    </row>
    <row r="8" spans="1:34" ht="23.25" customHeight="1">
      <c r="H8" s="344"/>
      <c r="I8" s="344"/>
      <c r="J8" s="344"/>
      <c r="K8" s="342" t="s">
        <v>145</v>
      </c>
      <c r="L8" s="480" t="str">
        <f>'LSX GỖ'!P8</f>
        <v>100202759</v>
      </c>
      <c r="M8" s="480"/>
      <c r="N8" s="480"/>
      <c r="O8" s="480"/>
      <c r="P8" s="480"/>
    </row>
    <row r="9" spans="1:34" s="137" customFormat="1" ht="26.25" customHeight="1">
      <c r="D9" s="138" t="s">
        <v>134</v>
      </c>
      <c r="E9" s="139"/>
      <c r="F9" s="140"/>
      <c r="G9" s="215" t="s">
        <v>138</v>
      </c>
      <c r="H9" s="650">
        <v>46223</v>
      </c>
      <c r="I9" s="650"/>
      <c r="J9" s="345"/>
      <c r="K9" s="476" t="s">
        <v>147</v>
      </c>
      <c r="L9" s="346" t="str">
        <f>'LSX GỖ'!$M$9</f>
        <v>OC</v>
      </c>
      <c r="M9" s="346"/>
      <c r="N9" s="346"/>
      <c r="O9" s="346"/>
      <c r="P9" s="346"/>
      <c r="Q9" s="145"/>
      <c r="T9" s="141" t="s">
        <v>77</v>
      </c>
      <c r="X9" s="303"/>
      <c r="Y9" s="303"/>
      <c r="Z9" s="303"/>
    </row>
    <row r="10" spans="1:34" s="137" customFormat="1" ht="26.25" customHeight="1">
      <c r="D10" s="142" t="s">
        <v>78</v>
      </c>
      <c r="E10" s="143"/>
      <c r="F10" s="144"/>
      <c r="G10" s="216" t="s">
        <v>144</v>
      </c>
      <c r="H10" s="469" t="s">
        <v>707</v>
      </c>
      <c r="I10" s="481"/>
      <c r="J10" s="346"/>
      <c r="K10" s="346"/>
      <c r="L10" s="346"/>
      <c r="M10" s="346"/>
      <c r="N10" s="346"/>
      <c r="O10" s="346"/>
      <c r="P10" s="346"/>
      <c r="Q10" s="145"/>
      <c r="X10" s="303"/>
      <c r="Y10" s="303"/>
      <c r="Z10" s="303"/>
    </row>
    <row r="11" spans="1:34" s="137" customFormat="1" ht="30" customHeight="1">
      <c r="D11" s="143"/>
      <c r="E11" s="238" t="s">
        <v>135</v>
      </c>
      <c r="F11" s="511" t="s">
        <v>136</v>
      </c>
      <c r="G11" s="143"/>
      <c r="H11" s="482"/>
      <c r="I11" s="346"/>
      <c r="J11" s="346"/>
      <c r="K11" s="346"/>
      <c r="L11" s="345"/>
      <c r="M11" s="345"/>
      <c r="N11" s="345"/>
      <c r="O11" s="345"/>
      <c r="P11" s="345"/>
      <c r="Q11" s="140"/>
      <c r="X11" s="303"/>
      <c r="Y11" s="303"/>
      <c r="Z11" s="303"/>
    </row>
    <row r="12" spans="1:34" ht="60" customHeight="1">
      <c r="D12" s="643" t="s">
        <v>82</v>
      </c>
      <c r="E12" s="643" t="s">
        <v>84</v>
      </c>
      <c r="F12" s="643" t="s">
        <v>83</v>
      </c>
      <c r="G12" s="643" t="s">
        <v>85</v>
      </c>
      <c r="H12" s="648" t="s">
        <v>86</v>
      </c>
      <c r="I12" s="648" t="s">
        <v>129</v>
      </c>
      <c r="J12" s="648" t="s">
        <v>130</v>
      </c>
      <c r="K12" s="660" t="s">
        <v>89</v>
      </c>
      <c r="L12" s="661"/>
      <c r="M12" s="347" t="s">
        <v>89</v>
      </c>
      <c r="N12" s="347" t="s">
        <v>89</v>
      </c>
      <c r="O12" s="347" t="s">
        <v>89</v>
      </c>
      <c r="P12" s="347" t="s">
        <v>89</v>
      </c>
      <c r="Q12" s="643" t="s">
        <v>131</v>
      </c>
      <c r="R12" s="643" t="s">
        <v>715</v>
      </c>
      <c r="S12" s="643" t="s">
        <v>715</v>
      </c>
      <c r="T12" s="643" t="s">
        <v>715</v>
      </c>
      <c r="U12" s="643" t="s">
        <v>716</v>
      </c>
    </row>
    <row r="13" spans="1:34" ht="27" customHeight="1">
      <c r="D13" s="644"/>
      <c r="E13" s="644"/>
      <c r="F13" s="644"/>
      <c r="G13" s="644"/>
      <c r="H13" s="649"/>
      <c r="I13" s="649"/>
      <c r="J13" s="649"/>
      <c r="K13" s="662">
        <v>46331</v>
      </c>
      <c r="L13" s="663"/>
      <c r="M13" s="556">
        <v>45270</v>
      </c>
      <c r="N13" s="556">
        <v>45301</v>
      </c>
      <c r="O13" s="556">
        <v>45332</v>
      </c>
      <c r="P13" s="556">
        <v>45361</v>
      </c>
      <c r="Q13" s="644"/>
      <c r="R13" s="644"/>
      <c r="S13" s="644"/>
      <c r="T13" s="644"/>
      <c r="U13" s="644"/>
    </row>
    <row r="14" spans="1:34" s="207" customFormat="1" ht="73.5" customHeight="1">
      <c r="A14" s="201" t="s">
        <v>91</v>
      </c>
      <c r="B14" s="202"/>
      <c r="C14" s="202"/>
      <c r="D14" s="268">
        <v>1</v>
      </c>
      <c r="E14" s="501" t="str">
        <f>CONCATENATE('1A'!$G$6," (W",'1A'!$H$10,"x","L",'1A'!$G$10,"x","H",'1A'!$I$10,")")</f>
        <v>BÀN DINING 230 KD MẶT CÓ LỖ DÙ (W100xL230xH76)</v>
      </c>
      <c r="F14" s="453" t="str">
        <f>'1A'!$G$7</f>
        <v>T2520-21V1- CÀO XƯỚC</v>
      </c>
      <c r="G14" s="269" t="s">
        <v>128</v>
      </c>
      <c r="H14" s="270">
        <f>'1A'!$R$8</f>
        <v>100</v>
      </c>
      <c r="I14" s="271">
        <f>'1A'!$K$168</f>
        <v>0.91390201999999987</v>
      </c>
      <c r="J14" s="557">
        <f>I14*H14</f>
        <v>91.390201999999988</v>
      </c>
      <c r="K14" s="664">
        <v>100</v>
      </c>
      <c r="L14" s="665"/>
      <c r="M14" s="454"/>
      <c r="N14" s="454"/>
      <c r="O14" s="454"/>
      <c r="P14" s="454"/>
      <c r="Q14" s="456" t="s">
        <v>1005</v>
      </c>
      <c r="V14" s="131"/>
      <c r="W14" s="303"/>
      <c r="X14" s="190" t="s">
        <v>49</v>
      </c>
      <c r="Y14" s="190" t="s">
        <v>267</v>
      </c>
      <c r="Z14" s="309" t="s">
        <v>0</v>
      </c>
      <c r="AA14" s="310" t="s">
        <v>1</v>
      </c>
      <c r="AB14" s="310" t="s">
        <v>2</v>
      </c>
      <c r="AC14" s="310" t="s">
        <v>3</v>
      </c>
      <c r="AD14" s="310" t="s">
        <v>50</v>
      </c>
      <c r="AE14" s="310" t="s">
        <v>42</v>
      </c>
      <c r="AF14" s="310" t="s">
        <v>51</v>
      </c>
      <c r="AG14" s="310" t="s">
        <v>52</v>
      </c>
      <c r="AH14" s="310" t="s">
        <v>53</v>
      </c>
    </row>
    <row r="15" spans="1:34" s="211" customFormat="1" ht="73.5" customHeight="1">
      <c r="A15" s="201" t="s">
        <v>92</v>
      </c>
      <c r="B15" s="201"/>
      <c r="C15" s="201"/>
      <c r="D15" s="502">
        <v>2</v>
      </c>
      <c r="E15" s="478" t="e">
        <f>CONCATENATE(#REF!," (W",#REF!,"x","L",#REF!,"x","H",#REF!,")")</f>
        <v>#REF!</v>
      </c>
      <c r="F15" s="453" t="e">
        <f>#REF!</f>
        <v>#REF!</v>
      </c>
      <c r="G15" s="231" t="s">
        <v>128</v>
      </c>
      <c r="H15" s="273" t="e">
        <f>#REF!</f>
        <v>#REF!</v>
      </c>
      <c r="I15" s="274" t="e">
        <f>#REF!</f>
        <v>#REF!</v>
      </c>
      <c r="J15" s="558" t="e">
        <f t="shared" ref="J15:J27" si="0">I15*H15</f>
        <v>#REF!</v>
      </c>
      <c r="K15" s="666">
        <v>400</v>
      </c>
      <c r="L15" s="667"/>
      <c r="M15" s="454"/>
      <c r="N15" s="454"/>
      <c r="O15" s="454"/>
      <c r="P15" s="454"/>
      <c r="Q15" s="635" t="s">
        <v>1006</v>
      </c>
      <c r="V15" s="131"/>
      <c r="X15" s="304">
        <v>1</v>
      </c>
      <c r="Y15" s="306" t="s">
        <v>1007</v>
      </c>
      <c r="Z15" s="311">
        <v>1</v>
      </c>
      <c r="AA15" s="311">
        <v>76</v>
      </c>
      <c r="AB15" s="311">
        <v>76</v>
      </c>
      <c r="AC15" s="311">
        <v>6000</v>
      </c>
      <c r="AD15" s="311">
        <v>2.5</v>
      </c>
      <c r="AE15" s="312" t="s">
        <v>43</v>
      </c>
      <c r="AF15" s="313">
        <f>IF(AE15="sắt đen",7850,IF(AE15="sắt trắng",7850,IF(AE15="sắt kẽm",7900,IF(AE15="nhôm",2500,""))))</f>
        <v>7850</v>
      </c>
      <c r="AG15" s="312" t="s">
        <v>157</v>
      </c>
      <c r="AH15" s="312">
        <f>IF(OR(AG15="hộp",AG15="vuông"),(AA15+(AB15-AD15))*2*AC15*AD15*AF15*Z15/10^9,IF(AG15="la dẹt",(AA15+(AB15-$G15))*AC15*AD15*AF15*Z15/10^9,IF(AG15="ống",3.14*AA15*AC15*AD15*AF15*Z15/10^9,IF(AG15="tròn đặc",3.14*AA15/2*AC15/2*AD15*AF15*Z15/10^9,IF(AG15="V",(AA15+AB15)*AC15*AF15*Z15/10^9)))))</f>
        <v>28.09986</v>
      </c>
    </row>
    <row r="16" spans="1:34" s="207" customFormat="1" ht="54.75" hidden="1" customHeight="1">
      <c r="A16" s="201" t="s">
        <v>93</v>
      </c>
      <c r="B16" s="202"/>
      <c r="C16" s="202"/>
      <c r="D16" s="502">
        <v>3</v>
      </c>
      <c r="E16" s="478" t="str">
        <f>CONCATENATE('3A'!$G$6," (W",'3A'!$H$10,"x","L",'3A'!$G$10,"x","H",'3A'!$I$10,")")</f>
        <v xml:space="preserve"> (WxLxH)</v>
      </c>
      <c r="F16" s="453">
        <f>'3A'!$G$7</f>
        <v>0</v>
      </c>
      <c r="G16" s="231" t="s">
        <v>128</v>
      </c>
      <c r="H16" s="273">
        <f>'3A'!$R$8</f>
        <v>0</v>
      </c>
      <c r="I16" s="274">
        <f>'3A'!$K$168</f>
        <v>0</v>
      </c>
      <c r="J16" s="558">
        <f t="shared" si="0"/>
        <v>0</v>
      </c>
      <c r="K16" s="233"/>
      <c r="L16" s="233"/>
      <c r="M16" s="454"/>
      <c r="N16" s="454"/>
      <c r="O16" s="454"/>
      <c r="P16" s="454"/>
      <c r="Q16" s="456"/>
      <c r="V16" s="131"/>
      <c r="X16" s="305">
        <v>2</v>
      </c>
      <c r="Y16" s="306" t="s">
        <v>765</v>
      </c>
      <c r="Z16" s="272">
        <v>1</v>
      </c>
      <c r="AA16" s="272">
        <v>12.7</v>
      </c>
      <c r="AB16" s="272">
        <v>12.7</v>
      </c>
      <c r="AC16" s="272">
        <v>6000</v>
      </c>
      <c r="AD16" s="272">
        <v>0.6</v>
      </c>
      <c r="AE16" s="314" t="s">
        <v>43</v>
      </c>
      <c r="AF16" s="315">
        <f>IF(AE16="sắt đen",7850,IF(AE16="sắt trắng",7850,IF(AE16="sắt kẽm",7900,IF(AE16="nhôm",2500,""))))</f>
        <v>7850</v>
      </c>
      <c r="AG16" s="314" t="s">
        <v>157</v>
      </c>
      <c r="AH16" s="314">
        <f t="shared" ref="AH16:AH81" si="1">IF(OR(AG16="hộp",AG16="vuông"),(AA16+(AB16-AD16))*2*AC16*AD16*AF16*Z16/10^9,IF(AG16="la dẹt",(AA16+(AB16-$G16))*AC16*AD16*AF16*Z16/10^9,IF(AG16="ống",3.14*AA16*AC16*AD16*AF16*Z16/10^9,IF(AG16="tròn đặc",3.14*AA16/2*AC16/2*AD16*AF16*Z16/10^9,IF(AG16="V",(AA16+AB16)*AC16*AF16*Z16/10^9)))))</f>
        <v>1.12695228</v>
      </c>
    </row>
    <row r="17" spans="1:34" s="207" customFormat="1" ht="54.75" hidden="1" customHeight="1">
      <c r="A17" s="201" t="s">
        <v>94</v>
      </c>
      <c r="B17" s="202"/>
      <c r="C17" s="202"/>
      <c r="D17" s="502">
        <v>4</v>
      </c>
      <c r="E17" s="478" t="str">
        <f>CONCATENATE('4A'!$G$6," (W",'4A'!$H$10,"x","L",'4A'!$G$10,"x","H",'4A'!$I$10,")")</f>
        <v xml:space="preserve"> (WxLxH)</v>
      </c>
      <c r="F17" s="453">
        <f>'4A'!$G$7</f>
        <v>0</v>
      </c>
      <c r="G17" s="231" t="s">
        <v>128</v>
      </c>
      <c r="H17" s="273">
        <f>'4A'!$R$8</f>
        <v>0</v>
      </c>
      <c r="I17" s="274">
        <f>'4A'!$K$168</f>
        <v>0</v>
      </c>
      <c r="J17" s="558">
        <f t="shared" si="0"/>
        <v>0</v>
      </c>
      <c r="K17" s="233"/>
      <c r="L17" s="233"/>
      <c r="M17" s="454"/>
      <c r="N17" s="454"/>
      <c r="O17" s="454"/>
      <c r="P17" s="454"/>
      <c r="Q17" s="456"/>
      <c r="V17" s="131"/>
      <c r="X17" s="305">
        <v>3</v>
      </c>
      <c r="Y17" s="306" t="s">
        <v>728</v>
      </c>
      <c r="Z17" s="272">
        <v>1</v>
      </c>
      <c r="AA17" s="272">
        <v>14</v>
      </c>
      <c r="AB17" s="272">
        <v>14</v>
      </c>
      <c r="AC17" s="272">
        <v>6000</v>
      </c>
      <c r="AD17" s="272">
        <v>0.7</v>
      </c>
      <c r="AE17" s="314" t="s">
        <v>43</v>
      </c>
      <c r="AF17" s="315">
        <f t="shared" ref="AF17:AF81" si="2">IF(AE17="sắt đen",7850,IF(AE17="sắt trắng",7850,IF(AE17="sắt kẽm",7900,IF(AE17="nhôm",2500,""))))</f>
        <v>7850</v>
      </c>
      <c r="AG17" s="314" t="s">
        <v>157</v>
      </c>
      <c r="AH17" s="314">
        <f t="shared" si="1"/>
        <v>1.4493612</v>
      </c>
    </row>
    <row r="18" spans="1:34" s="207" customFormat="1" ht="54.75" hidden="1" customHeight="1">
      <c r="A18" s="202"/>
      <c r="B18" s="202"/>
      <c r="C18" s="202"/>
      <c r="D18" s="502">
        <v>5</v>
      </c>
      <c r="E18" s="478" t="str">
        <f>CONCATENATE('5A'!$G$6," (W",'5A'!$H$10,"x","L",'5A'!$G$10,"x","H",'5A'!$I$10,")")</f>
        <v xml:space="preserve"> (WxLxH)</v>
      </c>
      <c r="F18" s="453">
        <f>'5A'!$G$7</f>
        <v>0</v>
      </c>
      <c r="G18" s="231" t="s">
        <v>128</v>
      </c>
      <c r="H18" s="273">
        <f>'5A'!$R$8</f>
        <v>0</v>
      </c>
      <c r="I18" s="274">
        <f>'5A'!$K$168</f>
        <v>0</v>
      </c>
      <c r="J18" s="558">
        <f t="shared" si="0"/>
        <v>0</v>
      </c>
      <c r="K18" s="233"/>
      <c r="L18" s="233"/>
      <c r="M18" s="454"/>
      <c r="N18" s="454"/>
      <c r="O18" s="454"/>
      <c r="P18" s="454"/>
      <c r="Q18" s="456"/>
      <c r="V18" s="131"/>
      <c r="X18" s="305">
        <v>4</v>
      </c>
      <c r="Y18" s="306" t="s">
        <v>268</v>
      </c>
      <c r="Z18" s="272">
        <v>1</v>
      </c>
      <c r="AA18" s="272">
        <v>14</v>
      </c>
      <c r="AB18" s="272">
        <v>14</v>
      </c>
      <c r="AC18" s="272">
        <v>6000</v>
      </c>
      <c r="AD18" s="272">
        <v>0.8</v>
      </c>
      <c r="AE18" s="314" t="s">
        <v>43</v>
      </c>
      <c r="AF18" s="315">
        <f t="shared" si="2"/>
        <v>7850</v>
      </c>
      <c r="AG18" s="314" t="s">
        <v>157</v>
      </c>
      <c r="AH18" s="314">
        <f t="shared" si="1"/>
        <v>1.6564128</v>
      </c>
    </row>
    <row r="19" spans="1:34" s="207" customFormat="1" ht="54.75" hidden="1" customHeight="1">
      <c r="A19" s="201" t="s">
        <v>95</v>
      </c>
      <c r="B19" s="202"/>
      <c r="C19" s="202"/>
      <c r="D19" s="502">
        <v>6</v>
      </c>
      <c r="E19" s="478" t="str">
        <f>CONCATENATE('6A'!$G$6,"(W",'6A'!$H$10,"x","L",'6A'!$G$10,"x","H",'6A'!$I$10,")")</f>
        <v>(WxLxH)</v>
      </c>
      <c r="F19" s="453">
        <f>'6A'!$G$7</f>
        <v>0</v>
      </c>
      <c r="G19" s="231" t="s">
        <v>128</v>
      </c>
      <c r="H19" s="273">
        <f>'6A'!$R$8</f>
        <v>0</v>
      </c>
      <c r="I19" s="274">
        <f>'6A'!$K$168</f>
        <v>0</v>
      </c>
      <c r="J19" s="558">
        <f t="shared" si="0"/>
        <v>0</v>
      </c>
      <c r="K19" s="233"/>
      <c r="L19" s="454"/>
      <c r="M19" s="454"/>
      <c r="N19" s="454"/>
      <c r="O19" s="454"/>
      <c r="P19" s="454"/>
      <c r="Q19" s="456"/>
      <c r="V19" s="131"/>
      <c r="X19" s="305">
        <v>5</v>
      </c>
      <c r="Y19" s="232" t="s">
        <v>269</v>
      </c>
      <c r="Z19" s="272">
        <v>1</v>
      </c>
      <c r="AA19" s="272">
        <v>16</v>
      </c>
      <c r="AB19" s="272">
        <v>16</v>
      </c>
      <c r="AC19" s="272">
        <v>6000</v>
      </c>
      <c r="AD19" s="272">
        <v>0.55000000000000004</v>
      </c>
      <c r="AE19" s="314" t="s">
        <v>43</v>
      </c>
      <c r="AF19" s="315">
        <f t="shared" si="2"/>
        <v>7850</v>
      </c>
      <c r="AG19" s="314" t="s">
        <v>157</v>
      </c>
      <c r="AH19" s="314">
        <f t="shared" si="1"/>
        <v>1.3014672</v>
      </c>
    </row>
    <row r="20" spans="1:34" s="207" customFormat="1" ht="54.75" hidden="1" customHeight="1">
      <c r="A20" s="201" t="s">
        <v>96</v>
      </c>
      <c r="B20" s="202"/>
      <c r="C20" s="202"/>
      <c r="D20" s="502">
        <v>7</v>
      </c>
      <c r="E20" s="478" t="str">
        <f>CONCATENATE('7A'!$G$6,"(W",'7A'!$H$10,"x","L",'7A'!$G$10,"x","H",'7A'!$I$10,")")</f>
        <v>(WxLxH)</v>
      </c>
      <c r="F20" s="453">
        <f>'7A'!$G$7</f>
        <v>0</v>
      </c>
      <c r="G20" s="231" t="s">
        <v>128</v>
      </c>
      <c r="H20" s="273">
        <f>'7A'!$R$8</f>
        <v>0</v>
      </c>
      <c r="I20" s="274">
        <f>'7A'!$K$168</f>
        <v>0</v>
      </c>
      <c r="J20" s="558">
        <f t="shared" si="0"/>
        <v>0</v>
      </c>
      <c r="K20" s="233"/>
      <c r="L20" s="233"/>
      <c r="M20" s="454"/>
      <c r="N20" s="454"/>
      <c r="O20" s="454"/>
      <c r="P20" s="454"/>
      <c r="Q20" s="456"/>
      <c r="V20" s="131"/>
      <c r="X20" s="305">
        <v>6</v>
      </c>
      <c r="Y20" s="232" t="s">
        <v>270</v>
      </c>
      <c r="Z20" s="272">
        <v>1</v>
      </c>
      <c r="AA20" s="272">
        <v>16</v>
      </c>
      <c r="AB20" s="272">
        <v>16</v>
      </c>
      <c r="AC20" s="272">
        <v>6000</v>
      </c>
      <c r="AD20" s="272">
        <v>0.6</v>
      </c>
      <c r="AE20" s="314" t="s">
        <v>43</v>
      </c>
      <c r="AF20" s="315">
        <f t="shared" si="2"/>
        <v>7850</v>
      </c>
      <c r="AG20" s="314" t="s">
        <v>157</v>
      </c>
      <c r="AH20" s="314">
        <f t="shared" si="1"/>
        <v>1.4197824000000001</v>
      </c>
    </row>
    <row r="21" spans="1:34" s="207" customFormat="1" ht="54.75" hidden="1" customHeight="1">
      <c r="A21" s="201" t="s">
        <v>97</v>
      </c>
      <c r="D21" s="502">
        <v>8</v>
      </c>
      <c r="E21" s="478" t="str">
        <f>CONCATENATE('8A'!$G$6," (W",'8A'!$H$10,"x","L",'8A'!$G$10,"x","H",'8A'!$I$10,")")</f>
        <v xml:space="preserve"> (WxLxH)</v>
      </c>
      <c r="F21" s="453">
        <f>'8A'!$G$7</f>
        <v>0</v>
      </c>
      <c r="G21" s="231" t="s">
        <v>128</v>
      </c>
      <c r="H21" s="273">
        <f>'8A'!$R$8</f>
        <v>0</v>
      </c>
      <c r="I21" s="274">
        <f>'8A'!$K$168</f>
        <v>0</v>
      </c>
      <c r="J21" s="558">
        <f t="shared" si="0"/>
        <v>0</v>
      </c>
      <c r="K21" s="554"/>
      <c r="L21" s="554"/>
      <c r="M21" s="454"/>
      <c r="N21" s="454"/>
      <c r="O21" s="454"/>
      <c r="P21" s="454"/>
      <c r="Q21" s="456"/>
      <c r="V21" s="131"/>
      <c r="X21" s="305">
        <v>7</v>
      </c>
      <c r="Y21" s="232" t="s">
        <v>729</v>
      </c>
      <c r="Z21" s="272">
        <v>1</v>
      </c>
      <c r="AA21" s="272">
        <v>16</v>
      </c>
      <c r="AB21" s="272">
        <v>16</v>
      </c>
      <c r="AC21" s="272">
        <v>6000</v>
      </c>
      <c r="AD21" s="272">
        <v>0.7</v>
      </c>
      <c r="AE21" s="314" t="s">
        <v>43</v>
      </c>
      <c r="AF21" s="315">
        <f t="shared" si="2"/>
        <v>7850</v>
      </c>
      <c r="AG21" s="314" t="s">
        <v>157</v>
      </c>
      <c r="AH21" s="314">
        <f t="shared" si="1"/>
        <v>1.6564128</v>
      </c>
    </row>
    <row r="22" spans="1:34" s="207" customFormat="1" ht="54.75" hidden="1" customHeight="1">
      <c r="D22" s="502">
        <v>9</v>
      </c>
      <c r="E22" s="478" t="str">
        <f>CONCATENATE('9A'!$G$6," (W",'9A'!$H$10,"x","L",'9A'!$G$10,"x","H",'9A'!$I$10,")")</f>
        <v xml:space="preserve"> (WxLxH)</v>
      </c>
      <c r="F22" s="453">
        <f>'9A'!$G$7</f>
        <v>0</v>
      </c>
      <c r="G22" s="231" t="s">
        <v>128</v>
      </c>
      <c r="H22" s="273">
        <f>'9A'!$R$8</f>
        <v>0</v>
      </c>
      <c r="I22" s="274">
        <f>'9A'!$K$168</f>
        <v>0</v>
      </c>
      <c r="J22" s="558">
        <f t="shared" si="0"/>
        <v>0</v>
      </c>
      <c r="K22" s="554"/>
      <c r="L22" s="554"/>
      <c r="M22" s="454"/>
      <c r="N22" s="454"/>
      <c r="O22" s="454"/>
      <c r="P22" s="454"/>
      <c r="Q22" s="456"/>
      <c r="V22" s="131"/>
      <c r="X22" s="305">
        <v>8</v>
      </c>
      <c r="Y22" s="232" t="s">
        <v>271</v>
      </c>
      <c r="Z22" s="272">
        <v>1</v>
      </c>
      <c r="AA22" s="272">
        <v>16</v>
      </c>
      <c r="AB22" s="272">
        <v>16</v>
      </c>
      <c r="AC22" s="272">
        <v>6000</v>
      </c>
      <c r="AD22" s="272">
        <v>0.8</v>
      </c>
      <c r="AE22" s="314" t="s">
        <v>43</v>
      </c>
      <c r="AF22" s="315">
        <f t="shared" si="2"/>
        <v>7850</v>
      </c>
      <c r="AG22" s="314" t="s">
        <v>157</v>
      </c>
      <c r="AH22" s="314">
        <f t="shared" si="1"/>
        <v>1.8930431999999999</v>
      </c>
    </row>
    <row r="23" spans="1:34" s="207" customFormat="1" ht="43.5" hidden="1" customHeight="1">
      <c r="D23" s="502">
        <v>10</v>
      </c>
      <c r="E23" s="478" t="str">
        <f>CONCATENATE('10A'!$G$6," (W",'10A'!$H$10,"x","L",'10A'!$G$10,"x","H",'10A'!$I$10,")")</f>
        <v xml:space="preserve"> (WxLxH)</v>
      </c>
      <c r="F23" s="453">
        <f>'10A'!$G$7</f>
        <v>0</v>
      </c>
      <c r="G23" s="231" t="s">
        <v>128</v>
      </c>
      <c r="H23" s="273">
        <f>'10A'!$R$8</f>
        <v>0</v>
      </c>
      <c r="I23" s="274">
        <f>'10A'!$K$168</f>
        <v>0</v>
      </c>
      <c r="J23" s="558">
        <f t="shared" si="0"/>
        <v>0</v>
      </c>
      <c r="K23" s="228"/>
      <c r="L23" s="455"/>
      <c r="M23" s="454"/>
      <c r="N23" s="455"/>
      <c r="O23" s="455"/>
      <c r="P23" s="455"/>
      <c r="Q23" s="456"/>
      <c r="V23" s="131"/>
      <c r="X23" s="305">
        <v>9</v>
      </c>
      <c r="Y23" s="232" t="s">
        <v>272</v>
      </c>
      <c r="Z23" s="272">
        <v>1</v>
      </c>
      <c r="AA23" s="272">
        <v>16</v>
      </c>
      <c r="AB23" s="272">
        <v>16</v>
      </c>
      <c r="AC23" s="272">
        <v>6000</v>
      </c>
      <c r="AD23" s="272">
        <v>1</v>
      </c>
      <c r="AE23" s="314" t="s">
        <v>43</v>
      </c>
      <c r="AF23" s="315">
        <f t="shared" si="2"/>
        <v>7850</v>
      </c>
      <c r="AG23" s="314" t="s">
        <v>157</v>
      </c>
      <c r="AH23" s="314">
        <f t="shared" si="1"/>
        <v>2.366304</v>
      </c>
    </row>
    <row r="24" spans="1:34" s="207" customFormat="1" ht="33.9" hidden="1" customHeight="1">
      <c r="D24" s="502">
        <v>6</v>
      </c>
      <c r="E24" s="478" t="str">
        <f>CONCATENATE('11A'!$G$6,"(W",'11A'!$H$10,"x","L",'11A'!$G$10,"x","H",'11A'!$I$10,")")</f>
        <v>(WxLxH)</v>
      </c>
      <c r="F24" s="453">
        <f>'11A'!$G$7</f>
        <v>0</v>
      </c>
      <c r="G24" s="231" t="s">
        <v>128</v>
      </c>
      <c r="H24" s="273">
        <f>'11A'!$R$8</f>
        <v>0</v>
      </c>
      <c r="I24" s="274">
        <f>'11A'!$K$168</f>
        <v>0</v>
      </c>
      <c r="J24" s="558">
        <f t="shared" si="0"/>
        <v>0</v>
      </c>
      <c r="K24" s="233"/>
      <c r="L24" s="454"/>
      <c r="M24" s="454"/>
      <c r="N24" s="454"/>
      <c r="O24" s="454"/>
      <c r="P24" s="454"/>
      <c r="Q24" s="456"/>
      <c r="V24" s="131"/>
      <c r="X24" s="305">
        <v>10</v>
      </c>
      <c r="Y24" s="306" t="s">
        <v>273</v>
      </c>
      <c r="Z24" s="272">
        <v>1</v>
      </c>
      <c r="AA24" s="272">
        <v>19</v>
      </c>
      <c r="AB24" s="272">
        <v>19</v>
      </c>
      <c r="AC24" s="272">
        <v>6000</v>
      </c>
      <c r="AD24" s="272">
        <v>0.55000000000000004</v>
      </c>
      <c r="AE24" s="314" t="s">
        <v>43</v>
      </c>
      <c r="AF24" s="315">
        <f t="shared" si="2"/>
        <v>7850</v>
      </c>
      <c r="AG24" s="314" t="s">
        <v>157</v>
      </c>
      <c r="AH24" s="314">
        <f t="shared" si="1"/>
        <v>1.5454923000000003</v>
      </c>
    </row>
    <row r="25" spans="1:34" s="207" customFormat="1" ht="33.9" hidden="1" customHeight="1">
      <c r="D25" s="502">
        <v>7</v>
      </c>
      <c r="E25" s="478" t="str">
        <f>CONCATENATE('12A'!$G$6,"(W",'12A'!$H$10,"x","L",'12A'!$G$10,"x","H",'12A'!$I$10,")")</f>
        <v>(WxLxH)</v>
      </c>
      <c r="F25" s="453">
        <f>'12A'!$G$7</f>
        <v>0</v>
      </c>
      <c r="G25" s="231" t="s">
        <v>128</v>
      </c>
      <c r="H25" s="273">
        <f>'12A'!$R$8</f>
        <v>0</v>
      </c>
      <c r="I25" s="274">
        <f>'12A'!$K$168</f>
        <v>0</v>
      </c>
      <c r="J25" s="558">
        <f t="shared" si="0"/>
        <v>0</v>
      </c>
      <c r="K25" s="233"/>
      <c r="L25" s="454"/>
      <c r="M25" s="454"/>
      <c r="N25" s="454"/>
      <c r="O25" s="454"/>
      <c r="P25" s="454"/>
      <c r="Q25" s="456"/>
      <c r="V25" s="131"/>
      <c r="X25" s="305">
        <v>11</v>
      </c>
      <c r="Y25" s="306" t="s">
        <v>274</v>
      </c>
      <c r="Z25" s="272">
        <v>1</v>
      </c>
      <c r="AA25" s="272">
        <v>19</v>
      </c>
      <c r="AB25" s="272">
        <v>19</v>
      </c>
      <c r="AC25" s="272">
        <v>6000</v>
      </c>
      <c r="AD25" s="272">
        <v>0.6</v>
      </c>
      <c r="AE25" s="314" t="s">
        <v>43</v>
      </c>
      <c r="AF25" s="315">
        <f t="shared" si="2"/>
        <v>7850</v>
      </c>
      <c r="AG25" s="314" t="s">
        <v>157</v>
      </c>
      <c r="AH25" s="314">
        <f t="shared" si="1"/>
        <v>1.6859915999999999</v>
      </c>
    </row>
    <row r="26" spans="1:34" s="207" customFormat="1" ht="33.9" hidden="1" customHeight="1">
      <c r="D26" s="502">
        <v>8</v>
      </c>
      <c r="E26" s="478" t="str">
        <f>CONCATENATE('13A'!$G$6,"(W",'13A'!$H$10,"x","L",'13A'!$G$10,"x","H",'13A'!$I$10,")")</f>
        <v>(WxLxH)</v>
      </c>
      <c r="F26" s="453">
        <f>'13A'!$G$7</f>
        <v>0</v>
      </c>
      <c r="G26" s="231" t="s">
        <v>128</v>
      </c>
      <c r="H26" s="273">
        <f>'13A'!$R$8</f>
        <v>0</v>
      </c>
      <c r="I26" s="274">
        <f>'13A'!$K$168</f>
        <v>0</v>
      </c>
      <c r="J26" s="558">
        <f t="shared" si="0"/>
        <v>0</v>
      </c>
      <c r="K26" s="233"/>
      <c r="L26" s="454"/>
      <c r="M26" s="454"/>
      <c r="N26" s="454"/>
      <c r="O26" s="454"/>
      <c r="P26" s="454"/>
      <c r="Q26" s="456"/>
      <c r="X26" s="305">
        <v>12</v>
      </c>
      <c r="Y26" s="306" t="s">
        <v>730</v>
      </c>
      <c r="Z26" s="272">
        <v>1</v>
      </c>
      <c r="AA26" s="272">
        <v>19</v>
      </c>
      <c r="AB26" s="272">
        <v>19</v>
      </c>
      <c r="AC26" s="272">
        <v>6000</v>
      </c>
      <c r="AD26" s="272">
        <v>0.7</v>
      </c>
      <c r="AE26" s="314" t="s">
        <v>43</v>
      </c>
      <c r="AF26" s="315">
        <f t="shared" si="2"/>
        <v>7850</v>
      </c>
      <c r="AG26" s="314" t="s">
        <v>157</v>
      </c>
      <c r="AH26" s="314">
        <f t="shared" si="1"/>
        <v>1.9669901999999997</v>
      </c>
    </row>
    <row r="27" spans="1:34" s="207" customFormat="1" ht="33.9" hidden="1" customHeight="1">
      <c r="D27" s="502">
        <v>9</v>
      </c>
      <c r="E27" s="478" t="str">
        <f>CONCATENATE('14A'!$G$6,"(W",'14A'!$H$10,"x","L",'14A'!$G$10,"x","H",'14A'!$I$10,")")</f>
        <v>(WxLxH)</v>
      </c>
      <c r="F27" s="453">
        <f>'14A'!$G$7</f>
        <v>0</v>
      </c>
      <c r="G27" s="231" t="s">
        <v>128</v>
      </c>
      <c r="H27" s="273">
        <f>'14A'!$R$8</f>
        <v>0</v>
      </c>
      <c r="I27" s="274">
        <f>'14A'!$K$168</f>
        <v>0</v>
      </c>
      <c r="J27" s="558">
        <f t="shared" si="0"/>
        <v>0</v>
      </c>
      <c r="K27" s="233"/>
      <c r="L27" s="454"/>
      <c r="M27" s="454"/>
      <c r="N27" s="454"/>
      <c r="O27" s="454"/>
      <c r="P27" s="454"/>
      <c r="Q27" s="456"/>
      <c r="X27" s="305">
        <v>14</v>
      </c>
      <c r="Y27" s="306" t="s">
        <v>275</v>
      </c>
      <c r="Z27" s="272">
        <v>1</v>
      </c>
      <c r="AA27" s="272">
        <v>19</v>
      </c>
      <c r="AB27" s="272">
        <v>19</v>
      </c>
      <c r="AC27" s="272">
        <v>6000</v>
      </c>
      <c r="AD27" s="272">
        <v>0.8</v>
      </c>
      <c r="AE27" s="314" t="s">
        <v>43</v>
      </c>
      <c r="AF27" s="315">
        <f>IF(AE27="sắt đen",7850,IF(AE27="sắt trắng",7850,IF(AE27="sắt kẽm",7900,IF(AE27="nhôm",2500,""))))</f>
        <v>7850</v>
      </c>
      <c r="AG27" s="314" t="s">
        <v>157</v>
      </c>
      <c r="AH27" s="314">
        <f>IF(OR(AG27="hộp",AG27="vuông"),(AA27+(AB27-AD27))*2*AC27*AD27*AF27*Z27/10^9,IF(AG27="la dẹt",(AA27+(AB27-$G27))*AC27*AD27*AF27*Z27/10^9,IF(AG27="ống",3.14*AA27*AC27*AD27*AF27*Z27/10^9,IF(AG27="tròn đặc",3.14*AA27/2*AC27/2*AD27*AF27*Z27/10^9,IF(AG27="V",(AA27+AB27)*AC27*AF27*Z27/10^9)))))</f>
        <v>2.2479887999999999</v>
      </c>
    </row>
    <row r="28" spans="1:34" s="207" customFormat="1" ht="33.9" hidden="1" customHeight="1">
      <c r="D28" s="502">
        <v>10</v>
      </c>
      <c r="E28" s="478" t="str">
        <f>CONCATENATE('15A'!$G$6,"(W",'15A'!$H$10,"x","L",'15A'!$G$10,"x","H",'15A'!$I$10,")")</f>
        <v>(WxLxH)</v>
      </c>
      <c r="F28" s="453">
        <f>'15A'!$G$7</f>
        <v>0</v>
      </c>
      <c r="G28" s="231" t="s">
        <v>128</v>
      </c>
      <c r="H28" s="273">
        <f>'15A'!$R$8</f>
        <v>0</v>
      </c>
      <c r="I28" s="274">
        <f>'15A'!$K$168</f>
        <v>0</v>
      </c>
      <c r="J28" s="558">
        <f t="shared" ref="J28:J43" si="3">I28*H28</f>
        <v>0</v>
      </c>
      <c r="K28" s="228"/>
      <c r="L28" s="228"/>
      <c r="M28" s="228"/>
      <c r="N28" s="228"/>
      <c r="O28" s="228"/>
      <c r="P28" s="228"/>
      <c r="Q28" s="456"/>
      <c r="X28" s="305">
        <v>14</v>
      </c>
      <c r="Y28" s="306" t="s">
        <v>276</v>
      </c>
      <c r="Z28" s="272">
        <v>1</v>
      </c>
      <c r="AA28" s="272">
        <v>19</v>
      </c>
      <c r="AB28" s="272">
        <v>19</v>
      </c>
      <c r="AC28" s="272">
        <v>6000</v>
      </c>
      <c r="AD28" s="272">
        <v>1</v>
      </c>
      <c r="AE28" s="314" t="s">
        <v>43</v>
      </c>
      <c r="AF28" s="315">
        <f t="shared" si="2"/>
        <v>7850</v>
      </c>
      <c r="AG28" s="314" t="s">
        <v>157</v>
      </c>
      <c r="AH28" s="314">
        <f t="shared" si="1"/>
        <v>2.8099859999999999</v>
      </c>
    </row>
    <row r="29" spans="1:34" s="207" customFormat="1" ht="33.9" hidden="1" customHeight="1">
      <c r="D29" s="502">
        <v>11</v>
      </c>
      <c r="E29" s="478" t="str">
        <f>CONCATENATE('16A'!$G$6,"(W",'16A'!$H$10,"x","L",'16A'!$G$10,"x","H",'16A'!$I$10,")")</f>
        <v>(WxLxH)</v>
      </c>
      <c r="F29" s="453">
        <f>'16A'!$G$7</f>
        <v>0</v>
      </c>
      <c r="G29" s="231" t="s">
        <v>128</v>
      </c>
      <c r="H29" s="273">
        <f>'16A'!$R$8</f>
        <v>0</v>
      </c>
      <c r="I29" s="274">
        <f>'16A'!$K$168</f>
        <v>0</v>
      </c>
      <c r="J29" s="558">
        <f t="shared" si="3"/>
        <v>0</v>
      </c>
      <c r="K29" s="228"/>
      <c r="L29" s="228"/>
      <c r="M29" s="228"/>
      <c r="N29" s="228"/>
      <c r="O29" s="228"/>
      <c r="P29" s="228"/>
      <c r="Q29" s="456"/>
      <c r="X29" s="305"/>
      <c r="Y29" s="306"/>
      <c r="Z29" s="272"/>
      <c r="AA29" s="272"/>
      <c r="AB29" s="272"/>
      <c r="AC29" s="272"/>
      <c r="AD29" s="272"/>
      <c r="AE29" s="314"/>
      <c r="AF29" s="315"/>
      <c r="AG29" s="314"/>
      <c r="AH29" s="314"/>
    </row>
    <row r="30" spans="1:34" s="207" customFormat="1" ht="33.9" hidden="1" customHeight="1">
      <c r="D30" s="502">
        <v>12</v>
      </c>
      <c r="E30" s="478" t="str">
        <f>CONCATENATE('17A'!$G$6,"(W",'17A'!$H$10,"x","L",'17A'!$G$10,"x","H",'17A'!$I$10,")")</f>
        <v>(WxLxH)</v>
      </c>
      <c r="F30" s="453">
        <f>'17A'!$G$7</f>
        <v>0</v>
      </c>
      <c r="G30" s="231" t="s">
        <v>128</v>
      </c>
      <c r="H30" s="273">
        <f>'17A'!$R$8</f>
        <v>0</v>
      </c>
      <c r="I30" s="274">
        <f>'17A'!$K$168</f>
        <v>0</v>
      </c>
      <c r="J30" s="558">
        <f t="shared" si="3"/>
        <v>0</v>
      </c>
      <c r="K30" s="228"/>
      <c r="L30" s="228"/>
      <c r="M30" s="228"/>
      <c r="N30" s="228"/>
      <c r="O30" s="228"/>
      <c r="P30" s="228"/>
      <c r="Q30" s="456"/>
      <c r="X30" s="305"/>
      <c r="Y30" s="306"/>
      <c r="Z30" s="272"/>
      <c r="AA30" s="272"/>
      <c r="AB30" s="272"/>
      <c r="AC30" s="272"/>
      <c r="AD30" s="272"/>
      <c r="AE30" s="314"/>
      <c r="AF30" s="315"/>
      <c r="AG30" s="314"/>
      <c r="AH30" s="314"/>
    </row>
    <row r="31" spans="1:34" s="207" customFormat="1" ht="33.9" hidden="1" customHeight="1">
      <c r="D31" s="502">
        <v>13</v>
      </c>
      <c r="E31" s="478" t="str">
        <f>CONCATENATE('18A'!$G$6,"(W",'18A'!$H$10,"x","L",'18A'!$G$10,"x","H",'18A'!$I$10,")")</f>
        <v>(WxLxH)</v>
      </c>
      <c r="F31" s="453">
        <f>'18A'!$G$7</f>
        <v>0</v>
      </c>
      <c r="G31" s="231" t="s">
        <v>128</v>
      </c>
      <c r="H31" s="273">
        <f>'18A'!$R$8</f>
        <v>0</v>
      </c>
      <c r="I31" s="274">
        <f>'18A'!$K$168</f>
        <v>0</v>
      </c>
      <c r="J31" s="558">
        <f t="shared" si="3"/>
        <v>0</v>
      </c>
      <c r="K31" s="228"/>
      <c r="L31" s="228"/>
      <c r="M31" s="228"/>
      <c r="N31" s="228"/>
      <c r="O31" s="228"/>
      <c r="P31" s="228"/>
      <c r="Q31" s="456"/>
      <c r="X31" s="305"/>
      <c r="Y31" s="306"/>
      <c r="Z31" s="272"/>
      <c r="AA31" s="272"/>
      <c r="AB31" s="272"/>
      <c r="AC31" s="272"/>
      <c r="AD31" s="272"/>
      <c r="AE31" s="314"/>
      <c r="AF31" s="315"/>
      <c r="AG31" s="314"/>
      <c r="AH31" s="314"/>
    </row>
    <row r="32" spans="1:34" s="207" customFormat="1" ht="33.9" hidden="1" customHeight="1">
      <c r="D32" s="502">
        <v>14</v>
      </c>
      <c r="E32" s="478" t="str">
        <f>CONCATENATE('19A'!$G$6,"(W",'19A'!$H$10,"x","L",'19A'!$G$10,"x","H",'19A'!$I$10,")")</f>
        <v>(WxLxH)</v>
      </c>
      <c r="F32" s="453">
        <f>'19A'!$G$7</f>
        <v>0</v>
      </c>
      <c r="G32" s="231" t="s">
        <v>128</v>
      </c>
      <c r="H32" s="273">
        <f>'19A'!$R$8</f>
        <v>0</v>
      </c>
      <c r="I32" s="274">
        <f>'19A'!$K$168</f>
        <v>0</v>
      </c>
      <c r="J32" s="558">
        <f t="shared" si="3"/>
        <v>0</v>
      </c>
      <c r="K32" s="228"/>
      <c r="L32" s="228"/>
      <c r="M32" s="228"/>
      <c r="N32" s="228"/>
      <c r="O32" s="228"/>
      <c r="P32" s="228"/>
      <c r="Q32" s="456"/>
      <c r="X32" s="305"/>
      <c r="Y32" s="306"/>
      <c r="Z32" s="272"/>
      <c r="AA32" s="272"/>
      <c r="AB32" s="272"/>
      <c r="AC32" s="272"/>
      <c r="AD32" s="272"/>
      <c r="AE32" s="314"/>
      <c r="AF32" s="315"/>
      <c r="AG32" s="314"/>
      <c r="AH32" s="314"/>
    </row>
    <row r="33" spans="4:34" s="207" customFormat="1" ht="33.9" hidden="1" customHeight="1">
      <c r="D33" s="502">
        <v>20</v>
      </c>
      <c r="E33" s="478" t="str">
        <f>CONCATENATE('20A'!$G$6,"(W",'20A'!$H$10,"x","L",'20A'!$G$10,"x","H",'20A'!$I$10,")")</f>
        <v>(WxLxH)</v>
      </c>
      <c r="F33" s="453">
        <f>'20A'!$G$7</f>
        <v>0</v>
      </c>
      <c r="G33" s="231" t="s">
        <v>128</v>
      </c>
      <c r="H33" s="273">
        <f>'20A'!$R$8</f>
        <v>0</v>
      </c>
      <c r="I33" s="274">
        <f>'20A'!$K$168</f>
        <v>0</v>
      </c>
      <c r="J33" s="558">
        <f t="shared" si="3"/>
        <v>0</v>
      </c>
      <c r="K33" s="228"/>
      <c r="L33" s="228"/>
      <c r="M33" s="228"/>
      <c r="N33" s="228"/>
      <c r="O33" s="228"/>
      <c r="P33" s="228"/>
      <c r="Q33" s="456"/>
      <c r="X33" s="305"/>
      <c r="Y33" s="306"/>
      <c r="Z33" s="272"/>
      <c r="AA33" s="272"/>
      <c r="AB33" s="272"/>
      <c r="AC33" s="272"/>
      <c r="AD33" s="272"/>
      <c r="AE33" s="314"/>
      <c r="AF33" s="315"/>
      <c r="AG33" s="314"/>
      <c r="AH33" s="314"/>
    </row>
    <row r="34" spans="4:34" s="207" customFormat="1" ht="33.9" hidden="1" customHeight="1">
      <c r="D34" s="502">
        <v>21</v>
      </c>
      <c r="E34" s="478" t="str">
        <f>CONCATENATE('21A'!$G$6,"(W",'21A'!$H$10,"x","L",'21A'!$G$10,"x","H",'21A'!$I$10,")")</f>
        <v>(WxLxH)</v>
      </c>
      <c r="F34" s="453">
        <f>'21A'!$G$7</f>
        <v>0</v>
      </c>
      <c r="G34" s="231" t="s">
        <v>128</v>
      </c>
      <c r="H34" s="273">
        <f>'21A'!$R$8</f>
        <v>0</v>
      </c>
      <c r="I34" s="274">
        <f>'21A'!$K$168</f>
        <v>0</v>
      </c>
      <c r="J34" s="558">
        <f t="shared" si="3"/>
        <v>0</v>
      </c>
      <c r="K34" s="228"/>
      <c r="L34" s="228"/>
      <c r="M34" s="228"/>
      <c r="N34" s="228"/>
      <c r="O34" s="228"/>
      <c r="P34" s="228"/>
      <c r="Q34" s="456"/>
      <c r="X34" s="305"/>
      <c r="Y34" s="306"/>
      <c r="Z34" s="272"/>
      <c r="AA34" s="272"/>
      <c r="AB34" s="272"/>
      <c r="AC34" s="272"/>
      <c r="AD34" s="272"/>
      <c r="AE34" s="314"/>
      <c r="AF34" s="315"/>
      <c r="AG34" s="314"/>
      <c r="AH34" s="314"/>
    </row>
    <row r="35" spans="4:34" s="207" customFormat="1" ht="33.9" hidden="1" customHeight="1">
      <c r="D35" s="502">
        <v>22</v>
      </c>
      <c r="E35" s="478" t="str">
        <f>CONCATENATE('22A'!$G$6,"(W",'22A'!$H$10,"x","L",'22A'!$G$10,"x","H",'22A'!$I$10,")")</f>
        <v>(WxLxH)</v>
      </c>
      <c r="F35" s="453">
        <f>'22A'!$G$7</f>
        <v>0</v>
      </c>
      <c r="G35" s="231" t="s">
        <v>128</v>
      </c>
      <c r="H35" s="273">
        <f>'22A'!$R$8</f>
        <v>0</v>
      </c>
      <c r="I35" s="274">
        <f>'22A'!$K$168</f>
        <v>0</v>
      </c>
      <c r="J35" s="558">
        <f t="shared" si="3"/>
        <v>0</v>
      </c>
      <c r="K35" s="228"/>
      <c r="L35" s="228"/>
      <c r="M35" s="228"/>
      <c r="N35" s="228"/>
      <c r="O35" s="228"/>
      <c r="P35" s="228"/>
      <c r="Q35" s="456"/>
      <c r="X35" s="305"/>
      <c r="Y35" s="306"/>
      <c r="Z35" s="272"/>
      <c r="AA35" s="272"/>
      <c r="AB35" s="272"/>
      <c r="AC35" s="272"/>
      <c r="AD35" s="272"/>
      <c r="AE35" s="314"/>
      <c r="AF35" s="315"/>
      <c r="AG35" s="314"/>
      <c r="AH35" s="314"/>
    </row>
    <row r="36" spans="4:34" s="207" customFormat="1" ht="33.9" hidden="1" customHeight="1">
      <c r="D36" s="502">
        <v>15</v>
      </c>
      <c r="E36" s="478" t="str">
        <f>CONCATENATE('23A'!$G$6,"(W",'23A'!$H$10,"x","L",'23A'!$G$10,"x","H",'23A'!$I$10,")")</f>
        <v>(WxLxH)</v>
      </c>
      <c r="F36" s="453">
        <f>'23A'!$G$7</f>
        <v>0</v>
      </c>
      <c r="G36" s="231" t="s">
        <v>128</v>
      </c>
      <c r="H36" s="273">
        <f>'23A'!$R$8</f>
        <v>0</v>
      </c>
      <c r="I36" s="274">
        <f>'23A'!$K$168</f>
        <v>0</v>
      </c>
      <c r="J36" s="558">
        <f t="shared" si="3"/>
        <v>0</v>
      </c>
      <c r="K36" s="228"/>
      <c r="L36" s="228"/>
      <c r="M36" s="228"/>
      <c r="N36" s="228"/>
      <c r="O36" s="228"/>
      <c r="P36" s="228"/>
      <c r="Q36" s="456"/>
      <c r="X36" s="305"/>
      <c r="Y36" s="306"/>
      <c r="Z36" s="272"/>
      <c r="AA36" s="272"/>
      <c r="AB36" s="272"/>
      <c r="AC36" s="272"/>
      <c r="AD36" s="272"/>
      <c r="AE36" s="314"/>
      <c r="AF36" s="315"/>
      <c r="AG36" s="314"/>
      <c r="AH36" s="314"/>
    </row>
    <row r="37" spans="4:34" s="207" customFormat="1" ht="33.9" hidden="1" customHeight="1">
      <c r="D37" s="502">
        <v>16</v>
      </c>
      <c r="E37" s="478" t="str">
        <f>CONCATENATE('24A'!$G$6,"(W",'24A'!$H$10,"x","L",'24A'!$G$10,"x","H",'24A'!$I$10,")")</f>
        <v>(WxLxH)</v>
      </c>
      <c r="F37" s="453">
        <f>'24A'!$G$7</f>
        <v>0</v>
      </c>
      <c r="G37" s="231" t="s">
        <v>128</v>
      </c>
      <c r="H37" s="273">
        <f>'24A'!$R$8</f>
        <v>0</v>
      </c>
      <c r="I37" s="274">
        <f>'24A'!$K$168</f>
        <v>0</v>
      </c>
      <c r="J37" s="558">
        <f t="shared" si="3"/>
        <v>0</v>
      </c>
      <c r="K37" s="228"/>
      <c r="L37" s="228"/>
      <c r="M37" s="228"/>
      <c r="N37" s="228"/>
      <c r="O37" s="228"/>
      <c r="P37" s="228"/>
      <c r="Q37" s="456"/>
      <c r="X37" s="305"/>
      <c r="Y37" s="306"/>
      <c r="Z37" s="272"/>
      <c r="AA37" s="272"/>
      <c r="AB37" s="272"/>
      <c r="AC37" s="272"/>
      <c r="AD37" s="272"/>
      <c r="AE37" s="314"/>
      <c r="AF37" s="315"/>
      <c r="AG37" s="314"/>
      <c r="AH37" s="314"/>
    </row>
    <row r="38" spans="4:34" s="207" customFormat="1" ht="33.9" hidden="1" customHeight="1">
      <c r="D38" s="502">
        <v>17</v>
      </c>
      <c r="E38" s="478" t="str">
        <f>CONCATENATE('25A'!$G$6,"(W",'25A'!$H$10,"x","L",'25A'!$G$10,"x","H",'25A'!$I$10,")")</f>
        <v>(WxLxH)</v>
      </c>
      <c r="F38" s="453">
        <f>'25A'!$G$7</f>
        <v>0</v>
      </c>
      <c r="G38" s="231" t="s">
        <v>128</v>
      </c>
      <c r="H38" s="273">
        <f>'25A'!$R$8</f>
        <v>0</v>
      </c>
      <c r="I38" s="274">
        <f>'25A'!$K$168</f>
        <v>0</v>
      </c>
      <c r="J38" s="558">
        <f t="shared" si="3"/>
        <v>0</v>
      </c>
      <c r="K38" s="228"/>
      <c r="L38" s="228"/>
      <c r="M38" s="228"/>
      <c r="N38" s="228"/>
      <c r="O38" s="228"/>
      <c r="P38" s="228"/>
      <c r="Q38" s="456"/>
      <c r="X38" s="305"/>
      <c r="Y38" s="306"/>
      <c r="Z38" s="272"/>
      <c r="AA38" s="272"/>
      <c r="AB38" s="272"/>
      <c r="AC38" s="272"/>
      <c r="AD38" s="272"/>
      <c r="AE38" s="314"/>
      <c r="AF38" s="315"/>
      <c r="AG38" s="314"/>
      <c r="AH38" s="314"/>
    </row>
    <row r="39" spans="4:34" s="207" customFormat="1" ht="33.9" hidden="1" customHeight="1">
      <c r="D39" s="268">
        <v>26</v>
      </c>
      <c r="E39" s="478" t="str">
        <f>CONCATENATE('26A'!$G$6,"(W",'26A'!$H$10,"x","L",'26A'!$G$10,"x","H",'26A'!$I$10,")")</f>
        <v>(WxLxH)</v>
      </c>
      <c r="F39" s="453">
        <f>'26A'!$G$7</f>
        <v>0</v>
      </c>
      <c r="G39" s="231" t="s">
        <v>128</v>
      </c>
      <c r="H39" s="273">
        <f>'26A'!$R$8</f>
        <v>0</v>
      </c>
      <c r="I39" s="274">
        <f>'26A'!$K$168</f>
        <v>0</v>
      </c>
      <c r="J39" s="558">
        <f t="shared" si="3"/>
        <v>0</v>
      </c>
      <c r="K39" s="228"/>
      <c r="L39" s="228"/>
      <c r="M39" s="228">
        <v>50</v>
      </c>
      <c r="N39" s="228">
        <v>50</v>
      </c>
      <c r="O39" s="228"/>
      <c r="P39" s="228"/>
      <c r="Q39" s="500" t="s">
        <v>738</v>
      </c>
      <c r="X39" s="305"/>
      <c r="Y39" s="306"/>
      <c r="Z39" s="272"/>
      <c r="AA39" s="272"/>
      <c r="AB39" s="272"/>
      <c r="AC39" s="272"/>
      <c r="AD39" s="272"/>
      <c r="AE39" s="314"/>
      <c r="AF39" s="315"/>
      <c r="AG39" s="314"/>
      <c r="AH39" s="314"/>
    </row>
    <row r="40" spans="4:34" s="207" customFormat="1" ht="33.9" hidden="1" customHeight="1">
      <c r="D40" s="268">
        <v>27</v>
      </c>
      <c r="E40" s="478" t="str">
        <f>CONCATENATE('27A'!$G$6,"(W",'27A'!$H$10,"x","L",'27A'!$G$10,"x","H",'27A'!$I$10,")")</f>
        <v>(WxLxH)</v>
      </c>
      <c r="F40" s="453">
        <f>'27A'!$G$7</f>
        <v>0</v>
      </c>
      <c r="G40" s="231" t="s">
        <v>128</v>
      </c>
      <c r="H40" s="273">
        <f>'27A'!$R$8</f>
        <v>0</v>
      </c>
      <c r="I40" s="274">
        <f>'27A'!$K$168</f>
        <v>0</v>
      </c>
      <c r="J40" s="558">
        <f t="shared" si="3"/>
        <v>0</v>
      </c>
      <c r="K40" s="228">
        <v>200</v>
      </c>
      <c r="L40" s="228"/>
      <c r="M40" s="228">
        <v>100</v>
      </c>
      <c r="N40" s="228">
        <v>100</v>
      </c>
      <c r="O40" s="228"/>
      <c r="P40" s="228"/>
      <c r="Q40" s="500" t="s">
        <v>739</v>
      </c>
      <c r="X40" s="305"/>
      <c r="Y40" s="306"/>
      <c r="Z40" s="272"/>
      <c r="AA40" s="272"/>
      <c r="AB40" s="272"/>
      <c r="AC40" s="272"/>
      <c r="AD40" s="272"/>
      <c r="AE40" s="314"/>
      <c r="AF40" s="315"/>
      <c r="AG40" s="314"/>
      <c r="AH40" s="314"/>
    </row>
    <row r="41" spans="4:34" s="207" customFormat="1" ht="33.9" hidden="1" customHeight="1">
      <c r="D41" s="268">
        <v>28</v>
      </c>
      <c r="E41" s="232" t="str">
        <f>CONCATENATE('28A'!$G$6,"(W",'28A'!$H$10,"x","L",'28A'!$G$10,"x","H",'28A'!$I$10,")")</f>
        <v>(WxLxH)</v>
      </c>
      <c r="F41" s="231">
        <f>'28A'!$G$7</f>
        <v>0</v>
      </c>
      <c r="G41" s="231" t="s">
        <v>128</v>
      </c>
      <c r="H41" s="273">
        <f>'28A'!$R$8</f>
        <v>0</v>
      </c>
      <c r="I41" s="274">
        <f>'28A'!$K$168</f>
        <v>0</v>
      </c>
      <c r="J41" s="558">
        <f t="shared" si="3"/>
        <v>0</v>
      </c>
      <c r="K41" s="212"/>
      <c r="L41" s="205"/>
      <c r="M41" s="205"/>
      <c r="N41" s="205"/>
      <c r="O41" s="205"/>
      <c r="P41" s="205"/>
      <c r="Q41" s="206"/>
      <c r="X41" s="305"/>
      <c r="Y41" s="306"/>
      <c r="Z41" s="272"/>
      <c r="AA41" s="272"/>
      <c r="AB41" s="272"/>
      <c r="AC41" s="272"/>
      <c r="AD41" s="272"/>
      <c r="AE41" s="314"/>
      <c r="AF41" s="315"/>
      <c r="AG41" s="314"/>
      <c r="AH41" s="314"/>
    </row>
    <row r="42" spans="4:34" s="207" customFormat="1" ht="33.9" hidden="1" customHeight="1">
      <c r="D42" s="268">
        <v>29</v>
      </c>
      <c r="E42" s="232" t="str">
        <f>CONCATENATE('29A'!$G$6,"(W",'29A'!$H$10,"x","L",'29A'!$G$10,"x","H",'29A'!$I$10,")")</f>
        <v>(WxLxH)</v>
      </c>
      <c r="F42" s="231">
        <f>'29A'!$G$7</f>
        <v>0</v>
      </c>
      <c r="G42" s="231" t="s">
        <v>128</v>
      </c>
      <c r="H42" s="273">
        <f>'29A'!$R$8</f>
        <v>0</v>
      </c>
      <c r="I42" s="274">
        <f>'29A'!$K$168</f>
        <v>0</v>
      </c>
      <c r="J42" s="558">
        <f t="shared" si="3"/>
        <v>0</v>
      </c>
      <c r="K42" s="212"/>
      <c r="L42" s="205"/>
      <c r="M42" s="205"/>
      <c r="N42" s="205"/>
      <c r="O42" s="205"/>
      <c r="P42" s="205"/>
      <c r="Q42" s="206"/>
      <c r="X42" s="305"/>
      <c r="Y42" s="306"/>
      <c r="Z42" s="272"/>
      <c r="AA42" s="272"/>
      <c r="AB42" s="272"/>
      <c r="AC42" s="272"/>
      <c r="AD42" s="272"/>
      <c r="AE42" s="314"/>
      <c r="AF42" s="315"/>
      <c r="AG42" s="314"/>
      <c r="AH42" s="314"/>
    </row>
    <row r="43" spans="4:34" s="207" customFormat="1" ht="33.9" hidden="1" customHeight="1">
      <c r="D43" s="268">
        <v>30</v>
      </c>
      <c r="E43" s="232" t="str">
        <f>CONCATENATE('30A'!$G$6,"(W",'30A'!$H$10,"x","L",'30A'!$G$10,"x","H",'30A'!$I$10,")")</f>
        <v>(WxLxH)</v>
      </c>
      <c r="F43" s="231">
        <f>'30A'!$G$7</f>
        <v>0</v>
      </c>
      <c r="G43" s="231" t="s">
        <v>128</v>
      </c>
      <c r="H43" s="273">
        <f>'30A'!$R$8</f>
        <v>0</v>
      </c>
      <c r="I43" s="274">
        <f>'30A'!$K$168</f>
        <v>0</v>
      </c>
      <c r="J43" s="558">
        <f t="shared" si="3"/>
        <v>0</v>
      </c>
      <c r="K43" s="212"/>
      <c r="L43" s="205"/>
      <c r="M43" s="205"/>
      <c r="N43" s="205"/>
      <c r="O43" s="205"/>
      <c r="P43" s="205"/>
      <c r="Q43" s="206"/>
      <c r="X43" s="305"/>
      <c r="Y43" s="306"/>
      <c r="Z43" s="272"/>
      <c r="AA43" s="272"/>
      <c r="AB43" s="272"/>
      <c r="AC43" s="272"/>
      <c r="AD43" s="272"/>
      <c r="AE43" s="314"/>
      <c r="AF43" s="315"/>
      <c r="AG43" s="314"/>
      <c r="AH43" s="314"/>
    </row>
    <row r="44" spans="4:34" s="149" customFormat="1" ht="36.15" customHeight="1">
      <c r="D44" s="655" t="s">
        <v>98</v>
      </c>
      <c r="E44" s="656"/>
      <c r="F44" s="657"/>
      <c r="G44" s="150" t="s">
        <v>99</v>
      </c>
      <c r="H44" s="151"/>
      <c r="I44" s="152"/>
      <c r="J44" s="559" t="e">
        <f>SUM(J14:J43)</f>
        <v>#REF!</v>
      </c>
      <c r="K44" s="658"/>
      <c r="L44" s="659"/>
      <c r="M44" s="153"/>
      <c r="N44" s="153"/>
      <c r="O44" s="153"/>
      <c r="P44" s="153"/>
      <c r="Q44" s="154"/>
      <c r="V44" s="131"/>
      <c r="X44" s="305">
        <v>15</v>
      </c>
      <c r="Y44" s="232" t="s">
        <v>277</v>
      </c>
      <c r="Z44" s="272">
        <v>1</v>
      </c>
      <c r="AA44" s="272">
        <v>21</v>
      </c>
      <c r="AB44" s="272">
        <v>21</v>
      </c>
      <c r="AC44" s="272">
        <v>6000</v>
      </c>
      <c r="AD44" s="272">
        <v>0.55000000000000004</v>
      </c>
      <c r="AE44" s="314" t="s">
        <v>43</v>
      </c>
      <c r="AF44" s="315">
        <f t="shared" si="2"/>
        <v>7850</v>
      </c>
      <c r="AG44" s="314" t="s">
        <v>157</v>
      </c>
      <c r="AH44" s="314">
        <f t="shared" si="1"/>
        <v>1.7081757000000002</v>
      </c>
    </row>
    <row r="45" spans="4:34" ht="25.5" customHeight="1">
      <c r="D45" s="155" t="s">
        <v>100</v>
      </c>
      <c r="E45" s="147"/>
      <c r="I45" s="156"/>
      <c r="X45" s="305">
        <v>16</v>
      </c>
      <c r="Y45" s="232" t="s">
        <v>278</v>
      </c>
      <c r="Z45" s="272">
        <v>1</v>
      </c>
      <c r="AA45" s="272">
        <v>21</v>
      </c>
      <c r="AB45" s="272">
        <v>21</v>
      </c>
      <c r="AC45" s="272">
        <v>6000</v>
      </c>
      <c r="AD45" s="272">
        <v>0.6</v>
      </c>
      <c r="AE45" s="314" t="s">
        <v>43</v>
      </c>
      <c r="AF45" s="315">
        <f t="shared" si="2"/>
        <v>7850</v>
      </c>
      <c r="AG45" s="314" t="s">
        <v>157</v>
      </c>
      <c r="AH45" s="314">
        <f t="shared" si="1"/>
        <v>1.8634644</v>
      </c>
    </row>
    <row r="46" spans="4:34" s="157" customFormat="1" ht="30.75" customHeight="1">
      <c r="D46" s="158" t="s">
        <v>82</v>
      </c>
      <c r="E46" s="158" t="s">
        <v>101</v>
      </c>
      <c r="F46" s="158" t="s">
        <v>85</v>
      </c>
      <c r="G46" s="146" t="s">
        <v>132</v>
      </c>
      <c r="H46" s="319" t="s">
        <v>312</v>
      </c>
      <c r="I46" s="319" t="s">
        <v>311</v>
      </c>
      <c r="J46" s="159" t="s">
        <v>105</v>
      </c>
      <c r="K46" s="146" t="s">
        <v>106</v>
      </c>
      <c r="L46" s="651" t="s">
        <v>90</v>
      </c>
      <c r="M46" s="652"/>
      <c r="N46" s="652"/>
      <c r="O46" s="652"/>
      <c r="P46" s="652"/>
      <c r="Q46" s="653"/>
      <c r="U46" s="131"/>
      <c r="V46" s="131"/>
      <c r="W46" s="131"/>
      <c r="X46" s="305">
        <v>17</v>
      </c>
      <c r="Y46" s="232" t="s">
        <v>731</v>
      </c>
      <c r="Z46" s="272">
        <v>1</v>
      </c>
      <c r="AA46" s="272">
        <v>21</v>
      </c>
      <c r="AB46" s="272">
        <v>21</v>
      </c>
      <c r="AC46" s="272">
        <v>6000</v>
      </c>
      <c r="AD46" s="272">
        <v>0.7</v>
      </c>
      <c r="AE46" s="314" t="s">
        <v>43</v>
      </c>
      <c r="AF46" s="315">
        <f t="shared" si="2"/>
        <v>7850</v>
      </c>
      <c r="AG46" s="314" t="s">
        <v>157</v>
      </c>
      <c r="AH46" s="314">
        <f t="shared" si="1"/>
        <v>2.1740417999999999</v>
      </c>
    </row>
    <row r="47" spans="4:34" ht="45" customHeight="1">
      <c r="D47" s="636">
        <v>1</v>
      </c>
      <c r="E47" s="286" t="s">
        <v>1007</v>
      </c>
      <c r="F47" s="637" t="s">
        <v>133</v>
      </c>
      <c r="G47" s="638">
        <v>7</v>
      </c>
      <c r="H47" s="639">
        <f t="shared" ref="H47" si="4">VLOOKUP(E47,$Y$15:$AH$93,10,0)</f>
        <v>28.09986</v>
      </c>
      <c r="I47" s="640">
        <f>G47*H47</f>
        <v>196.69901999999999</v>
      </c>
      <c r="J47" s="161"/>
      <c r="K47" s="162"/>
      <c r="L47" s="163"/>
      <c r="M47" s="163"/>
      <c r="N47" s="163"/>
      <c r="O47" s="163"/>
      <c r="P47" s="163"/>
      <c r="Q47" s="164"/>
      <c r="X47" s="305">
        <v>18</v>
      </c>
      <c r="Y47" s="232" t="s">
        <v>279</v>
      </c>
      <c r="Z47" s="272">
        <v>1</v>
      </c>
      <c r="AA47" s="272">
        <v>21</v>
      </c>
      <c r="AB47" s="272">
        <v>21</v>
      </c>
      <c r="AC47" s="272">
        <v>6000</v>
      </c>
      <c r="AD47" s="272">
        <v>0.8</v>
      </c>
      <c r="AE47" s="314" t="s">
        <v>43</v>
      </c>
      <c r="AF47" s="315">
        <f t="shared" si="2"/>
        <v>7850</v>
      </c>
      <c r="AG47" s="314" t="s">
        <v>157</v>
      </c>
      <c r="AH47" s="314">
        <f t="shared" si="1"/>
        <v>2.4846192</v>
      </c>
    </row>
    <row r="48" spans="4:34" ht="45" customHeight="1">
      <c r="D48" s="636">
        <v>2</v>
      </c>
      <c r="E48" s="286" t="s">
        <v>577</v>
      </c>
      <c r="F48" s="637" t="s">
        <v>133</v>
      </c>
      <c r="G48" s="638">
        <v>28</v>
      </c>
      <c r="H48" s="641">
        <f>VLOOKUP(E48,$Y$15:$AH$96,10,0)</f>
        <v>11.684568000000001</v>
      </c>
      <c r="I48" s="640">
        <f>G48*H48</f>
        <v>327.16790400000002</v>
      </c>
      <c r="J48" s="161"/>
      <c r="K48" s="162"/>
      <c r="L48" s="162"/>
      <c r="M48" s="162"/>
      <c r="N48" s="162"/>
      <c r="O48" s="162"/>
      <c r="P48" s="162"/>
      <c r="Q48" s="164"/>
      <c r="X48" s="305">
        <v>19</v>
      </c>
      <c r="Y48" s="232" t="s">
        <v>280</v>
      </c>
      <c r="Z48" s="272">
        <v>1</v>
      </c>
      <c r="AA48" s="272">
        <v>21</v>
      </c>
      <c r="AB48" s="272">
        <v>21</v>
      </c>
      <c r="AC48" s="272">
        <v>6000</v>
      </c>
      <c r="AD48" s="272">
        <v>1</v>
      </c>
      <c r="AE48" s="314" t="s">
        <v>43</v>
      </c>
      <c r="AF48" s="315">
        <f t="shared" si="2"/>
        <v>7850</v>
      </c>
      <c r="AG48" s="314" t="s">
        <v>157</v>
      </c>
      <c r="AH48" s="314">
        <f t="shared" si="1"/>
        <v>3.1057739999999998</v>
      </c>
    </row>
    <row r="49" spans="4:34" ht="27.75" hidden="1" customHeight="1">
      <c r="D49" s="148">
        <v>3</v>
      </c>
      <c r="E49" s="286"/>
      <c r="F49" s="277"/>
      <c r="G49" s="278"/>
      <c r="H49" s="320"/>
      <c r="I49" s="161"/>
      <c r="J49" s="161"/>
      <c r="K49" s="162"/>
      <c r="L49" s="162"/>
      <c r="M49" s="162"/>
      <c r="N49" s="162"/>
      <c r="O49" s="162"/>
      <c r="P49" s="162"/>
      <c r="Q49" s="164"/>
      <c r="X49" s="305">
        <v>20</v>
      </c>
      <c r="Y49" s="232" t="s">
        <v>281</v>
      </c>
      <c r="Z49" s="272">
        <v>1</v>
      </c>
      <c r="AA49" s="272">
        <v>21</v>
      </c>
      <c r="AB49" s="272">
        <v>21</v>
      </c>
      <c r="AC49" s="272">
        <v>6000</v>
      </c>
      <c r="AD49" s="272">
        <v>1.1000000000000001</v>
      </c>
      <c r="AE49" s="314" t="s">
        <v>43</v>
      </c>
      <c r="AF49" s="315">
        <f t="shared" si="2"/>
        <v>7850</v>
      </c>
      <c r="AG49" s="314" t="s">
        <v>157</v>
      </c>
      <c r="AH49" s="314">
        <f t="shared" si="1"/>
        <v>3.4163514000000004</v>
      </c>
    </row>
    <row r="50" spans="4:34" ht="27.75" hidden="1" customHeight="1">
      <c r="D50" s="148">
        <v>4</v>
      </c>
      <c r="E50" s="286"/>
      <c r="F50" s="277"/>
      <c r="G50" s="278"/>
      <c r="H50" s="320"/>
      <c r="I50" s="161"/>
      <c r="J50" s="161"/>
      <c r="K50" s="162"/>
      <c r="L50" s="162"/>
      <c r="M50" s="162"/>
      <c r="N50" s="162"/>
      <c r="O50" s="162"/>
      <c r="P50" s="162"/>
      <c r="Q50" s="164"/>
      <c r="X50" s="305">
        <v>21</v>
      </c>
      <c r="Y50" s="307" t="s">
        <v>282</v>
      </c>
      <c r="Z50" s="272">
        <v>1</v>
      </c>
      <c r="AA50" s="272">
        <v>12</v>
      </c>
      <c r="AB50" s="272">
        <v>12</v>
      </c>
      <c r="AC50" s="272">
        <v>6000</v>
      </c>
      <c r="AD50" s="272">
        <v>0.55000000000000004</v>
      </c>
      <c r="AE50" s="314" t="s">
        <v>43</v>
      </c>
      <c r="AF50" s="315">
        <f t="shared" si="2"/>
        <v>7850</v>
      </c>
      <c r="AG50" s="314" t="s">
        <v>54</v>
      </c>
      <c r="AH50" s="314">
        <f t="shared" si="1"/>
        <v>1.2149445000000001</v>
      </c>
    </row>
    <row r="51" spans="4:34" ht="27.75" hidden="1" customHeight="1">
      <c r="D51" s="148">
        <v>5</v>
      </c>
      <c r="E51" s="286"/>
      <c r="F51" s="277"/>
      <c r="G51" s="278"/>
      <c r="H51" s="320"/>
      <c r="I51" s="161"/>
      <c r="J51" s="166"/>
      <c r="K51" s="162"/>
      <c r="L51" s="162"/>
      <c r="M51" s="162"/>
      <c r="N51" s="162"/>
      <c r="O51" s="162"/>
      <c r="P51" s="162"/>
      <c r="Q51" s="164"/>
      <c r="X51" s="305">
        <v>22</v>
      </c>
      <c r="Y51" s="307" t="s">
        <v>283</v>
      </c>
      <c r="Z51" s="272">
        <v>1</v>
      </c>
      <c r="AA51" s="272">
        <v>12</v>
      </c>
      <c r="AB51" s="272">
        <v>12</v>
      </c>
      <c r="AC51" s="272">
        <v>6000</v>
      </c>
      <c r="AD51" s="272">
        <v>0.6</v>
      </c>
      <c r="AE51" s="314" t="s">
        <v>43</v>
      </c>
      <c r="AF51" s="315">
        <f t="shared" si="2"/>
        <v>7850</v>
      </c>
      <c r="AG51" s="314" t="s">
        <v>54</v>
      </c>
      <c r="AH51" s="314">
        <f t="shared" si="1"/>
        <v>1.322568</v>
      </c>
    </row>
    <row r="52" spans="4:34" ht="27.75" hidden="1" customHeight="1">
      <c r="D52" s="148">
        <v>6</v>
      </c>
      <c r="E52" s="286"/>
      <c r="F52" s="277"/>
      <c r="G52" s="278"/>
      <c r="H52" s="320"/>
      <c r="I52" s="161"/>
      <c r="J52" s="168"/>
      <c r="K52" s="162"/>
      <c r="L52" s="162"/>
      <c r="M52" s="162"/>
      <c r="N52" s="162"/>
      <c r="O52" s="162"/>
      <c r="P52" s="162"/>
      <c r="Q52" s="164"/>
      <c r="X52" s="305">
        <v>23</v>
      </c>
      <c r="Y52" s="307" t="s">
        <v>732</v>
      </c>
      <c r="Z52" s="272">
        <v>1</v>
      </c>
      <c r="AA52" s="272">
        <v>12</v>
      </c>
      <c r="AB52" s="272">
        <v>12</v>
      </c>
      <c r="AC52" s="272">
        <v>6000</v>
      </c>
      <c r="AD52" s="272">
        <v>0.7</v>
      </c>
      <c r="AE52" s="314" t="s">
        <v>43</v>
      </c>
      <c r="AF52" s="315">
        <f t="shared" si="2"/>
        <v>7850</v>
      </c>
      <c r="AG52" s="314" t="s">
        <v>54</v>
      </c>
      <c r="AH52" s="314">
        <f t="shared" si="1"/>
        <v>1.536402</v>
      </c>
    </row>
    <row r="53" spans="4:34" ht="27.75" hidden="1" customHeight="1">
      <c r="D53" s="148">
        <v>7</v>
      </c>
      <c r="E53" s="286"/>
      <c r="F53" s="277"/>
      <c r="G53" s="278"/>
      <c r="H53" s="320"/>
      <c r="I53" s="161"/>
      <c r="J53" s="168"/>
      <c r="K53" s="162"/>
      <c r="L53" s="162"/>
      <c r="M53" s="162"/>
      <c r="N53" s="162"/>
      <c r="O53" s="162"/>
      <c r="P53" s="162"/>
      <c r="Q53" s="164"/>
      <c r="X53" s="305">
        <v>24</v>
      </c>
      <c r="Y53" s="307" t="s">
        <v>284</v>
      </c>
      <c r="Z53" s="272">
        <v>1</v>
      </c>
      <c r="AA53" s="272">
        <v>12</v>
      </c>
      <c r="AB53" s="272">
        <v>12</v>
      </c>
      <c r="AC53" s="272">
        <v>6000</v>
      </c>
      <c r="AD53" s="272">
        <v>0.8</v>
      </c>
      <c r="AE53" s="314" t="s">
        <v>43</v>
      </c>
      <c r="AF53" s="315">
        <f t="shared" si="2"/>
        <v>7850</v>
      </c>
      <c r="AG53" s="314" t="s">
        <v>54</v>
      </c>
      <c r="AH53" s="314">
        <f t="shared" si="1"/>
        <v>1.7483519999999999</v>
      </c>
    </row>
    <row r="54" spans="4:34" ht="27.75" hidden="1" customHeight="1">
      <c r="D54" s="148">
        <v>8</v>
      </c>
      <c r="E54" s="286"/>
      <c r="F54" s="277"/>
      <c r="G54" s="278"/>
      <c r="H54" s="320"/>
      <c r="I54" s="161"/>
      <c r="J54" s="168"/>
      <c r="K54" s="162"/>
      <c r="L54" s="162"/>
      <c r="M54" s="162"/>
      <c r="N54" s="162"/>
      <c r="O54" s="162"/>
      <c r="P54" s="162"/>
      <c r="Q54" s="164"/>
      <c r="X54" s="305">
        <v>25</v>
      </c>
      <c r="Y54" s="276" t="s">
        <v>285</v>
      </c>
      <c r="Z54" s="272">
        <v>1</v>
      </c>
      <c r="AA54" s="272">
        <v>14</v>
      </c>
      <c r="AB54" s="272">
        <v>14</v>
      </c>
      <c r="AC54" s="272">
        <v>6000</v>
      </c>
      <c r="AD54" s="272">
        <v>0.55000000000000004</v>
      </c>
      <c r="AE54" s="314" t="s">
        <v>43</v>
      </c>
      <c r="AF54" s="315">
        <f t="shared" si="2"/>
        <v>7850</v>
      </c>
      <c r="AG54" s="314" t="s">
        <v>54</v>
      </c>
      <c r="AH54" s="314">
        <f t="shared" si="1"/>
        <v>1.4221845000000002</v>
      </c>
    </row>
    <row r="55" spans="4:34" ht="27.75" hidden="1" customHeight="1">
      <c r="D55" s="148">
        <v>9</v>
      </c>
      <c r="E55" s="286"/>
      <c r="F55" s="277"/>
      <c r="G55" s="278"/>
      <c r="H55" s="320"/>
      <c r="I55" s="161"/>
      <c r="J55" s="166"/>
      <c r="K55" s="162"/>
      <c r="L55" s="162"/>
      <c r="M55" s="162"/>
      <c r="N55" s="162"/>
      <c r="O55" s="162"/>
      <c r="P55" s="162"/>
      <c r="Q55" s="164"/>
      <c r="X55" s="305">
        <v>26</v>
      </c>
      <c r="Y55" s="276" t="s">
        <v>286</v>
      </c>
      <c r="Z55" s="272">
        <v>1</v>
      </c>
      <c r="AA55" s="272">
        <v>14</v>
      </c>
      <c r="AB55" s="272">
        <v>14</v>
      </c>
      <c r="AC55" s="272">
        <v>6000</v>
      </c>
      <c r="AD55" s="272">
        <v>0.6</v>
      </c>
      <c r="AE55" s="314" t="s">
        <v>43</v>
      </c>
      <c r="AF55" s="315">
        <f t="shared" si="2"/>
        <v>7850</v>
      </c>
      <c r="AG55" s="314" t="s">
        <v>54</v>
      </c>
      <c r="AH55" s="314">
        <f t="shared" si="1"/>
        <v>1.548648</v>
      </c>
    </row>
    <row r="56" spans="4:34" ht="27.75" hidden="1" customHeight="1">
      <c r="D56" s="148">
        <v>10</v>
      </c>
      <c r="E56" s="286"/>
      <c r="F56" s="277"/>
      <c r="G56" s="278"/>
      <c r="H56" s="320"/>
      <c r="I56" s="161"/>
      <c r="J56" s="168"/>
      <c r="K56" s="162"/>
      <c r="L56" s="162"/>
      <c r="M56" s="162"/>
      <c r="N56" s="162"/>
      <c r="O56" s="162"/>
      <c r="P56" s="162"/>
      <c r="Q56" s="164"/>
      <c r="X56" s="305">
        <v>27</v>
      </c>
      <c r="Y56" s="276" t="s">
        <v>733</v>
      </c>
      <c r="Z56" s="272">
        <v>1</v>
      </c>
      <c r="AA56" s="272">
        <v>14</v>
      </c>
      <c r="AB56" s="272">
        <v>14</v>
      </c>
      <c r="AC56" s="272">
        <v>6000</v>
      </c>
      <c r="AD56" s="272">
        <v>0.7</v>
      </c>
      <c r="AE56" s="314" t="s">
        <v>43</v>
      </c>
      <c r="AF56" s="315">
        <f t="shared" si="2"/>
        <v>7850</v>
      </c>
      <c r="AG56" s="314" t="s">
        <v>54</v>
      </c>
      <c r="AH56" s="314">
        <f t="shared" si="1"/>
        <v>1.800162</v>
      </c>
    </row>
    <row r="57" spans="4:34" ht="27.75" hidden="1" customHeight="1">
      <c r="D57" s="148">
        <v>11</v>
      </c>
      <c r="E57" s="286"/>
      <c r="F57" s="277"/>
      <c r="G57" s="278"/>
      <c r="H57" s="320"/>
      <c r="I57" s="167">
        <f t="shared" ref="I57:I69" si="5">G57</f>
        <v>0</v>
      </c>
      <c r="J57" s="168"/>
      <c r="K57" s="162"/>
      <c r="L57" s="162"/>
      <c r="M57" s="162"/>
      <c r="N57" s="162"/>
      <c r="O57" s="162"/>
      <c r="P57" s="162"/>
      <c r="Q57" s="164"/>
      <c r="X57" s="305">
        <v>28</v>
      </c>
      <c r="Y57" s="276" t="s">
        <v>287</v>
      </c>
      <c r="Z57" s="272">
        <v>1</v>
      </c>
      <c r="AA57" s="272">
        <v>14</v>
      </c>
      <c r="AB57" s="272">
        <v>14</v>
      </c>
      <c r="AC57" s="272">
        <v>6000</v>
      </c>
      <c r="AD57" s="272">
        <v>0.8</v>
      </c>
      <c r="AE57" s="314" t="s">
        <v>43</v>
      </c>
      <c r="AF57" s="315">
        <f t="shared" si="2"/>
        <v>7850</v>
      </c>
      <c r="AG57" s="314" t="s">
        <v>54</v>
      </c>
      <c r="AH57" s="314">
        <f t="shared" si="1"/>
        <v>2.0497920000000001</v>
      </c>
    </row>
    <row r="58" spans="4:34" ht="27.75" hidden="1" customHeight="1">
      <c r="D58" s="148">
        <v>12</v>
      </c>
      <c r="E58" s="286"/>
      <c r="F58" s="277"/>
      <c r="G58" s="278"/>
      <c r="H58" s="320"/>
      <c r="I58" s="167">
        <f t="shared" si="5"/>
        <v>0</v>
      </c>
      <c r="J58" s="168"/>
      <c r="K58" s="162"/>
      <c r="L58" s="162"/>
      <c r="M58" s="162"/>
      <c r="N58" s="162"/>
      <c r="O58" s="162"/>
      <c r="P58" s="162"/>
      <c r="Q58" s="164"/>
      <c r="X58" s="305">
        <v>29</v>
      </c>
      <c r="Y58" s="307" t="s">
        <v>288</v>
      </c>
      <c r="Z58" s="272">
        <v>1</v>
      </c>
      <c r="AA58" s="272">
        <v>16</v>
      </c>
      <c r="AB58" s="272">
        <v>16</v>
      </c>
      <c r="AC58" s="272">
        <v>6000</v>
      </c>
      <c r="AD58" s="272">
        <v>0.55000000000000004</v>
      </c>
      <c r="AE58" s="314" t="s">
        <v>43</v>
      </c>
      <c r="AF58" s="315">
        <f t="shared" si="2"/>
        <v>7850</v>
      </c>
      <c r="AG58" s="314" t="s">
        <v>54</v>
      </c>
      <c r="AH58" s="314">
        <f t="shared" si="1"/>
        <v>1.6294245000000003</v>
      </c>
    </row>
    <row r="59" spans="4:34" ht="27.75" hidden="1" customHeight="1">
      <c r="D59" s="148">
        <v>13</v>
      </c>
      <c r="E59" s="286" t="s">
        <v>265</v>
      </c>
      <c r="F59" s="277" t="s">
        <v>259</v>
      </c>
      <c r="G59" s="278">
        <v>29.948534999999996</v>
      </c>
      <c r="H59" s="320"/>
      <c r="I59" s="167">
        <f t="shared" si="5"/>
        <v>29.948534999999996</v>
      </c>
      <c r="J59" s="161"/>
      <c r="K59" s="162"/>
      <c r="L59" s="162"/>
      <c r="M59" s="162"/>
      <c r="N59" s="162"/>
      <c r="O59" s="162"/>
      <c r="P59" s="162"/>
      <c r="Q59" s="164"/>
      <c r="X59" s="305">
        <v>30</v>
      </c>
      <c r="Y59" s="307" t="s">
        <v>289</v>
      </c>
      <c r="Z59" s="272">
        <v>1</v>
      </c>
      <c r="AA59" s="272">
        <v>16</v>
      </c>
      <c r="AB59" s="272">
        <v>16</v>
      </c>
      <c r="AC59" s="272">
        <v>6000</v>
      </c>
      <c r="AD59" s="272">
        <v>0.6</v>
      </c>
      <c r="AE59" s="314" t="s">
        <v>43</v>
      </c>
      <c r="AF59" s="315">
        <f t="shared" si="2"/>
        <v>7850</v>
      </c>
      <c r="AG59" s="314" t="s">
        <v>54</v>
      </c>
      <c r="AH59" s="314">
        <f t="shared" si="1"/>
        <v>1.7747280000000001</v>
      </c>
    </row>
    <row r="60" spans="4:34" ht="27.75" hidden="1" customHeight="1">
      <c r="D60" s="148">
        <v>14</v>
      </c>
      <c r="E60" s="286"/>
      <c r="F60" s="277"/>
      <c r="G60" s="275"/>
      <c r="H60" s="320"/>
      <c r="I60" s="167">
        <f t="shared" si="5"/>
        <v>0</v>
      </c>
      <c r="J60" s="161"/>
      <c r="K60" s="162"/>
      <c r="L60" s="162"/>
      <c r="M60" s="162"/>
      <c r="N60" s="162"/>
      <c r="O60" s="162"/>
      <c r="P60" s="162"/>
      <c r="Q60" s="164"/>
      <c r="X60" s="305">
        <v>31</v>
      </c>
      <c r="Y60" s="307" t="s">
        <v>734</v>
      </c>
      <c r="Z60" s="272">
        <v>1</v>
      </c>
      <c r="AA60" s="272">
        <v>16</v>
      </c>
      <c r="AB60" s="272">
        <v>16</v>
      </c>
      <c r="AC60" s="272">
        <v>6000</v>
      </c>
      <c r="AD60" s="272">
        <v>0.7</v>
      </c>
      <c r="AE60" s="314" t="s">
        <v>43</v>
      </c>
      <c r="AF60" s="315">
        <f t="shared" si="2"/>
        <v>7850</v>
      </c>
      <c r="AG60" s="314" t="s">
        <v>54</v>
      </c>
      <c r="AH60" s="314">
        <f t="shared" si="1"/>
        <v>2.0639219999999998</v>
      </c>
    </row>
    <row r="61" spans="4:34" ht="27.75" hidden="1" customHeight="1">
      <c r="D61" s="148">
        <v>15</v>
      </c>
      <c r="E61" s="286"/>
      <c r="F61" s="277"/>
      <c r="G61" s="275"/>
      <c r="H61" s="320"/>
      <c r="I61" s="167">
        <f t="shared" si="5"/>
        <v>0</v>
      </c>
      <c r="J61" s="166"/>
      <c r="K61" s="162"/>
      <c r="L61" s="162"/>
      <c r="M61" s="162"/>
      <c r="N61" s="162"/>
      <c r="O61" s="162"/>
      <c r="P61" s="162"/>
      <c r="Q61" s="164"/>
      <c r="X61" s="305">
        <v>32</v>
      </c>
      <c r="Y61" s="307" t="s">
        <v>290</v>
      </c>
      <c r="Z61" s="272">
        <v>1</v>
      </c>
      <c r="AA61" s="272">
        <v>16</v>
      </c>
      <c r="AB61" s="272">
        <v>16</v>
      </c>
      <c r="AC61" s="272">
        <v>6000</v>
      </c>
      <c r="AD61" s="272">
        <v>0.8</v>
      </c>
      <c r="AE61" s="314" t="s">
        <v>43</v>
      </c>
      <c r="AF61" s="315">
        <f t="shared" si="2"/>
        <v>7850</v>
      </c>
      <c r="AG61" s="314" t="s">
        <v>54</v>
      </c>
      <c r="AH61" s="314">
        <f t="shared" si="1"/>
        <v>2.351232</v>
      </c>
    </row>
    <row r="62" spans="4:34" ht="27.75" hidden="1" customHeight="1">
      <c r="D62" s="148">
        <v>16</v>
      </c>
      <c r="E62" s="286"/>
      <c r="F62" s="277"/>
      <c r="G62" s="275"/>
      <c r="H62" s="320"/>
      <c r="I62" s="167">
        <f t="shared" si="5"/>
        <v>0</v>
      </c>
      <c r="J62" s="168"/>
      <c r="K62" s="162"/>
      <c r="L62" s="162"/>
      <c r="M62" s="162"/>
      <c r="N62" s="162"/>
      <c r="O62" s="162"/>
      <c r="P62" s="162"/>
      <c r="Q62" s="164"/>
      <c r="X62" s="305">
        <v>33</v>
      </c>
      <c r="Y62" s="276" t="s">
        <v>291</v>
      </c>
      <c r="Z62" s="272">
        <v>1</v>
      </c>
      <c r="AA62" s="272">
        <v>20</v>
      </c>
      <c r="AB62" s="272">
        <v>20</v>
      </c>
      <c r="AC62" s="272">
        <v>6000</v>
      </c>
      <c r="AD62" s="272">
        <v>0.55000000000000004</v>
      </c>
      <c r="AE62" s="314" t="s">
        <v>43</v>
      </c>
      <c r="AF62" s="315">
        <f t="shared" si="2"/>
        <v>7850</v>
      </c>
      <c r="AG62" s="314" t="s">
        <v>54</v>
      </c>
      <c r="AH62" s="314">
        <f t="shared" si="1"/>
        <v>2.0439045000000005</v>
      </c>
    </row>
    <row r="63" spans="4:34" ht="27.75" hidden="1" customHeight="1">
      <c r="D63" s="148">
        <v>17</v>
      </c>
      <c r="E63" s="286"/>
      <c r="F63" s="277"/>
      <c r="G63" s="275"/>
      <c r="H63" s="320"/>
      <c r="I63" s="167">
        <f t="shared" si="5"/>
        <v>0</v>
      </c>
      <c r="J63" s="168"/>
      <c r="K63" s="162"/>
      <c r="L63" s="162"/>
      <c r="M63" s="162"/>
      <c r="N63" s="162"/>
      <c r="O63" s="162"/>
      <c r="P63" s="162"/>
      <c r="Q63" s="164"/>
      <c r="X63" s="305">
        <v>34</v>
      </c>
      <c r="Y63" s="276" t="s">
        <v>252</v>
      </c>
      <c r="Z63" s="272">
        <v>1</v>
      </c>
      <c r="AA63" s="272">
        <v>20</v>
      </c>
      <c r="AB63" s="272">
        <v>20</v>
      </c>
      <c r="AC63" s="272">
        <v>6000</v>
      </c>
      <c r="AD63" s="272">
        <v>0.6</v>
      </c>
      <c r="AE63" s="314" t="s">
        <v>43</v>
      </c>
      <c r="AF63" s="315">
        <f t="shared" si="2"/>
        <v>7850</v>
      </c>
      <c r="AG63" s="314" t="s">
        <v>54</v>
      </c>
      <c r="AH63" s="314">
        <f t="shared" si="1"/>
        <v>2.2268880000000002</v>
      </c>
    </row>
    <row r="64" spans="4:34" ht="27.75" hidden="1" customHeight="1">
      <c r="D64" s="148">
        <v>18</v>
      </c>
      <c r="E64" s="286"/>
      <c r="F64" s="277"/>
      <c r="G64" s="275"/>
      <c r="H64" s="320"/>
      <c r="I64" s="167">
        <f t="shared" si="5"/>
        <v>0</v>
      </c>
      <c r="J64" s="168"/>
      <c r="K64" s="162"/>
      <c r="L64" s="162"/>
      <c r="M64" s="162"/>
      <c r="N64" s="162"/>
      <c r="O64" s="162"/>
      <c r="P64" s="162"/>
      <c r="Q64" s="164"/>
      <c r="X64" s="305">
        <v>35</v>
      </c>
      <c r="Y64" s="276" t="s">
        <v>735</v>
      </c>
      <c r="Z64" s="272">
        <v>1</v>
      </c>
      <c r="AA64" s="272">
        <v>20</v>
      </c>
      <c r="AB64" s="272">
        <v>20</v>
      </c>
      <c r="AC64" s="272">
        <v>6000</v>
      </c>
      <c r="AD64" s="272">
        <v>0.7</v>
      </c>
      <c r="AE64" s="314" t="s">
        <v>43</v>
      </c>
      <c r="AF64" s="315">
        <f t="shared" si="2"/>
        <v>7850</v>
      </c>
      <c r="AG64" s="314" t="s">
        <v>54</v>
      </c>
      <c r="AH64" s="314">
        <f t="shared" si="1"/>
        <v>2.5914419999999994</v>
      </c>
    </row>
    <row r="65" spans="4:34" ht="27.75" hidden="1" customHeight="1">
      <c r="D65" s="148">
        <v>19</v>
      </c>
      <c r="E65" s="286"/>
      <c r="F65" s="277"/>
      <c r="G65" s="275"/>
      <c r="H65" s="320"/>
      <c r="I65" s="167">
        <f t="shared" si="5"/>
        <v>0</v>
      </c>
      <c r="J65" s="168"/>
      <c r="K65" s="162"/>
      <c r="L65" s="162"/>
      <c r="M65" s="162"/>
      <c r="N65" s="162"/>
      <c r="O65" s="162"/>
      <c r="P65" s="162"/>
      <c r="Q65" s="164"/>
      <c r="X65" s="305"/>
      <c r="Y65" s="276"/>
      <c r="Z65" s="272"/>
      <c r="AA65" s="272"/>
      <c r="AB65" s="272"/>
      <c r="AC65" s="272"/>
      <c r="AD65" s="272"/>
      <c r="AE65" s="314"/>
      <c r="AF65" s="315"/>
      <c r="AG65" s="314"/>
      <c r="AH65" s="314"/>
    </row>
    <row r="66" spans="4:34" ht="27.75" hidden="1" customHeight="1">
      <c r="D66" s="148">
        <v>20</v>
      </c>
      <c r="E66" s="286"/>
      <c r="F66" s="277"/>
      <c r="G66" s="275"/>
      <c r="H66" s="320"/>
      <c r="I66" s="167">
        <f t="shared" si="5"/>
        <v>0</v>
      </c>
      <c r="J66" s="168"/>
      <c r="K66" s="162"/>
      <c r="L66" s="162"/>
      <c r="M66" s="162"/>
      <c r="N66" s="162"/>
      <c r="O66" s="162"/>
      <c r="P66" s="162"/>
      <c r="Q66" s="164"/>
      <c r="X66" s="305"/>
      <c r="Y66" s="276"/>
      <c r="Z66" s="272"/>
      <c r="AA66" s="272"/>
      <c r="AB66" s="272"/>
      <c r="AC66" s="272"/>
      <c r="AD66" s="272"/>
      <c r="AE66" s="314"/>
      <c r="AF66" s="315"/>
      <c r="AG66" s="314"/>
      <c r="AH66" s="314"/>
    </row>
    <row r="67" spans="4:34" ht="27.75" hidden="1" customHeight="1">
      <c r="D67" s="148">
        <v>21</v>
      </c>
      <c r="E67" s="286"/>
      <c r="F67" s="277"/>
      <c r="G67" s="275"/>
      <c r="H67" s="320"/>
      <c r="I67" s="167">
        <f t="shared" si="5"/>
        <v>0</v>
      </c>
      <c r="J67" s="168"/>
      <c r="K67" s="162"/>
      <c r="L67" s="162"/>
      <c r="M67" s="162"/>
      <c r="N67" s="162"/>
      <c r="O67" s="162"/>
      <c r="P67" s="162"/>
      <c r="Q67" s="164"/>
      <c r="X67" s="305"/>
      <c r="Y67" s="276"/>
      <c r="Z67" s="272"/>
      <c r="AA67" s="272"/>
      <c r="AB67" s="272"/>
      <c r="AC67" s="272"/>
      <c r="AD67" s="272"/>
      <c r="AE67" s="314"/>
      <c r="AF67" s="315"/>
      <c r="AG67" s="314"/>
      <c r="AH67" s="314"/>
    </row>
    <row r="68" spans="4:34" ht="27.75" hidden="1" customHeight="1">
      <c r="D68" s="148">
        <v>22</v>
      </c>
      <c r="E68" s="286"/>
      <c r="F68" s="277"/>
      <c r="G68" s="275"/>
      <c r="H68" s="167"/>
      <c r="I68" s="167">
        <f t="shared" si="5"/>
        <v>0</v>
      </c>
      <c r="J68" s="168"/>
      <c r="K68" s="162"/>
      <c r="L68" s="162"/>
      <c r="M68" s="162"/>
      <c r="N68" s="162"/>
      <c r="O68" s="162"/>
      <c r="P68" s="162"/>
      <c r="Q68" s="164"/>
      <c r="X68" s="305"/>
      <c r="Y68" s="276"/>
      <c r="Z68" s="272"/>
      <c r="AA68" s="272"/>
      <c r="AB68" s="272"/>
      <c r="AC68" s="272"/>
      <c r="AD68" s="272"/>
      <c r="AE68" s="314"/>
      <c r="AF68" s="315"/>
      <c r="AG68" s="314"/>
      <c r="AH68" s="314"/>
    </row>
    <row r="69" spans="4:34" ht="27.75" hidden="1" customHeight="1">
      <c r="D69" s="148">
        <v>20</v>
      </c>
      <c r="E69" s="286"/>
      <c r="F69" s="277"/>
      <c r="G69" s="275"/>
      <c r="H69" s="165"/>
      <c r="I69" s="167">
        <f t="shared" si="5"/>
        <v>0</v>
      </c>
      <c r="J69" s="166"/>
      <c r="K69" s="162"/>
      <c r="L69" s="162"/>
      <c r="M69" s="162"/>
      <c r="N69" s="162"/>
      <c r="O69" s="162"/>
      <c r="P69" s="162"/>
      <c r="Q69" s="164"/>
      <c r="X69" s="305">
        <v>36</v>
      </c>
      <c r="Y69" s="276" t="s">
        <v>292</v>
      </c>
      <c r="Z69" s="272">
        <v>1</v>
      </c>
      <c r="AA69" s="272">
        <v>20</v>
      </c>
      <c r="AB69" s="272">
        <v>20</v>
      </c>
      <c r="AC69" s="272">
        <v>6000</v>
      </c>
      <c r="AD69" s="272">
        <v>0.8</v>
      </c>
      <c r="AE69" s="314" t="s">
        <v>43</v>
      </c>
      <c r="AF69" s="315">
        <f t="shared" si="2"/>
        <v>7850</v>
      </c>
      <c r="AG69" s="314" t="s">
        <v>54</v>
      </c>
      <c r="AH69" s="314">
        <f t="shared" si="1"/>
        <v>2.9541120000000003</v>
      </c>
    </row>
    <row r="70" spans="4:34" s="157" customFormat="1" ht="23.25" customHeight="1">
      <c r="D70" s="651" t="s">
        <v>98</v>
      </c>
      <c r="E70" s="652"/>
      <c r="F70" s="653"/>
      <c r="G70" s="213">
        <f>SUM(G47:G69)</f>
        <v>64.948534999999993</v>
      </c>
      <c r="H70" s="169"/>
      <c r="I70" s="213">
        <f>SUM(I47:I69)</f>
        <v>553.81545900000003</v>
      </c>
      <c r="J70" s="321"/>
      <c r="K70" s="321"/>
      <c r="L70" s="321"/>
      <c r="M70" s="321"/>
      <c r="N70" s="321"/>
      <c r="O70" s="321"/>
      <c r="P70" s="321"/>
      <c r="Q70" s="322"/>
      <c r="X70" s="305">
        <v>37</v>
      </c>
      <c r="Y70" s="276" t="s">
        <v>293</v>
      </c>
      <c r="Z70" s="272">
        <v>1</v>
      </c>
      <c r="AA70" s="272">
        <v>20</v>
      </c>
      <c r="AB70" s="272">
        <v>20</v>
      </c>
      <c r="AC70" s="272">
        <v>6000</v>
      </c>
      <c r="AD70" s="272">
        <v>1</v>
      </c>
      <c r="AE70" s="314" t="s">
        <v>43</v>
      </c>
      <c r="AF70" s="315">
        <f t="shared" si="2"/>
        <v>7850</v>
      </c>
      <c r="AG70" s="314" t="s">
        <v>54</v>
      </c>
      <c r="AH70" s="314">
        <f t="shared" si="1"/>
        <v>3.6738</v>
      </c>
    </row>
    <row r="71" spans="4:34" ht="15" customHeight="1">
      <c r="X71" s="305">
        <v>38</v>
      </c>
      <c r="Y71" s="276" t="s">
        <v>294</v>
      </c>
      <c r="Z71" s="272">
        <v>1</v>
      </c>
      <c r="AA71" s="272">
        <v>20</v>
      </c>
      <c r="AB71" s="272">
        <v>20</v>
      </c>
      <c r="AC71" s="272">
        <v>6000</v>
      </c>
      <c r="AD71" s="272">
        <v>1.1000000000000001</v>
      </c>
      <c r="AE71" s="314" t="s">
        <v>43</v>
      </c>
      <c r="AF71" s="315">
        <f t="shared" si="2"/>
        <v>7850</v>
      </c>
      <c r="AG71" s="314" t="s">
        <v>54</v>
      </c>
      <c r="AH71" s="314">
        <f t="shared" si="1"/>
        <v>4.0308180000000009</v>
      </c>
    </row>
    <row r="72" spans="4:34" ht="25.5" customHeight="1">
      <c r="D72" s="147" t="s">
        <v>90</v>
      </c>
      <c r="F72" s="170"/>
      <c r="X72" s="305">
        <v>39</v>
      </c>
      <c r="Y72" s="307" t="s">
        <v>295</v>
      </c>
      <c r="Z72" s="272">
        <v>1</v>
      </c>
      <c r="AA72" s="272">
        <v>25</v>
      </c>
      <c r="AB72" s="272">
        <v>25</v>
      </c>
      <c r="AC72" s="272">
        <v>6000</v>
      </c>
      <c r="AD72" s="272">
        <v>0.55000000000000004</v>
      </c>
      <c r="AE72" s="314" t="s">
        <v>43</v>
      </c>
      <c r="AF72" s="315">
        <f t="shared" si="2"/>
        <v>7850</v>
      </c>
      <c r="AG72" s="314" t="s">
        <v>54</v>
      </c>
      <c r="AH72" s="314">
        <f t="shared" si="1"/>
        <v>2.5620045</v>
      </c>
    </row>
    <row r="73" spans="4:34" ht="25.5" customHeight="1">
      <c r="F73" s="170"/>
      <c r="G73" s="200"/>
      <c r="H73" s="214" t="s">
        <v>108</v>
      </c>
      <c r="I73" s="147"/>
      <c r="J73" s="147" t="s">
        <v>109</v>
      </c>
      <c r="K73" s="147"/>
      <c r="L73" s="654" t="s">
        <v>110</v>
      </c>
      <c r="M73" s="654"/>
      <c r="N73" s="654"/>
      <c r="O73" s="654"/>
      <c r="P73" s="654"/>
      <c r="Q73" s="654"/>
      <c r="X73" s="305">
        <v>40</v>
      </c>
      <c r="Y73" s="307" t="s">
        <v>253</v>
      </c>
      <c r="Z73" s="272">
        <v>1</v>
      </c>
      <c r="AA73" s="272">
        <v>25</v>
      </c>
      <c r="AB73" s="272">
        <v>25</v>
      </c>
      <c r="AC73" s="272">
        <v>6000</v>
      </c>
      <c r="AD73" s="272">
        <v>0.6</v>
      </c>
      <c r="AE73" s="314" t="s">
        <v>43</v>
      </c>
      <c r="AF73" s="315">
        <f t="shared" si="2"/>
        <v>7850</v>
      </c>
      <c r="AG73" s="314" t="s">
        <v>54</v>
      </c>
      <c r="AH73" s="314">
        <f t="shared" si="1"/>
        <v>2.7920880000000001</v>
      </c>
    </row>
    <row r="74" spans="4:34" ht="25.5" customHeight="1">
      <c r="D74" s="172" t="s">
        <v>111</v>
      </c>
      <c r="E74" s="173"/>
      <c r="X74" s="305">
        <v>41</v>
      </c>
      <c r="Y74" s="307" t="s">
        <v>736</v>
      </c>
      <c r="Z74" s="272">
        <v>1</v>
      </c>
      <c r="AA74" s="272">
        <v>25</v>
      </c>
      <c r="AB74" s="272">
        <v>25</v>
      </c>
      <c r="AC74" s="272">
        <v>6000</v>
      </c>
      <c r="AD74" s="272">
        <v>0.7</v>
      </c>
      <c r="AE74" s="314" t="s">
        <v>43</v>
      </c>
      <c r="AF74" s="315">
        <f t="shared" si="2"/>
        <v>7850</v>
      </c>
      <c r="AG74" s="314" t="s">
        <v>54</v>
      </c>
      <c r="AH74" s="314">
        <f t="shared" si="1"/>
        <v>3.250842</v>
      </c>
    </row>
    <row r="75" spans="4:34" ht="22.5" customHeight="1">
      <c r="E75" s="174" t="s">
        <v>112</v>
      </c>
      <c r="F75" s="174"/>
      <c r="X75" s="305">
        <v>42</v>
      </c>
      <c r="Y75" s="307" t="s">
        <v>297</v>
      </c>
      <c r="Z75" s="272">
        <v>1</v>
      </c>
      <c r="AA75" s="272">
        <v>25</v>
      </c>
      <c r="AB75" s="272">
        <v>25</v>
      </c>
      <c r="AC75" s="272">
        <v>6000</v>
      </c>
      <c r="AD75" s="272">
        <v>0.8</v>
      </c>
      <c r="AE75" s="314" t="s">
        <v>43</v>
      </c>
      <c r="AF75" s="315">
        <f t="shared" si="2"/>
        <v>7850</v>
      </c>
      <c r="AG75" s="314" t="s">
        <v>54</v>
      </c>
      <c r="AH75" s="314">
        <f t="shared" si="1"/>
        <v>3.7077119999999999</v>
      </c>
    </row>
    <row r="76" spans="4:34" ht="22.5" customHeight="1">
      <c r="E76" s="174" t="s">
        <v>114</v>
      </c>
      <c r="F76" s="634" t="s">
        <v>764</v>
      </c>
      <c r="G76" s="535" t="s">
        <v>999</v>
      </c>
      <c r="H76" s="147"/>
      <c r="I76" s="147"/>
      <c r="J76" s="147"/>
      <c r="K76" s="147"/>
      <c r="L76" s="654"/>
      <c r="M76" s="654"/>
      <c r="N76" s="654"/>
      <c r="O76" s="654"/>
      <c r="P76" s="654"/>
      <c r="Q76" s="654"/>
      <c r="X76" s="305">
        <v>43</v>
      </c>
      <c r="Y76" s="307" t="s">
        <v>296</v>
      </c>
      <c r="Z76" s="272">
        <v>1</v>
      </c>
      <c r="AA76" s="272">
        <v>25</v>
      </c>
      <c r="AB76" s="272">
        <v>25</v>
      </c>
      <c r="AC76" s="272">
        <v>6000</v>
      </c>
      <c r="AD76" s="272">
        <v>1</v>
      </c>
      <c r="AE76" s="314" t="s">
        <v>43</v>
      </c>
      <c r="AF76" s="315">
        <f t="shared" si="2"/>
        <v>7850</v>
      </c>
      <c r="AG76" s="314" t="s">
        <v>54</v>
      </c>
      <c r="AH76" s="314">
        <f t="shared" si="1"/>
        <v>4.6158000000000001</v>
      </c>
    </row>
    <row r="77" spans="4:34" ht="22.5" customHeight="1">
      <c r="E77" s="174" t="s">
        <v>113</v>
      </c>
      <c r="F77" s="147"/>
      <c r="G77" s="535" t="s">
        <v>1008</v>
      </c>
      <c r="H77" s="147"/>
      <c r="I77" s="147"/>
      <c r="J77" s="147"/>
      <c r="K77" s="147"/>
      <c r="L77" s="171"/>
      <c r="M77" s="171"/>
      <c r="N77" s="171"/>
      <c r="O77" s="171"/>
      <c r="P77" s="171"/>
      <c r="Q77" s="171"/>
      <c r="X77" s="305">
        <v>44</v>
      </c>
      <c r="Y77" s="307" t="s">
        <v>254</v>
      </c>
      <c r="Z77" s="272">
        <v>1</v>
      </c>
      <c r="AA77" s="272">
        <v>25</v>
      </c>
      <c r="AB77" s="272">
        <v>25</v>
      </c>
      <c r="AC77" s="272">
        <v>6000</v>
      </c>
      <c r="AD77" s="272">
        <v>1.1000000000000001</v>
      </c>
      <c r="AE77" s="314" t="s">
        <v>43</v>
      </c>
      <c r="AF77" s="315">
        <f t="shared" si="2"/>
        <v>7850</v>
      </c>
      <c r="AG77" s="314" t="s">
        <v>54</v>
      </c>
      <c r="AH77" s="314">
        <f t="shared" si="1"/>
        <v>5.067018</v>
      </c>
    </row>
    <row r="78" spans="4:34" ht="22.5" customHeight="1">
      <c r="E78" s="174" t="s">
        <v>115</v>
      </c>
      <c r="F78" s="147"/>
      <c r="H78" s="147"/>
      <c r="I78" s="147"/>
      <c r="J78" s="147"/>
      <c r="K78" s="147"/>
      <c r="L78" s="171"/>
      <c r="M78" s="171"/>
      <c r="N78" s="171"/>
      <c r="O78" s="171"/>
      <c r="P78" s="171"/>
      <c r="Q78" s="171"/>
      <c r="X78" s="305">
        <v>45</v>
      </c>
      <c r="Y78" s="276" t="s">
        <v>517</v>
      </c>
      <c r="Z78" s="272">
        <v>1</v>
      </c>
      <c r="AA78" s="272">
        <v>40</v>
      </c>
      <c r="AB78" s="272">
        <v>40</v>
      </c>
      <c r="AC78" s="272">
        <v>6000</v>
      </c>
      <c r="AD78" s="272">
        <v>1.2</v>
      </c>
      <c r="AE78" s="314" t="s">
        <v>43</v>
      </c>
      <c r="AF78" s="315">
        <f t="shared" si="2"/>
        <v>7850</v>
      </c>
      <c r="AG78" s="314" t="s">
        <v>54</v>
      </c>
      <c r="AH78" s="314">
        <f t="shared" si="1"/>
        <v>8.9075520000000008</v>
      </c>
    </row>
    <row r="79" spans="4:34" ht="26.25" customHeight="1">
      <c r="X79" s="305">
        <v>46</v>
      </c>
      <c r="Y79" s="276" t="s">
        <v>299</v>
      </c>
      <c r="Z79" s="272">
        <v>1</v>
      </c>
      <c r="AA79" s="272">
        <v>40</v>
      </c>
      <c r="AB79" s="272">
        <v>40</v>
      </c>
      <c r="AC79" s="272">
        <v>6000</v>
      </c>
      <c r="AD79" s="272">
        <v>1.8</v>
      </c>
      <c r="AE79" s="314" t="s">
        <v>43</v>
      </c>
      <c r="AF79" s="315">
        <f t="shared" si="2"/>
        <v>7850</v>
      </c>
      <c r="AG79" s="314" t="s">
        <v>54</v>
      </c>
      <c r="AH79" s="314">
        <f t="shared" si="1"/>
        <v>13.259592</v>
      </c>
    </row>
    <row r="80" spans="4:34" ht="26.25" customHeight="1">
      <c r="D80" s="172"/>
      <c r="E80" s="173"/>
      <c r="X80" s="305">
        <v>47</v>
      </c>
      <c r="Y80" s="307" t="s">
        <v>300</v>
      </c>
      <c r="Z80" s="272">
        <v>1</v>
      </c>
      <c r="AA80" s="272">
        <v>10</v>
      </c>
      <c r="AB80" s="272">
        <v>20</v>
      </c>
      <c r="AC80" s="272">
        <v>6000</v>
      </c>
      <c r="AD80" s="272">
        <v>0.55000000000000004</v>
      </c>
      <c r="AE80" s="314" t="s">
        <v>43</v>
      </c>
      <c r="AF80" s="315">
        <f t="shared" si="2"/>
        <v>7850</v>
      </c>
      <c r="AG80" s="314" t="s">
        <v>310</v>
      </c>
      <c r="AH80" s="314">
        <f t="shared" si="1"/>
        <v>1.5258045000000002</v>
      </c>
    </row>
    <row r="81" spans="4:34" ht="26.25" customHeight="1">
      <c r="E81" s="174"/>
      <c r="F81" s="174"/>
      <c r="X81" s="305">
        <v>48</v>
      </c>
      <c r="Y81" s="307" t="s">
        <v>255</v>
      </c>
      <c r="Z81" s="272">
        <v>1</v>
      </c>
      <c r="AA81" s="272">
        <v>10</v>
      </c>
      <c r="AB81" s="272">
        <v>20</v>
      </c>
      <c r="AC81" s="272">
        <v>6000</v>
      </c>
      <c r="AD81" s="272">
        <v>0.6</v>
      </c>
      <c r="AE81" s="314" t="s">
        <v>43</v>
      </c>
      <c r="AF81" s="315">
        <f t="shared" si="2"/>
        <v>7850</v>
      </c>
      <c r="AG81" s="314" t="s">
        <v>310</v>
      </c>
      <c r="AH81" s="314">
        <f t="shared" si="1"/>
        <v>1.6616880000000001</v>
      </c>
    </row>
    <row r="82" spans="4:34" ht="26.25" customHeight="1">
      <c r="E82" s="174"/>
      <c r="F82" s="174"/>
      <c r="X82" s="305">
        <v>48</v>
      </c>
      <c r="Y82" s="307" t="s">
        <v>546</v>
      </c>
      <c r="Z82" s="272">
        <v>1</v>
      </c>
      <c r="AA82" s="272">
        <v>10</v>
      </c>
      <c r="AB82" s="272">
        <v>20</v>
      </c>
      <c r="AC82" s="272">
        <v>6000</v>
      </c>
      <c r="AD82" s="272">
        <v>0.8</v>
      </c>
      <c r="AE82" s="314" t="s">
        <v>43</v>
      </c>
      <c r="AF82" s="315">
        <f t="shared" ref="AF82:AF91" si="6">IF(AE82="sắt đen",7850,IF(AE82="sắt trắng",7850,IF(AE82="sắt kẽm",7900,IF(AE82="nhôm",2500,""))))</f>
        <v>7850</v>
      </c>
      <c r="AG82" s="314" t="s">
        <v>310</v>
      </c>
      <c r="AH82" s="314">
        <f t="shared" ref="AH82:AH91" si="7">IF(OR(AG82="hộp",AG82="vuông"),(AA82+(AB82-AD82))*2*AC82*AD82*AF82*Z82/10^9,IF(AG82="la dẹt",(AA82+(AB82-$G82))*AC82*AD82*AF82*Z82/10^9,IF(AG82="ống",3.14*AA82*AC82*AD82*AF82*Z82/10^9,IF(AG82="tròn đặc",3.14*AA82/2*AC82/2*AD82*AF82*Z82/10^9,IF(AG82="V",(AA82+AB82)*AC82*AF82*Z82/10^9)))))</f>
        <v>2.2005119999999998</v>
      </c>
    </row>
    <row r="83" spans="4:34" ht="26.25" customHeight="1">
      <c r="D83" s="175"/>
      <c r="E83" s="175"/>
      <c r="H83" s="176"/>
      <c r="I83" s="176"/>
      <c r="J83" s="176"/>
      <c r="K83" s="176"/>
      <c r="L83" s="176"/>
      <c r="M83" s="176"/>
      <c r="N83" s="176"/>
      <c r="O83" s="176"/>
      <c r="P83" s="176"/>
      <c r="X83" s="305">
        <v>49</v>
      </c>
      <c r="Y83" s="276" t="s">
        <v>301</v>
      </c>
      <c r="Z83" s="272">
        <v>1</v>
      </c>
      <c r="AA83" s="272">
        <v>13</v>
      </c>
      <c r="AB83" s="272">
        <v>26</v>
      </c>
      <c r="AC83" s="272">
        <v>6000</v>
      </c>
      <c r="AD83" s="272">
        <v>0.55000000000000004</v>
      </c>
      <c r="AE83" s="314" t="s">
        <v>43</v>
      </c>
      <c r="AF83" s="315">
        <f t="shared" si="6"/>
        <v>7850</v>
      </c>
      <c r="AG83" s="314" t="s">
        <v>310</v>
      </c>
      <c r="AH83" s="314">
        <f t="shared" si="7"/>
        <v>1.9920945000000005</v>
      </c>
    </row>
    <row r="84" spans="4:34" ht="26.25" customHeight="1">
      <c r="D84" s="175"/>
      <c r="E84" s="175"/>
      <c r="H84" s="176"/>
      <c r="I84" s="176"/>
      <c r="J84" s="176"/>
      <c r="K84" s="176"/>
      <c r="L84" s="176"/>
      <c r="M84" s="176"/>
      <c r="N84" s="176"/>
      <c r="O84" s="176"/>
      <c r="P84" s="176"/>
      <c r="X84" s="305">
        <v>50</v>
      </c>
      <c r="Y84" s="276" t="s">
        <v>302</v>
      </c>
      <c r="Z84" s="272">
        <v>1</v>
      </c>
      <c r="AA84" s="272">
        <v>13</v>
      </c>
      <c r="AB84" s="272">
        <v>26</v>
      </c>
      <c r="AC84" s="272">
        <v>6000</v>
      </c>
      <c r="AD84" s="272">
        <v>0.6</v>
      </c>
      <c r="AE84" s="314" t="s">
        <v>43</v>
      </c>
      <c r="AF84" s="315">
        <f t="shared" si="6"/>
        <v>7850</v>
      </c>
      <c r="AG84" s="314" t="s">
        <v>310</v>
      </c>
      <c r="AH84" s="314">
        <f t="shared" si="7"/>
        <v>2.1703679999999999</v>
      </c>
    </row>
    <row r="85" spans="4:34" ht="26.25" customHeight="1">
      <c r="X85" s="305">
        <v>51</v>
      </c>
      <c r="Y85" s="307" t="s">
        <v>303</v>
      </c>
      <c r="Z85" s="272">
        <v>1</v>
      </c>
      <c r="AA85" s="272">
        <v>20</v>
      </c>
      <c r="AB85" s="272">
        <v>40</v>
      </c>
      <c r="AC85" s="272">
        <v>6000</v>
      </c>
      <c r="AD85" s="272">
        <v>0.55000000000000004</v>
      </c>
      <c r="AE85" s="314" t="s">
        <v>43</v>
      </c>
      <c r="AF85" s="315">
        <f t="shared" si="6"/>
        <v>7850</v>
      </c>
      <c r="AG85" s="314" t="s">
        <v>310</v>
      </c>
      <c r="AH85" s="314">
        <f t="shared" si="7"/>
        <v>3.0801045000000005</v>
      </c>
    </row>
    <row r="86" spans="4:34" ht="26.25" customHeight="1">
      <c r="X86" s="305">
        <v>52</v>
      </c>
      <c r="Y86" s="307" t="s">
        <v>304</v>
      </c>
      <c r="Z86" s="272">
        <v>1</v>
      </c>
      <c r="AA86" s="272">
        <v>20</v>
      </c>
      <c r="AB86" s="272">
        <v>40</v>
      </c>
      <c r="AC86" s="272">
        <v>6000</v>
      </c>
      <c r="AD86" s="272">
        <v>0.6</v>
      </c>
      <c r="AE86" s="314" t="s">
        <v>43</v>
      </c>
      <c r="AF86" s="315">
        <f t="shared" si="6"/>
        <v>7850</v>
      </c>
      <c r="AG86" s="314" t="s">
        <v>310</v>
      </c>
      <c r="AH86" s="314">
        <f t="shared" si="7"/>
        <v>3.357288</v>
      </c>
    </row>
    <row r="87" spans="4:34" ht="26.25" customHeight="1">
      <c r="X87" s="305">
        <v>53</v>
      </c>
      <c r="Y87" s="307" t="s">
        <v>737</v>
      </c>
      <c r="Z87" s="272">
        <v>1</v>
      </c>
      <c r="AA87" s="272">
        <v>20</v>
      </c>
      <c r="AB87" s="272">
        <v>40</v>
      </c>
      <c r="AC87" s="272">
        <v>6000</v>
      </c>
      <c r="AD87" s="272">
        <v>0.7</v>
      </c>
      <c r="AE87" s="314" t="s">
        <v>43</v>
      </c>
      <c r="AF87" s="315">
        <f t="shared" si="6"/>
        <v>7850</v>
      </c>
      <c r="AG87" s="314" t="s">
        <v>310</v>
      </c>
      <c r="AH87" s="314">
        <f t="shared" si="7"/>
        <v>3.9102419999999993</v>
      </c>
    </row>
    <row r="88" spans="4:34" ht="26.25" customHeight="1">
      <c r="X88" s="305">
        <v>54</v>
      </c>
      <c r="Y88" s="307" t="s">
        <v>305</v>
      </c>
      <c r="Z88" s="272">
        <v>1</v>
      </c>
      <c r="AA88" s="272">
        <v>20</v>
      </c>
      <c r="AB88" s="272">
        <v>40</v>
      </c>
      <c r="AC88" s="272">
        <v>6000</v>
      </c>
      <c r="AD88" s="272">
        <v>0.8</v>
      </c>
      <c r="AE88" s="314" t="s">
        <v>43</v>
      </c>
      <c r="AF88" s="315">
        <f t="shared" si="6"/>
        <v>7850</v>
      </c>
      <c r="AG88" s="314" t="s">
        <v>310</v>
      </c>
      <c r="AH88" s="314">
        <f t="shared" si="7"/>
        <v>4.4613120000000004</v>
      </c>
    </row>
    <row r="89" spans="4:34" ht="26.25" customHeight="1">
      <c r="X89" s="305">
        <v>55</v>
      </c>
      <c r="Y89" s="307" t="s">
        <v>256</v>
      </c>
      <c r="Z89" s="272">
        <v>1</v>
      </c>
      <c r="AA89" s="272">
        <v>20</v>
      </c>
      <c r="AB89" s="272">
        <v>40</v>
      </c>
      <c r="AC89" s="272">
        <v>6000</v>
      </c>
      <c r="AD89" s="272">
        <v>1</v>
      </c>
      <c r="AE89" s="314" t="s">
        <v>43</v>
      </c>
      <c r="AF89" s="315">
        <f t="shared" si="6"/>
        <v>7850</v>
      </c>
      <c r="AG89" s="314" t="s">
        <v>310</v>
      </c>
      <c r="AH89" s="314">
        <f t="shared" si="7"/>
        <v>5.5578000000000003</v>
      </c>
    </row>
    <row r="90" spans="4:34" ht="26.25" customHeight="1">
      <c r="X90" s="305">
        <v>56</v>
      </c>
      <c r="Y90" s="307" t="s">
        <v>306</v>
      </c>
      <c r="Z90" s="272">
        <v>1</v>
      </c>
      <c r="AA90" s="272">
        <v>20</v>
      </c>
      <c r="AB90" s="272">
        <v>40</v>
      </c>
      <c r="AC90" s="272">
        <v>6000</v>
      </c>
      <c r="AD90" s="272">
        <v>1.2</v>
      </c>
      <c r="AE90" s="314" t="s">
        <v>43</v>
      </c>
      <c r="AF90" s="315">
        <f t="shared" si="6"/>
        <v>7850</v>
      </c>
      <c r="AG90" s="314" t="s">
        <v>310</v>
      </c>
      <c r="AH90" s="314">
        <f t="shared" si="7"/>
        <v>6.6467520000000002</v>
      </c>
    </row>
    <row r="91" spans="4:34" ht="26.25" customHeight="1">
      <c r="X91" s="305">
        <v>57</v>
      </c>
      <c r="Y91" s="276" t="s">
        <v>541</v>
      </c>
      <c r="Z91" s="272">
        <v>1</v>
      </c>
      <c r="AA91" s="272">
        <v>25</v>
      </c>
      <c r="AB91" s="272">
        <v>50</v>
      </c>
      <c r="AC91" s="272">
        <v>6000</v>
      </c>
      <c r="AD91" s="272">
        <v>0.6</v>
      </c>
      <c r="AE91" s="314" t="s">
        <v>43</v>
      </c>
      <c r="AF91" s="315">
        <f t="shared" si="6"/>
        <v>7850</v>
      </c>
      <c r="AG91" s="314" t="s">
        <v>310</v>
      </c>
      <c r="AH91" s="314">
        <f t="shared" si="7"/>
        <v>4.2050879999999999</v>
      </c>
    </row>
    <row r="92" spans="4:34" ht="26.25" customHeight="1">
      <c r="X92" s="305">
        <v>57</v>
      </c>
      <c r="Y92" s="276" t="s">
        <v>548</v>
      </c>
      <c r="Z92" s="272">
        <v>1</v>
      </c>
      <c r="AA92" s="272">
        <v>25</v>
      </c>
      <c r="AB92" s="272">
        <v>50</v>
      </c>
      <c r="AC92" s="272">
        <v>6000</v>
      </c>
      <c r="AD92" s="272">
        <v>0.8</v>
      </c>
      <c r="AE92" s="314" t="s">
        <v>43</v>
      </c>
      <c r="AF92" s="315">
        <f>IF(AE92="sắt đen",7850,IF(AE92="sắt trắng",7850,IF(AE92="sắt kẽm",7900,IF(AE92="nhôm",2500,""))))</f>
        <v>7850</v>
      </c>
      <c r="AG92" s="314" t="s">
        <v>310</v>
      </c>
      <c r="AH92" s="314">
        <f>IF(OR(AG92="hộp",AG92="vuông"),(AA92+(AB92-AD92))*2*AC92*AD92*AF92*Z92/10^9,IF(AG92="la dẹt",(AA92+(AB92-$G92))*AC92*AD92*AF92*Z92/10^9,IF(AG92="ống",3.14*AA92*AC92*AD92*AF92*Z92/10^9,IF(AG92="tròn đặc",3.14*AA92/2*AC92/2*AD92*AF92*Z92/10^9,IF(AG92="V",(AA92+AB92)*AC92*AF92*Z92/10^9)))))</f>
        <v>5.5917120000000002</v>
      </c>
    </row>
    <row r="93" spans="4:34" ht="26.25" customHeight="1">
      <c r="X93" s="305">
        <v>57</v>
      </c>
      <c r="Y93" s="276" t="s">
        <v>307</v>
      </c>
      <c r="Z93" s="272">
        <v>1</v>
      </c>
      <c r="AA93" s="272">
        <v>25</v>
      </c>
      <c r="AB93" s="272">
        <v>50</v>
      </c>
      <c r="AC93" s="272">
        <v>6000</v>
      </c>
      <c r="AD93" s="272">
        <v>1</v>
      </c>
      <c r="AE93" s="314" t="s">
        <v>43</v>
      </c>
      <c r="AF93" s="315">
        <f>IF(AE93="sắt đen",7850,IF(AE93="sắt trắng",7850,IF(AE93="sắt kẽm",7900,IF(AE93="nhôm",2500,""))))</f>
        <v>7850</v>
      </c>
      <c r="AG93" s="314" t="s">
        <v>310</v>
      </c>
      <c r="AH93" s="314">
        <f>IF(OR(AG93="hộp",AG93="vuông"),(AA93+(AB93-AD93))*2*AC93*AD93*AF93*Z93/10^9,IF(AG93="la dẹt",(AA93+(AB93-$G93))*AC93*AD93*AF93*Z93/10^9,IF(AG93="ống",3.14*AA93*AC93*AD93*AF93*Z93/10^9,IF(AG93="tròn đặc",3.14*AA93/2*AC93/2*AD93*AF93*Z93/10^9,IF(AG93="V",(AA93+AB93)*AC93*AF93*Z93/10^9)))))</f>
        <v>6.9707999999999997</v>
      </c>
    </row>
    <row r="94" spans="4:34" ht="26.25" customHeight="1">
      <c r="X94" s="305">
        <v>58</v>
      </c>
      <c r="Y94" s="276" t="s">
        <v>257</v>
      </c>
      <c r="Z94" s="272">
        <v>1</v>
      </c>
      <c r="AA94" s="272">
        <v>25</v>
      </c>
      <c r="AB94" s="272">
        <v>50</v>
      </c>
      <c r="AC94" s="272">
        <v>6000</v>
      </c>
      <c r="AD94" s="272">
        <v>1.1000000000000001</v>
      </c>
      <c r="AE94" s="314" t="s">
        <v>43</v>
      </c>
      <c r="AF94" s="315">
        <f>IF(AE94="sắt đen",7850,IF(AE94="sắt trắng",7850,IF(AE94="sắt kẽm",7900,IF(AE94="nhôm",2500,""))))</f>
        <v>7850</v>
      </c>
      <c r="AG94" s="314" t="s">
        <v>310</v>
      </c>
      <c r="AH94" s="314">
        <f>IF(OR(AG94="hộp",AG94="vuông"),(AA94+(AB94-AD94))*2*AC94*AD94*AF94*Z94/10^9,IF(AG94="la dẹt",(AA94+(AB94-$G94))*AC94*AD94*AF94*Z94/10^9,IF(AG94="ống",3.14*AA94*AC94*AD94*AF94*Z94/10^9,IF(AG94="tròn đặc",3.14*AA94/2*AC94/2*AD94*AF94*Z94/10^9,IF(AG94="V",(AA94+AB94)*AC94*AF94*Z94/10^9)))))</f>
        <v>7.6575180000000023</v>
      </c>
    </row>
    <row r="95" spans="4:34" ht="26.25" customHeight="1">
      <c r="X95" s="305">
        <v>59</v>
      </c>
      <c r="Y95" s="276" t="s">
        <v>308</v>
      </c>
      <c r="Z95" s="272">
        <v>1</v>
      </c>
      <c r="AA95" s="272">
        <v>25</v>
      </c>
      <c r="AB95" s="272">
        <v>50</v>
      </c>
      <c r="AC95" s="272">
        <v>6000</v>
      </c>
      <c r="AD95" s="272">
        <v>1.2</v>
      </c>
      <c r="AE95" s="314" t="s">
        <v>43</v>
      </c>
      <c r="AF95" s="315">
        <f>IF(AE95="sắt đen",7850,IF(AE95="sắt trắng",7850,IF(AE95="sắt kẽm",7900,IF(AE95="nhôm",2500,""))))</f>
        <v>7850</v>
      </c>
      <c r="AG95" s="314" t="s">
        <v>310</v>
      </c>
      <c r="AH95" s="314">
        <f>IF(OR(AG95="hộp",AG95="vuông"),(AA95+(AB95-AD95))*2*AC95*AD95*AF95*Z95/10^9,IF(AG95="la dẹt",(AA95+(AB95-$G95))*AC95*AD95*AF95*Z95/10^9,IF(AG95="ống",3.14*AA95*AC95*AD95*AF95*Z95/10^9,IF(AG95="tròn đặc",3.14*AA95/2*AC95/2*AD95*AF95*Z95/10^9,IF(AG95="V",(AA95+AB95)*AC95*AF95*Z95/10^9)))))</f>
        <v>8.342352</v>
      </c>
    </row>
    <row r="96" spans="4:34" ht="26.25" customHeight="1">
      <c r="X96" s="305">
        <v>60</v>
      </c>
      <c r="Y96" s="308" t="s">
        <v>577</v>
      </c>
      <c r="Z96" s="316">
        <v>1</v>
      </c>
      <c r="AA96" s="316">
        <v>30</v>
      </c>
      <c r="AB96" s="316">
        <v>60</v>
      </c>
      <c r="AC96" s="316">
        <v>6000</v>
      </c>
      <c r="AD96" s="316">
        <v>1.4</v>
      </c>
      <c r="AE96" s="317" t="s">
        <v>43</v>
      </c>
      <c r="AF96" s="318">
        <f>IF(AE96="sắt đen",7850,IF(AE96="sắt trắng",7850,IF(AE96="sắt kẽm",7900,IF(AE96="nhôm",2500,""))))</f>
        <v>7850</v>
      </c>
      <c r="AG96" s="317" t="s">
        <v>310</v>
      </c>
      <c r="AH96" s="317">
        <f>IF(OR(AG96="hộp",AG96="vuông"),(AA96+(AB96-AD96))*2*AC96*AD96*AF96*Z96/10^9,IF(AG96="la dẹt",(AA96+(AB96-$G96))*AC96*AD96*AF96*Z96/10^9,IF(AG96="ống",3.14*AA96*AC96*AD96*AF96*Z96/10^9,IF(AG96="tròn đặc",3.14*AA96/2*AC96/2*AD96*AF96*Z96/10^9,IF(AG96="V",(AA96+AB96)*AC96*AF96*Z96/10^9)))))</f>
        <v>11.684568000000001</v>
      </c>
    </row>
    <row r="97" ht="26.25" customHeight="1"/>
    <row r="98" ht="26.25" customHeight="1"/>
    <row r="99" ht="26.25" customHeight="1"/>
    <row r="100" ht="26.25" customHeight="1"/>
    <row r="101" ht="26.25" customHeight="1"/>
    <row r="102" ht="26.25" customHeight="1"/>
    <row r="103" ht="26.25" customHeight="1"/>
    <row r="104" ht="26.25" customHeight="1"/>
    <row r="105" ht="26.25" customHeight="1"/>
    <row r="106" ht="26.25" customHeight="1"/>
    <row r="107" ht="26.25" customHeight="1"/>
    <row r="108" ht="26.25" customHeight="1"/>
    <row r="109" ht="26.25" customHeight="1"/>
    <row r="110" ht="26.25" customHeight="1"/>
    <row r="111" ht="26.25" customHeight="1"/>
    <row r="112" ht="26.25" customHeight="1"/>
    <row r="113" ht="26.25" customHeight="1"/>
    <row r="114" ht="26.25" customHeight="1"/>
    <row r="115" ht="26.25" customHeight="1"/>
    <row r="116" ht="26.25" customHeight="1"/>
    <row r="117" ht="26.25" customHeight="1"/>
    <row r="118" ht="26.25" customHeight="1"/>
    <row r="119" ht="26.25" customHeight="1"/>
    <row r="120" ht="26.25" customHeight="1"/>
    <row r="121" ht="26.25" customHeight="1"/>
    <row r="122" ht="26.25" customHeight="1"/>
    <row r="123" ht="26.25" customHeight="1"/>
    <row r="124" ht="26.25" customHeight="1"/>
    <row r="125" ht="26.25" customHeight="1"/>
    <row r="126" ht="26.25" customHeight="1"/>
    <row r="127" ht="26.25" customHeight="1"/>
    <row r="128" ht="26.25" customHeight="1"/>
    <row r="129" ht="26.25" customHeight="1"/>
    <row r="130" ht="26.25" customHeight="1"/>
    <row r="131" ht="26.25" customHeight="1"/>
    <row r="132" ht="26.25" customHeight="1"/>
    <row r="133" ht="26.25" customHeight="1"/>
    <row r="134" ht="26.25" customHeight="1"/>
    <row r="135" ht="26.25" customHeight="1"/>
    <row r="136" ht="26.25" customHeight="1"/>
    <row r="137" ht="26.25" customHeight="1"/>
    <row r="138" ht="26.25" customHeight="1"/>
    <row r="139" ht="26.25" customHeight="1"/>
    <row r="140" ht="26.25" customHeight="1"/>
    <row r="141" ht="26.25" customHeight="1"/>
    <row r="142" ht="26.25" customHeight="1"/>
    <row r="143" ht="26.25" customHeight="1"/>
    <row r="144" ht="26.25" customHeight="1"/>
    <row r="145" ht="26.25" customHeight="1"/>
    <row r="146" ht="26.25" customHeight="1"/>
    <row r="147" ht="26.25" customHeight="1"/>
    <row r="148" ht="26.25" customHeight="1"/>
    <row r="149" ht="26.25" customHeight="1"/>
    <row r="150" ht="26.25" customHeight="1"/>
    <row r="151" ht="26.25" customHeight="1"/>
    <row r="152" ht="26.25" customHeight="1"/>
  </sheetData>
  <mergeCells count="26">
    <mergeCell ref="D70:F70"/>
    <mergeCell ref="L73:Q73"/>
    <mergeCell ref="L76:Q76"/>
    <mergeCell ref="H12:H13"/>
    <mergeCell ref="I12:I13"/>
    <mergeCell ref="L46:Q46"/>
    <mergeCell ref="D44:F44"/>
    <mergeCell ref="K44:L44"/>
    <mergeCell ref="K12:L12"/>
    <mergeCell ref="K13:L13"/>
    <mergeCell ref="K14:L14"/>
    <mergeCell ref="K15:L15"/>
    <mergeCell ref="R12:R13"/>
    <mergeCell ref="S12:S13"/>
    <mergeCell ref="T12:T13"/>
    <mergeCell ref="U12:U13"/>
    <mergeCell ref="H3:Q3"/>
    <mergeCell ref="H4:Q4"/>
    <mergeCell ref="D6:Q6"/>
    <mergeCell ref="D12:D13"/>
    <mergeCell ref="E12:E13"/>
    <mergeCell ref="F12:F13"/>
    <mergeCell ref="G12:G13"/>
    <mergeCell ref="J12:J13"/>
    <mergeCell ref="Q12:Q13"/>
    <mergeCell ref="H9:I9"/>
  </mergeCells>
  <dataValidations disablePrompts="1" count="5">
    <dataValidation type="list" allowBlank="1" showInputMessage="1" showErrorMessage="1" sqref="WVT983076 JH11 TD11 ACZ11 AMV11 AWR11 BGN11 BQJ11 CAF11 CKB11 CTX11 DDT11 DNP11 DXL11 EHH11 ERD11 FAZ11 FKV11 FUR11 GEN11 GOJ11 GYF11 HIB11 HRX11 IBT11 ILP11 IVL11 JFH11 JPD11 JYZ11 KIV11 KSR11 LCN11 LMJ11 LWF11 MGB11 MPX11 MZT11 NJP11 NTL11 ODH11 OND11 OWZ11 PGV11 PQR11 QAN11 QKJ11 QUF11 REB11 RNX11 RXT11 SHP11 SRL11 TBH11 TLD11 TUZ11 UEV11 UOR11 UYN11 VIJ11 VSF11 WCB11 WLX11 WVT11 I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I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I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I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I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I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I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I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I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I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I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I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I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I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I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xr:uid="{00000000-0002-0000-0500-000000000000}">
      <formula1>"ACACIA, ACACIA FSC, ACACIA GHÉP, EUCA, EUCA FSC"</formula1>
    </dataValidation>
    <dataValidation type="list" allowBlank="1" showInputMessage="1" showErrorMessage="1" sqref="F11" xr:uid="{00000000-0002-0000-0500-000001000000}">
      <formula1>"SẮT ĐEN, SẮT TRẮNG, SẮT MẠ KẼM, NHÔM"</formula1>
    </dataValidation>
    <dataValidation type="list" allowBlank="1" showInputMessage="1" showErrorMessage="1" sqref="E49:E57" xr:uid="{00000000-0002-0000-0500-000002000000}">
      <formula1>$Y$15:$Y$93</formula1>
    </dataValidation>
    <dataValidation type="list" allowBlank="1" showInputMessage="1" showErrorMessage="1" sqref="AE15:AE96" xr:uid="{00000000-0002-0000-0500-000003000000}">
      <formula1>"sắt đen, sắt trắng, sắt kẽm, nhôm"</formula1>
    </dataValidation>
    <dataValidation type="list" allowBlank="1" showInputMessage="1" showErrorMessage="1" sqref="AG15:AG96" xr:uid="{00000000-0002-0000-0500-000004000000}">
      <formula1>"Ống, Hộp,Vuông, Tròn Đặc, La Dẹt,V"</formula1>
    </dataValidation>
  </dataValidations>
  <printOptions horizontalCentered="1"/>
  <pageMargins left="0.19685039370078741" right="0.19685039370078741" top="0.23622047244094491" bottom="0" header="0.31496062992125984" footer="0.31496062992125984"/>
  <pageSetup scale="73" fitToHeight="0" orientation="landscape" r:id="rId1"/>
  <colBreaks count="1" manualBreakCount="1">
    <brk id="17" max="77"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filterMode="1"/>
  <dimension ref="A1:X99"/>
  <sheetViews>
    <sheetView view="pageBreakPreview" topLeftCell="D6" zoomScale="70" zoomScaleNormal="70" zoomScaleSheetLayoutView="70" workbookViewId="0">
      <selection activeCell="Q9" sqref="Q9"/>
    </sheetView>
  </sheetViews>
  <sheetFormatPr defaultColWidth="7.6328125" defaultRowHeight="15" outlineLevelRow="1"/>
  <cols>
    <col min="1" max="1" width="7.6328125" style="131" hidden="1" customWidth="1"/>
    <col min="2" max="2" width="7.81640625" style="131" hidden="1" customWidth="1"/>
    <col min="3" max="3" width="7.90625" style="131" hidden="1" customWidth="1"/>
    <col min="4" max="4" width="7.6328125" style="131" customWidth="1"/>
    <col min="5" max="5" width="16.54296875" style="131" customWidth="1"/>
    <col min="6" max="6" width="29.54296875" style="131" customWidth="1"/>
    <col min="7" max="7" width="8.90625" style="131" customWidth="1"/>
    <col min="8" max="8" width="12.453125" style="131" customWidth="1"/>
    <col min="9" max="9" width="13.1796875" style="131" customWidth="1"/>
    <col min="10" max="10" width="14.81640625" style="131" customWidth="1"/>
    <col min="11" max="11" width="9.90625" style="131" hidden="1" customWidth="1"/>
    <col min="12" max="12" width="8.54296875" style="131" customWidth="1"/>
    <col min="13" max="13" width="7.54296875" style="131" customWidth="1"/>
    <col min="14" max="15" width="9.90625" style="131" hidden="1" customWidth="1"/>
    <col min="16" max="16" width="40.1796875" style="131" customWidth="1"/>
    <col min="17" max="17" width="20.08984375" style="131" customWidth="1"/>
    <col min="18" max="20" width="7.6328125" style="131"/>
    <col min="21" max="23" width="17.81640625" style="131" customWidth="1"/>
    <col min="24" max="258" width="7.6328125" style="131"/>
    <col min="259" max="261" width="0" style="131" hidden="1" customWidth="1"/>
    <col min="262" max="262" width="7.6328125" style="131" customWidth="1"/>
    <col min="263" max="263" width="18.81640625" style="131" customWidth="1"/>
    <col min="264" max="264" width="32.453125" style="131" customWidth="1"/>
    <col min="265" max="265" width="12.6328125" style="131" customWidth="1"/>
    <col min="266" max="266" width="18.453125" style="131" customWidth="1"/>
    <col min="267" max="268" width="14.81640625" style="131" customWidth="1"/>
    <col min="269" max="269" width="15.453125" style="131" customWidth="1"/>
    <col min="270" max="270" width="15.6328125" style="131" customWidth="1"/>
    <col min="271" max="271" width="20.6328125" style="131" customWidth="1"/>
    <col min="272" max="514" width="7.6328125" style="131"/>
    <col min="515" max="517" width="0" style="131" hidden="1" customWidth="1"/>
    <col min="518" max="518" width="7.6328125" style="131" customWidth="1"/>
    <col min="519" max="519" width="18.81640625" style="131" customWidth="1"/>
    <col min="520" max="520" width="32.453125" style="131" customWidth="1"/>
    <col min="521" max="521" width="12.6328125" style="131" customWidth="1"/>
    <col min="522" max="522" width="18.453125" style="131" customWidth="1"/>
    <col min="523" max="524" width="14.81640625" style="131" customWidth="1"/>
    <col min="525" max="525" width="15.453125" style="131" customWidth="1"/>
    <col min="526" max="526" width="15.6328125" style="131" customWidth="1"/>
    <col min="527" max="527" width="20.6328125" style="131" customWidth="1"/>
    <col min="528" max="770" width="7.6328125" style="131"/>
    <col min="771" max="773" width="0" style="131" hidden="1" customWidth="1"/>
    <col min="774" max="774" width="7.6328125" style="131" customWidth="1"/>
    <col min="775" max="775" width="18.81640625" style="131" customWidth="1"/>
    <col min="776" max="776" width="32.453125" style="131" customWidth="1"/>
    <col min="777" max="777" width="12.6328125" style="131" customWidth="1"/>
    <col min="778" max="778" width="18.453125" style="131" customWidth="1"/>
    <col min="779" max="780" width="14.81640625" style="131" customWidth="1"/>
    <col min="781" max="781" width="15.453125" style="131" customWidth="1"/>
    <col min="782" max="782" width="15.6328125" style="131" customWidth="1"/>
    <col min="783" max="783" width="20.6328125" style="131" customWidth="1"/>
    <col min="784" max="1026" width="7.6328125" style="131"/>
    <col min="1027" max="1029" width="0" style="131" hidden="1" customWidth="1"/>
    <col min="1030" max="1030" width="7.6328125" style="131" customWidth="1"/>
    <col min="1031" max="1031" width="18.81640625" style="131" customWidth="1"/>
    <col min="1032" max="1032" width="32.453125" style="131" customWidth="1"/>
    <col min="1033" max="1033" width="12.6328125" style="131" customWidth="1"/>
    <col min="1034" max="1034" width="18.453125" style="131" customWidth="1"/>
    <col min="1035" max="1036" width="14.81640625" style="131" customWidth="1"/>
    <col min="1037" max="1037" width="15.453125" style="131" customWidth="1"/>
    <col min="1038" max="1038" width="15.6328125" style="131" customWidth="1"/>
    <col min="1039" max="1039" width="20.6328125" style="131" customWidth="1"/>
    <col min="1040" max="1282" width="7.6328125" style="131"/>
    <col min="1283" max="1285" width="0" style="131" hidden="1" customWidth="1"/>
    <col min="1286" max="1286" width="7.6328125" style="131" customWidth="1"/>
    <col min="1287" max="1287" width="18.81640625" style="131" customWidth="1"/>
    <col min="1288" max="1288" width="32.453125" style="131" customWidth="1"/>
    <col min="1289" max="1289" width="12.6328125" style="131" customWidth="1"/>
    <col min="1290" max="1290" width="18.453125" style="131" customWidth="1"/>
    <col min="1291" max="1292" width="14.81640625" style="131" customWidth="1"/>
    <col min="1293" max="1293" width="15.453125" style="131" customWidth="1"/>
    <col min="1294" max="1294" width="15.6328125" style="131" customWidth="1"/>
    <col min="1295" max="1295" width="20.6328125" style="131" customWidth="1"/>
    <col min="1296" max="1538" width="7.6328125" style="131"/>
    <col min="1539" max="1541" width="0" style="131" hidden="1" customWidth="1"/>
    <col min="1542" max="1542" width="7.6328125" style="131" customWidth="1"/>
    <col min="1543" max="1543" width="18.81640625" style="131" customWidth="1"/>
    <col min="1544" max="1544" width="32.453125" style="131" customWidth="1"/>
    <col min="1545" max="1545" width="12.6328125" style="131" customWidth="1"/>
    <col min="1546" max="1546" width="18.453125" style="131" customWidth="1"/>
    <col min="1547" max="1548" width="14.81640625" style="131" customWidth="1"/>
    <col min="1549" max="1549" width="15.453125" style="131" customWidth="1"/>
    <col min="1550" max="1550" width="15.6328125" style="131" customWidth="1"/>
    <col min="1551" max="1551" width="20.6328125" style="131" customWidth="1"/>
    <col min="1552" max="1794" width="7.6328125" style="131"/>
    <col min="1795" max="1797" width="0" style="131" hidden="1" customWidth="1"/>
    <col min="1798" max="1798" width="7.6328125" style="131" customWidth="1"/>
    <col min="1799" max="1799" width="18.81640625" style="131" customWidth="1"/>
    <col min="1800" max="1800" width="32.453125" style="131" customWidth="1"/>
    <col min="1801" max="1801" width="12.6328125" style="131" customWidth="1"/>
    <col min="1802" max="1802" width="18.453125" style="131" customWidth="1"/>
    <col min="1803" max="1804" width="14.81640625" style="131" customWidth="1"/>
    <col min="1805" max="1805" width="15.453125" style="131" customWidth="1"/>
    <col min="1806" max="1806" width="15.6328125" style="131" customWidth="1"/>
    <col min="1807" max="1807" width="20.6328125" style="131" customWidth="1"/>
    <col min="1808" max="2050" width="7.6328125" style="131"/>
    <col min="2051" max="2053" width="0" style="131" hidden="1" customWidth="1"/>
    <col min="2054" max="2054" width="7.6328125" style="131" customWidth="1"/>
    <col min="2055" max="2055" width="18.81640625" style="131" customWidth="1"/>
    <col min="2056" max="2056" width="32.453125" style="131" customWidth="1"/>
    <col min="2057" max="2057" width="12.6328125" style="131" customWidth="1"/>
    <col min="2058" max="2058" width="18.453125" style="131" customWidth="1"/>
    <col min="2059" max="2060" width="14.81640625" style="131" customWidth="1"/>
    <col min="2061" max="2061" width="15.453125" style="131" customWidth="1"/>
    <col min="2062" max="2062" width="15.6328125" style="131" customWidth="1"/>
    <col min="2063" max="2063" width="20.6328125" style="131" customWidth="1"/>
    <col min="2064" max="2306" width="7.6328125" style="131"/>
    <col min="2307" max="2309" width="0" style="131" hidden="1" customWidth="1"/>
    <col min="2310" max="2310" width="7.6328125" style="131" customWidth="1"/>
    <col min="2311" max="2311" width="18.81640625" style="131" customWidth="1"/>
    <col min="2312" max="2312" width="32.453125" style="131" customWidth="1"/>
    <col min="2313" max="2313" width="12.6328125" style="131" customWidth="1"/>
    <col min="2314" max="2314" width="18.453125" style="131" customWidth="1"/>
    <col min="2315" max="2316" width="14.81640625" style="131" customWidth="1"/>
    <col min="2317" max="2317" width="15.453125" style="131" customWidth="1"/>
    <col min="2318" max="2318" width="15.6328125" style="131" customWidth="1"/>
    <col min="2319" max="2319" width="20.6328125" style="131" customWidth="1"/>
    <col min="2320" max="2562" width="7.6328125" style="131"/>
    <col min="2563" max="2565" width="0" style="131" hidden="1" customWidth="1"/>
    <col min="2566" max="2566" width="7.6328125" style="131" customWidth="1"/>
    <col min="2567" max="2567" width="18.81640625" style="131" customWidth="1"/>
    <col min="2568" max="2568" width="32.453125" style="131" customWidth="1"/>
    <col min="2569" max="2569" width="12.6328125" style="131" customWidth="1"/>
    <col min="2570" max="2570" width="18.453125" style="131" customWidth="1"/>
    <col min="2571" max="2572" width="14.81640625" style="131" customWidth="1"/>
    <col min="2573" max="2573" width="15.453125" style="131" customWidth="1"/>
    <col min="2574" max="2574" width="15.6328125" style="131" customWidth="1"/>
    <col min="2575" max="2575" width="20.6328125" style="131" customWidth="1"/>
    <col min="2576" max="2818" width="7.6328125" style="131"/>
    <col min="2819" max="2821" width="0" style="131" hidden="1" customWidth="1"/>
    <col min="2822" max="2822" width="7.6328125" style="131" customWidth="1"/>
    <col min="2823" max="2823" width="18.81640625" style="131" customWidth="1"/>
    <col min="2824" max="2824" width="32.453125" style="131" customWidth="1"/>
    <col min="2825" max="2825" width="12.6328125" style="131" customWidth="1"/>
    <col min="2826" max="2826" width="18.453125" style="131" customWidth="1"/>
    <col min="2827" max="2828" width="14.81640625" style="131" customWidth="1"/>
    <col min="2829" max="2829" width="15.453125" style="131" customWidth="1"/>
    <col min="2830" max="2830" width="15.6328125" style="131" customWidth="1"/>
    <col min="2831" max="2831" width="20.6328125" style="131" customWidth="1"/>
    <col min="2832" max="3074" width="7.6328125" style="131"/>
    <col min="3075" max="3077" width="0" style="131" hidden="1" customWidth="1"/>
    <col min="3078" max="3078" width="7.6328125" style="131" customWidth="1"/>
    <col min="3079" max="3079" width="18.81640625" style="131" customWidth="1"/>
    <col min="3080" max="3080" width="32.453125" style="131" customWidth="1"/>
    <col min="3081" max="3081" width="12.6328125" style="131" customWidth="1"/>
    <col min="3082" max="3082" width="18.453125" style="131" customWidth="1"/>
    <col min="3083" max="3084" width="14.81640625" style="131" customWidth="1"/>
    <col min="3085" max="3085" width="15.453125" style="131" customWidth="1"/>
    <col min="3086" max="3086" width="15.6328125" style="131" customWidth="1"/>
    <col min="3087" max="3087" width="20.6328125" style="131" customWidth="1"/>
    <col min="3088" max="3330" width="7.6328125" style="131"/>
    <col min="3331" max="3333" width="0" style="131" hidden="1" customWidth="1"/>
    <col min="3334" max="3334" width="7.6328125" style="131" customWidth="1"/>
    <col min="3335" max="3335" width="18.81640625" style="131" customWidth="1"/>
    <col min="3336" max="3336" width="32.453125" style="131" customWidth="1"/>
    <col min="3337" max="3337" width="12.6328125" style="131" customWidth="1"/>
    <col min="3338" max="3338" width="18.453125" style="131" customWidth="1"/>
    <col min="3339" max="3340" width="14.81640625" style="131" customWidth="1"/>
    <col min="3341" max="3341" width="15.453125" style="131" customWidth="1"/>
    <col min="3342" max="3342" width="15.6328125" style="131" customWidth="1"/>
    <col min="3343" max="3343" width="20.6328125" style="131" customWidth="1"/>
    <col min="3344" max="3586" width="7.6328125" style="131"/>
    <col min="3587" max="3589" width="0" style="131" hidden="1" customWidth="1"/>
    <col min="3590" max="3590" width="7.6328125" style="131" customWidth="1"/>
    <col min="3591" max="3591" width="18.81640625" style="131" customWidth="1"/>
    <col min="3592" max="3592" width="32.453125" style="131" customWidth="1"/>
    <col min="3593" max="3593" width="12.6328125" style="131" customWidth="1"/>
    <col min="3594" max="3594" width="18.453125" style="131" customWidth="1"/>
    <col min="3595" max="3596" width="14.81640625" style="131" customWidth="1"/>
    <col min="3597" max="3597" width="15.453125" style="131" customWidth="1"/>
    <col min="3598" max="3598" width="15.6328125" style="131" customWidth="1"/>
    <col min="3599" max="3599" width="20.6328125" style="131" customWidth="1"/>
    <col min="3600" max="3842" width="7.6328125" style="131"/>
    <col min="3843" max="3845" width="0" style="131" hidden="1" customWidth="1"/>
    <col min="3846" max="3846" width="7.6328125" style="131" customWidth="1"/>
    <col min="3847" max="3847" width="18.81640625" style="131" customWidth="1"/>
    <col min="3848" max="3848" width="32.453125" style="131" customWidth="1"/>
    <col min="3849" max="3849" width="12.6328125" style="131" customWidth="1"/>
    <col min="3850" max="3850" width="18.453125" style="131" customWidth="1"/>
    <col min="3851" max="3852" width="14.81640625" style="131" customWidth="1"/>
    <col min="3853" max="3853" width="15.453125" style="131" customWidth="1"/>
    <col min="3854" max="3854" width="15.6328125" style="131" customWidth="1"/>
    <col min="3855" max="3855" width="20.6328125" style="131" customWidth="1"/>
    <col min="3856" max="4098" width="7.6328125" style="131"/>
    <col min="4099" max="4101" width="0" style="131" hidden="1" customWidth="1"/>
    <col min="4102" max="4102" width="7.6328125" style="131" customWidth="1"/>
    <col min="4103" max="4103" width="18.81640625" style="131" customWidth="1"/>
    <col min="4104" max="4104" width="32.453125" style="131" customWidth="1"/>
    <col min="4105" max="4105" width="12.6328125" style="131" customWidth="1"/>
    <col min="4106" max="4106" width="18.453125" style="131" customWidth="1"/>
    <col min="4107" max="4108" width="14.81640625" style="131" customWidth="1"/>
    <col min="4109" max="4109" width="15.453125" style="131" customWidth="1"/>
    <col min="4110" max="4110" width="15.6328125" style="131" customWidth="1"/>
    <col min="4111" max="4111" width="20.6328125" style="131" customWidth="1"/>
    <col min="4112" max="4354" width="7.6328125" style="131"/>
    <col min="4355" max="4357" width="0" style="131" hidden="1" customWidth="1"/>
    <col min="4358" max="4358" width="7.6328125" style="131" customWidth="1"/>
    <col min="4359" max="4359" width="18.81640625" style="131" customWidth="1"/>
    <col min="4360" max="4360" width="32.453125" style="131" customWidth="1"/>
    <col min="4361" max="4361" width="12.6328125" style="131" customWidth="1"/>
    <col min="4362" max="4362" width="18.453125" style="131" customWidth="1"/>
    <col min="4363" max="4364" width="14.81640625" style="131" customWidth="1"/>
    <col min="4365" max="4365" width="15.453125" style="131" customWidth="1"/>
    <col min="4366" max="4366" width="15.6328125" style="131" customWidth="1"/>
    <col min="4367" max="4367" width="20.6328125" style="131" customWidth="1"/>
    <col min="4368" max="4610" width="7.6328125" style="131"/>
    <col min="4611" max="4613" width="0" style="131" hidden="1" customWidth="1"/>
    <col min="4614" max="4614" width="7.6328125" style="131" customWidth="1"/>
    <col min="4615" max="4615" width="18.81640625" style="131" customWidth="1"/>
    <col min="4616" max="4616" width="32.453125" style="131" customWidth="1"/>
    <col min="4617" max="4617" width="12.6328125" style="131" customWidth="1"/>
    <col min="4618" max="4618" width="18.453125" style="131" customWidth="1"/>
    <col min="4619" max="4620" width="14.81640625" style="131" customWidth="1"/>
    <col min="4621" max="4621" width="15.453125" style="131" customWidth="1"/>
    <col min="4622" max="4622" width="15.6328125" style="131" customWidth="1"/>
    <col min="4623" max="4623" width="20.6328125" style="131" customWidth="1"/>
    <col min="4624" max="4866" width="7.6328125" style="131"/>
    <col min="4867" max="4869" width="0" style="131" hidden="1" customWidth="1"/>
    <col min="4870" max="4870" width="7.6328125" style="131" customWidth="1"/>
    <col min="4871" max="4871" width="18.81640625" style="131" customWidth="1"/>
    <col min="4872" max="4872" width="32.453125" style="131" customWidth="1"/>
    <col min="4873" max="4873" width="12.6328125" style="131" customWidth="1"/>
    <col min="4874" max="4874" width="18.453125" style="131" customWidth="1"/>
    <col min="4875" max="4876" width="14.81640625" style="131" customWidth="1"/>
    <col min="4877" max="4877" width="15.453125" style="131" customWidth="1"/>
    <col min="4878" max="4878" width="15.6328125" style="131" customWidth="1"/>
    <col min="4879" max="4879" width="20.6328125" style="131" customWidth="1"/>
    <col min="4880" max="5122" width="7.6328125" style="131"/>
    <col min="5123" max="5125" width="0" style="131" hidden="1" customWidth="1"/>
    <col min="5126" max="5126" width="7.6328125" style="131" customWidth="1"/>
    <col min="5127" max="5127" width="18.81640625" style="131" customWidth="1"/>
    <col min="5128" max="5128" width="32.453125" style="131" customWidth="1"/>
    <col min="5129" max="5129" width="12.6328125" style="131" customWidth="1"/>
    <col min="5130" max="5130" width="18.453125" style="131" customWidth="1"/>
    <col min="5131" max="5132" width="14.81640625" style="131" customWidth="1"/>
    <col min="5133" max="5133" width="15.453125" style="131" customWidth="1"/>
    <col min="5134" max="5134" width="15.6328125" style="131" customWidth="1"/>
    <col min="5135" max="5135" width="20.6328125" style="131" customWidth="1"/>
    <col min="5136" max="5378" width="7.6328125" style="131"/>
    <col min="5379" max="5381" width="0" style="131" hidden="1" customWidth="1"/>
    <col min="5382" max="5382" width="7.6328125" style="131" customWidth="1"/>
    <col min="5383" max="5383" width="18.81640625" style="131" customWidth="1"/>
    <col min="5384" max="5384" width="32.453125" style="131" customWidth="1"/>
    <col min="5385" max="5385" width="12.6328125" style="131" customWidth="1"/>
    <col min="5386" max="5386" width="18.453125" style="131" customWidth="1"/>
    <col min="5387" max="5388" width="14.81640625" style="131" customWidth="1"/>
    <col min="5389" max="5389" width="15.453125" style="131" customWidth="1"/>
    <col min="5390" max="5390" width="15.6328125" style="131" customWidth="1"/>
    <col min="5391" max="5391" width="20.6328125" style="131" customWidth="1"/>
    <col min="5392" max="5634" width="7.6328125" style="131"/>
    <col min="5635" max="5637" width="0" style="131" hidden="1" customWidth="1"/>
    <col min="5638" max="5638" width="7.6328125" style="131" customWidth="1"/>
    <col min="5639" max="5639" width="18.81640625" style="131" customWidth="1"/>
    <col min="5640" max="5640" width="32.453125" style="131" customWidth="1"/>
    <col min="5641" max="5641" width="12.6328125" style="131" customWidth="1"/>
    <col min="5642" max="5642" width="18.453125" style="131" customWidth="1"/>
    <col min="5643" max="5644" width="14.81640625" style="131" customWidth="1"/>
    <col min="5645" max="5645" width="15.453125" style="131" customWidth="1"/>
    <col min="5646" max="5646" width="15.6328125" style="131" customWidth="1"/>
    <col min="5647" max="5647" width="20.6328125" style="131" customWidth="1"/>
    <col min="5648" max="5890" width="7.6328125" style="131"/>
    <col min="5891" max="5893" width="0" style="131" hidden="1" customWidth="1"/>
    <col min="5894" max="5894" width="7.6328125" style="131" customWidth="1"/>
    <col min="5895" max="5895" width="18.81640625" style="131" customWidth="1"/>
    <col min="5896" max="5896" width="32.453125" style="131" customWidth="1"/>
    <col min="5897" max="5897" width="12.6328125" style="131" customWidth="1"/>
    <col min="5898" max="5898" width="18.453125" style="131" customWidth="1"/>
    <col min="5899" max="5900" width="14.81640625" style="131" customWidth="1"/>
    <col min="5901" max="5901" width="15.453125" style="131" customWidth="1"/>
    <col min="5902" max="5902" width="15.6328125" style="131" customWidth="1"/>
    <col min="5903" max="5903" width="20.6328125" style="131" customWidth="1"/>
    <col min="5904" max="6146" width="7.6328125" style="131"/>
    <col min="6147" max="6149" width="0" style="131" hidden="1" customWidth="1"/>
    <col min="6150" max="6150" width="7.6328125" style="131" customWidth="1"/>
    <col min="6151" max="6151" width="18.81640625" style="131" customWidth="1"/>
    <col min="6152" max="6152" width="32.453125" style="131" customWidth="1"/>
    <col min="6153" max="6153" width="12.6328125" style="131" customWidth="1"/>
    <col min="6154" max="6154" width="18.453125" style="131" customWidth="1"/>
    <col min="6155" max="6156" width="14.81640625" style="131" customWidth="1"/>
    <col min="6157" max="6157" width="15.453125" style="131" customWidth="1"/>
    <col min="6158" max="6158" width="15.6328125" style="131" customWidth="1"/>
    <col min="6159" max="6159" width="20.6328125" style="131" customWidth="1"/>
    <col min="6160" max="6402" width="7.6328125" style="131"/>
    <col min="6403" max="6405" width="0" style="131" hidden="1" customWidth="1"/>
    <col min="6406" max="6406" width="7.6328125" style="131" customWidth="1"/>
    <col min="6407" max="6407" width="18.81640625" style="131" customWidth="1"/>
    <col min="6408" max="6408" width="32.453125" style="131" customWidth="1"/>
    <col min="6409" max="6409" width="12.6328125" style="131" customWidth="1"/>
    <col min="6410" max="6410" width="18.453125" style="131" customWidth="1"/>
    <col min="6411" max="6412" width="14.81640625" style="131" customWidth="1"/>
    <col min="6413" max="6413" width="15.453125" style="131" customWidth="1"/>
    <col min="6414" max="6414" width="15.6328125" style="131" customWidth="1"/>
    <col min="6415" max="6415" width="20.6328125" style="131" customWidth="1"/>
    <col min="6416" max="6658" width="7.6328125" style="131"/>
    <col min="6659" max="6661" width="0" style="131" hidden="1" customWidth="1"/>
    <col min="6662" max="6662" width="7.6328125" style="131" customWidth="1"/>
    <col min="6663" max="6663" width="18.81640625" style="131" customWidth="1"/>
    <col min="6664" max="6664" width="32.453125" style="131" customWidth="1"/>
    <col min="6665" max="6665" width="12.6328125" style="131" customWidth="1"/>
    <col min="6666" max="6666" width="18.453125" style="131" customWidth="1"/>
    <col min="6667" max="6668" width="14.81640625" style="131" customWidth="1"/>
    <col min="6669" max="6669" width="15.453125" style="131" customWidth="1"/>
    <col min="6670" max="6670" width="15.6328125" style="131" customWidth="1"/>
    <col min="6671" max="6671" width="20.6328125" style="131" customWidth="1"/>
    <col min="6672" max="6914" width="7.6328125" style="131"/>
    <col min="6915" max="6917" width="0" style="131" hidden="1" customWidth="1"/>
    <col min="6918" max="6918" width="7.6328125" style="131" customWidth="1"/>
    <col min="6919" max="6919" width="18.81640625" style="131" customWidth="1"/>
    <col min="6920" max="6920" width="32.453125" style="131" customWidth="1"/>
    <col min="6921" max="6921" width="12.6328125" style="131" customWidth="1"/>
    <col min="6922" max="6922" width="18.453125" style="131" customWidth="1"/>
    <col min="6923" max="6924" width="14.81640625" style="131" customWidth="1"/>
    <col min="6925" max="6925" width="15.453125" style="131" customWidth="1"/>
    <col min="6926" max="6926" width="15.6328125" style="131" customWidth="1"/>
    <col min="6927" max="6927" width="20.6328125" style="131" customWidth="1"/>
    <col min="6928" max="7170" width="7.6328125" style="131"/>
    <col min="7171" max="7173" width="0" style="131" hidden="1" customWidth="1"/>
    <col min="7174" max="7174" width="7.6328125" style="131" customWidth="1"/>
    <col min="7175" max="7175" width="18.81640625" style="131" customWidth="1"/>
    <col min="7176" max="7176" width="32.453125" style="131" customWidth="1"/>
    <col min="7177" max="7177" width="12.6328125" style="131" customWidth="1"/>
    <col min="7178" max="7178" width="18.453125" style="131" customWidth="1"/>
    <col min="7179" max="7180" width="14.81640625" style="131" customWidth="1"/>
    <col min="7181" max="7181" width="15.453125" style="131" customWidth="1"/>
    <col min="7182" max="7182" width="15.6328125" style="131" customWidth="1"/>
    <col min="7183" max="7183" width="20.6328125" style="131" customWidth="1"/>
    <col min="7184" max="7426" width="7.6328125" style="131"/>
    <col min="7427" max="7429" width="0" style="131" hidden="1" customWidth="1"/>
    <col min="7430" max="7430" width="7.6328125" style="131" customWidth="1"/>
    <col min="7431" max="7431" width="18.81640625" style="131" customWidth="1"/>
    <col min="7432" max="7432" width="32.453125" style="131" customWidth="1"/>
    <col min="7433" max="7433" width="12.6328125" style="131" customWidth="1"/>
    <col min="7434" max="7434" width="18.453125" style="131" customWidth="1"/>
    <col min="7435" max="7436" width="14.81640625" style="131" customWidth="1"/>
    <col min="7437" max="7437" width="15.453125" style="131" customWidth="1"/>
    <col min="7438" max="7438" width="15.6328125" style="131" customWidth="1"/>
    <col min="7439" max="7439" width="20.6328125" style="131" customWidth="1"/>
    <col min="7440" max="7682" width="7.6328125" style="131"/>
    <col min="7683" max="7685" width="0" style="131" hidden="1" customWidth="1"/>
    <col min="7686" max="7686" width="7.6328125" style="131" customWidth="1"/>
    <col min="7687" max="7687" width="18.81640625" style="131" customWidth="1"/>
    <col min="7688" max="7688" width="32.453125" style="131" customWidth="1"/>
    <col min="7689" max="7689" width="12.6328125" style="131" customWidth="1"/>
    <col min="7690" max="7690" width="18.453125" style="131" customWidth="1"/>
    <col min="7691" max="7692" width="14.81640625" style="131" customWidth="1"/>
    <col min="7693" max="7693" width="15.453125" style="131" customWidth="1"/>
    <col min="7694" max="7694" width="15.6328125" style="131" customWidth="1"/>
    <col min="7695" max="7695" width="20.6328125" style="131" customWidth="1"/>
    <col min="7696" max="7938" width="7.6328125" style="131"/>
    <col min="7939" max="7941" width="0" style="131" hidden="1" customWidth="1"/>
    <col min="7942" max="7942" width="7.6328125" style="131" customWidth="1"/>
    <col min="7943" max="7943" width="18.81640625" style="131" customWidth="1"/>
    <col min="7944" max="7944" width="32.453125" style="131" customWidth="1"/>
    <col min="7945" max="7945" width="12.6328125" style="131" customWidth="1"/>
    <col min="7946" max="7946" width="18.453125" style="131" customWidth="1"/>
    <col min="7947" max="7948" width="14.81640625" style="131" customWidth="1"/>
    <col min="7949" max="7949" width="15.453125" style="131" customWidth="1"/>
    <col min="7950" max="7950" width="15.6328125" style="131" customWidth="1"/>
    <col min="7951" max="7951" width="20.6328125" style="131" customWidth="1"/>
    <col min="7952" max="8194" width="7.6328125" style="131"/>
    <col min="8195" max="8197" width="0" style="131" hidden="1" customWidth="1"/>
    <col min="8198" max="8198" width="7.6328125" style="131" customWidth="1"/>
    <col min="8199" max="8199" width="18.81640625" style="131" customWidth="1"/>
    <col min="8200" max="8200" width="32.453125" style="131" customWidth="1"/>
    <col min="8201" max="8201" width="12.6328125" style="131" customWidth="1"/>
    <col min="8202" max="8202" width="18.453125" style="131" customWidth="1"/>
    <col min="8203" max="8204" width="14.81640625" style="131" customWidth="1"/>
    <col min="8205" max="8205" width="15.453125" style="131" customWidth="1"/>
    <col min="8206" max="8206" width="15.6328125" style="131" customWidth="1"/>
    <col min="8207" max="8207" width="20.6328125" style="131" customWidth="1"/>
    <col min="8208" max="8450" width="7.6328125" style="131"/>
    <col min="8451" max="8453" width="0" style="131" hidden="1" customWidth="1"/>
    <col min="8454" max="8454" width="7.6328125" style="131" customWidth="1"/>
    <col min="8455" max="8455" width="18.81640625" style="131" customWidth="1"/>
    <col min="8456" max="8456" width="32.453125" style="131" customWidth="1"/>
    <col min="8457" max="8457" width="12.6328125" style="131" customWidth="1"/>
    <col min="8458" max="8458" width="18.453125" style="131" customWidth="1"/>
    <col min="8459" max="8460" width="14.81640625" style="131" customWidth="1"/>
    <col min="8461" max="8461" width="15.453125" style="131" customWidth="1"/>
    <col min="8462" max="8462" width="15.6328125" style="131" customWidth="1"/>
    <col min="8463" max="8463" width="20.6328125" style="131" customWidth="1"/>
    <col min="8464" max="8706" width="7.6328125" style="131"/>
    <col min="8707" max="8709" width="0" style="131" hidden="1" customWidth="1"/>
    <col min="8710" max="8710" width="7.6328125" style="131" customWidth="1"/>
    <col min="8711" max="8711" width="18.81640625" style="131" customWidth="1"/>
    <col min="8712" max="8712" width="32.453125" style="131" customWidth="1"/>
    <col min="8713" max="8713" width="12.6328125" style="131" customWidth="1"/>
    <col min="8714" max="8714" width="18.453125" style="131" customWidth="1"/>
    <col min="8715" max="8716" width="14.81640625" style="131" customWidth="1"/>
    <col min="8717" max="8717" width="15.453125" style="131" customWidth="1"/>
    <col min="8718" max="8718" width="15.6328125" style="131" customWidth="1"/>
    <col min="8719" max="8719" width="20.6328125" style="131" customWidth="1"/>
    <col min="8720" max="8962" width="7.6328125" style="131"/>
    <col min="8963" max="8965" width="0" style="131" hidden="1" customWidth="1"/>
    <col min="8966" max="8966" width="7.6328125" style="131" customWidth="1"/>
    <col min="8967" max="8967" width="18.81640625" style="131" customWidth="1"/>
    <col min="8968" max="8968" width="32.453125" style="131" customWidth="1"/>
    <col min="8969" max="8969" width="12.6328125" style="131" customWidth="1"/>
    <col min="8970" max="8970" width="18.453125" style="131" customWidth="1"/>
    <col min="8971" max="8972" width="14.81640625" style="131" customWidth="1"/>
    <col min="8973" max="8973" width="15.453125" style="131" customWidth="1"/>
    <col min="8974" max="8974" width="15.6328125" style="131" customWidth="1"/>
    <col min="8975" max="8975" width="20.6328125" style="131" customWidth="1"/>
    <col min="8976" max="9218" width="7.6328125" style="131"/>
    <col min="9219" max="9221" width="0" style="131" hidden="1" customWidth="1"/>
    <col min="9222" max="9222" width="7.6328125" style="131" customWidth="1"/>
    <col min="9223" max="9223" width="18.81640625" style="131" customWidth="1"/>
    <col min="9224" max="9224" width="32.453125" style="131" customWidth="1"/>
    <col min="9225" max="9225" width="12.6328125" style="131" customWidth="1"/>
    <col min="9226" max="9226" width="18.453125" style="131" customWidth="1"/>
    <col min="9227" max="9228" width="14.81640625" style="131" customWidth="1"/>
    <col min="9229" max="9229" width="15.453125" style="131" customWidth="1"/>
    <col min="9230" max="9230" width="15.6328125" style="131" customWidth="1"/>
    <col min="9231" max="9231" width="20.6328125" style="131" customWidth="1"/>
    <col min="9232" max="9474" width="7.6328125" style="131"/>
    <col min="9475" max="9477" width="0" style="131" hidden="1" customWidth="1"/>
    <col min="9478" max="9478" width="7.6328125" style="131" customWidth="1"/>
    <col min="9479" max="9479" width="18.81640625" style="131" customWidth="1"/>
    <col min="9480" max="9480" width="32.453125" style="131" customWidth="1"/>
    <col min="9481" max="9481" width="12.6328125" style="131" customWidth="1"/>
    <col min="9482" max="9482" width="18.453125" style="131" customWidth="1"/>
    <col min="9483" max="9484" width="14.81640625" style="131" customWidth="1"/>
    <col min="9485" max="9485" width="15.453125" style="131" customWidth="1"/>
    <col min="9486" max="9486" width="15.6328125" style="131" customWidth="1"/>
    <col min="9487" max="9487" width="20.6328125" style="131" customWidth="1"/>
    <col min="9488" max="9730" width="7.6328125" style="131"/>
    <col min="9731" max="9733" width="0" style="131" hidden="1" customWidth="1"/>
    <col min="9734" max="9734" width="7.6328125" style="131" customWidth="1"/>
    <col min="9735" max="9735" width="18.81640625" style="131" customWidth="1"/>
    <col min="9736" max="9736" width="32.453125" style="131" customWidth="1"/>
    <col min="9737" max="9737" width="12.6328125" style="131" customWidth="1"/>
    <col min="9738" max="9738" width="18.453125" style="131" customWidth="1"/>
    <col min="9739" max="9740" width="14.81640625" style="131" customWidth="1"/>
    <col min="9741" max="9741" width="15.453125" style="131" customWidth="1"/>
    <col min="9742" max="9742" width="15.6328125" style="131" customWidth="1"/>
    <col min="9743" max="9743" width="20.6328125" style="131" customWidth="1"/>
    <col min="9744" max="9986" width="7.6328125" style="131"/>
    <col min="9987" max="9989" width="0" style="131" hidden="1" customWidth="1"/>
    <col min="9990" max="9990" width="7.6328125" style="131" customWidth="1"/>
    <col min="9991" max="9991" width="18.81640625" style="131" customWidth="1"/>
    <col min="9992" max="9992" width="32.453125" style="131" customWidth="1"/>
    <col min="9993" max="9993" width="12.6328125" style="131" customWidth="1"/>
    <col min="9994" max="9994" width="18.453125" style="131" customWidth="1"/>
    <col min="9995" max="9996" width="14.81640625" style="131" customWidth="1"/>
    <col min="9997" max="9997" width="15.453125" style="131" customWidth="1"/>
    <col min="9998" max="9998" width="15.6328125" style="131" customWidth="1"/>
    <col min="9999" max="9999" width="20.6328125" style="131" customWidth="1"/>
    <col min="10000" max="10242" width="7.6328125" style="131"/>
    <col min="10243" max="10245" width="0" style="131" hidden="1" customWidth="1"/>
    <col min="10246" max="10246" width="7.6328125" style="131" customWidth="1"/>
    <col min="10247" max="10247" width="18.81640625" style="131" customWidth="1"/>
    <col min="10248" max="10248" width="32.453125" style="131" customWidth="1"/>
    <col min="10249" max="10249" width="12.6328125" style="131" customWidth="1"/>
    <col min="10250" max="10250" width="18.453125" style="131" customWidth="1"/>
    <col min="10251" max="10252" width="14.81640625" style="131" customWidth="1"/>
    <col min="10253" max="10253" width="15.453125" style="131" customWidth="1"/>
    <col min="10254" max="10254" width="15.6328125" style="131" customWidth="1"/>
    <col min="10255" max="10255" width="20.6328125" style="131" customWidth="1"/>
    <col min="10256" max="10498" width="7.6328125" style="131"/>
    <col min="10499" max="10501" width="0" style="131" hidden="1" customWidth="1"/>
    <col min="10502" max="10502" width="7.6328125" style="131" customWidth="1"/>
    <col min="10503" max="10503" width="18.81640625" style="131" customWidth="1"/>
    <col min="10504" max="10504" width="32.453125" style="131" customWidth="1"/>
    <col min="10505" max="10505" width="12.6328125" style="131" customWidth="1"/>
    <col min="10506" max="10506" width="18.453125" style="131" customWidth="1"/>
    <col min="10507" max="10508" width="14.81640625" style="131" customWidth="1"/>
    <col min="10509" max="10509" width="15.453125" style="131" customWidth="1"/>
    <col min="10510" max="10510" width="15.6328125" style="131" customWidth="1"/>
    <col min="10511" max="10511" width="20.6328125" style="131" customWidth="1"/>
    <col min="10512" max="10754" width="7.6328125" style="131"/>
    <col min="10755" max="10757" width="0" style="131" hidden="1" customWidth="1"/>
    <col min="10758" max="10758" width="7.6328125" style="131" customWidth="1"/>
    <col min="10759" max="10759" width="18.81640625" style="131" customWidth="1"/>
    <col min="10760" max="10760" width="32.453125" style="131" customWidth="1"/>
    <col min="10761" max="10761" width="12.6328125" style="131" customWidth="1"/>
    <col min="10762" max="10762" width="18.453125" style="131" customWidth="1"/>
    <col min="10763" max="10764" width="14.81640625" style="131" customWidth="1"/>
    <col min="10765" max="10765" width="15.453125" style="131" customWidth="1"/>
    <col min="10766" max="10766" width="15.6328125" style="131" customWidth="1"/>
    <col min="10767" max="10767" width="20.6328125" style="131" customWidth="1"/>
    <col min="10768" max="11010" width="7.6328125" style="131"/>
    <col min="11011" max="11013" width="0" style="131" hidden="1" customWidth="1"/>
    <col min="11014" max="11014" width="7.6328125" style="131" customWidth="1"/>
    <col min="11015" max="11015" width="18.81640625" style="131" customWidth="1"/>
    <col min="11016" max="11016" width="32.453125" style="131" customWidth="1"/>
    <col min="11017" max="11017" width="12.6328125" style="131" customWidth="1"/>
    <col min="11018" max="11018" width="18.453125" style="131" customWidth="1"/>
    <col min="11019" max="11020" width="14.81640625" style="131" customWidth="1"/>
    <col min="11021" max="11021" width="15.453125" style="131" customWidth="1"/>
    <col min="11022" max="11022" width="15.6328125" style="131" customWidth="1"/>
    <col min="11023" max="11023" width="20.6328125" style="131" customWidth="1"/>
    <col min="11024" max="11266" width="7.6328125" style="131"/>
    <col min="11267" max="11269" width="0" style="131" hidden="1" customWidth="1"/>
    <col min="11270" max="11270" width="7.6328125" style="131" customWidth="1"/>
    <col min="11271" max="11271" width="18.81640625" style="131" customWidth="1"/>
    <col min="11272" max="11272" width="32.453125" style="131" customWidth="1"/>
    <col min="11273" max="11273" width="12.6328125" style="131" customWidth="1"/>
    <col min="11274" max="11274" width="18.453125" style="131" customWidth="1"/>
    <col min="11275" max="11276" width="14.81640625" style="131" customWidth="1"/>
    <col min="11277" max="11277" width="15.453125" style="131" customWidth="1"/>
    <col min="11278" max="11278" width="15.6328125" style="131" customWidth="1"/>
    <col min="11279" max="11279" width="20.6328125" style="131" customWidth="1"/>
    <col min="11280" max="11522" width="7.6328125" style="131"/>
    <col min="11523" max="11525" width="0" style="131" hidden="1" customWidth="1"/>
    <col min="11526" max="11526" width="7.6328125" style="131" customWidth="1"/>
    <col min="11527" max="11527" width="18.81640625" style="131" customWidth="1"/>
    <col min="11528" max="11528" width="32.453125" style="131" customWidth="1"/>
    <col min="11529" max="11529" width="12.6328125" style="131" customWidth="1"/>
    <col min="11530" max="11530" width="18.453125" style="131" customWidth="1"/>
    <col min="11531" max="11532" width="14.81640625" style="131" customWidth="1"/>
    <col min="11533" max="11533" width="15.453125" style="131" customWidth="1"/>
    <col min="11534" max="11534" width="15.6328125" style="131" customWidth="1"/>
    <col min="11535" max="11535" width="20.6328125" style="131" customWidth="1"/>
    <col min="11536" max="11778" width="7.6328125" style="131"/>
    <col min="11779" max="11781" width="0" style="131" hidden="1" customWidth="1"/>
    <col min="11782" max="11782" width="7.6328125" style="131" customWidth="1"/>
    <col min="11783" max="11783" width="18.81640625" style="131" customWidth="1"/>
    <col min="11784" max="11784" width="32.453125" style="131" customWidth="1"/>
    <col min="11785" max="11785" width="12.6328125" style="131" customWidth="1"/>
    <col min="11786" max="11786" width="18.453125" style="131" customWidth="1"/>
    <col min="11787" max="11788" width="14.81640625" style="131" customWidth="1"/>
    <col min="11789" max="11789" width="15.453125" style="131" customWidth="1"/>
    <col min="11790" max="11790" width="15.6328125" style="131" customWidth="1"/>
    <col min="11791" max="11791" width="20.6328125" style="131" customWidth="1"/>
    <col min="11792" max="12034" width="7.6328125" style="131"/>
    <col min="12035" max="12037" width="0" style="131" hidden="1" customWidth="1"/>
    <col min="12038" max="12038" width="7.6328125" style="131" customWidth="1"/>
    <col min="12039" max="12039" width="18.81640625" style="131" customWidth="1"/>
    <col min="12040" max="12040" width="32.453125" style="131" customWidth="1"/>
    <col min="12041" max="12041" width="12.6328125" style="131" customWidth="1"/>
    <col min="12042" max="12042" width="18.453125" style="131" customWidth="1"/>
    <col min="12043" max="12044" width="14.81640625" style="131" customWidth="1"/>
    <col min="12045" max="12045" width="15.453125" style="131" customWidth="1"/>
    <col min="12046" max="12046" width="15.6328125" style="131" customWidth="1"/>
    <col min="12047" max="12047" width="20.6328125" style="131" customWidth="1"/>
    <col min="12048" max="12290" width="7.6328125" style="131"/>
    <col min="12291" max="12293" width="0" style="131" hidden="1" customWidth="1"/>
    <col min="12294" max="12294" width="7.6328125" style="131" customWidth="1"/>
    <col min="12295" max="12295" width="18.81640625" style="131" customWidth="1"/>
    <col min="12296" max="12296" width="32.453125" style="131" customWidth="1"/>
    <col min="12297" max="12297" width="12.6328125" style="131" customWidth="1"/>
    <col min="12298" max="12298" width="18.453125" style="131" customWidth="1"/>
    <col min="12299" max="12300" width="14.81640625" style="131" customWidth="1"/>
    <col min="12301" max="12301" width="15.453125" style="131" customWidth="1"/>
    <col min="12302" max="12302" width="15.6328125" style="131" customWidth="1"/>
    <col min="12303" max="12303" width="20.6328125" style="131" customWidth="1"/>
    <col min="12304" max="12546" width="7.6328125" style="131"/>
    <col min="12547" max="12549" width="0" style="131" hidden="1" customWidth="1"/>
    <col min="12550" max="12550" width="7.6328125" style="131" customWidth="1"/>
    <col min="12551" max="12551" width="18.81640625" style="131" customWidth="1"/>
    <col min="12552" max="12552" width="32.453125" style="131" customWidth="1"/>
    <col min="12553" max="12553" width="12.6328125" style="131" customWidth="1"/>
    <col min="12554" max="12554" width="18.453125" style="131" customWidth="1"/>
    <col min="12555" max="12556" width="14.81640625" style="131" customWidth="1"/>
    <col min="12557" max="12557" width="15.453125" style="131" customWidth="1"/>
    <col min="12558" max="12558" width="15.6328125" style="131" customWidth="1"/>
    <col min="12559" max="12559" width="20.6328125" style="131" customWidth="1"/>
    <col min="12560" max="12802" width="7.6328125" style="131"/>
    <col min="12803" max="12805" width="0" style="131" hidden="1" customWidth="1"/>
    <col min="12806" max="12806" width="7.6328125" style="131" customWidth="1"/>
    <col min="12807" max="12807" width="18.81640625" style="131" customWidth="1"/>
    <col min="12808" max="12808" width="32.453125" style="131" customWidth="1"/>
    <col min="12809" max="12809" width="12.6328125" style="131" customWidth="1"/>
    <col min="12810" max="12810" width="18.453125" style="131" customWidth="1"/>
    <col min="12811" max="12812" width="14.81640625" style="131" customWidth="1"/>
    <col min="12813" max="12813" width="15.453125" style="131" customWidth="1"/>
    <col min="12814" max="12814" width="15.6328125" style="131" customWidth="1"/>
    <col min="12815" max="12815" width="20.6328125" style="131" customWidth="1"/>
    <col min="12816" max="13058" width="7.6328125" style="131"/>
    <col min="13059" max="13061" width="0" style="131" hidden="1" customWidth="1"/>
    <col min="13062" max="13062" width="7.6328125" style="131" customWidth="1"/>
    <col min="13063" max="13063" width="18.81640625" style="131" customWidth="1"/>
    <col min="13064" max="13064" width="32.453125" style="131" customWidth="1"/>
    <col min="13065" max="13065" width="12.6328125" style="131" customWidth="1"/>
    <col min="13066" max="13066" width="18.453125" style="131" customWidth="1"/>
    <col min="13067" max="13068" width="14.81640625" style="131" customWidth="1"/>
    <col min="13069" max="13069" width="15.453125" style="131" customWidth="1"/>
    <col min="13070" max="13070" width="15.6328125" style="131" customWidth="1"/>
    <col min="13071" max="13071" width="20.6328125" style="131" customWidth="1"/>
    <col min="13072" max="13314" width="7.6328125" style="131"/>
    <col min="13315" max="13317" width="0" style="131" hidden="1" customWidth="1"/>
    <col min="13318" max="13318" width="7.6328125" style="131" customWidth="1"/>
    <col min="13319" max="13319" width="18.81640625" style="131" customWidth="1"/>
    <col min="13320" max="13320" width="32.453125" style="131" customWidth="1"/>
    <col min="13321" max="13321" width="12.6328125" style="131" customWidth="1"/>
    <col min="13322" max="13322" width="18.453125" style="131" customWidth="1"/>
    <col min="13323" max="13324" width="14.81640625" style="131" customWidth="1"/>
    <col min="13325" max="13325" width="15.453125" style="131" customWidth="1"/>
    <col min="13326" max="13326" width="15.6328125" style="131" customWidth="1"/>
    <col min="13327" max="13327" width="20.6328125" style="131" customWidth="1"/>
    <col min="13328" max="13570" width="7.6328125" style="131"/>
    <col min="13571" max="13573" width="0" style="131" hidden="1" customWidth="1"/>
    <col min="13574" max="13574" width="7.6328125" style="131" customWidth="1"/>
    <col min="13575" max="13575" width="18.81640625" style="131" customWidth="1"/>
    <col min="13576" max="13576" width="32.453125" style="131" customWidth="1"/>
    <col min="13577" max="13577" width="12.6328125" style="131" customWidth="1"/>
    <col min="13578" max="13578" width="18.453125" style="131" customWidth="1"/>
    <col min="13579" max="13580" width="14.81640625" style="131" customWidth="1"/>
    <col min="13581" max="13581" width="15.453125" style="131" customWidth="1"/>
    <col min="13582" max="13582" width="15.6328125" style="131" customWidth="1"/>
    <col min="13583" max="13583" width="20.6328125" style="131" customWidth="1"/>
    <col min="13584" max="13826" width="7.6328125" style="131"/>
    <col min="13827" max="13829" width="0" style="131" hidden="1" customWidth="1"/>
    <col min="13830" max="13830" width="7.6328125" style="131" customWidth="1"/>
    <col min="13831" max="13831" width="18.81640625" style="131" customWidth="1"/>
    <col min="13832" max="13832" width="32.453125" style="131" customWidth="1"/>
    <col min="13833" max="13833" width="12.6328125" style="131" customWidth="1"/>
    <col min="13834" max="13834" width="18.453125" style="131" customWidth="1"/>
    <col min="13835" max="13836" width="14.81640625" style="131" customWidth="1"/>
    <col min="13837" max="13837" width="15.453125" style="131" customWidth="1"/>
    <col min="13838" max="13838" width="15.6328125" style="131" customWidth="1"/>
    <col min="13839" max="13839" width="20.6328125" style="131" customWidth="1"/>
    <col min="13840" max="14082" width="7.6328125" style="131"/>
    <col min="14083" max="14085" width="0" style="131" hidden="1" customWidth="1"/>
    <col min="14086" max="14086" width="7.6328125" style="131" customWidth="1"/>
    <col min="14087" max="14087" width="18.81640625" style="131" customWidth="1"/>
    <col min="14088" max="14088" width="32.453125" style="131" customWidth="1"/>
    <col min="14089" max="14089" width="12.6328125" style="131" customWidth="1"/>
    <col min="14090" max="14090" width="18.453125" style="131" customWidth="1"/>
    <col min="14091" max="14092" width="14.81640625" style="131" customWidth="1"/>
    <col min="14093" max="14093" width="15.453125" style="131" customWidth="1"/>
    <col min="14094" max="14094" width="15.6328125" style="131" customWidth="1"/>
    <col min="14095" max="14095" width="20.6328125" style="131" customWidth="1"/>
    <col min="14096" max="14338" width="7.6328125" style="131"/>
    <col min="14339" max="14341" width="0" style="131" hidden="1" customWidth="1"/>
    <col min="14342" max="14342" width="7.6328125" style="131" customWidth="1"/>
    <col min="14343" max="14343" width="18.81640625" style="131" customWidth="1"/>
    <col min="14344" max="14344" width="32.453125" style="131" customWidth="1"/>
    <col min="14345" max="14345" width="12.6328125" style="131" customWidth="1"/>
    <col min="14346" max="14346" width="18.453125" style="131" customWidth="1"/>
    <col min="14347" max="14348" width="14.81640625" style="131" customWidth="1"/>
    <col min="14349" max="14349" width="15.453125" style="131" customWidth="1"/>
    <col min="14350" max="14350" width="15.6328125" style="131" customWidth="1"/>
    <col min="14351" max="14351" width="20.6328125" style="131" customWidth="1"/>
    <col min="14352" max="14594" width="7.6328125" style="131"/>
    <col min="14595" max="14597" width="0" style="131" hidden="1" customWidth="1"/>
    <col min="14598" max="14598" width="7.6328125" style="131" customWidth="1"/>
    <col min="14599" max="14599" width="18.81640625" style="131" customWidth="1"/>
    <col min="14600" max="14600" width="32.453125" style="131" customWidth="1"/>
    <col min="14601" max="14601" width="12.6328125" style="131" customWidth="1"/>
    <col min="14602" max="14602" width="18.453125" style="131" customWidth="1"/>
    <col min="14603" max="14604" width="14.81640625" style="131" customWidth="1"/>
    <col min="14605" max="14605" width="15.453125" style="131" customWidth="1"/>
    <col min="14606" max="14606" width="15.6328125" style="131" customWidth="1"/>
    <col min="14607" max="14607" width="20.6328125" style="131" customWidth="1"/>
    <col min="14608" max="14850" width="7.6328125" style="131"/>
    <col min="14851" max="14853" width="0" style="131" hidden="1" customWidth="1"/>
    <col min="14854" max="14854" width="7.6328125" style="131" customWidth="1"/>
    <col min="14855" max="14855" width="18.81640625" style="131" customWidth="1"/>
    <col min="14856" max="14856" width="32.453125" style="131" customWidth="1"/>
    <col min="14857" max="14857" width="12.6328125" style="131" customWidth="1"/>
    <col min="14858" max="14858" width="18.453125" style="131" customWidth="1"/>
    <col min="14859" max="14860" width="14.81640625" style="131" customWidth="1"/>
    <col min="14861" max="14861" width="15.453125" style="131" customWidth="1"/>
    <col min="14862" max="14862" width="15.6328125" style="131" customWidth="1"/>
    <col min="14863" max="14863" width="20.6328125" style="131" customWidth="1"/>
    <col min="14864" max="15106" width="7.6328125" style="131"/>
    <col min="15107" max="15109" width="0" style="131" hidden="1" customWidth="1"/>
    <col min="15110" max="15110" width="7.6328125" style="131" customWidth="1"/>
    <col min="15111" max="15111" width="18.81640625" style="131" customWidth="1"/>
    <col min="15112" max="15112" width="32.453125" style="131" customWidth="1"/>
    <col min="15113" max="15113" width="12.6328125" style="131" customWidth="1"/>
    <col min="15114" max="15114" width="18.453125" style="131" customWidth="1"/>
    <col min="15115" max="15116" width="14.81640625" style="131" customWidth="1"/>
    <col min="15117" max="15117" width="15.453125" style="131" customWidth="1"/>
    <col min="15118" max="15118" width="15.6328125" style="131" customWidth="1"/>
    <col min="15119" max="15119" width="20.6328125" style="131" customWidth="1"/>
    <col min="15120" max="15362" width="7.6328125" style="131"/>
    <col min="15363" max="15365" width="0" style="131" hidden="1" customWidth="1"/>
    <col min="15366" max="15366" width="7.6328125" style="131" customWidth="1"/>
    <col min="15367" max="15367" width="18.81640625" style="131" customWidth="1"/>
    <col min="15368" max="15368" width="32.453125" style="131" customWidth="1"/>
    <col min="15369" max="15369" width="12.6328125" style="131" customWidth="1"/>
    <col min="15370" max="15370" width="18.453125" style="131" customWidth="1"/>
    <col min="15371" max="15372" width="14.81640625" style="131" customWidth="1"/>
    <col min="15373" max="15373" width="15.453125" style="131" customWidth="1"/>
    <col min="15374" max="15374" width="15.6328125" style="131" customWidth="1"/>
    <col min="15375" max="15375" width="20.6328125" style="131" customWidth="1"/>
    <col min="15376" max="15618" width="7.6328125" style="131"/>
    <col min="15619" max="15621" width="0" style="131" hidden="1" customWidth="1"/>
    <col min="15622" max="15622" width="7.6328125" style="131" customWidth="1"/>
    <col min="15623" max="15623" width="18.81640625" style="131" customWidth="1"/>
    <col min="15624" max="15624" width="32.453125" style="131" customWidth="1"/>
    <col min="15625" max="15625" width="12.6328125" style="131" customWidth="1"/>
    <col min="15626" max="15626" width="18.453125" style="131" customWidth="1"/>
    <col min="15627" max="15628" width="14.81640625" style="131" customWidth="1"/>
    <col min="15629" max="15629" width="15.453125" style="131" customWidth="1"/>
    <col min="15630" max="15630" width="15.6328125" style="131" customWidth="1"/>
    <col min="15631" max="15631" width="20.6328125" style="131" customWidth="1"/>
    <col min="15632" max="15874" width="7.6328125" style="131"/>
    <col min="15875" max="15877" width="0" style="131" hidden="1" customWidth="1"/>
    <col min="15878" max="15878" width="7.6328125" style="131" customWidth="1"/>
    <col min="15879" max="15879" width="18.81640625" style="131" customWidth="1"/>
    <col min="15880" max="15880" width="32.453125" style="131" customWidth="1"/>
    <col min="15881" max="15881" width="12.6328125" style="131" customWidth="1"/>
    <col min="15882" max="15882" width="18.453125" style="131" customWidth="1"/>
    <col min="15883" max="15884" width="14.81640625" style="131" customWidth="1"/>
    <col min="15885" max="15885" width="15.453125" style="131" customWidth="1"/>
    <col min="15886" max="15886" width="15.6328125" style="131" customWidth="1"/>
    <col min="15887" max="15887" width="20.6328125" style="131" customWidth="1"/>
    <col min="15888" max="16130" width="7.6328125" style="131"/>
    <col min="16131" max="16133" width="0" style="131" hidden="1" customWidth="1"/>
    <col min="16134" max="16134" width="7.6328125" style="131" customWidth="1"/>
    <col min="16135" max="16135" width="18.81640625" style="131" customWidth="1"/>
    <col min="16136" max="16136" width="32.453125" style="131" customWidth="1"/>
    <col min="16137" max="16137" width="12.6328125" style="131" customWidth="1"/>
    <col min="16138" max="16138" width="18.453125" style="131" customWidth="1"/>
    <col min="16139" max="16140" width="14.81640625" style="131" customWidth="1"/>
    <col min="16141" max="16141" width="15.453125" style="131" customWidth="1"/>
    <col min="16142" max="16142" width="15.6328125" style="131" customWidth="1"/>
    <col min="16143" max="16143" width="20.6328125" style="131" customWidth="1"/>
    <col min="16144" max="16384" width="7.6328125" style="131"/>
  </cols>
  <sheetData>
    <row r="1" spans="1:21" hidden="1">
      <c r="P1" s="132" t="s">
        <v>73</v>
      </c>
    </row>
    <row r="2" spans="1:21" ht="10.5" hidden="1" customHeight="1"/>
    <row r="3" spans="1:21" hidden="1">
      <c r="D3" s="133"/>
      <c r="E3" s="133"/>
      <c r="H3" s="645"/>
      <c r="I3" s="645"/>
      <c r="J3" s="645"/>
      <c r="K3" s="645"/>
      <c r="L3" s="645"/>
      <c r="M3" s="645"/>
      <c r="N3" s="645"/>
      <c r="O3" s="645"/>
      <c r="P3" s="645"/>
    </row>
    <row r="4" spans="1:21" hidden="1">
      <c r="D4" s="134"/>
      <c r="E4" s="134"/>
      <c r="H4" s="646"/>
      <c r="I4" s="646"/>
      <c r="J4" s="646"/>
      <c r="K4" s="646"/>
      <c r="L4" s="646"/>
      <c r="M4" s="646"/>
      <c r="N4" s="646"/>
      <c r="O4" s="646"/>
      <c r="P4" s="646"/>
    </row>
    <row r="5" spans="1:21" hidden="1"/>
    <row r="6" spans="1:21" ht="24.6">
      <c r="D6" s="647" t="s">
        <v>767</v>
      </c>
      <c r="E6" s="647"/>
      <c r="F6" s="647"/>
      <c r="G6" s="647"/>
      <c r="H6" s="647"/>
      <c r="I6" s="647"/>
      <c r="J6" s="647"/>
      <c r="K6" s="647"/>
      <c r="L6" s="647"/>
      <c r="M6" s="647"/>
      <c r="N6" s="647"/>
      <c r="O6" s="647"/>
      <c r="P6" s="647"/>
    </row>
    <row r="7" spans="1:21" ht="30.9" customHeight="1">
      <c r="F7" s="135"/>
      <c r="G7" s="343"/>
      <c r="H7" s="483" t="s">
        <v>74</v>
      </c>
      <c r="I7" s="494" t="s">
        <v>996</v>
      </c>
      <c r="J7" s="484"/>
      <c r="K7" s="485"/>
      <c r="M7" s="483" t="s">
        <v>75</v>
      </c>
      <c r="O7" s="477"/>
      <c r="P7" s="477" t="s">
        <v>998</v>
      </c>
      <c r="U7" s="221" t="s">
        <v>139</v>
      </c>
    </row>
    <row r="8" spans="1:21" ht="24.75" customHeight="1">
      <c r="G8" s="344"/>
      <c r="H8" s="486"/>
      <c r="I8" s="486"/>
      <c r="J8" s="486"/>
      <c r="K8" s="485"/>
      <c r="M8" s="483" t="s">
        <v>137</v>
      </c>
      <c r="N8" s="477"/>
      <c r="O8" s="477"/>
      <c r="P8" s="642" t="s">
        <v>1009</v>
      </c>
    </row>
    <row r="9" spans="1:21" s="137" customFormat="1" ht="22.95" customHeight="1">
      <c r="D9" s="138" t="s">
        <v>709</v>
      </c>
      <c r="E9" s="139"/>
      <c r="F9" s="140" t="s">
        <v>710</v>
      </c>
      <c r="G9" s="471" t="s">
        <v>138</v>
      </c>
      <c r="H9" s="685">
        <v>46223</v>
      </c>
      <c r="I9" s="685"/>
      <c r="J9" s="487"/>
      <c r="K9" s="487"/>
      <c r="L9" s="488" t="s">
        <v>143</v>
      </c>
      <c r="M9" s="496" t="s">
        <v>997</v>
      </c>
      <c r="N9" s="489"/>
      <c r="O9" s="143"/>
      <c r="P9" s="472"/>
    </row>
    <row r="10" spans="1:21" s="137" customFormat="1" ht="26.25" customHeight="1">
      <c r="D10" s="142" t="s">
        <v>78</v>
      </c>
      <c r="E10" s="143"/>
      <c r="F10" s="144" t="s">
        <v>711</v>
      </c>
      <c r="G10" s="470" t="s">
        <v>79</v>
      </c>
      <c r="H10" s="490"/>
      <c r="I10" s="490" t="s">
        <v>708</v>
      </c>
      <c r="J10" s="491"/>
      <c r="K10" s="491"/>
      <c r="L10" s="491"/>
      <c r="M10" s="491"/>
      <c r="N10" s="491"/>
      <c r="O10" s="346"/>
      <c r="P10" s="145"/>
    </row>
    <row r="11" spans="1:21" s="137" customFormat="1" ht="31.5" customHeight="1">
      <c r="D11" s="139" t="s">
        <v>80</v>
      </c>
      <c r="E11" s="139"/>
      <c r="F11" s="139"/>
      <c r="G11" s="457"/>
      <c r="H11" s="492" t="s">
        <v>81</v>
      </c>
      <c r="I11" s="495" t="s">
        <v>643</v>
      </c>
      <c r="J11" s="493"/>
      <c r="K11" s="487"/>
      <c r="L11" s="487"/>
      <c r="M11" s="487"/>
      <c r="N11" s="487"/>
      <c r="O11" s="345"/>
      <c r="P11" s="140"/>
    </row>
    <row r="12" spans="1:21" ht="48" customHeight="1">
      <c r="D12" s="643" t="s">
        <v>82</v>
      </c>
      <c r="E12" s="643" t="s">
        <v>83</v>
      </c>
      <c r="F12" s="643" t="s">
        <v>84</v>
      </c>
      <c r="G12" s="643" t="s">
        <v>85</v>
      </c>
      <c r="H12" s="648" t="s">
        <v>86</v>
      </c>
      <c r="I12" s="648" t="s">
        <v>87</v>
      </c>
      <c r="J12" s="648" t="s">
        <v>88</v>
      </c>
      <c r="K12" s="347" t="s">
        <v>89</v>
      </c>
      <c r="L12" s="660" t="s">
        <v>89</v>
      </c>
      <c r="M12" s="661"/>
      <c r="N12" s="347" t="s">
        <v>89</v>
      </c>
      <c r="O12" s="347" t="s">
        <v>89</v>
      </c>
      <c r="P12" s="643" t="s">
        <v>90</v>
      </c>
      <c r="Q12" s="684" t="s">
        <v>682</v>
      </c>
      <c r="R12" s="643" t="s">
        <v>715</v>
      </c>
      <c r="S12" s="643" t="s">
        <v>715</v>
      </c>
      <c r="T12" s="643" t="s">
        <v>715</v>
      </c>
      <c r="U12" s="643" t="s">
        <v>716</v>
      </c>
    </row>
    <row r="13" spans="1:21" ht="27" customHeight="1">
      <c r="D13" s="644"/>
      <c r="E13" s="644"/>
      <c r="F13" s="644"/>
      <c r="G13" s="644"/>
      <c r="H13" s="649"/>
      <c r="I13" s="649"/>
      <c r="J13" s="649"/>
      <c r="K13" s="499">
        <v>44932</v>
      </c>
      <c r="L13" s="662">
        <v>46331</v>
      </c>
      <c r="M13" s="663"/>
      <c r="N13" s="499">
        <v>44932</v>
      </c>
      <c r="O13" s="499">
        <v>44932</v>
      </c>
      <c r="P13" s="644"/>
      <c r="Q13" s="684"/>
      <c r="R13" s="644"/>
      <c r="S13" s="644"/>
      <c r="T13" s="644"/>
      <c r="U13" s="644"/>
    </row>
    <row r="14" spans="1:21" s="207" customFormat="1" ht="63" customHeight="1">
      <c r="A14" s="201" t="s">
        <v>91</v>
      </c>
      <c r="B14" s="202"/>
      <c r="C14" s="202"/>
      <c r="D14" s="229">
        <v>1</v>
      </c>
      <c r="E14" s="453" t="str">
        <f>'1A'!$G$7</f>
        <v>T2520-21V1- CÀO XƯỚC</v>
      </c>
      <c r="F14" s="478" t="str">
        <f>CONCATENATE('1A'!$G$6," (W",'1A'!$H$10,"x","L",'1A'!$G$10,"x","H",'1A'!$I$10,")")</f>
        <v>BÀN DINING 230 KD MẶT CÓ LỖ DÙ (W100xL230xH76)</v>
      </c>
      <c r="G14" s="203" t="s">
        <v>128</v>
      </c>
      <c r="H14" s="204">
        <f>'1A'!$R$8</f>
        <v>100</v>
      </c>
      <c r="I14" s="203">
        <f>'1A'!$I$15</f>
        <v>6.1960000000000008E-2</v>
      </c>
      <c r="J14" s="203">
        <f>I14*H14</f>
        <v>6.1960000000000006</v>
      </c>
      <c r="K14" s="227"/>
      <c r="L14" s="664">
        <v>100</v>
      </c>
      <c r="M14" s="665"/>
      <c r="N14" s="454"/>
      <c r="O14" s="454"/>
      <c r="P14" s="456" t="s">
        <v>1000</v>
      </c>
      <c r="Q14" s="459" t="s">
        <v>646</v>
      </c>
    </row>
    <row r="15" spans="1:21" s="211" customFormat="1" ht="63" customHeight="1">
      <c r="A15" s="201" t="s">
        <v>92</v>
      </c>
      <c r="B15" s="201"/>
      <c r="C15" s="201"/>
      <c r="D15" s="230">
        <v>2</v>
      </c>
      <c r="E15" s="453" t="e">
        <f>#REF!</f>
        <v>#REF!</v>
      </c>
      <c r="F15" s="478" t="e">
        <f>CONCATENATE(#REF!," (W",#REF!,"x","L",#REF!,"x","H",#REF!,")")</f>
        <v>#REF!</v>
      </c>
      <c r="G15" s="208" t="s">
        <v>128</v>
      </c>
      <c r="H15" s="259" t="e">
        <f>#REF!</f>
        <v>#REF!</v>
      </c>
      <c r="I15" s="209" t="e">
        <f>#REF!</f>
        <v>#REF!</v>
      </c>
      <c r="J15" s="210" t="e">
        <f>I15*H15</f>
        <v>#REF!</v>
      </c>
      <c r="K15" s="233"/>
      <c r="L15" s="666">
        <v>400</v>
      </c>
      <c r="M15" s="667"/>
      <c r="N15" s="454"/>
      <c r="O15" s="454"/>
      <c r="P15" s="456" t="s">
        <v>1001</v>
      </c>
      <c r="Q15" s="459" t="s">
        <v>669</v>
      </c>
    </row>
    <row r="16" spans="1:21" s="207" customFormat="1" ht="44.25" hidden="1" customHeight="1">
      <c r="A16" s="201" t="s">
        <v>93</v>
      </c>
      <c r="B16" s="202"/>
      <c r="C16" s="202"/>
      <c r="D16" s="230">
        <v>3</v>
      </c>
      <c r="E16" s="453">
        <f>'3A'!$G$7</f>
        <v>0</v>
      </c>
      <c r="F16" s="478" t="str">
        <f>CONCATENATE('3A'!$G$6," (W",'3A'!$H$10,"x","L",'3A'!$G$10,"x","H",'3A'!$I$10,")")</f>
        <v xml:space="preserve"> (WxLxH)</v>
      </c>
      <c r="G16" s="208" t="s">
        <v>128</v>
      </c>
      <c r="H16" s="259">
        <f>'3A'!$R$8</f>
        <v>0</v>
      </c>
      <c r="I16" s="209">
        <f>'3A'!$I$15</f>
        <v>0</v>
      </c>
      <c r="J16" s="210">
        <f t="shared" ref="J16:J22" si="0">I16*H16</f>
        <v>0</v>
      </c>
      <c r="K16" s="233"/>
      <c r="L16" s="666"/>
      <c r="M16" s="667"/>
      <c r="N16" s="454"/>
      <c r="O16" s="454"/>
      <c r="P16" s="456"/>
      <c r="Q16" s="459" t="s">
        <v>646</v>
      </c>
    </row>
    <row r="17" spans="1:17" s="207" customFormat="1" ht="44.25" hidden="1" customHeight="1">
      <c r="A17" s="201" t="s">
        <v>94</v>
      </c>
      <c r="B17" s="202"/>
      <c r="C17" s="202"/>
      <c r="D17" s="230">
        <v>4</v>
      </c>
      <c r="E17" s="453">
        <f>'4A'!$G$7</f>
        <v>0</v>
      </c>
      <c r="F17" s="478" t="str">
        <f>CONCATENATE('4A'!$G$6," (W",'4A'!$H$10,"x","L",'4A'!$G$10,"x","H",'4A'!$I$10,")")</f>
        <v xml:space="preserve"> (WxLxH)</v>
      </c>
      <c r="G17" s="208" t="s">
        <v>128</v>
      </c>
      <c r="H17" s="259">
        <f>'4A'!$R$8</f>
        <v>0</v>
      </c>
      <c r="I17" s="209">
        <f>'4A'!$I$15</f>
        <v>0</v>
      </c>
      <c r="J17" s="210">
        <f t="shared" si="0"/>
        <v>0</v>
      </c>
      <c r="K17" s="233"/>
      <c r="L17" s="666"/>
      <c r="M17" s="667"/>
      <c r="N17" s="454"/>
      <c r="O17" s="454"/>
      <c r="P17" s="456"/>
      <c r="Q17" s="459" t="s">
        <v>646</v>
      </c>
    </row>
    <row r="18" spans="1:17" s="207" customFormat="1" ht="44.25" hidden="1" customHeight="1">
      <c r="A18" s="202"/>
      <c r="B18" s="202"/>
      <c r="C18" s="202"/>
      <c r="D18" s="230">
        <v>5</v>
      </c>
      <c r="E18" s="453">
        <f>'5A'!$G$7</f>
        <v>0</v>
      </c>
      <c r="F18" s="478" t="str">
        <f>CONCATENATE('5A'!$G$6,"(W",'5A'!$H$10,"x","L",'5A'!$G$10,"x","H",'5A'!$I$10,")")</f>
        <v>(WxLxH)</v>
      </c>
      <c r="G18" s="208" t="s">
        <v>128</v>
      </c>
      <c r="H18" s="259">
        <f>'5A'!$R$8</f>
        <v>0</v>
      </c>
      <c r="I18" s="209">
        <f>'5A'!$I$15</f>
        <v>0</v>
      </c>
      <c r="J18" s="210">
        <f t="shared" si="0"/>
        <v>0</v>
      </c>
      <c r="K18" s="233"/>
      <c r="L18" s="666"/>
      <c r="M18" s="667"/>
      <c r="N18" s="454"/>
      <c r="O18" s="454"/>
      <c r="P18" s="456"/>
      <c r="Q18" s="459" t="s">
        <v>669</v>
      </c>
    </row>
    <row r="19" spans="1:17" s="207" customFormat="1" ht="44.25" hidden="1" customHeight="1">
      <c r="A19" s="201" t="s">
        <v>95</v>
      </c>
      <c r="B19" s="202"/>
      <c r="C19" s="202"/>
      <c r="D19" s="230">
        <v>6</v>
      </c>
      <c r="E19" s="453">
        <f>'6A'!$G$7</f>
        <v>0</v>
      </c>
      <c r="F19" s="478" t="str">
        <f>CONCATENATE('6A'!$G$6,"(W",'6A'!$H$10,"x","L",'6A'!$G$10,"x","H",'6A'!$I$10,")")</f>
        <v>(WxLxH)</v>
      </c>
      <c r="G19" s="208" t="s">
        <v>128</v>
      </c>
      <c r="H19" s="259">
        <f>'6A'!$R$8</f>
        <v>0</v>
      </c>
      <c r="I19" s="209">
        <f>'6A'!$I$15</f>
        <v>0</v>
      </c>
      <c r="J19" s="210">
        <f t="shared" si="0"/>
        <v>0</v>
      </c>
      <c r="K19" s="233"/>
      <c r="L19" s="666"/>
      <c r="M19" s="667"/>
      <c r="N19" s="454"/>
      <c r="O19" s="454"/>
      <c r="P19" s="456"/>
      <c r="Q19" s="459" t="s">
        <v>646</v>
      </c>
    </row>
    <row r="20" spans="1:17" s="207" customFormat="1" ht="44.25" hidden="1" customHeight="1">
      <c r="A20" s="201" t="s">
        <v>96</v>
      </c>
      <c r="B20" s="202"/>
      <c r="C20" s="202"/>
      <c r="D20" s="230">
        <v>7</v>
      </c>
      <c r="E20" s="453">
        <f>'7A'!$G$7</f>
        <v>0</v>
      </c>
      <c r="F20" s="478" t="str">
        <f>CONCATENATE('7A'!$G$6,"(W",'7A'!$H$10,"x","L",'7A'!$G$10,"x","H",'7A'!$I$10,")")</f>
        <v>(WxLxH)</v>
      </c>
      <c r="G20" s="208" t="s">
        <v>128</v>
      </c>
      <c r="H20" s="259">
        <f>'7A'!$R$8</f>
        <v>0</v>
      </c>
      <c r="I20" s="209">
        <f>'7A'!$I$15</f>
        <v>0</v>
      </c>
      <c r="J20" s="210">
        <f t="shared" si="0"/>
        <v>0</v>
      </c>
      <c r="K20" s="233"/>
      <c r="L20" s="666"/>
      <c r="M20" s="667"/>
      <c r="N20" s="454"/>
      <c r="O20" s="454"/>
      <c r="P20" s="456"/>
      <c r="Q20" s="459" t="s">
        <v>646</v>
      </c>
    </row>
    <row r="21" spans="1:17" s="207" customFormat="1" ht="44.25" hidden="1" customHeight="1">
      <c r="A21" s="201" t="s">
        <v>97</v>
      </c>
      <c r="D21" s="230">
        <v>8</v>
      </c>
      <c r="E21" s="453">
        <f>'8A'!$G$7</f>
        <v>0</v>
      </c>
      <c r="F21" s="478" t="str">
        <f>CONCATENATE('8A'!$G$6," (W",'8A'!$H$10,"x","L",'8A'!$G$10,"x","H",'8A'!$I$10,")")</f>
        <v xml:space="preserve"> (WxLxH)</v>
      </c>
      <c r="G21" s="208" t="s">
        <v>128</v>
      </c>
      <c r="H21" s="259">
        <f>'8A'!$R$8</f>
        <v>0</v>
      </c>
      <c r="I21" s="209">
        <f>'8A'!$I$15</f>
        <v>0</v>
      </c>
      <c r="J21" s="210">
        <f t="shared" si="0"/>
        <v>0</v>
      </c>
      <c r="K21" s="233"/>
      <c r="L21" s="666"/>
      <c r="M21" s="667"/>
      <c r="N21" s="454"/>
      <c r="O21" s="454"/>
      <c r="P21" s="456"/>
      <c r="Q21" s="459" t="s">
        <v>646</v>
      </c>
    </row>
    <row r="22" spans="1:17" s="207" customFormat="1" ht="44.25" hidden="1" customHeight="1">
      <c r="D22" s="230">
        <v>9</v>
      </c>
      <c r="E22" s="453">
        <f>'9A'!$G$7</f>
        <v>0</v>
      </c>
      <c r="F22" s="478" t="str">
        <f>CONCATENATE('9A'!$G$6," (W",'9A'!$H$10,"x","L",'9A'!$G$10,"x","H",'9A'!$I$10,")")</f>
        <v xml:space="preserve"> (WxLxH)</v>
      </c>
      <c r="G22" s="208" t="s">
        <v>128</v>
      </c>
      <c r="H22" s="259">
        <f>'9A'!$R$8</f>
        <v>0</v>
      </c>
      <c r="I22" s="209">
        <f>'9A'!$I$15</f>
        <v>0</v>
      </c>
      <c r="J22" s="210">
        <f t="shared" si="0"/>
        <v>0</v>
      </c>
      <c r="K22" s="233"/>
      <c r="L22" s="666"/>
      <c r="M22" s="667"/>
      <c r="N22" s="454"/>
      <c r="O22" s="454"/>
      <c r="P22" s="456"/>
      <c r="Q22" s="459" t="s">
        <v>669</v>
      </c>
    </row>
    <row r="23" spans="1:17" s="207" customFormat="1" ht="44.25" hidden="1" customHeight="1">
      <c r="D23" s="230">
        <v>10</v>
      </c>
      <c r="E23" s="453">
        <f>'10A'!$G$7</f>
        <v>0</v>
      </c>
      <c r="F23" s="478" t="str">
        <f>CONCATENATE('10A'!$G$6,"(W",'10A'!$H$10,"x","L",'10A'!$G$10,"x","H",'10A'!$I$10,")")</f>
        <v>(WxLxH)</v>
      </c>
      <c r="G23" s="208" t="s">
        <v>128</v>
      </c>
      <c r="H23" s="259">
        <f>'10A'!$R$8</f>
        <v>0</v>
      </c>
      <c r="I23" s="209">
        <f>'10A'!$I$15</f>
        <v>0</v>
      </c>
      <c r="J23" s="210">
        <f t="shared" ref="J23:J28" si="1">I23*H23</f>
        <v>0</v>
      </c>
      <c r="K23" s="228"/>
      <c r="L23" s="455"/>
      <c r="M23" s="455"/>
      <c r="N23" s="455"/>
      <c r="O23" s="455"/>
      <c r="P23" s="456"/>
      <c r="Q23" s="459" t="s">
        <v>646</v>
      </c>
    </row>
    <row r="24" spans="1:17" s="207" customFormat="1" ht="44.25" hidden="1" customHeight="1">
      <c r="D24" s="230">
        <v>11</v>
      </c>
      <c r="E24" s="453">
        <f>'11A'!$G$7</f>
        <v>0</v>
      </c>
      <c r="F24" s="478" t="str">
        <f>CONCATENATE('11A'!$G$6,"(W",'11A'!$H$10,"x","L",'11A'!$G$10,"x","H",'11A'!$I$10,")")</f>
        <v>(WxLxH)</v>
      </c>
      <c r="G24" s="208" t="s">
        <v>128</v>
      </c>
      <c r="H24" s="259">
        <f>'11A'!$R$8</f>
        <v>0</v>
      </c>
      <c r="I24" s="209">
        <f>'11A'!$I$15</f>
        <v>0</v>
      </c>
      <c r="J24" s="210">
        <f t="shared" si="1"/>
        <v>0</v>
      </c>
      <c r="K24" s="233"/>
      <c r="L24" s="454"/>
      <c r="M24" s="454"/>
      <c r="N24" s="454"/>
      <c r="O24" s="454"/>
      <c r="P24" s="456"/>
      <c r="Q24" s="459" t="s">
        <v>646</v>
      </c>
    </row>
    <row r="25" spans="1:17" s="207" customFormat="1" ht="44.25" hidden="1" customHeight="1">
      <c r="D25" s="230">
        <v>12</v>
      </c>
      <c r="E25" s="453">
        <f>'12A'!$G$7</f>
        <v>0</v>
      </c>
      <c r="F25" s="478" t="str">
        <f>CONCATENATE('12A'!$G$6,"(W",'12A'!$H$10,"x","L",'12A'!$G$10,"x","H",'12A'!$I$10,")")</f>
        <v>(WxLxH)</v>
      </c>
      <c r="G25" s="208" t="s">
        <v>128</v>
      </c>
      <c r="H25" s="259">
        <f>'12A'!$R$8</f>
        <v>0</v>
      </c>
      <c r="I25" s="209">
        <f>'12A'!$I$15</f>
        <v>0</v>
      </c>
      <c r="J25" s="210">
        <f t="shared" si="1"/>
        <v>0</v>
      </c>
      <c r="K25" s="233"/>
      <c r="L25" s="454"/>
      <c r="M25" s="454"/>
      <c r="N25" s="454"/>
      <c r="O25" s="454"/>
      <c r="P25" s="456"/>
      <c r="Q25" s="459" t="s">
        <v>646</v>
      </c>
    </row>
    <row r="26" spans="1:17" s="207" customFormat="1" ht="44.25" hidden="1" customHeight="1">
      <c r="D26" s="230">
        <v>13</v>
      </c>
      <c r="E26" s="453">
        <f>'13A'!$G$7</f>
        <v>0</v>
      </c>
      <c r="F26" s="478" t="str">
        <f>CONCATENATE('13A'!$G$6,"(W",'13A'!$H$10,"x","L",'13A'!$G$10,"x","H",'13A'!$I$10,")")</f>
        <v>(WxLxH)</v>
      </c>
      <c r="G26" s="208" t="s">
        <v>128</v>
      </c>
      <c r="H26" s="259">
        <f>'13A'!$R$8</f>
        <v>0</v>
      </c>
      <c r="I26" s="209">
        <f>'13A'!$I$15</f>
        <v>0</v>
      </c>
      <c r="J26" s="210">
        <f t="shared" si="1"/>
        <v>0</v>
      </c>
      <c r="K26" s="233"/>
      <c r="L26" s="454"/>
      <c r="M26" s="454"/>
      <c r="N26" s="454"/>
      <c r="O26" s="454"/>
      <c r="P26" s="456"/>
      <c r="Q26" s="459" t="s">
        <v>646</v>
      </c>
    </row>
    <row r="27" spans="1:17" s="207" customFormat="1" ht="44.25" hidden="1" customHeight="1">
      <c r="D27" s="230">
        <v>14</v>
      </c>
      <c r="E27" s="453">
        <f>'14A'!$G$7</f>
        <v>0</v>
      </c>
      <c r="F27" s="478" t="str">
        <f>CONCATENATE('14A'!$G$6,"(W",'14A'!$H$10,"x","L",'14A'!$G$10,"x","H",'14A'!$I$10,")")</f>
        <v>(WxLxH)</v>
      </c>
      <c r="G27" s="208" t="s">
        <v>128</v>
      </c>
      <c r="H27" s="259">
        <f>'14A'!$R$8</f>
        <v>0</v>
      </c>
      <c r="I27" s="209">
        <f>'14A'!$I$15</f>
        <v>0</v>
      </c>
      <c r="J27" s="210">
        <f t="shared" si="1"/>
        <v>0</v>
      </c>
      <c r="K27" s="233"/>
      <c r="L27" s="454"/>
      <c r="M27" s="454"/>
      <c r="N27" s="454"/>
      <c r="O27" s="454"/>
      <c r="P27" s="456"/>
      <c r="Q27" s="459" t="s">
        <v>657</v>
      </c>
    </row>
    <row r="28" spans="1:17" s="207" customFormat="1" ht="44.25" hidden="1" customHeight="1">
      <c r="D28" s="230">
        <v>15</v>
      </c>
      <c r="E28" s="453">
        <f>'15A'!$G$7</f>
        <v>0</v>
      </c>
      <c r="F28" s="478" t="str">
        <f>CONCATENATE('15A'!$G$6,"(W",'15A'!$H$10,"x","L",'15A'!$G$10,"x","H",'15A'!$I$10,")")</f>
        <v>(WxLxH)</v>
      </c>
      <c r="G28" s="208" t="s">
        <v>128</v>
      </c>
      <c r="H28" s="259">
        <f>'15A'!$R$8</f>
        <v>0</v>
      </c>
      <c r="I28" s="209">
        <f>'15A'!$I$15</f>
        <v>0</v>
      </c>
      <c r="J28" s="210">
        <f t="shared" si="1"/>
        <v>0</v>
      </c>
      <c r="K28" s="228"/>
      <c r="L28" s="228"/>
      <c r="M28" s="228"/>
      <c r="N28" s="228"/>
      <c r="O28" s="228"/>
      <c r="P28" s="456"/>
      <c r="Q28" s="459" t="s">
        <v>646</v>
      </c>
    </row>
    <row r="29" spans="1:17" s="207" customFormat="1" ht="44.25" hidden="1" customHeight="1">
      <c r="D29" s="230">
        <v>16</v>
      </c>
      <c r="E29" s="453">
        <f>'16A'!$G$7</f>
        <v>0</v>
      </c>
      <c r="F29" s="478" t="str">
        <f>CONCATENATE('16A'!$G$6,"(W",'16A'!$H$10,"x","L",'16A'!$G$10,"x","H",'16A'!$I$10,")")</f>
        <v>(WxLxH)</v>
      </c>
      <c r="G29" s="208" t="s">
        <v>128</v>
      </c>
      <c r="H29" s="259">
        <f>'16A'!$R$8</f>
        <v>0</v>
      </c>
      <c r="I29" s="209">
        <f>'16A'!$I$15</f>
        <v>0</v>
      </c>
      <c r="J29" s="210">
        <f t="shared" ref="J29:J43" si="2">I29*H29</f>
        <v>0</v>
      </c>
      <c r="K29" s="228"/>
      <c r="L29" s="228"/>
      <c r="M29" s="228"/>
      <c r="N29" s="228"/>
      <c r="O29" s="228"/>
      <c r="P29" s="456"/>
      <c r="Q29" s="459" t="s">
        <v>646</v>
      </c>
    </row>
    <row r="30" spans="1:17" s="207" customFormat="1" ht="44.25" hidden="1" customHeight="1">
      <c r="D30" s="230">
        <v>17</v>
      </c>
      <c r="E30" s="453">
        <f>'17A'!$G$7</f>
        <v>0</v>
      </c>
      <c r="F30" s="478" t="str">
        <f>CONCATENATE('17A'!$G$6,"(W",'17A'!$H$10,"x","L",'17A'!$G$10,"x","H",'17A'!$I$10,")")</f>
        <v>(WxLxH)</v>
      </c>
      <c r="G30" s="208" t="s">
        <v>128</v>
      </c>
      <c r="H30" s="259">
        <f>'17A'!$R$8</f>
        <v>0</v>
      </c>
      <c r="I30" s="209">
        <f>'17A'!$I$15</f>
        <v>0</v>
      </c>
      <c r="J30" s="210">
        <f t="shared" si="2"/>
        <v>0</v>
      </c>
      <c r="K30" s="228"/>
      <c r="L30" s="228"/>
      <c r="M30" s="228"/>
      <c r="N30" s="228"/>
      <c r="O30" s="228"/>
      <c r="P30" s="456"/>
    </row>
    <row r="31" spans="1:17" s="207" customFormat="1" ht="44.25" hidden="1" customHeight="1">
      <c r="D31" s="230">
        <v>18</v>
      </c>
      <c r="E31" s="453">
        <f>'18A'!$G$7</f>
        <v>0</v>
      </c>
      <c r="F31" s="478" t="str">
        <f>CONCATENATE('18A'!$G$6,"(W",'18A'!$H$10,"x","L",'18A'!$G$10,"x","H",'18A'!$I$10,")")</f>
        <v>(WxLxH)</v>
      </c>
      <c r="G31" s="208" t="s">
        <v>128</v>
      </c>
      <c r="H31" s="259">
        <f>'18A'!$R$8</f>
        <v>0</v>
      </c>
      <c r="I31" s="209">
        <f>'18A'!$I$15</f>
        <v>0</v>
      </c>
      <c r="J31" s="210">
        <f t="shared" si="2"/>
        <v>0</v>
      </c>
      <c r="K31" s="228"/>
      <c r="L31" s="228"/>
      <c r="M31" s="228"/>
      <c r="N31" s="228"/>
      <c r="O31" s="228"/>
      <c r="P31" s="456"/>
    </row>
    <row r="32" spans="1:17" s="207" customFormat="1" ht="44.25" hidden="1" customHeight="1">
      <c r="D32" s="230">
        <v>19</v>
      </c>
      <c r="E32" s="453">
        <f>'19A'!$G$7</f>
        <v>0</v>
      </c>
      <c r="F32" s="478" t="str">
        <f>CONCATENATE('19A'!$G$6,"(W",'19A'!$H$10,"x","L",'19A'!$G$10,"x","H",'19A'!$I$10,")")</f>
        <v>(WxLxH)</v>
      </c>
      <c r="G32" s="208" t="s">
        <v>128</v>
      </c>
      <c r="H32" s="259">
        <f>'19A'!$R$8</f>
        <v>0</v>
      </c>
      <c r="I32" s="209">
        <f>'19A'!$I$15</f>
        <v>0</v>
      </c>
      <c r="J32" s="210">
        <f t="shared" si="2"/>
        <v>0</v>
      </c>
      <c r="K32" s="228"/>
      <c r="L32" s="228"/>
      <c r="M32" s="228"/>
      <c r="N32" s="228"/>
      <c r="O32" s="228"/>
      <c r="P32" s="456"/>
    </row>
    <row r="33" spans="4:24" s="207" customFormat="1" ht="44.25" hidden="1" customHeight="1">
      <c r="D33" s="230">
        <v>20</v>
      </c>
      <c r="E33" s="453">
        <f>'20A'!$G$7</f>
        <v>0</v>
      </c>
      <c r="F33" s="478" t="str">
        <f>CONCATENATE('20A'!$G$6,"(W",'20A'!$H$10,"x","L",'20A'!$G$10,"x","H",'20A'!$I$10,")")</f>
        <v>(WxLxH)</v>
      </c>
      <c r="G33" s="208" t="s">
        <v>128</v>
      </c>
      <c r="H33" s="259">
        <f>'20A'!$R$8</f>
        <v>0</v>
      </c>
      <c r="I33" s="209">
        <f>'20A'!$I$15</f>
        <v>0</v>
      </c>
      <c r="J33" s="210">
        <f t="shared" si="2"/>
        <v>0</v>
      </c>
      <c r="K33" s="228"/>
      <c r="L33" s="228"/>
      <c r="M33" s="228"/>
      <c r="N33" s="228"/>
      <c r="O33" s="228"/>
      <c r="P33" s="456"/>
    </row>
    <row r="34" spans="4:24" s="207" customFormat="1" ht="44.25" hidden="1" customHeight="1">
      <c r="D34" s="230">
        <v>21</v>
      </c>
      <c r="E34" s="453">
        <f>'21A'!$G$7</f>
        <v>0</v>
      </c>
      <c r="F34" s="478" t="str">
        <f>CONCATENATE('21A'!$G$6,"(W",'21A'!$H$10,"x","L",'21A'!$G$10,"x","H",'21A'!$I$10,")")</f>
        <v>(WxLxH)</v>
      </c>
      <c r="G34" s="208" t="s">
        <v>128</v>
      </c>
      <c r="H34" s="259">
        <f>'21A'!$R$8</f>
        <v>0</v>
      </c>
      <c r="I34" s="209">
        <f>'21A'!$I$15</f>
        <v>0</v>
      </c>
      <c r="J34" s="210">
        <f t="shared" si="2"/>
        <v>0</v>
      </c>
      <c r="K34" s="228"/>
      <c r="L34" s="228"/>
      <c r="M34" s="228"/>
      <c r="N34" s="228"/>
      <c r="O34" s="228"/>
      <c r="P34" s="456"/>
    </row>
    <row r="35" spans="4:24" s="207" customFormat="1" ht="44.25" hidden="1" customHeight="1">
      <c r="D35" s="230">
        <v>22</v>
      </c>
      <c r="E35" s="453">
        <f>'22A'!$G$7</f>
        <v>0</v>
      </c>
      <c r="F35" s="478" t="str">
        <f>CONCATENATE('22A'!$G$6,"(W",'22A'!$H$10,"x","L",'22A'!$G$10,"x","H",'22A'!$I$10,")")</f>
        <v>(WxLxH)</v>
      </c>
      <c r="G35" s="208" t="s">
        <v>128</v>
      </c>
      <c r="H35" s="259">
        <f>'22A'!$R$8</f>
        <v>0</v>
      </c>
      <c r="I35" s="209">
        <f>'22A'!$I$15</f>
        <v>0</v>
      </c>
      <c r="J35" s="210">
        <f t="shared" si="2"/>
        <v>0</v>
      </c>
      <c r="K35" s="228"/>
      <c r="L35" s="228"/>
      <c r="M35" s="228"/>
      <c r="N35" s="228"/>
      <c r="O35" s="228"/>
      <c r="P35" s="456"/>
    </row>
    <row r="36" spans="4:24" s="207" customFormat="1" ht="44.25" hidden="1" customHeight="1">
      <c r="D36" s="230">
        <v>23</v>
      </c>
      <c r="E36" s="453">
        <f>'23A'!$G$7</f>
        <v>0</v>
      </c>
      <c r="F36" s="478" t="str">
        <f>CONCATENATE('23A'!$G$6,"(W",'23A'!$H$10,"x","L",'23A'!$G$10,"x","H",'23A'!$I$10,")")</f>
        <v>(WxLxH)</v>
      </c>
      <c r="G36" s="208" t="s">
        <v>128</v>
      </c>
      <c r="H36" s="259">
        <f>'23A'!$R$8</f>
        <v>0</v>
      </c>
      <c r="I36" s="209">
        <f>'23A'!$I$15</f>
        <v>0</v>
      </c>
      <c r="J36" s="210">
        <f t="shared" si="2"/>
        <v>0</v>
      </c>
      <c r="K36" s="228"/>
      <c r="L36" s="228"/>
      <c r="M36" s="228"/>
      <c r="N36" s="228"/>
      <c r="O36" s="228"/>
      <c r="P36" s="456"/>
    </row>
    <row r="37" spans="4:24" s="207" customFormat="1" ht="44.25" hidden="1" customHeight="1">
      <c r="D37" s="230">
        <v>24</v>
      </c>
      <c r="E37" s="453">
        <f>'24A'!$G$7</f>
        <v>0</v>
      </c>
      <c r="F37" s="478" t="str">
        <f>CONCATENATE('24A'!$G$6,"(W",'24A'!$H$10,"x","L",'24A'!$G$10,"x","H",'24A'!$I$10,")")</f>
        <v>(WxLxH)</v>
      </c>
      <c r="G37" s="208" t="s">
        <v>128</v>
      </c>
      <c r="H37" s="259">
        <f>'24A'!$R$8</f>
        <v>0</v>
      </c>
      <c r="I37" s="209">
        <f>'24A'!$I$15</f>
        <v>0</v>
      </c>
      <c r="J37" s="210">
        <f t="shared" si="2"/>
        <v>0</v>
      </c>
      <c r="K37" s="228"/>
      <c r="L37" s="228"/>
      <c r="M37" s="228"/>
      <c r="N37" s="228"/>
      <c r="O37" s="228"/>
      <c r="P37" s="456"/>
    </row>
    <row r="38" spans="4:24" s="207" customFormat="1" ht="44.25" hidden="1" customHeight="1">
      <c r="D38" s="230">
        <v>25</v>
      </c>
      <c r="E38" s="453">
        <f>'25A'!$G$7</f>
        <v>0</v>
      </c>
      <c r="F38" s="478" t="str">
        <f>CONCATENATE('25A'!$G$6,"(W",'25A'!$H$10,"x","L",'25A'!$G$10,"x","H",'25A'!$I$10,")")</f>
        <v>(WxLxH)</v>
      </c>
      <c r="G38" s="208" t="s">
        <v>128</v>
      </c>
      <c r="H38" s="259">
        <f>'25A'!$R$8</f>
        <v>0</v>
      </c>
      <c r="I38" s="209">
        <f>'25A'!$I$15</f>
        <v>0</v>
      </c>
      <c r="J38" s="210">
        <f t="shared" si="2"/>
        <v>0</v>
      </c>
      <c r="K38" s="228"/>
      <c r="L38" s="228"/>
      <c r="M38" s="228"/>
      <c r="N38" s="228"/>
      <c r="O38" s="228"/>
      <c r="P38" s="456"/>
    </row>
    <row r="39" spans="4:24" s="207" customFormat="1" ht="44.25" hidden="1" customHeight="1">
      <c r="D39" s="230">
        <v>26</v>
      </c>
      <c r="E39" s="453">
        <f>'26A'!$G$7</f>
        <v>0</v>
      </c>
      <c r="F39" s="478" t="str">
        <f>CONCATENATE('26A'!$G$6,"(W",'26A'!$H$10,"x","L",'26A'!$G$10,"x","H",'26A'!$I$10,")")</f>
        <v>(WxLxH)</v>
      </c>
      <c r="G39" s="208" t="s">
        <v>128</v>
      </c>
      <c r="H39" s="259">
        <f>'26A'!$R$8</f>
        <v>0</v>
      </c>
      <c r="I39" s="209">
        <f>'26A'!$I$15</f>
        <v>0</v>
      </c>
      <c r="J39" s="210">
        <f t="shared" si="2"/>
        <v>0</v>
      </c>
      <c r="K39" s="228"/>
      <c r="L39" s="228"/>
      <c r="M39" s="228"/>
      <c r="N39" s="228"/>
      <c r="O39" s="228"/>
      <c r="P39" s="456"/>
    </row>
    <row r="40" spans="4:24" s="207" customFormat="1" ht="44.25" hidden="1" customHeight="1">
      <c r="D40" s="230">
        <v>27</v>
      </c>
      <c r="E40" s="453">
        <f>'27A'!$G$7</f>
        <v>0</v>
      </c>
      <c r="F40" s="478" t="str">
        <f>CONCATENATE('27A'!$G$6,"(W",'27A'!$H$10,"x","L",'27A'!$G$10,"x","H",'27A'!$I$10,")")</f>
        <v>(WxLxH)</v>
      </c>
      <c r="G40" s="208" t="s">
        <v>128</v>
      </c>
      <c r="H40" s="259">
        <f>'27A'!$R$8</f>
        <v>0</v>
      </c>
      <c r="I40" s="209">
        <f>'27A'!$I$15</f>
        <v>0</v>
      </c>
      <c r="J40" s="210">
        <f t="shared" si="2"/>
        <v>0</v>
      </c>
      <c r="K40" s="228"/>
      <c r="L40" s="228"/>
      <c r="M40" s="228"/>
      <c r="N40" s="228"/>
      <c r="O40" s="228"/>
      <c r="P40" s="456"/>
    </row>
    <row r="41" spans="4:24" s="207" customFormat="1" ht="33.9" hidden="1" customHeight="1">
      <c r="D41" s="230">
        <v>28</v>
      </c>
      <c r="E41" s="231">
        <f>'28A'!$G$7</f>
        <v>0</v>
      </c>
      <c r="F41" s="232" t="str">
        <f>CONCATENATE('28A'!$G$6,"(W",'28A'!$H$10,"x","L",'28A'!$G$10,"x","H",'28A'!$I$10,")")</f>
        <v>(WxLxH)</v>
      </c>
      <c r="G41" s="208" t="s">
        <v>128</v>
      </c>
      <c r="H41" s="259">
        <f>'28A'!$R$8</f>
        <v>0</v>
      </c>
      <c r="I41" s="209">
        <f>'28A'!$I$15</f>
        <v>0</v>
      </c>
      <c r="J41" s="210">
        <f t="shared" si="2"/>
        <v>0</v>
      </c>
      <c r="K41" s="228"/>
      <c r="L41" s="206"/>
      <c r="M41" s="206"/>
      <c r="N41" s="206"/>
      <c r="O41" s="206"/>
      <c r="P41" s="206"/>
    </row>
    <row r="42" spans="4:24" s="207" customFormat="1" ht="33.9" hidden="1" customHeight="1">
      <c r="D42" s="230">
        <v>29</v>
      </c>
      <c r="E42" s="231">
        <f>'29A'!$G$7</f>
        <v>0</v>
      </c>
      <c r="F42" s="232" t="str">
        <f>CONCATENATE('29A'!$G$6,"(W",'29A'!$H$10,"x","L",'29A'!$G$10,"x","H",'29A'!$I$10,")")</f>
        <v>(WxLxH)</v>
      </c>
      <c r="G42" s="208" t="s">
        <v>128</v>
      </c>
      <c r="H42" s="259">
        <f>'29A'!$R$8</f>
        <v>0</v>
      </c>
      <c r="I42" s="209">
        <f>'29A'!$I$15</f>
        <v>0</v>
      </c>
      <c r="J42" s="210">
        <f t="shared" si="2"/>
        <v>0</v>
      </c>
      <c r="K42" s="228"/>
      <c r="L42" s="206"/>
      <c r="M42" s="206"/>
      <c r="N42" s="206"/>
      <c r="O42" s="206"/>
      <c r="P42" s="206"/>
    </row>
    <row r="43" spans="4:24" s="207" customFormat="1" ht="33.9" hidden="1" customHeight="1">
      <c r="D43" s="371">
        <v>30</v>
      </c>
      <c r="E43" s="231">
        <f>'30A'!$G$7</f>
        <v>0</v>
      </c>
      <c r="F43" s="232" t="str">
        <f>CONCATENATE('30A'!$G$6,"(W",'30A'!$H$10,"x","L",'30A'!$G$10,"x","H",'30A'!$I$10,")")</f>
        <v>(WxLxH)</v>
      </c>
      <c r="G43" s="208" t="s">
        <v>128</v>
      </c>
      <c r="H43" s="259">
        <f>'30A'!$R$8</f>
        <v>0</v>
      </c>
      <c r="I43" s="209">
        <f>'30A'!$I$15</f>
        <v>0</v>
      </c>
      <c r="J43" s="210">
        <f t="shared" si="2"/>
        <v>0</v>
      </c>
      <c r="K43" s="372"/>
      <c r="L43" s="373"/>
      <c r="M43" s="373"/>
      <c r="N43" s="373"/>
      <c r="O43" s="373"/>
      <c r="P43" s="373"/>
    </row>
    <row r="44" spans="4:24" s="149" customFormat="1" ht="36.15" customHeight="1">
      <c r="D44" s="655" t="s">
        <v>98</v>
      </c>
      <c r="E44" s="656"/>
      <c r="F44" s="657"/>
      <c r="G44" s="150" t="s">
        <v>99</v>
      </c>
      <c r="H44" s="151"/>
      <c r="I44" s="152"/>
      <c r="J44" s="226" t="e">
        <f>SUM(J14:J43)</f>
        <v>#REF!</v>
      </c>
      <c r="K44" s="152"/>
      <c r="L44" s="686"/>
      <c r="M44" s="687"/>
      <c r="N44" s="153"/>
      <c r="O44" s="153"/>
      <c r="P44" s="154"/>
    </row>
    <row r="45" spans="4:24" ht="25.5" customHeight="1">
      <c r="D45" s="155" t="s">
        <v>100</v>
      </c>
      <c r="E45" s="147"/>
      <c r="I45" s="156"/>
    </row>
    <row r="46" spans="4:24" s="157" customFormat="1" ht="30.75" customHeight="1">
      <c r="D46" s="158" t="s">
        <v>82</v>
      </c>
      <c r="E46" s="158" t="s">
        <v>101</v>
      </c>
      <c r="F46" s="158" t="s">
        <v>85</v>
      </c>
      <c r="G46" s="146" t="s">
        <v>102</v>
      </c>
      <c r="H46" s="146" t="s">
        <v>103</v>
      </c>
      <c r="I46" s="158" t="s">
        <v>104</v>
      </c>
      <c r="J46" s="159" t="s">
        <v>105</v>
      </c>
      <c r="K46" s="146" t="s">
        <v>106</v>
      </c>
      <c r="L46" s="146"/>
      <c r="M46" s="146"/>
      <c r="N46" s="146"/>
      <c r="O46" s="651" t="s">
        <v>90</v>
      </c>
      <c r="P46" s="653"/>
      <c r="U46" s="131"/>
      <c r="V46" s="131"/>
      <c r="W46" s="131"/>
      <c r="X46" s="131"/>
    </row>
    <row r="47" spans="4:24" ht="21.45" customHeight="1">
      <c r="D47" s="148">
        <v>1</v>
      </c>
      <c r="E47" s="148">
        <v>14</v>
      </c>
      <c r="F47" s="160" t="s">
        <v>107</v>
      </c>
      <c r="G47" s="223" t="e">
        <f>'TH GỖ, SẮT'!C5</f>
        <v>#REF!</v>
      </c>
      <c r="H47" s="532"/>
      <c r="I47" s="161"/>
      <c r="J47" s="161"/>
      <c r="K47" s="162"/>
      <c r="L47" s="163"/>
      <c r="M47" s="163"/>
      <c r="N47" s="163"/>
      <c r="O47" s="163"/>
      <c r="P47" s="164"/>
    </row>
    <row r="48" spans="4:24" ht="21.45" customHeight="1">
      <c r="D48" s="148">
        <v>2</v>
      </c>
      <c r="E48" s="148">
        <v>16</v>
      </c>
      <c r="F48" s="160" t="s">
        <v>107</v>
      </c>
      <c r="G48" s="224" t="e">
        <f>'TH GỖ, SẮT'!D5</f>
        <v>#REF!</v>
      </c>
      <c r="H48" s="533"/>
      <c r="I48" s="161"/>
      <c r="J48" s="161"/>
      <c r="K48" s="162"/>
      <c r="L48" s="162"/>
      <c r="M48" s="162"/>
      <c r="N48" s="162"/>
      <c r="O48" s="162"/>
      <c r="P48" s="164"/>
    </row>
    <row r="49" spans="4:16" ht="21.45" hidden="1" customHeight="1">
      <c r="D49" s="148">
        <v>3</v>
      </c>
      <c r="E49" s="148">
        <v>19</v>
      </c>
      <c r="F49" s="160" t="s">
        <v>107</v>
      </c>
      <c r="G49" s="224" t="e">
        <f>'TH GỖ, SẮT'!E5</f>
        <v>#REF!</v>
      </c>
      <c r="H49" s="533"/>
      <c r="I49" s="161"/>
      <c r="J49" s="161"/>
      <c r="K49" s="162"/>
      <c r="L49" s="162"/>
      <c r="M49" s="162"/>
      <c r="N49" s="162"/>
      <c r="O49" s="162"/>
      <c r="P49" s="164"/>
    </row>
    <row r="50" spans="4:16" ht="21.45" hidden="1" customHeight="1">
      <c r="D50" s="148">
        <v>4</v>
      </c>
      <c r="E50" s="148">
        <v>22</v>
      </c>
      <c r="F50" s="160" t="s">
        <v>107</v>
      </c>
      <c r="G50" s="224" t="e">
        <f>'TH GỖ, SẮT'!F5</f>
        <v>#REF!</v>
      </c>
      <c r="H50" s="533"/>
      <c r="I50" s="161"/>
      <c r="J50" s="161"/>
      <c r="K50" s="162"/>
      <c r="L50" s="162"/>
      <c r="M50" s="162"/>
      <c r="N50" s="162"/>
      <c r="O50" s="162"/>
      <c r="P50" s="164"/>
    </row>
    <row r="51" spans="4:16" ht="21.45" customHeight="1">
      <c r="D51" s="148">
        <v>3</v>
      </c>
      <c r="E51" s="148">
        <v>24</v>
      </c>
      <c r="F51" s="160" t="s">
        <v>107</v>
      </c>
      <c r="G51" s="224" t="e">
        <f>'TH GỖ, SẮT'!G5</f>
        <v>#REF!</v>
      </c>
      <c r="H51" s="533"/>
      <c r="I51" s="161"/>
      <c r="J51" s="161"/>
      <c r="K51" s="162"/>
      <c r="L51" s="162"/>
      <c r="M51" s="162"/>
      <c r="N51" s="162"/>
      <c r="O51" s="162"/>
      <c r="P51" s="164"/>
    </row>
    <row r="52" spans="4:16" ht="21.45" hidden="1" customHeight="1">
      <c r="D52" s="148">
        <v>6</v>
      </c>
      <c r="E52" s="148">
        <v>26</v>
      </c>
      <c r="F52" s="160" t="s">
        <v>107</v>
      </c>
      <c r="G52" s="224" t="e">
        <f>'TH GỖ, SẮT'!H5</f>
        <v>#REF!</v>
      </c>
      <c r="H52" s="533"/>
      <c r="I52" s="161"/>
      <c r="J52" s="166"/>
      <c r="K52" s="162"/>
      <c r="L52" s="162"/>
      <c r="M52" s="162"/>
      <c r="N52" s="162"/>
      <c r="O52" s="162"/>
      <c r="P52" s="164"/>
    </row>
    <row r="53" spans="4:16" ht="21.45" customHeight="1">
      <c r="D53" s="148">
        <v>4</v>
      </c>
      <c r="E53" s="148">
        <v>28</v>
      </c>
      <c r="F53" s="160" t="s">
        <v>107</v>
      </c>
      <c r="G53" s="224" t="e">
        <f>'TH GỖ, SẮT'!I5</f>
        <v>#REF!</v>
      </c>
      <c r="H53" s="533"/>
      <c r="I53" s="167"/>
      <c r="J53" s="168"/>
      <c r="K53" s="162"/>
      <c r="L53" s="162"/>
      <c r="M53" s="162"/>
      <c r="N53" s="162"/>
      <c r="O53" s="162"/>
      <c r="P53" s="164"/>
    </row>
    <row r="54" spans="4:16" ht="21.45" customHeight="1">
      <c r="D54" s="148">
        <v>5</v>
      </c>
      <c r="E54" s="148">
        <v>34</v>
      </c>
      <c r="F54" s="160" t="s">
        <v>107</v>
      </c>
      <c r="G54" s="224" t="e">
        <f>'TH GỖ, SẮT'!J5</f>
        <v>#REF!</v>
      </c>
      <c r="H54" s="533"/>
      <c r="I54" s="167"/>
      <c r="J54" s="168"/>
      <c r="K54" s="162"/>
      <c r="L54" s="162"/>
      <c r="M54" s="162"/>
      <c r="N54" s="162"/>
      <c r="O54" s="162"/>
      <c r="P54" s="164"/>
    </row>
    <row r="55" spans="4:16" ht="21.45" hidden="1" customHeight="1">
      <c r="D55" s="148">
        <v>9</v>
      </c>
      <c r="E55" s="148">
        <v>40</v>
      </c>
      <c r="F55" s="160" t="s">
        <v>107</v>
      </c>
      <c r="G55" s="224" t="e">
        <f>'TH GỖ, SẮT'!K5</f>
        <v>#REF!</v>
      </c>
      <c r="H55" s="533"/>
      <c r="I55" s="167"/>
      <c r="J55" s="168"/>
      <c r="K55" s="162"/>
      <c r="L55" s="162"/>
      <c r="M55" s="162"/>
      <c r="N55" s="162"/>
      <c r="O55" s="162"/>
      <c r="P55" s="164"/>
    </row>
    <row r="56" spans="4:16" ht="21.45" customHeight="1">
      <c r="D56" s="148">
        <v>6</v>
      </c>
      <c r="E56" s="148">
        <v>45</v>
      </c>
      <c r="F56" s="160" t="s">
        <v>107</v>
      </c>
      <c r="G56" s="224" t="e">
        <f>'TH GỖ, SẮT'!L5</f>
        <v>#REF!</v>
      </c>
      <c r="H56" s="533"/>
      <c r="I56" s="161"/>
      <c r="J56" s="166"/>
      <c r="K56" s="162"/>
      <c r="L56" s="162"/>
      <c r="M56" s="162"/>
      <c r="N56" s="162"/>
      <c r="O56" s="162"/>
      <c r="P56" s="164"/>
    </row>
    <row r="57" spans="4:16" ht="21.45" hidden="1" customHeight="1">
      <c r="D57" s="148">
        <v>11</v>
      </c>
      <c r="E57" s="148">
        <v>50</v>
      </c>
      <c r="F57" s="160" t="s">
        <v>107</v>
      </c>
      <c r="G57" s="224" t="e">
        <f>'TH GỖ, SẮT'!M5</f>
        <v>#REF!</v>
      </c>
      <c r="H57" s="533"/>
      <c r="I57" s="167"/>
      <c r="J57" s="168"/>
      <c r="K57" s="162"/>
      <c r="L57" s="162"/>
      <c r="M57" s="162"/>
      <c r="N57" s="162"/>
      <c r="O57" s="162"/>
      <c r="P57" s="164"/>
    </row>
    <row r="58" spans="4:16" ht="21.45" hidden="1" customHeight="1">
      <c r="D58" s="148">
        <v>12</v>
      </c>
      <c r="E58" s="148">
        <v>55</v>
      </c>
      <c r="F58" s="160" t="s">
        <v>107</v>
      </c>
      <c r="G58" s="224" t="e">
        <f>'TH GỖ, SẮT'!N5</f>
        <v>#REF!</v>
      </c>
      <c r="H58" s="533"/>
      <c r="I58" s="167"/>
      <c r="J58" s="168"/>
      <c r="K58" s="162"/>
      <c r="L58" s="162"/>
      <c r="M58" s="162"/>
      <c r="N58" s="162"/>
      <c r="O58" s="162"/>
      <c r="P58" s="164"/>
    </row>
    <row r="59" spans="4:16" ht="21.45" hidden="1" customHeight="1">
      <c r="D59" s="148">
        <v>13</v>
      </c>
      <c r="E59" s="148">
        <v>60</v>
      </c>
      <c r="F59" s="160" t="s">
        <v>107</v>
      </c>
      <c r="G59" s="224" t="e">
        <f>'TH GỖ, SẮT'!O5</f>
        <v>#REF!</v>
      </c>
      <c r="H59" s="533"/>
      <c r="I59" s="167"/>
      <c r="J59" s="168"/>
      <c r="K59" s="162"/>
      <c r="L59" s="162"/>
      <c r="M59" s="162"/>
      <c r="N59" s="162"/>
      <c r="O59" s="162"/>
      <c r="P59" s="164"/>
    </row>
    <row r="60" spans="4:16" ht="21.45" customHeight="1">
      <c r="D60" s="148">
        <v>7</v>
      </c>
      <c r="E60" s="148">
        <v>65</v>
      </c>
      <c r="F60" s="160" t="s">
        <v>107</v>
      </c>
      <c r="G60" s="224" t="e">
        <f>'TH GỖ, SẮT'!P5</f>
        <v>#REF!</v>
      </c>
      <c r="H60" s="533"/>
      <c r="I60" s="167"/>
      <c r="J60" s="168"/>
      <c r="K60" s="162"/>
      <c r="L60" s="162"/>
      <c r="M60" s="162"/>
      <c r="N60" s="162"/>
      <c r="O60" s="162"/>
      <c r="P60" s="164"/>
    </row>
    <row r="61" spans="4:16" ht="21.45" hidden="1" customHeight="1">
      <c r="D61" s="148">
        <v>15</v>
      </c>
      <c r="E61" s="148">
        <v>70</v>
      </c>
      <c r="F61" s="160" t="s">
        <v>107</v>
      </c>
      <c r="G61" s="224" t="e">
        <f>'TH GỖ, SẮT'!Q5</f>
        <v>#REF!</v>
      </c>
      <c r="H61" s="533"/>
      <c r="I61" s="167"/>
      <c r="J61" s="168"/>
      <c r="K61" s="162"/>
      <c r="L61" s="162"/>
      <c r="M61" s="162"/>
      <c r="N61" s="162"/>
      <c r="O61" s="162"/>
      <c r="P61" s="164"/>
    </row>
    <row r="62" spans="4:16" ht="21.45" hidden="1" customHeight="1">
      <c r="D62" s="148">
        <v>16</v>
      </c>
      <c r="E62" s="148">
        <v>75</v>
      </c>
      <c r="F62" s="160" t="s">
        <v>107</v>
      </c>
      <c r="G62" s="224" t="e">
        <f>'TH GỖ, SẮT'!R5</f>
        <v>#REF!</v>
      </c>
      <c r="H62" s="533"/>
      <c r="I62" s="167"/>
      <c r="J62" s="168"/>
      <c r="K62" s="162"/>
      <c r="L62" s="162"/>
      <c r="M62" s="162"/>
      <c r="N62" s="162"/>
      <c r="O62" s="162"/>
      <c r="P62" s="164"/>
    </row>
    <row r="63" spans="4:16" s="157" customFormat="1" ht="23.25" customHeight="1">
      <c r="D63" s="651" t="s">
        <v>98</v>
      </c>
      <c r="E63" s="652"/>
      <c r="F63" s="653"/>
      <c r="G63" s="225" t="e">
        <f>SUM(G47:G62)</f>
        <v>#REF!</v>
      </c>
      <c r="H63" s="225">
        <f>SUM(H47:H62)</f>
        <v>0</v>
      </c>
      <c r="I63" s="651"/>
      <c r="J63" s="652"/>
      <c r="K63" s="652"/>
      <c r="L63" s="652"/>
      <c r="M63" s="652"/>
      <c r="N63" s="652"/>
      <c r="O63" s="652"/>
      <c r="P63" s="653"/>
    </row>
    <row r="64" spans="4:16" s="157" customFormat="1" ht="21.75" hidden="1" customHeight="1" outlineLevel="1">
      <c r="D64" s="503"/>
      <c r="E64" s="503"/>
      <c r="F64" s="503"/>
      <c r="G64" s="504"/>
      <c r="H64" s="504"/>
      <c r="I64" s="503"/>
      <c r="J64" s="503"/>
      <c r="K64" s="503"/>
      <c r="L64" s="503"/>
      <c r="M64" s="503"/>
      <c r="N64" s="503"/>
      <c r="O64" s="503"/>
      <c r="P64" s="503"/>
    </row>
    <row r="65" spans="4:16" s="157" customFormat="1" ht="29.25" hidden="1" customHeight="1" outlineLevel="1">
      <c r="D65" s="695" t="s">
        <v>755</v>
      </c>
      <c r="E65" s="695"/>
      <c r="F65" s="695"/>
      <c r="G65" s="695"/>
      <c r="H65" s="695"/>
      <c r="I65" s="695"/>
      <c r="J65" s="695"/>
      <c r="K65" s="695"/>
      <c r="L65" s="695"/>
      <c r="M65" s="695"/>
      <c r="N65" s="695"/>
      <c r="O65" s="695"/>
      <c r="P65" s="503"/>
    </row>
    <row r="66" spans="4:16" s="157" customFormat="1" ht="20.25" hidden="1" customHeight="1" outlineLevel="1">
      <c r="D66" s="688" t="s">
        <v>49</v>
      </c>
      <c r="E66" s="688" t="s">
        <v>756</v>
      </c>
      <c r="F66" s="688" t="s">
        <v>267</v>
      </c>
      <c r="G66" s="696" t="s">
        <v>760</v>
      </c>
      <c r="H66" s="696"/>
      <c r="I66" s="696"/>
      <c r="J66" s="697" t="s">
        <v>763</v>
      </c>
      <c r="K66" s="697" t="s">
        <v>761</v>
      </c>
      <c r="L66" s="697" t="s">
        <v>762</v>
      </c>
      <c r="M66" s="689" t="s">
        <v>90</v>
      </c>
      <c r="N66" s="690"/>
      <c r="O66" s="691"/>
      <c r="P66" s="503"/>
    </row>
    <row r="67" spans="4:16" s="157" customFormat="1" ht="20.25" hidden="1" customHeight="1" outlineLevel="1">
      <c r="D67" s="688"/>
      <c r="E67" s="688"/>
      <c r="F67" s="688"/>
      <c r="G67" s="225" t="s">
        <v>757</v>
      </c>
      <c r="H67" s="225" t="s">
        <v>758</v>
      </c>
      <c r="I67" s="158" t="s">
        <v>759</v>
      </c>
      <c r="J67" s="697"/>
      <c r="K67" s="697"/>
      <c r="L67" s="697"/>
      <c r="M67" s="692"/>
      <c r="N67" s="693"/>
      <c r="O67" s="694"/>
      <c r="P67" s="503"/>
    </row>
    <row r="68" spans="4:16" s="157" customFormat="1" ht="20.25" hidden="1" customHeight="1" outlineLevel="1">
      <c r="D68" s="505"/>
      <c r="E68" s="505"/>
      <c r="F68" s="505"/>
      <c r="G68" s="506"/>
      <c r="H68" s="506"/>
      <c r="I68" s="505"/>
      <c r="J68" s="505"/>
      <c r="K68" s="505"/>
      <c r="L68" s="505"/>
      <c r="M68" s="505"/>
      <c r="N68" s="505"/>
      <c r="O68" s="505"/>
      <c r="P68" s="503"/>
    </row>
    <row r="69" spans="4:16" s="157" customFormat="1" ht="20.25" hidden="1" customHeight="1" outlineLevel="1">
      <c r="D69" s="507"/>
      <c r="E69" s="507"/>
      <c r="F69" s="507"/>
      <c r="G69" s="508"/>
      <c r="H69" s="508"/>
      <c r="I69" s="507"/>
      <c r="J69" s="507"/>
      <c r="K69" s="507"/>
      <c r="L69" s="507"/>
      <c r="M69" s="507"/>
      <c r="N69" s="507"/>
      <c r="O69" s="507"/>
      <c r="P69" s="503"/>
    </row>
    <row r="70" spans="4:16" s="157" customFormat="1" ht="20.25" hidden="1" customHeight="1" outlineLevel="1">
      <c r="D70" s="507"/>
      <c r="E70" s="507"/>
      <c r="F70" s="507"/>
      <c r="G70" s="508"/>
      <c r="H70" s="508"/>
      <c r="I70" s="507"/>
      <c r="J70" s="507"/>
      <c r="K70" s="507"/>
      <c r="L70" s="507"/>
      <c r="M70" s="507"/>
      <c r="N70" s="507"/>
      <c r="O70" s="507"/>
      <c r="P70" s="503"/>
    </row>
    <row r="71" spans="4:16" s="157" customFormat="1" ht="20.25" hidden="1" customHeight="1" outlineLevel="1">
      <c r="D71" s="507"/>
      <c r="E71" s="507"/>
      <c r="F71" s="507"/>
      <c r="G71" s="508"/>
      <c r="H71" s="508"/>
      <c r="I71" s="507"/>
      <c r="J71" s="507"/>
      <c r="K71" s="507"/>
      <c r="L71" s="507"/>
      <c r="M71" s="507"/>
      <c r="N71" s="507"/>
      <c r="O71" s="507"/>
      <c r="P71" s="503"/>
    </row>
    <row r="72" spans="4:16" s="157" customFormat="1" ht="20.25" hidden="1" customHeight="1" outlineLevel="1">
      <c r="D72" s="507"/>
      <c r="E72" s="507"/>
      <c r="F72" s="507"/>
      <c r="G72" s="508"/>
      <c r="H72" s="508"/>
      <c r="I72" s="507"/>
      <c r="J72" s="507"/>
      <c r="K72" s="507"/>
      <c r="L72" s="507"/>
      <c r="M72" s="507"/>
      <c r="N72" s="507"/>
      <c r="O72" s="507"/>
      <c r="P72" s="503"/>
    </row>
    <row r="73" spans="4:16" s="157" customFormat="1" ht="20.25" hidden="1" customHeight="1" outlineLevel="1">
      <c r="D73" s="507"/>
      <c r="E73" s="507"/>
      <c r="F73" s="507"/>
      <c r="G73" s="508"/>
      <c r="H73" s="508"/>
      <c r="I73" s="507"/>
      <c r="J73" s="507"/>
      <c r="K73" s="507"/>
      <c r="L73" s="507"/>
      <c r="M73" s="507"/>
      <c r="N73" s="507"/>
      <c r="O73" s="507"/>
      <c r="P73" s="503"/>
    </row>
    <row r="74" spans="4:16" s="157" customFormat="1" ht="20.25" hidden="1" customHeight="1" outlineLevel="1">
      <c r="D74" s="507"/>
      <c r="E74" s="507"/>
      <c r="F74" s="507"/>
      <c r="G74" s="508"/>
      <c r="H74" s="508"/>
      <c r="I74" s="507"/>
      <c r="J74" s="507"/>
      <c r="K74" s="507"/>
      <c r="L74" s="507"/>
      <c r="M74" s="507"/>
      <c r="N74" s="507"/>
      <c r="O74" s="507"/>
      <c r="P74" s="503"/>
    </row>
    <row r="75" spans="4:16" s="157" customFormat="1" ht="20.25" hidden="1" customHeight="1" outlineLevel="1">
      <c r="D75" s="507"/>
      <c r="E75" s="507"/>
      <c r="F75" s="507"/>
      <c r="G75" s="508"/>
      <c r="H75" s="508"/>
      <c r="I75" s="507"/>
      <c r="J75" s="507"/>
      <c r="K75" s="507"/>
      <c r="L75" s="507"/>
      <c r="M75" s="507"/>
      <c r="N75" s="507"/>
      <c r="O75" s="507"/>
      <c r="P75" s="503"/>
    </row>
    <row r="76" spans="4:16" s="157" customFormat="1" ht="20.25" hidden="1" customHeight="1" outlineLevel="1">
      <c r="D76" s="507"/>
      <c r="E76" s="507"/>
      <c r="F76" s="507"/>
      <c r="G76" s="508"/>
      <c r="H76" s="508"/>
      <c r="I76" s="507"/>
      <c r="J76" s="507"/>
      <c r="K76" s="507"/>
      <c r="L76" s="507"/>
      <c r="M76" s="507"/>
      <c r="N76" s="507"/>
      <c r="O76" s="507"/>
      <c r="P76" s="503"/>
    </row>
    <row r="77" spans="4:16" s="157" customFormat="1" ht="20.25" hidden="1" customHeight="1" outlineLevel="1">
      <c r="D77" s="507"/>
      <c r="E77" s="507"/>
      <c r="F77" s="507"/>
      <c r="G77" s="508"/>
      <c r="H77" s="508"/>
      <c r="I77" s="507"/>
      <c r="J77" s="507"/>
      <c r="K77" s="507"/>
      <c r="L77" s="507"/>
      <c r="M77" s="507"/>
      <c r="N77" s="507"/>
      <c r="O77" s="507"/>
      <c r="P77" s="503"/>
    </row>
    <row r="78" spans="4:16" s="157" customFormat="1" ht="20.25" hidden="1" customHeight="1" outlineLevel="1">
      <c r="D78" s="507"/>
      <c r="E78" s="507"/>
      <c r="F78" s="507"/>
      <c r="G78" s="508"/>
      <c r="H78" s="508"/>
      <c r="I78" s="507"/>
      <c r="J78" s="507"/>
      <c r="K78" s="507"/>
      <c r="L78" s="507"/>
      <c r="M78" s="507"/>
      <c r="N78" s="507"/>
      <c r="O78" s="507"/>
      <c r="P78" s="503"/>
    </row>
    <row r="79" spans="4:16" s="157" customFormat="1" ht="20.25" hidden="1" customHeight="1" outlineLevel="1">
      <c r="D79" s="507"/>
      <c r="E79" s="507"/>
      <c r="F79" s="507"/>
      <c r="G79" s="508"/>
      <c r="H79" s="508"/>
      <c r="I79" s="507"/>
      <c r="J79" s="507"/>
      <c r="K79" s="507"/>
      <c r="L79" s="507"/>
      <c r="M79" s="507"/>
      <c r="N79" s="507"/>
      <c r="O79" s="507"/>
      <c r="P79" s="503"/>
    </row>
    <row r="80" spans="4:16" s="157" customFormat="1" ht="20.25" hidden="1" customHeight="1" outlineLevel="1">
      <c r="D80" s="507"/>
      <c r="E80" s="507"/>
      <c r="F80" s="507"/>
      <c r="G80" s="508"/>
      <c r="H80" s="508"/>
      <c r="I80" s="507"/>
      <c r="J80" s="507"/>
      <c r="K80" s="507"/>
      <c r="L80" s="507"/>
      <c r="M80" s="507"/>
      <c r="N80" s="507"/>
      <c r="O80" s="507"/>
      <c r="P80" s="503"/>
    </row>
    <row r="81" spans="4:16" s="157" customFormat="1" ht="20.25" hidden="1" customHeight="1" outlineLevel="1">
      <c r="D81" s="507"/>
      <c r="E81" s="507"/>
      <c r="F81" s="507"/>
      <c r="G81" s="508"/>
      <c r="H81" s="508"/>
      <c r="I81" s="507"/>
      <c r="J81" s="507"/>
      <c r="K81" s="507"/>
      <c r="L81" s="507"/>
      <c r="M81" s="507"/>
      <c r="N81" s="507"/>
      <c r="O81" s="507"/>
      <c r="P81" s="503"/>
    </row>
    <row r="82" spans="4:16" s="157" customFormat="1" ht="20.25" hidden="1" customHeight="1" outlineLevel="1">
      <c r="D82" s="507"/>
      <c r="E82" s="507"/>
      <c r="F82" s="507"/>
      <c r="G82" s="508"/>
      <c r="H82" s="508"/>
      <c r="I82" s="507"/>
      <c r="J82" s="507"/>
      <c r="K82" s="507"/>
      <c r="L82" s="507"/>
      <c r="M82" s="507"/>
      <c r="N82" s="507"/>
      <c r="O82" s="507"/>
      <c r="P82" s="503"/>
    </row>
    <row r="83" spans="4:16" s="157" customFormat="1" ht="20.25" hidden="1" customHeight="1" outlineLevel="1">
      <c r="D83" s="507"/>
      <c r="E83" s="507"/>
      <c r="F83" s="507"/>
      <c r="G83" s="508"/>
      <c r="H83" s="508"/>
      <c r="I83" s="507"/>
      <c r="J83" s="507"/>
      <c r="K83" s="507"/>
      <c r="L83" s="507"/>
      <c r="M83" s="507"/>
      <c r="N83" s="507"/>
      <c r="O83" s="507"/>
      <c r="P83" s="503"/>
    </row>
    <row r="84" spans="4:16" s="157" customFormat="1" ht="20.25" hidden="1" customHeight="1" outlineLevel="1">
      <c r="D84" s="507"/>
      <c r="E84" s="507"/>
      <c r="F84" s="507"/>
      <c r="G84" s="508"/>
      <c r="H84" s="508"/>
      <c r="I84" s="507"/>
      <c r="J84" s="507"/>
      <c r="K84" s="507"/>
      <c r="L84" s="507"/>
      <c r="M84" s="507"/>
      <c r="N84" s="507"/>
      <c r="O84" s="507"/>
      <c r="P84" s="503"/>
    </row>
    <row r="85" spans="4:16" s="157" customFormat="1" ht="20.25" hidden="1" customHeight="1" outlineLevel="1">
      <c r="D85" s="507"/>
      <c r="E85" s="507"/>
      <c r="F85" s="507"/>
      <c r="G85" s="508"/>
      <c r="H85" s="508"/>
      <c r="I85" s="507"/>
      <c r="J85" s="507"/>
      <c r="K85" s="507"/>
      <c r="L85" s="507"/>
      <c r="M85" s="507"/>
      <c r="N85" s="507"/>
      <c r="O85" s="507"/>
      <c r="P85" s="503"/>
    </row>
    <row r="86" spans="4:16" s="157" customFormat="1" ht="20.25" hidden="1" customHeight="1" outlineLevel="1">
      <c r="D86" s="509"/>
      <c r="E86" s="509"/>
      <c r="F86" s="509"/>
      <c r="G86" s="510"/>
      <c r="H86" s="510"/>
      <c r="I86" s="509"/>
      <c r="J86" s="509"/>
      <c r="K86" s="509"/>
      <c r="L86" s="509"/>
      <c r="M86" s="509"/>
      <c r="N86" s="509"/>
      <c r="O86" s="509"/>
      <c r="P86" s="503"/>
    </row>
    <row r="87" spans="4:16" ht="15" customHeight="1" collapsed="1"/>
    <row r="88" spans="4:16" ht="18.75" customHeight="1">
      <c r="D88" s="172" t="s">
        <v>111</v>
      </c>
      <c r="E88" s="173"/>
      <c r="F88" s="170"/>
      <c r="G88" s="200"/>
      <c r="H88" s="214" t="s">
        <v>108</v>
      </c>
      <c r="I88" s="147"/>
      <c r="J88" s="147" t="s">
        <v>109</v>
      </c>
      <c r="K88" s="147"/>
      <c r="L88" s="147"/>
      <c r="M88" s="147"/>
      <c r="N88" s="147"/>
      <c r="O88" s="654" t="s">
        <v>110</v>
      </c>
      <c r="P88" s="654"/>
    </row>
    <row r="89" spans="4:16" ht="22.5" customHeight="1">
      <c r="E89" s="174" t="s">
        <v>112</v>
      </c>
    </row>
    <row r="90" spans="4:16" ht="41.25" customHeight="1">
      <c r="E90" s="174" t="s">
        <v>114</v>
      </c>
      <c r="F90" s="634" t="s">
        <v>764</v>
      </c>
      <c r="G90" s="535" t="s">
        <v>999</v>
      </c>
      <c r="H90" s="535"/>
      <c r="I90" s="535"/>
      <c r="J90" s="535"/>
      <c r="K90" s="584"/>
      <c r="L90" s="535"/>
      <c r="M90" s="537"/>
    </row>
    <row r="91" spans="4:16" ht="41.25" customHeight="1">
      <c r="E91" s="174" t="s">
        <v>113</v>
      </c>
      <c r="F91" s="534"/>
      <c r="G91" s="535" t="s">
        <v>1003</v>
      </c>
      <c r="H91" s="535"/>
      <c r="I91" s="535"/>
      <c r="J91" s="535"/>
      <c r="K91" s="584"/>
      <c r="L91" s="535"/>
      <c r="M91" s="535"/>
      <c r="N91" s="147"/>
      <c r="O91" s="654"/>
      <c r="P91" s="654"/>
    </row>
    <row r="92" spans="4:16" ht="41.25" customHeight="1">
      <c r="E92" s="174" t="s">
        <v>115</v>
      </c>
      <c r="F92" s="155"/>
      <c r="G92" s="535"/>
      <c r="H92" s="536"/>
      <c r="I92" s="536"/>
      <c r="J92" s="536"/>
      <c r="K92" s="147"/>
      <c r="L92" s="538"/>
      <c r="M92" s="538"/>
      <c r="N92" s="171"/>
      <c r="O92" s="171"/>
      <c r="P92" s="171"/>
    </row>
    <row r="93" spans="4:16" ht="18.45" customHeight="1">
      <c r="E93" s="174"/>
      <c r="F93" s="147"/>
      <c r="H93" s="147"/>
      <c r="I93" s="147"/>
      <c r="J93" s="147"/>
      <c r="K93" s="147"/>
      <c r="L93" s="171"/>
      <c r="M93" s="171"/>
      <c r="N93" s="171"/>
      <c r="O93" s="171"/>
      <c r="P93" s="171"/>
    </row>
    <row r="95" spans="4:16" ht="12" customHeight="1">
      <c r="D95" s="172"/>
      <c r="E95" s="173"/>
    </row>
    <row r="96" spans="4:16" ht="17.399999999999999" customHeight="1">
      <c r="E96" s="174"/>
      <c r="F96" s="174"/>
    </row>
    <row r="97" spans="4:15" ht="17.399999999999999" customHeight="1">
      <c r="E97" s="174"/>
      <c r="F97" s="174"/>
    </row>
    <row r="98" spans="4:15" ht="12" customHeight="1">
      <c r="D98" s="175"/>
      <c r="E98" s="175"/>
      <c r="H98" s="176"/>
      <c r="I98" s="176"/>
      <c r="J98" s="176"/>
      <c r="K98" s="176"/>
      <c r="L98" s="176"/>
      <c r="M98" s="176"/>
      <c r="N98" s="176"/>
      <c r="O98" s="176"/>
    </row>
    <row r="99" spans="4:15" ht="12" customHeight="1">
      <c r="D99" s="175"/>
      <c r="E99" s="175"/>
      <c r="H99" s="176"/>
      <c r="I99" s="176"/>
      <c r="J99" s="176"/>
      <c r="K99" s="176"/>
      <c r="L99" s="176"/>
      <c r="M99" s="176"/>
      <c r="N99" s="176"/>
      <c r="O99" s="176"/>
    </row>
  </sheetData>
  <autoFilter ref="D46:P63" xr:uid="{00000000-0009-0000-0000-000006000000}">
    <filterColumn colId="3">
      <filters>
        <filter val="0.046"/>
        <filter val="10.868"/>
        <filter val="11.677"/>
        <filter val="15.648"/>
        <filter val="15.768"/>
        <filter val="3.408"/>
        <filter val="35.194"/>
        <filter val="92.610"/>
      </filters>
    </filterColumn>
    <filterColumn colId="11" showButton="0"/>
  </autoFilter>
  <mergeCells count="44">
    <mergeCell ref="D63:F63"/>
    <mergeCell ref="I63:P63"/>
    <mergeCell ref="O91:P91"/>
    <mergeCell ref="O88:P88"/>
    <mergeCell ref="D66:D67"/>
    <mergeCell ref="M66:O67"/>
    <mergeCell ref="D65:O65"/>
    <mergeCell ref="G66:I66"/>
    <mergeCell ref="J66:J67"/>
    <mergeCell ref="K66:K67"/>
    <mergeCell ref="L66:L67"/>
    <mergeCell ref="F66:F67"/>
    <mergeCell ref="E66:E67"/>
    <mergeCell ref="I12:I13"/>
    <mergeCell ref="O46:P46"/>
    <mergeCell ref="D44:F44"/>
    <mergeCell ref="L13:M13"/>
    <mergeCell ref="L12:M12"/>
    <mergeCell ref="L14:M14"/>
    <mergeCell ref="L15:M15"/>
    <mergeCell ref="L16:M16"/>
    <mergeCell ref="L17:M17"/>
    <mergeCell ref="L18:M18"/>
    <mergeCell ref="L44:M44"/>
    <mergeCell ref="L22:M22"/>
    <mergeCell ref="L21:M21"/>
    <mergeCell ref="L20:M20"/>
    <mergeCell ref="L19:M19"/>
    <mergeCell ref="U12:U13"/>
    <mergeCell ref="H3:P3"/>
    <mergeCell ref="H4:P4"/>
    <mergeCell ref="D6:P6"/>
    <mergeCell ref="D12:D13"/>
    <mergeCell ref="E12:E13"/>
    <mergeCell ref="F12:F13"/>
    <mergeCell ref="G12:G13"/>
    <mergeCell ref="J12:J13"/>
    <mergeCell ref="P12:P13"/>
    <mergeCell ref="Q12:Q13"/>
    <mergeCell ref="H9:I9"/>
    <mergeCell ref="R12:R13"/>
    <mergeCell ref="S12:S13"/>
    <mergeCell ref="T12:T13"/>
    <mergeCell ref="H12:H13"/>
  </mergeCells>
  <conditionalFormatting sqref="G47:G59">
    <cfRule type="cellIs" dxfId="349" priority="2" operator="equal">
      <formula>0</formula>
    </cfRule>
  </conditionalFormatting>
  <conditionalFormatting sqref="G60:G62">
    <cfRule type="cellIs" dxfId="348" priority="1" operator="equal">
      <formula>0</formula>
    </cfRule>
  </conditionalFormatting>
  <dataValidations disablePrompts="1" count="2">
    <dataValidation type="list" allowBlank="1" showInputMessage="1" showErrorMessage="1" sqref="WVS983091 JG11 TC11 ACY11 AMU11 AWQ11 BGM11 BQI11 CAE11 CKA11 CTW11 DDS11 DNO11 DXK11 EHG11 ERC11 FAY11 FKU11 FUQ11 GEM11 GOI11 GYE11 HIA11 HRW11 IBS11 ILO11 IVK11 JFG11 JPC11 JYY11 KIU11 KSQ11 LCM11 LMI11 LWE11 MGA11 MPW11 MZS11 NJO11 NTK11 ODG11 ONC11 OWY11 PGU11 PQQ11 QAM11 QKI11 QUE11 REA11 RNW11 RXS11 SHO11 SRK11 TBG11 TLC11 TUY11 UEU11 UOQ11 UYM11 VII11 VSE11 WCA11 WLW11 WVS11 I65587 JG65587 TC65587 ACY65587 AMU65587 AWQ65587 BGM65587 BQI65587 CAE65587 CKA65587 CTW65587 DDS65587 DNO65587 DXK65587 EHG65587 ERC65587 FAY65587 FKU65587 FUQ65587 GEM65587 GOI65587 GYE65587 HIA65587 HRW65587 IBS65587 ILO65587 IVK65587 JFG65587 JPC65587 JYY65587 KIU65587 KSQ65587 LCM65587 LMI65587 LWE65587 MGA65587 MPW65587 MZS65587 NJO65587 NTK65587 ODG65587 ONC65587 OWY65587 PGU65587 PQQ65587 QAM65587 QKI65587 QUE65587 REA65587 RNW65587 RXS65587 SHO65587 SRK65587 TBG65587 TLC65587 TUY65587 UEU65587 UOQ65587 UYM65587 VII65587 VSE65587 WCA65587 WLW65587 WVS65587 I131123 JG131123 TC131123 ACY131123 AMU131123 AWQ131123 BGM131123 BQI131123 CAE131123 CKA131123 CTW131123 DDS131123 DNO131123 DXK131123 EHG131123 ERC131123 FAY131123 FKU131123 FUQ131123 GEM131123 GOI131123 GYE131123 HIA131123 HRW131123 IBS131123 ILO131123 IVK131123 JFG131123 JPC131123 JYY131123 KIU131123 KSQ131123 LCM131123 LMI131123 LWE131123 MGA131123 MPW131123 MZS131123 NJO131123 NTK131123 ODG131123 ONC131123 OWY131123 PGU131123 PQQ131123 QAM131123 QKI131123 QUE131123 REA131123 RNW131123 RXS131123 SHO131123 SRK131123 TBG131123 TLC131123 TUY131123 UEU131123 UOQ131123 UYM131123 VII131123 VSE131123 WCA131123 WLW131123 WVS131123 I196659 JG196659 TC196659 ACY196659 AMU196659 AWQ196659 BGM196659 BQI196659 CAE196659 CKA196659 CTW196659 DDS196659 DNO196659 DXK196659 EHG196659 ERC196659 FAY196659 FKU196659 FUQ196659 GEM196659 GOI196659 GYE196659 HIA196659 HRW196659 IBS196659 ILO196659 IVK196659 JFG196659 JPC196659 JYY196659 KIU196659 KSQ196659 LCM196659 LMI196659 LWE196659 MGA196659 MPW196659 MZS196659 NJO196659 NTK196659 ODG196659 ONC196659 OWY196659 PGU196659 PQQ196659 QAM196659 QKI196659 QUE196659 REA196659 RNW196659 RXS196659 SHO196659 SRK196659 TBG196659 TLC196659 TUY196659 UEU196659 UOQ196659 UYM196659 VII196659 VSE196659 WCA196659 WLW196659 WVS196659 I262195 JG262195 TC262195 ACY262195 AMU262195 AWQ262195 BGM262195 BQI262195 CAE262195 CKA262195 CTW262195 DDS262195 DNO262195 DXK262195 EHG262195 ERC262195 FAY262195 FKU262195 FUQ262195 GEM262195 GOI262195 GYE262195 HIA262195 HRW262195 IBS262195 ILO262195 IVK262195 JFG262195 JPC262195 JYY262195 KIU262195 KSQ262195 LCM262195 LMI262195 LWE262195 MGA262195 MPW262195 MZS262195 NJO262195 NTK262195 ODG262195 ONC262195 OWY262195 PGU262195 PQQ262195 QAM262195 QKI262195 QUE262195 REA262195 RNW262195 RXS262195 SHO262195 SRK262195 TBG262195 TLC262195 TUY262195 UEU262195 UOQ262195 UYM262195 VII262195 VSE262195 WCA262195 WLW262195 WVS262195 I327731 JG327731 TC327731 ACY327731 AMU327731 AWQ327731 BGM327731 BQI327731 CAE327731 CKA327731 CTW327731 DDS327731 DNO327731 DXK327731 EHG327731 ERC327731 FAY327731 FKU327731 FUQ327731 GEM327731 GOI327731 GYE327731 HIA327731 HRW327731 IBS327731 ILO327731 IVK327731 JFG327731 JPC327731 JYY327731 KIU327731 KSQ327731 LCM327731 LMI327731 LWE327731 MGA327731 MPW327731 MZS327731 NJO327731 NTK327731 ODG327731 ONC327731 OWY327731 PGU327731 PQQ327731 QAM327731 QKI327731 QUE327731 REA327731 RNW327731 RXS327731 SHO327731 SRK327731 TBG327731 TLC327731 TUY327731 UEU327731 UOQ327731 UYM327731 VII327731 VSE327731 WCA327731 WLW327731 WVS327731 I393267 JG393267 TC393267 ACY393267 AMU393267 AWQ393267 BGM393267 BQI393267 CAE393267 CKA393267 CTW393267 DDS393267 DNO393267 DXK393267 EHG393267 ERC393267 FAY393267 FKU393267 FUQ393267 GEM393267 GOI393267 GYE393267 HIA393267 HRW393267 IBS393267 ILO393267 IVK393267 JFG393267 JPC393267 JYY393267 KIU393267 KSQ393267 LCM393267 LMI393267 LWE393267 MGA393267 MPW393267 MZS393267 NJO393267 NTK393267 ODG393267 ONC393267 OWY393267 PGU393267 PQQ393267 QAM393267 QKI393267 QUE393267 REA393267 RNW393267 RXS393267 SHO393267 SRK393267 TBG393267 TLC393267 TUY393267 UEU393267 UOQ393267 UYM393267 VII393267 VSE393267 WCA393267 WLW393267 WVS393267 I458803 JG458803 TC458803 ACY458803 AMU458803 AWQ458803 BGM458803 BQI458803 CAE458803 CKA458803 CTW458803 DDS458803 DNO458803 DXK458803 EHG458803 ERC458803 FAY458803 FKU458803 FUQ458803 GEM458803 GOI458803 GYE458803 HIA458803 HRW458803 IBS458803 ILO458803 IVK458803 JFG458803 JPC458803 JYY458803 KIU458803 KSQ458803 LCM458803 LMI458803 LWE458803 MGA458803 MPW458803 MZS458803 NJO458803 NTK458803 ODG458803 ONC458803 OWY458803 PGU458803 PQQ458803 QAM458803 QKI458803 QUE458803 REA458803 RNW458803 RXS458803 SHO458803 SRK458803 TBG458803 TLC458803 TUY458803 UEU458803 UOQ458803 UYM458803 VII458803 VSE458803 WCA458803 WLW458803 WVS458803 I524339 JG524339 TC524339 ACY524339 AMU524339 AWQ524339 BGM524339 BQI524339 CAE524339 CKA524339 CTW524339 DDS524339 DNO524339 DXK524339 EHG524339 ERC524339 FAY524339 FKU524339 FUQ524339 GEM524339 GOI524339 GYE524339 HIA524339 HRW524339 IBS524339 ILO524339 IVK524339 JFG524339 JPC524339 JYY524339 KIU524339 KSQ524339 LCM524339 LMI524339 LWE524339 MGA524339 MPW524339 MZS524339 NJO524339 NTK524339 ODG524339 ONC524339 OWY524339 PGU524339 PQQ524339 QAM524339 QKI524339 QUE524339 REA524339 RNW524339 RXS524339 SHO524339 SRK524339 TBG524339 TLC524339 TUY524339 UEU524339 UOQ524339 UYM524339 VII524339 VSE524339 WCA524339 WLW524339 WVS524339 I589875 JG589875 TC589875 ACY589875 AMU589875 AWQ589875 BGM589875 BQI589875 CAE589875 CKA589875 CTW589875 DDS589875 DNO589875 DXK589875 EHG589875 ERC589875 FAY589875 FKU589875 FUQ589875 GEM589875 GOI589875 GYE589875 HIA589875 HRW589875 IBS589875 ILO589875 IVK589875 JFG589875 JPC589875 JYY589875 KIU589875 KSQ589875 LCM589875 LMI589875 LWE589875 MGA589875 MPW589875 MZS589875 NJO589875 NTK589875 ODG589875 ONC589875 OWY589875 PGU589875 PQQ589875 QAM589875 QKI589875 QUE589875 REA589875 RNW589875 RXS589875 SHO589875 SRK589875 TBG589875 TLC589875 TUY589875 UEU589875 UOQ589875 UYM589875 VII589875 VSE589875 WCA589875 WLW589875 WVS589875 I655411 JG655411 TC655411 ACY655411 AMU655411 AWQ655411 BGM655411 BQI655411 CAE655411 CKA655411 CTW655411 DDS655411 DNO655411 DXK655411 EHG655411 ERC655411 FAY655411 FKU655411 FUQ655411 GEM655411 GOI655411 GYE655411 HIA655411 HRW655411 IBS655411 ILO655411 IVK655411 JFG655411 JPC655411 JYY655411 KIU655411 KSQ655411 LCM655411 LMI655411 LWE655411 MGA655411 MPW655411 MZS655411 NJO655411 NTK655411 ODG655411 ONC655411 OWY655411 PGU655411 PQQ655411 QAM655411 QKI655411 QUE655411 REA655411 RNW655411 RXS655411 SHO655411 SRK655411 TBG655411 TLC655411 TUY655411 UEU655411 UOQ655411 UYM655411 VII655411 VSE655411 WCA655411 WLW655411 WVS655411 I720947 JG720947 TC720947 ACY720947 AMU720947 AWQ720947 BGM720947 BQI720947 CAE720947 CKA720947 CTW720947 DDS720947 DNO720947 DXK720947 EHG720947 ERC720947 FAY720947 FKU720947 FUQ720947 GEM720947 GOI720947 GYE720947 HIA720947 HRW720947 IBS720947 ILO720947 IVK720947 JFG720947 JPC720947 JYY720947 KIU720947 KSQ720947 LCM720947 LMI720947 LWE720947 MGA720947 MPW720947 MZS720947 NJO720947 NTK720947 ODG720947 ONC720947 OWY720947 PGU720947 PQQ720947 QAM720947 QKI720947 QUE720947 REA720947 RNW720947 RXS720947 SHO720947 SRK720947 TBG720947 TLC720947 TUY720947 UEU720947 UOQ720947 UYM720947 VII720947 VSE720947 WCA720947 WLW720947 WVS720947 I786483 JG786483 TC786483 ACY786483 AMU786483 AWQ786483 BGM786483 BQI786483 CAE786483 CKA786483 CTW786483 DDS786483 DNO786483 DXK786483 EHG786483 ERC786483 FAY786483 FKU786483 FUQ786483 GEM786483 GOI786483 GYE786483 HIA786483 HRW786483 IBS786483 ILO786483 IVK786483 JFG786483 JPC786483 JYY786483 KIU786483 KSQ786483 LCM786483 LMI786483 LWE786483 MGA786483 MPW786483 MZS786483 NJO786483 NTK786483 ODG786483 ONC786483 OWY786483 PGU786483 PQQ786483 QAM786483 QKI786483 QUE786483 REA786483 RNW786483 RXS786483 SHO786483 SRK786483 TBG786483 TLC786483 TUY786483 UEU786483 UOQ786483 UYM786483 VII786483 VSE786483 WCA786483 WLW786483 WVS786483 I852019 JG852019 TC852019 ACY852019 AMU852019 AWQ852019 BGM852019 BQI852019 CAE852019 CKA852019 CTW852019 DDS852019 DNO852019 DXK852019 EHG852019 ERC852019 FAY852019 FKU852019 FUQ852019 GEM852019 GOI852019 GYE852019 HIA852019 HRW852019 IBS852019 ILO852019 IVK852019 JFG852019 JPC852019 JYY852019 KIU852019 KSQ852019 LCM852019 LMI852019 LWE852019 MGA852019 MPW852019 MZS852019 NJO852019 NTK852019 ODG852019 ONC852019 OWY852019 PGU852019 PQQ852019 QAM852019 QKI852019 QUE852019 REA852019 RNW852019 RXS852019 SHO852019 SRK852019 TBG852019 TLC852019 TUY852019 UEU852019 UOQ852019 UYM852019 VII852019 VSE852019 WCA852019 WLW852019 WVS852019 I917555 JG917555 TC917555 ACY917555 AMU917555 AWQ917555 BGM917555 BQI917555 CAE917555 CKA917555 CTW917555 DDS917555 DNO917555 DXK917555 EHG917555 ERC917555 FAY917555 FKU917555 FUQ917555 GEM917555 GOI917555 GYE917555 HIA917555 HRW917555 IBS917555 ILO917555 IVK917555 JFG917555 JPC917555 JYY917555 KIU917555 KSQ917555 LCM917555 LMI917555 LWE917555 MGA917555 MPW917555 MZS917555 NJO917555 NTK917555 ODG917555 ONC917555 OWY917555 PGU917555 PQQ917555 QAM917555 QKI917555 QUE917555 REA917555 RNW917555 RXS917555 SHO917555 SRK917555 TBG917555 TLC917555 TUY917555 UEU917555 UOQ917555 UYM917555 VII917555 VSE917555 WCA917555 WLW917555 WVS917555 I983091 JG983091 TC983091 ACY983091 AMU983091 AWQ983091 BGM983091 BQI983091 CAE983091 CKA983091 CTW983091 DDS983091 DNO983091 DXK983091 EHG983091 ERC983091 FAY983091 FKU983091 FUQ983091 GEM983091 GOI983091 GYE983091 HIA983091 HRW983091 IBS983091 ILO983091 IVK983091 JFG983091 JPC983091 JYY983091 KIU983091 KSQ983091 LCM983091 LMI983091 LWE983091 MGA983091 MPW983091 MZS983091 NJO983091 NTK983091 ODG983091 ONC983091 OWY983091 PGU983091 PQQ983091 QAM983091 QKI983091 QUE983091 REA983091 RNW983091 RXS983091 SHO983091 SRK983091 TBG983091 TLC983091 TUY983091 UEU983091 UOQ983091 UYM983091 VII983091 VSE983091 WCA983091 WLW983091" xr:uid="{00000000-0002-0000-0600-000000000000}">
      <formula1>"ACACIA, ACACIA FSC, ACACIA GHÉP, EUCA, EUCA FSC"</formula1>
    </dataValidation>
    <dataValidation type="list" allowBlank="1" showInputMessage="1" showErrorMessage="1" sqref="I11" xr:uid="{00000000-0002-0000-0600-000001000000}">
      <formula1>"ACACIA, BẠCH ĐÀN,"</formula1>
    </dataValidation>
  </dataValidations>
  <hyperlinks>
    <hyperlink ref="U7" location="'Tổng hợp Vật tư'!A1" display="TỔNG HỢP VẬT TƯ" xr:uid="{00000000-0004-0000-0600-000000000000}"/>
  </hyperlinks>
  <printOptions horizontalCentered="1"/>
  <pageMargins left="0.19685039370078741" right="0.19685039370078741" top="0.23622047244094491" bottom="0" header="0.31496062992125984" footer="0.31496062992125984"/>
  <pageSetup scale="70" fitToHeight="0" orientation="landscape" r:id="rId1"/>
  <rowBreaks count="1" manualBreakCount="1">
    <brk id="94" max="20" man="1"/>
  </rowBreaks>
  <colBreaks count="1" manualBreakCount="1">
    <brk id="16"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2000000}">
          <x14:formula1>
            <xm:f>'TH DẦU MÀU'!$C$9:$C$40</xm:f>
          </x14:formula1>
          <xm:sqref>Q14:Q43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U34"/>
  <sheetViews>
    <sheetView view="pageBreakPreview" topLeftCell="A6" zoomScale="60" zoomScaleNormal="70" workbookViewId="0">
      <selection activeCell="J19" sqref="J19"/>
    </sheetView>
  </sheetViews>
  <sheetFormatPr defaultColWidth="7.6328125" defaultRowHeight="15"/>
  <cols>
    <col min="1" max="1" width="13.90625" style="131" customWidth="1"/>
    <col min="2" max="2" width="13.6328125" style="131" customWidth="1"/>
    <col min="3" max="3" width="11.90625" style="177" customWidth="1"/>
    <col min="4" max="4" width="11" style="177" customWidth="1"/>
    <col min="5" max="18" width="11" style="131" customWidth="1"/>
    <col min="19" max="20" width="11" style="131" hidden="1" customWidth="1"/>
    <col min="21" max="21" width="16" style="131" customWidth="1"/>
    <col min="22" max="261" width="7.6328125" style="131"/>
    <col min="262" max="262" width="13.90625" style="131" customWidth="1"/>
    <col min="263" max="263" width="13.6328125" style="131" customWidth="1"/>
    <col min="264" max="265" width="11.90625" style="131" customWidth="1"/>
    <col min="266" max="275" width="8.08984375" style="131" customWidth="1"/>
    <col min="276" max="276" width="10.6328125" style="131" customWidth="1"/>
    <col min="277" max="277" width="18.453125" style="131" customWidth="1"/>
    <col min="278" max="517" width="7.6328125" style="131"/>
    <col min="518" max="518" width="13.90625" style="131" customWidth="1"/>
    <col min="519" max="519" width="13.6328125" style="131" customWidth="1"/>
    <col min="520" max="521" width="11.90625" style="131" customWidth="1"/>
    <col min="522" max="531" width="8.08984375" style="131" customWidth="1"/>
    <col min="532" max="532" width="10.6328125" style="131" customWidth="1"/>
    <col min="533" max="533" width="18.453125" style="131" customWidth="1"/>
    <col min="534" max="773" width="7.6328125" style="131"/>
    <col min="774" max="774" width="13.90625" style="131" customWidth="1"/>
    <col min="775" max="775" width="13.6328125" style="131" customWidth="1"/>
    <col min="776" max="777" width="11.90625" style="131" customWidth="1"/>
    <col min="778" max="787" width="8.08984375" style="131" customWidth="1"/>
    <col min="788" max="788" width="10.6328125" style="131" customWidth="1"/>
    <col min="789" max="789" width="18.453125" style="131" customWidth="1"/>
    <col min="790" max="1029" width="7.6328125" style="131"/>
    <col min="1030" max="1030" width="13.90625" style="131" customWidth="1"/>
    <col min="1031" max="1031" width="13.6328125" style="131" customWidth="1"/>
    <col min="1032" max="1033" width="11.90625" style="131" customWidth="1"/>
    <col min="1034" max="1043" width="8.08984375" style="131" customWidth="1"/>
    <col min="1044" max="1044" width="10.6328125" style="131" customWidth="1"/>
    <col min="1045" max="1045" width="18.453125" style="131" customWidth="1"/>
    <col min="1046" max="1285" width="7.6328125" style="131"/>
    <col min="1286" max="1286" width="13.90625" style="131" customWidth="1"/>
    <col min="1287" max="1287" width="13.6328125" style="131" customWidth="1"/>
    <col min="1288" max="1289" width="11.90625" style="131" customWidth="1"/>
    <col min="1290" max="1299" width="8.08984375" style="131" customWidth="1"/>
    <col min="1300" max="1300" width="10.6328125" style="131" customWidth="1"/>
    <col min="1301" max="1301" width="18.453125" style="131" customWidth="1"/>
    <col min="1302" max="1541" width="7.6328125" style="131"/>
    <col min="1542" max="1542" width="13.90625" style="131" customWidth="1"/>
    <col min="1543" max="1543" width="13.6328125" style="131" customWidth="1"/>
    <col min="1544" max="1545" width="11.90625" style="131" customWidth="1"/>
    <col min="1546" max="1555" width="8.08984375" style="131" customWidth="1"/>
    <col min="1556" max="1556" width="10.6328125" style="131" customWidth="1"/>
    <col min="1557" max="1557" width="18.453125" style="131" customWidth="1"/>
    <col min="1558" max="1797" width="7.6328125" style="131"/>
    <col min="1798" max="1798" width="13.90625" style="131" customWidth="1"/>
    <col min="1799" max="1799" width="13.6328125" style="131" customWidth="1"/>
    <col min="1800" max="1801" width="11.90625" style="131" customWidth="1"/>
    <col min="1802" max="1811" width="8.08984375" style="131" customWidth="1"/>
    <col min="1812" max="1812" width="10.6328125" style="131" customWidth="1"/>
    <col min="1813" max="1813" width="18.453125" style="131" customWidth="1"/>
    <col min="1814" max="2053" width="7.6328125" style="131"/>
    <col min="2054" max="2054" width="13.90625" style="131" customWidth="1"/>
    <col min="2055" max="2055" width="13.6328125" style="131" customWidth="1"/>
    <col min="2056" max="2057" width="11.90625" style="131" customWidth="1"/>
    <col min="2058" max="2067" width="8.08984375" style="131" customWidth="1"/>
    <col min="2068" max="2068" width="10.6328125" style="131" customWidth="1"/>
    <col min="2069" max="2069" width="18.453125" style="131" customWidth="1"/>
    <col min="2070" max="2309" width="7.6328125" style="131"/>
    <col min="2310" max="2310" width="13.90625" style="131" customWidth="1"/>
    <col min="2311" max="2311" width="13.6328125" style="131" customWidth="1"/>
    <col min="2312" max="2313" width="11.90625" style="131" customWidth="1"/>
    <col min="2314" max="2323" width="8.08984375" style="131" customWidth="1"/>
    <col min="2324" max="2324" width="10.6328125" style="131" customWidth="1"/>
    <col min="2325" max="2325" width="18.453125" style="131" customWidth="1"/>
    <col min="2326" max="2565" width="7.6328125" style="131"/>
    <col min="2566" max="2566" width="13.90625" style="131" customWidth="1"/>
    <col min="2567" max="2567" width="13.6328125" style="131" customWidth="1"/>
    <col min="2568" max="2569" width="11.90625" style="131" customWidth="1"/>
    <col min="2570" max="2579" width="8.08984375" style="131" customWidth="1"/>
    <col min="2580" max="2580" width="10.6328125" style="131" customWidth="1"/>
    <col min="2581" max="2581" width="18.453125" style="131" customWidth="1"/>
    <col min="2582" max="2821" width="7.6328125" style="131"/>
    <col min="2822" max="2822" width="13.90625" style="131" customWidth="1"/>
    <col min="2823" max="2823" width="13.6328125" style="131" customWidth="1"/>
    <col min="2824" max="2825" width="11.90625" style="131" customWidth="1"/>
    <col min="2826" max="2835" width="8.08984375" style="131" customWidth="1"/>
    <col min="2836" max="2836" width="10.6328125" style="131" customWidth="1"/>
    <col min="2837" max="2837" width="18.453125" style="131" customWidth="1"/>
    <col min="2838" max="3077" width="7.6328125" style="131"/>
    <col min="3078" max="3078" width="13.90625" style="131" customWidth="1"/>
    <col min="3079" max="3079" width="13.6328125" style="131" customWidth="1"/>
    <col min="3080" max="3081" width="11.90625" style="131" customWidth="1"/>
    <col min="3082" max="3091" width="8.08984375" style="131" customWidth="1"/>
    <col min="3092" max="3092" width="10.6328125" style="131" customWidth="1"/>
    <col min="3093" max="3093" width="18.453125" style="131" customWidth="1"/>
    <col min="3094" max="3333" width="7.6328125" style="131"/>
    <col min="3334" max="3334" width="13.90625" style="131" customWidth="1"/>
    <col min="3335" max="3335" width="13.6328125" style="131" customWidth="1"/>
    <col min="3336" max="3337" width="11.90625" style="131" customWidth="1"/>
    <col min="3338" max="3347" width="8.08984375" style="131" customWidth="1"/>
    <col min="3348" max="3348" width="10.6328125" style="131" customWidth="1"/>
    <col min="3349" max="3349" width="18.453125" style="131" customWidth="1"/>
    <col min="3350" max="3589" width="7.6328125" style="131"/>
    <col min="3590" max="3590" width="13.90625" style="131" customWidth="1"/>
    <col min="3591" max="3591" width="13.6328125" style="131" customWidth="1"/>
    <col min="3592" max="3593" width="11.90625" style="131" customWidth="1"/>
    <col min="3594" max="3603" width="8.08984375" style="131" customWidth="1"/>
    <col min="3604" max="3604" width="10.6328125" style="131" customWidth="1"/>
    <col min="3605" max="3605" width="18.453125" style="131" customWidth="1"/>
    <col min="3606" max="3845" width="7.6328125" style="131"/>
    <col min="3846" max="3846" width="13.90625" style="131" customWidth="1"/>
    <col min="3847" max="3847" width="13.6328125" style="131" customWidth="1"/>
    <col min="3848" max="3849" width="11.90625" style="131" customWidth="1"/>
    <col min="3850" max="3859" width="8.08984375" style="131" customWidth="1"/>
    <col min="3860" max="3860" width="10.6328125" style="131" customWidth="1"/>
    <col min="3861" max="3861" width="18.453125" style="131" customWidth="1"/>
    <col min="3862" max="4101" width="7.6328125" style="131"/>
    <col min="4102" max="4102" width="13.90625" style="131" customWidth="1"/>
    <col min="4103" max="4103" width="13.6328125" style="131" customWidth="1"/>
    <col min="4104" max="4105" width="11.90625" style="131" customWidth="1"/>
    <col min="4106" max="4115" width="8.08984375" style="131" customWidth="1"/>
    <col min="4116" max="4116" width="10.6328125" style="131" customWidth="1"/>
    <col min="4117" max="4117" width="18.453125" style="131" customWidth="1"/>
    <col min="4118" max="4357" width="7.6328125" style="131"/>
    <col min="4358" max="4358" width="13.90625" style="131" customWidth="1"/>
    <col min="4359" max="4359" width="13.6328125" style="131" customWidth="1"/>
    <col min="4360" max="4361" width="11.90625" style="131" customWidth="1"/>
    <col min="4362" max="4371" width="8.08984375" style="131" customWidth="1"/>
    <col min="4372" max="4372" width="10.6328125" style="131" customWidth="1"/>
    <col min="4373" max="4373" width="18.453125" style="131" customWidth="1"/>
    <col min="4374" max="4613" width="7.6328125" style="131"/>
    <col min="4614" max="4614" width="13.90625" style="131" customWidth="1"/>
    <col min="4615" max="4615" width="13.6328125" style="131" customWidth="1"/>
    <col min="4616" max="4617" width="11.90625" style="131" customWidth="1"/>
    <col min="4618" max="4627" width="8.08984375" style="131" customWidth="1"/>
    <col min="4628" max="4628" width="10.6328125" style="131" customWidth="1"/>
    <col min="4629" max="4629" width="18.453125" style="131" customWidth="1"/>
    <col min="4630" max="4869" width="7.6328125" style="131"/>
    <col min="4870" max="4870" width="13.90625" style="131" customWidth="1"/>
    <col min="4871" max="4871" width="13.6328125" style="131" customWidth="1"/>
    <col min="4872" max="4873" width="11.90625" style="131" customWidth="1"/>
    <col min="4874" max="4883" width="8.08984375" style="131" customWidth="1"/>
    <col min="4884" max="4884" width="10.6328125" style="131" customWidth="1"/>
    <col min="4885" max="4885" width="18.453125" style="131" customWidth="1"/>
    <col min="4886" max="5125" width="7.6328125" style="131"/>
    <col min="5126" max="5126" width="13.90625" style="131" customWidth="1"/>
    <col min="5127" max="5127" width="13.6328125" style="131" customWidth="1"/>
    <col min="5128" max="5129" width="11.90625" style="131" customWidth="1"/>
    <col min="5130" max="5139" width="8.08984375" style="131" customWidth="1"/>
    <col min="5140" max="5140" width="10.6328125" style="131" customWidth="1"/>
    <col min="5141" max="5141" width="18.453125" style="131" customWidth="1"/>
    <col min="5142" max="5381" width="7.6328125" style="131"/>
    <col min="5382" max="5382" width="13.90625" style="131" customWidth="1"/>
    <col min="5383" max="5383" width="13.6328125" style="131" customWidth="1"/>
    <col min="5384" max="5385" width="11.90625" style="131" customWidth="1"/>
    <col min="5386" max="5395" width="8.08984375" style="131" customWidth="1"/>
    <col min="5396" max="5396" width="10.6328125" style="131" customWidth="1"/>
    <col min="5397" max="5397" width="18.453125" style="131" customWidth="1"/>
    <col min="5398" max="5637" width="7.6328125" style="131"/>
    <col min="5638" max="5638" width="13.90625" style="131" customWidth="1"/>
    <col min="5639" max="5639" width="13.6328125" style="131" customWidth="1"/>
    <col min="5640" max="5641" width="11.90625" style="131" customWidth="1"/>
    <col min="5642" max="5651" width="8.08984375" style="131" customWidth="1"/>
    <col min="5652" max="5652" width="10.6328125" style="131" customWidth="1"/>
    <col min="5653" max="5653" width="18.453125" style="131" customWidth="1"/>
    <col min="5654" max="5893" width="7.6328125" style="131"/>
    <col min="5894" max="5894" width="13.90625" style="131" customWidth="1"/>
    <col min="5895" max="5895" width="13.6328125" style="131" customWidth="1"/>
    <col min="5896" max="5897" width="11.90625" style="131" customWidth="1"/>
    <col min="5898" max="5907" width="8.08984375" style="131" customWidth="1"/>
    <col min="5908" max="5908" width="10.6328125" style="131" customWidth="1"/>
    <col min="5909" max="5909" width="18.453125" style="131" customWidth="1"/>
    <col min="5910" max="6149" width="7.6328125" style="131"/>
    <col min="6150" max="6150" width="13.90625" style="131" customWidth="1"/>
    <col min="6151" max="6151" width="13.6328125" style="131" customWidth="1"/>
    <col min="6152" max="6153" width="11.90625" style="131" customWidth="1"/>
    <col min="6154" max="6163" width="8.08984375" style="131" customWidth="1"/>
    <col min="6164" max="6164" width="10.6328125" style="131" customWidth="1"/>
    <col min="6165" max="6165" width="18.453125" style="131" customWidth="1"/>
    <col min="6166" max="6405" width="7.6328125" style="131"/>
    <col min="6406" max="6406" width="13.90625" style="131" customWidth="1"/>
    <col min="6407" max="6407" width="13.6328125" style="131" customWidth="1"/>
    <col min="6408" max="6409" width="11.90625" style="131" customWidth="1"/>
    <col min="6410" max="6419" width="8.08984375" style="131" customWidth="1"/>
    <col min="6420" max="6420" width="10.6328125" style="131" customWidth="1"/>
    <col min="6421" max="6421" width="18.453125" style="131" customWidth="1"/>
    <col min="6422" max="6661" width="7.6328125" style="131"/>
    <col min="6662" max="6662" width="13.90625" style="131" customWidth="1"/>
    <col min="6663" max="6663" width="13.6328125" style="131" customWidth="1"/>
    <col min="6664" max="6665" width="11.90625" style="131" customWidth="1"/>
    <col min="6666" max="6675" width="8.08984375" style="131" customWidth="1"/>
    <col min="6676" max="6676" width="10.6328125" style="131" customWidth="1"/>
    <col min="6677" max="6677" width="18.453125" style="131" customWidth="1"/>
    <col min="6678" max="6917" width="7.6328125" style="131"/>
    <col min="6918" max="6918" width="13.90625" style="131" customWidth="1"/>
    <col min="6919" max="6919" width="13.6328125" style="131" customWidth="1"/>
    <col min="6920" max="6921" width="11.90625" style="131" customWidth="1"/>
    <col min="6922" max="6931" width="8.08984375" style="131" customWidth="1"/>
    <col min="6932" max="6932" width="10.6328125" style="131" customWidth="1"/>
    <col min="6933" max="6933" width="18.453125" style="131" customWidth="1"/>
    <col min="6934" max="7173" width="7.6328125" style="131"/>
    <col min="7174" max="7174" width="13.90625" style="131" customWidth="1"/>
    <col min="7175" max="7175" width="13.6328125" style="131" customWidth="1"/>
    <col min="7176" max="7177" width="11.90625" style="131" customWidth="1"/>
    <col min="7178" max="7187" width="8.08984375" style="131" customWidth="1"/>
    <col min="7188" max="7188" width="10.6328125" style="131" customWidth="1"/>
    <col min="7189" max="7189" width="18.453125" style="131" customWidth="1"/>
    <col min="7190" max="7429" width="7.6328125" style="131"/>
    <col min="7430" max="7430" width="13.90625" style="131" customWidth="1"/>
    <col min="7431" max="7431" width="13.6328125" style="131" customWidth="1"/>
    <col min="7432" max="7433" width="11.90625" style="131" customWidth="1"/>
    <col min="7434" max="7443" width="8.08984375" style="131" customWidth="1"/>
    <col min="7444" max="7444" width="10.6328125" style="131" customWidth="1"/>
    <col min="7445" max="7445" width="18.453125" style="131" customWidth="1"/>
    <col min="7446" max="7685" width="7.6328125" style="131"/>
    <col min="7686" max="7686" width="13.90625" style="131" customWidth="1"/>
    <col min="7687" max="7687" width="13.6328125" style="131" customWidth="1"/>
    <col min="7688" max="7689" width="11.90625" style="131" customWidth="1"/>
    <col min="7690" max="7699" width="8.08984375" style="131" customWidth="1"/>
    <col min="7700" max="7700" width="10.6328125" style="131" customWidth="1"/>
    <col min="7701" max="7701" width="18.453125" style="131" customWidth="1"/>
    <col min="7702" max="7941" width="7.6328125" style="131"/>
    <col min="7942" max="7942" width="13.90625" style="131" customWidth="1"/>
    <col min="7943" max="7943" width="13.6328125" style="131" customWidth="1"/>
    <col min="7944" max="7945" width="11.90625" style="131" customWidth="1"/>
    <col min="7946" max="7955" width="8.08984375" style="131" customWidth="1"/>
    <col min="7956" max="7956" width="10.6328125" style="131" customWidth="1"/>
    <col min="7957" max="7957" width="18.453125" style="131" customWidth="1"/>
    <col min="7958" max="8197" width="7.6328125" style="131"/>
    <col min="8198" max="8198" width="13.90625" style="131" customWidth="1"/>
    <col min="8199" max="8199" width="13.6328125" style="131" customWidth="1"/>
    <col min="8200" max="8201" width="11.90625" style="131" customWidth="1"/>
    <col min="8202" max="8211" width="8.08984375" style="131" customWidth="1"/>
    <col min="8212" max="8212" width="10.6328125" style="131" customWidth="1"/>
    <col min="8213" max="8213" width="18.453125" style="131" customWidth="1"/>
    <col min="8214" max="8453" width="7.6328125" style="131"/>
    <col min="8454" max="8454" width="13.90625" style="131" customWidth="1"/>
    <col min="8455" max="8455" width="13.6328125" style="131" customWidth="1"/>
    <col min="8456" max="8457" width="11.90625" style="131" customWidth="1"/>
    <col min="8458" max="8467" width="8.08984375" style="131" customWidth="1"/>
    <col min="8468" max="8468" width="10.6328125" style="131" customWidth="1"/>
    <col min="8469" max="8469" width="18.453125" style="131" customWidth="1"/>
    <col min="8470" max="8709" width="7.6328125" style="131"/>
    <col min="8710" max="8710" width="13.90625" style="131" customWidth="1"/>
    <col min="8711" max="8711" width="13.6328125" style="131" customWidth="1"/>
    <col min="8712" max="8713" width="11.90625" style="131" customWidth="1"/>
    <col min="8714" max="8723" width="8.08984375" style="131" customWidth="1"/>
    <col min="8724" max="8724" width="10.6328125" style="131" customWidth="1"/>
    <col min="8725" max="8725" width="18.453125" style="131" customWidth="1"/>
    <col min="8726" max="8965" width="7.6328125" style="131"/>
    <col min="8966" max="8966" width="13.90625" style="131" customWidth="1"/>
    <col min="8967" max="8967" width="13.6328125" style="131" customWidth="1"/>
    <col min="8968" max="8969" width="11.90625" style="131" customWidth="1"/>
    <col min="8970" max="8979" width="8.08984375" style="131" customWidth="1"/>
    <col min="8980" max="8980" width="10.6328125" style="131" customWidth="1"/>
    <col min="8981" max="8981" width="18.453125" style="131" customWidth="1"/>
    <col min="8982" max="9221" width="7.6328125" style="131"/>
    <col min="9222" max="9222" width="13.90625" style="131" customWidth="1"/>
    <col min="9223" max="9223" width="13.6328125" style="131" customWidth="1"/>
    <col min="9224" max="9225" width="11.90625" style="131" customWidth="1"/>
    <col min="9226" max="9235" width="8.08984375" style="131" customWidth="1"/>
    <col min="9236" max="9236" width="10.6328125" style="131" customWidth="1"/>
    <col min="9237" max="9237" width="18.453125" style="131" customWidth="1"/>
    <col min="9238" max="9477" width="7.6328125" style="131"/>
    <col min="9478" max="9478" width="13.90625" style="131" customWidth="1"/>
    <col min="9479" max="9479" width="13.6328125" style="131" customWidth="1"/>
    <col min="9480" max="9481" width="11.90625" style="131" customWidth="1"/>
    <col min="9482" max="9491" width="8.08984375" style="131" customWidth="1"/>
    <col min="9492" max="9492" width="10.6328125" style="131" customWidth="1"/>
    <col min="9493" max="9493" width="18.453125" style="131" customWidth="1"/>
    <col min="9494" max="9733" width="7.6328125" style="131"/>
    <col min="9734" max="9734" width="13.90625" style="131" customWidth="1"/>
    <col min="9735" max="9735" width="13.6328125" style="131" customWidth="1"/>
    <col min="9736" max="9737" width="11.90625" style="131" customWidth="1"/>
    <col min="9738" max="9747" width="8.08984375" style="131" customWidth="1"/>
    <col min="9748" max="9748" width="10.6328125" style="131" customWidth="1"/>
    <col min="9749" max="9749" width="18.453125" style="131" customWidth="1"/>
    <col min="9750" max="9989" width="7.6328125" style="131"/>
    <col min="9990" max="9990" width="13.90625" style="131" customWidth="1"/>
    <col min="9991" max="9991" width="13.6328125" style="131" customWidth="1"/>
    <col min="9992" max="9993" width="11.90625" style="131" customWidth="1"/>
    <col min="9994" max="10003" width="8.08984375" style="131" customWidth="1"/>
    <col min="10004" max="10004" width="10.6328125" style="131" customWidth="1"/>
    <col min="10005" max="10005" width="18.453125" style="131" customWidth="1"/>
    <col min="10006" max="10245" width="7.6328125" style="131"/>
    <col min="10246" max="10246" width="13.90625" style="131" customWidth="1"/>
    <col min="10247" max="10247" width="13.6328125" style="131" customWidth="1"/>
    <col min="10248" max="10249" width="11.90625" style="131" customWidth="1"/>
    <col min="10250" max="10259" width="8.08984375" style="131" customWidth="1"/>
    <col min="10260" max="10260" width="10.6328125" style="131" customWidth="1"/>
    <col min="10261" max="10261" width="18.453125" style="131" customWidth="1"/>
    <col min="10262" max="10501" width="7.6328125" style="131"/>
    <col min="10502" max="10502" width="13.90625" style="131" customWidth="1"/>
    <col min="10503" max="10503" width="13.6328125" style="131" customWidth="1"/>
    <col min="10504" max="10505" width="11.90625" style="131" customWidth="1"/>
    <col min="10506" max="10515" width="8.08984375" style="131" customWidth="1"/>
    <col min="10516" max="10516" width="10.6328125" style="131" customWidth="1"/>
    <col min="10517" max="10517" width="18.453125" style="131" customWidth="1"/>
    <col min="10518" max="10757" width="7.6328125" style="131"/>
    <col min="10758" max="10758" width="13.90625" style="131" customWidth="1"/>
    <col min="10759" max="10759" width="13.6328125" style="131" customWidth="1"/>
    <col min="10760" max="10761" width="11.90625" style="131" customWidth="1"/>
    <col min="10762" max="10771" width="8.08984375" style="131" customWidth="1"/>
    <col min="10772" max="10772" width="10.6328125" style="131" customWidth="1"/>
    <col min="10773" max="10773" width="18.453125" style="131" customWidth="1"/>
    <col min="10774" max="11013" width="7.6328125" style="131"/>
    <col min="11014" max="11014" width="13.90625" style="131" customWidth="1"/>
    <col min="11015" max="11015" width="13.6328125" style="131" customWidth="1"/>
    <col min="11016" max="11017" width="11.90625" style="131" customWidth="1"/>
    <col min="11018" max="11027" width="8.08984375" style="131" customWidth="1"/>
    <col min="11028" max="11028" width="10.6328125" style="131" customWidth="1"/>
    <col min="11029" max="11029" width="18.453125" style="131" customWidth="1"/>
    <col min="11030" max="11269" width="7.6328125" style="131"/>
    <col min="11270" max="11270" width="13.90625" style="131" customWidth="1"/>
    <col min="11271" max="11271" width="13.6328125" style="131" customWidth="1"/>
    <col min="11272" max="11273" width="11.90625" style="131" customWidth="1"/>
    <col min="11274" max="11283" width="8.08984375" style="131" customWidth="1"/>
    <col min="11284" max="11284" width="10.6328125" style="131" customWidth="1"/>
    <col min="11285" max="11285" width="18.453125" style="131" customWidth="1"/>
    <col min="11286" max="11525" width="7.6328125" style="131"/>
    <col min="11526" max="11526" width="13.90625" style="131" customWidth="1"/>
    <col min="11527" max="11527" width="13.6328125" style="131" customWidth="1"/>
    <col min="11528" max="11529" width="11.90625" style="131" customWidth="1"/>
    <col min="11530" max="11539" width="8.08984375" style="131" customWidth="1"/>
    <col min="11540" max="11540" width="10.6328125" style="131" customWidth="1"/>
    <col min="11541" max="11541" width="18.453125" style="131" customWidth="1"/>
    <col min="11542" max="11781" width="7.6328125" style="131"/>
    <col min="11782" max="11782" width="13.90625" style="131" customWidth="1"/>
    <col min="11783" max="11783" width="13.6328125" style="131" customWidth="1"/>
    <col min="11784" max="11785" width="11.90625" style="131" customWidth="1"/>
    <col min="11786" max="11795" width="8.08984375" style="131" customWidth="1"/>
    <col min="11796" max="11796" width="10.6328125" style="131" customWidth="1"/>
    <col min="11797" max="11797" width="18.453125" style="131" customWidth="1"/>
    <col min="11798" max="12037" width="7.6328125" style="131"/>
    <col min="12038" max="12038" width="13.90625" style="131" customWidth="1"/>
    <col min="12039" max="12039" width="13.6328125" style="131" customWidth="1"/>
    <col min="12040" max="12041" width="11.90625" style="131" customWidth="1"/>
    <col min="12042" max="12051" width="8.08984375" style="131" customWidth="1"/>
    <col min="12052" max="12052" width="10.6328125" style="131" customWidth="1"/>
    <col min="12053" max="12053" width="18.453125" style="131" customWidth="1"/>
    <col min="12054" max="12293" width="7.6328125" style="131"/>
    <col min="12294" max="12294" width="13.90625" style="131" customWidth="1"/>
    <col min="12295" max="12295" width="13.6328125" style="131" customWidth="1"/>
    <col min="12296" max="12297" width="11.90625" style="131" customWidth="1"/>
    <col min="12298" max="12307" width="8.08984375" style="131" customWidth="1"/>
    <col min="12308" max="12308" width="10.6328125" style="131" customWidth="1"/>
    <col min="12309" max="12309" width="18.453125" style="131" customWidth="1"/>
    <col min="12310" max="12549" width="7.6328125" style="131"/>
    <col min="12550" max="12550" width="13.90625" style="131" customWidth="1"/>
    <col min="12551" max="12551" width="13.6328125" style="131" customWidth="1"/>
    <col min="12552" max="12553" width="11.90625" style="131" customWidth="1"/>
    <col min="12554" max="12563" width="8.08984375" style="131" customWidth="1"/>
    <col min="12564" max="12564" width="10.6328125" style="131" customWidth="1"/>
    <col min="12565" max="12565" width="18.453125" style="131" customWidth="1"/>
    <col min="12566" max="12805" width="7.6328125" style="131"/>
    <col min="12806" max="12806" width="13.90625" style="131" customWidth="1"/>
    <col min="12807" max="12807" width="13.6328125" style="131" customWidth="1"/>
    <col min="12808" max="12809" width="11.90625" style="131" customWidth="1"/>
    <col min="12810" max="12819" width="8.08984375" style="131" customWidth="1"/>
    <col min="12820" max="12820" width="10.6328125" style="131" customWidth="1"/>
    <col min="12821" max="12821" width="18.453125" style="131" customWidth="1"/>
    <col min="12822" max="13061" width="7.6328125" style="131"/>
    <col min="13062" max="13062" width="13.90625" style="131" customWidth="1"/>
    <col min="13063" max="13063" width="13.6328125" style="131" customWidth="1"/>
    <col min="13064" max="13065" width="11.90625" style="131" customWidth="1"/>
    <col min="13066" max="13075" width="8.08984375" style="131" customWidth="1"/>
    <col min="13076" max="13076" width="10.6328125" style="131" customWidth="1"/>
    <col min="13077" max="13077" width="18.453125" style="131" customWidth="1"/>
    <col min="13078" max="13317" width="7.6328125" style="131"/>
    <col min="13318" max="13318" width="13.90625" style="131" customWidth="1"/>
    <col min="13319" max="13319" width="13.6328125" style="131" customWidth="1"/>
    <col min="13320" max="13321" width="11.90625" style="131" customWidth="1"/>
    <col min="13322" max="13331" width="8.08984375" style="131" customWidth="1"/>
    <col min="13332" max="13332" width="10.6328125" style="131" customWidth="1"/>
    <col min="13333" max="13333" width="18.453125" style="131" customWidth="1"/>
    <col min="13334" max="13573" width="7.6328125" style="131"/>
    <col min="13574" max="13574" width="13.90625" style="131" customWidth="1"/>
    <col min="13575" max="13575" width="13.6328125" style="131" customWidth="1"/>
    <col min="13576" max="13577" width="11.90625" style="131" customWidth="1"/>
    <col min="13578" max="13587" width="8.08984375" style="131" customWidth="1"/>
    <col min="13588" max="13588" width="10.6328125" style="131" customWidth="1"/>
    <col min="13589" max="13589" width="18.453125" style="131" customWidth="1"/>
    <col min="13590" max="13829" width="7.6328125" style="131"/>
    <col min="13830" max="13830" width="13.90625" style="131" customWidth="1"/>
    <col min="13831" max="13831" width="13.6328125" style="131" customWidth="1"/>
    <col min="13832" max="13833" width="11.90625" style="131" customWidth="1"/>
    <col min="13834" max="13843" width="8.08984375" style="131" customWidth="1"/>
    <col min="13844" max="13844" width="10.6328125" style="131" customWidth="1"/>
    <col min="13845" max="13845" width="18.453125" style="131" customWidth="1"/>
    <col min="13846" max="14085" width="7.6328125" style="131"/>
    <col min="14086" max="14086" width="13.90625" style="131" customWidth="1"/>
    <col min="14087" max="14087" width="13.6328125" style="131" customWidth="1"/>
    <col min="14088" max="14089" width="11.90625" style="131" customWidth="1"/>
    <col min="14090" max="14099" width="8.08984375" style="131" customWidth="1"/>
    <col min="14100" max="14100" width="10.6328125" style="131" customWidth="1"/>
    <col min="14101" max="14101" width="18.453125" style="131" customWidth="1"/>
    <col min="14102" max="14341" width="7.6328125" style="131"/>
    <col min="14342" max="14342" width="13.90625" style="131" customWidth="1"/>
    <col min="14343" max="14343" width="13.6328125" style="131" customWidth="1"/>
    <col min="14344" max="14345" width="11.90625" style="131" customWidth="1"/>
    <col min="14346" max="14355" width="8.08984375" style="131" customWidth="1"/>
    <col min="14356" max="14356" width="10.6328125" style="131" customWidth="1"/>
    <col min="14357" max="14357" width="18.453125" style="131" customWidth="1"/>
    <col min="14358" max="14597" width="7.6328125" style="131"/>
    <col min="14598" max="14598" width="13.90625" style="131" customWidth="1"/>
    <col min="14599" max="14599" width="13.6328125" style="131" customWidth="1"/>
    <col min="14600" max="14601" width="11.90625" style="131" customWidth="1"/>
    <col min="14602" max="14611" width="8.08984375" style="131" customWidth="1"/>
    <col min="14612" max="14612" width="10.6328125" style="131" customWidth="1"/>
    <col min="14613" max="14613" width="18.453125" style="131" customWidth="1"/>
    <col min="14614" max="14853" width="7.6328125" style="131"/>
    <col min="14854" max="14854" width="13.90625" style="131" customWidth="1"/>
    <col min="14855" max="14855" width="13.6328125" style="131" customWidth="1"/>
    <col min="14856" max="14857" width="11.90625" style="131" customWidth="1"/>
    <col min="14858" max="14867" width="8.08984375" style="131" customWidth="1"/>
    <col min="14868" max="14868" width="10.6328125" style="131" customWidth="1"/>
    <col min="14869" max="14869" width="18.453125" style="131" customWidth="1"/>
    <col min="14870" max="15109" width="7.6328125" style="131"/>
    <col min="15110" max="15110" width="13.90625" style="131" customWidth="1"/>
    <col min="15111" max="15111" width="13.6328125" style="131" customWidth="1"/>
    <col min="15112" max="15113" width="11.90625" style="131" customWidth="1"/>
    <col min="15114" max="15123" width="8.08984375" style="131" customWidth="1"/>
    <col min="15124" max="15124" width="10.6328125" style="131" customWidth="1"/>
    <col min="15125" max="15125" width="18.453125" style="131" customWidth="1"/>
    <col min="15126" max="15365" width="7.6328125" style="131"/>
    <col min="15366" max="15366" width="13.90625" style="131" customWidth="1"/>
    <col min="15367" max="15367" width="13.6328125" style="131" customWidth="1"/>
    <col min="15368" max="15369" width="11.90625" style="131" customWidth="1"/>
    <col min="15370" max="15379" width="8.08984375" style="131" customWidth="1"/>
    <col min="15380" max="15380" width="10.6328125" style="131" customWidth="1"/>
    <col min="15381" max="15381" width="18.453125" style="131" customWidth="1"/>
    <col min="15382" max="15621" width="7.6328125" style="131"/>
    <col min="15622" max="15622" width="13.90625" style="131" customWidth="1"/>
    <col min="15623" max="15623" width="13.6328125" style="131" customWidth="1"/>
    <col min="15624" max="15625" width="11.90625" style="131" customWidth="1"/>
    <col min="15626" max="15635" width="8.08984375" style="131" customWidth="1"/>
    <col min="15636" max="15636" width="10.6328125" style="131" customWidth="1"/>
    <col min="15637" max="15637" width="18.453125" style="131" customWidth="1"/>
    <col min="15638" max="15877" width="7.6328125" style="131"/>
    <col min="15878" max="15878" width="13.90625" style="131" customWidth="1"/>
    <col min="15879" max="15879" width="13.6328125" style="131" customWidth="1"/>
    <col min="15880" max="15881" width="11.90625" style="131" customWidth="1"/>
    <col min="15882" max="15891" width="8.08984375" style="131" customWidth="1"/>
    <col min="15892" max="15892" width="10.6328125" style="131" customWidth="1"/>
    <col min="15893" max="15893" width="18.453125" style="131" customWidth="1"/>
    <col min="15894" max="16133" width="7.6328125" style="131"/>
    <col min="16134" max="16134" width="13.90625" style="131" customWidth="1"/>
    <col min="16135" max="16135" width="13.6328125" style="131" customWidth="1"/>
    <col min="16136" max="16137" width="11.90625" style="131" customWidth="1"/>
    <col min="16138" max="16147" width="8.08984375" style="131" customWidth="1"/>
    <col min="16148" max="16148" width="10.6328125" style="131" customWidth="1"/>
    <col min="16149" max="16149" width="18.453125" style="131" customWidth="1"/>
    <col min="16150" max="16384" width="7.6328125" style="131"/>
  </cols>
  <sheetData>
    <row r="1" spans="1:21" hidden="1"/>
    <row r="2" spans="1:21" ht="10.5" hidden="1" customHeight="1"/>
    <row r="3" spans="1:21" hidden="1">
      <c r="A3" s="133"/>
      <c r="B3" s="133"/>
      <c r="G3" s="645"/>
      <c r="H3" s="645"/>
      <c r="I3" s="645"/>
      <c r="J3" s="645"/>
      <c r="K3" s="645"/>
      <c r="L3" s="645"/>
      <c r="M3" s="645"/>
      <c r="N3" s="645"/>
      <c r="O3" s="645"/>
      <c r="P3" s="645"/>
      <c r="Q3" s="645"/>
      <c r="R3" s="645"/>
      <c r="S3" s="645"/>
      <c r="T3" s="645"/>
      <c r="U3" s="645"/>
    </row>
    <row r="4" spans="1:21" hidden="1">
      <c r="A4" s="134"/>
      <c r="B4" s="134"/>
      <c r="G4" s="646"/>
      <c r="H4" s="646"/>
      <c r="I4" s="646"/>
      <c r="J4" s="646"/>
      <c r="K4" s="646"/>
      <c r="L4" s="646"/>
      <c r="M4" s="646"/>
      <c r="N4" s="646"/>
      <c r="O4" s="646"/>
      <c r="P4" s="646"/>
      <c r="Q4" s="646"/>
      <c r="R4" s="646"/>
      <c r="S4" s="646"/>
      <c r="T4" s="646"/>
      <c r="U4" s="646"/>
    </row>
    <row r="5" spans="1:21" ht="32.4" hidden="1" customHeight="1"/>
    <row r="6" spans="1:21" s="157" customFormat="1" ht="55.5" customHeight="1">
      <c r="A6" s="701" t="s">
        <v>116</v>
      </c>
      <c r="B6" s="701"/>
      <c r="C6" s="701"/>
      <c r="D6" s="701"/>
      <c r="E6" s="701"/>
      <c r="F6" s="701"/>
      <c r="G6" s="701"/>
      <c r="H6" s="701"/>
      <c r="I6" s="701"/>
      <c r="J6" s="701"/>
      <c r="K6" s="701"/>
      <c r="L6" s="701"/>
      <c r="M6" s="701"/>
      <c r="N6" s="701"/>
      <c r="O6" s="701"/>
      <c r="P6" s="701"/>
      <c r="Q6" s="701"/>
      <c r="R6" s="701"/>
      <c r="S6" s="701"/>
      <c r="T6" s="701"/>
      <c r="U6" s="701"/>
    </row>
    <row r="7" spans="1:21" s="157" customFormat="1" ht="27.75" customHeight="1">
      <c r="A7" s="178"/>
      <c r="B7" s="178"/>
      <c r="C7" s="178"/>
      <c r="D7" s="178"/>
      <c r="E7" s="178"/>
      <c r="F7" s="217"/>
      <c r="G7" s="217" t="s">
        <v>142</v>
      </c>
      <c r="H7" s="178"/>
      <c r="I7" s="179"/>
      <c r="J7" s="217" t="str">
        <f>'LSX GỖ'!I7</f>
        <v>85/2026/KT-OC</v>
      </c>
      <c r="K7" s="178"/>
      <c r="L7" s="178"/>
      <c r="M7" s="178"/>
      <c r="N7" s="178"/>
      <c r="O7" s="178"/>
      <c r="P7" s="178"/>
      <c r="Q7" s="178"/>
      <c r="R7" s="178"/>
      <c r="S7" s="178"/>
      <c r="T7" s="178"/>
      <c r="U7" s="178"/>
    </row>
    <row r="8" spans="1:21" s="157" customFormat="1" ht="35.25" customHeight="1">
      <c r="A8" s="155" t="s">
        <v>117</v>
      </c>
      <c r="B8" s="180"/>
      <c r="C8" s="180"/>
      <c r="D8" s="180"/>
      <c r="E8" s="180"/>
      <c r="F8" s="180"/>
      <c r="G8" s="180"/>
      <c r="H8" s="155" t="s">
        <v>118</v>
      </c>
      <c r="I8" s="180"/>
      <c r="J8" s="155"/>
      <c r="K8" s="180"/>
      <c r="L8" s="155"/>
      <c r="M8" s="180"/>
      <c r="N8" s="180"/>
      <c r="O8" s="180"/>
      <c r="P8" s="180"/>
      <c r="Q8" s="180"/>
      <c r="R8" s="180"/>
      <c r="S8" s="180"/>
      <c r="T8" s="180"/>
      <c r="U8" s="180"/>
    </row>
    <row r="9" spans="1:21" ht="21.6" customHeight="1"/>
    <row r="10" spans="1:21" s="137" customFormat="1" ht="30.75" customHeight="1">
      <c r="A10" s="181" t="s">
        <v>119</v>
      </c>
      <c r="B10" s="140"/>
      <c r="C10" s="182" t="s">
        <v>120</v>
      </c>
      <c r="D10" s="182"/>
      <c r="E10" s="140"/>
      <c r="F10" s="144"/>
      <c r="G10" s="144"/>
      <c r="H10" s="235" t="s">
        <v>81</v>
      </c>
      <c r="I10" s="237" t="str">
        <f>'LSX GỖ'!I11</f>
        <v>ACACIA</v>
      </c>
      <c r="J10" s="236"/>
      <c r="K10" s="183"/>
      <c r="L10" s="140"/>
      <c r="M10" s="140"/>
      <c r="N10" s="140"/>
      <c r="O10" s="140"/>
      <c r="P10" s="140"/>
      <c r="Q10" s="140"/>
      <c r="R10" s="140"/>
      <c r="S10" s="140"/>
      <c r="T10" s="140"/>
      <c r="U10" s="184"/>
    </row>
    <row r="11" spans="1:21" s="137" customFormat="1" ht="30.75" customHeight="1">
      <c r="A11" s="140" t="s">
        <v>80</v>
      </c>
      <c r="B11" s="140"/>
      <c r="C11" s="185"/>
      <c r="D11" s="185"/>
      <c r="E11" s="140"/>
      <c r="F11" s="186"/>
      <c r="G11" s="186"/>
      <c r="H11" s="186"/>
      <c r="I11" s="186"/>
      <c r="J11" s="186"/>
      <c r="K11" s="186"/>
      <c r="L11" s="186"/>
      <c r="M11" s="186"/>
      <c r="N11" s="186"/>
      <c r="O11" s="186"/>
      <c r="P11" s="186"/>
      <c r="Q11" s="186"/>
      <c r="R11" s="186"/>
      <c r="S11" s="186"/>
      <c r="T11" s="186"/>
      <c r="U11" s="145"/>
    </row>
    <row r="12" spans="1:21" s="137" customFormat="1" ht="39.75" customHeight="1">
      <c r="A12" s="702" t="s">
        <v>76</v>
      </c>
      <c r="B12" s="704" t="s">
        <v>121</v>
      </c>
      <c r="C12" s="704" t="s">
        <v>122</v>
      </c>
      <c r="D12" s="187" t="s">
        <v>123</v>
      </c>
      <c r="E12" s="187">
        <f>'LSX GỖ'!$E$47</f>
        <v>14</v>
      </c>
      <c r="F12" s="187">
        <f>'LSX GỖ'!$E$48</f>
        <v>16</v>
      </c>
      <c r="G12" s="187">
        <f>'LSX GỖ'!$E$49</f>
        <v>19</v>
      </c>
      <c r="H12" s="187">
        <f>'LSX GỖ'!$E$50</f>
        <v>22</v>
      </c>
      <c r="I12" s="187">
        <f>'LSX GỖ'!$E$51</f>
        <v>24</v>
      </c>
      <c r="J12" s="187">
        <f>'LSX GỖ'!$E$52</f>
        <v>26</v>
      </c>
      <c r="K12" s="187">
        <f>'LSX GỖ'!$E$53</f>
        <v>28</v>
      </c>
      <c r="L12" s="187">
        <f>'LSX GỖ'!$E$54</f>
        <v>34</v>
      </c>
      <c r="M12" s="187">
        <f>'LSX GỖ'!$E$55</f>
        <v>40</v>
      </c>
      <c r="N12" s="187">
        <f>'LSX GỖ'!$E$56</f>
        <v>45</v>
      </c>
      <c r="O12" s="187">
        <v>50</v>
      </c>
      <c r="P12" s="187">
        <v>55</v>
      </c>
      <c r="Q12" s="187">
        <v>60</v>
      </c>
      <c r="R12" s="187">
        <v>65</v>
      </c>
      <c r="S12" s="187">
        <v>70</v>
      </c>
      <c r="T12" s="187">
        <v>75</v>
      </c>
      <c r="U12" s="704" t="s">
        <v>90</v>
      </c>
    </row>
    <row r="13" spans="1:21" s="137" customFormat="1" ht="61.95" customHeight="1">
      <c r="A13" s="703"/>
      <c r="B13" s="705"/>
      <c r="C13" s="705"/>
      <c r="D13" s="188" t="e">
        <f>SUM(E13:T13)</f>
        <v>#REF!</v>
      </c>
      <c r="E13" s="189" t="e">
        <f>'LSX GỖ'!$G$47</f>
        <v>#REF!</v>
      </c>
      <c r="F13" s="189" t="e">
        <f>'LSX GỖ'!$G$48</f>
        <v>#REF!</v>
      </c>
      <c r="G13" s="189" t="e">
        <f>'LSX GỖ'!$G$49</f>
        <v>#REF!</v>
      </c>
      <c r="H13" s="189" t="e">
        <f>'LSX GỖ'!$G$50</f>
        <v>#REF!</v>
      </c>
      <c r="I13" s="189" t="e">
        <f>'LSX GỖ'!$G$51</f>
        <v>#REF!</v>
      </c>
      <c r="J13" s="189" t="e">
        <f>'LSX GỖ'!$G$52</f>
        <v>#REF!</v>
      </c>
      <c r="K13" s="189" t="e">
        <f>'LSX GỖ'!$G$53</f>
        <v>#REF!</v>
      </c>
      <c r="L13" s="189" t="e">
        <f>'LSX GỖ'!$G$54</f>
        <v>#REF!</v>
      </c>
      <c r="M13" s="189" t="e">
        <f>'LSX GỖ'!$G$55</f>
        <v>#REF!</v>
      </c>
      <c r="N13" s="189" t="e">
        <f>'LSX GỖ'!$G$56</f>
        <v>#REF!</v>
      </c>
      <c r="O13" s="189" t="e">
        <f>'LSX GỖ'!$G$57</f>
        <v>#REF!</v>
      </c>
      <c r="P13" s="189" t="e">
        <f>'LSX GỖ'!$G$58</f>
        <v>#REF!</v>
      </c>
      <c r="Q13" s="189" t="e">
        <f>'LSX GỖ'!$G$59</f>
        <v>#REF!</v>
      </c>
      <c r="R13" s="189" t="e">
        <f>'LSX GỖ'!$G$60</f>
        <v>#REF!</v>
      </c>
      <c r="S13" s="189" t="e">
        <f>'LSX GỖ'!$G$61</f>
        <v>#REF!</v>
      </c>
      <c r="T13" s="189" t="e">
        <f>'LSX GỖ'!$G$62</f>
        <v>#REF!</v>
      </c>
      <c r="U13" s="705"/>
    </row>
    <row r="14" spans="1:21" s="137" customFormat="1" ht="51.75" customHeight="1">
      <c r="A14" s="190"/>
      <c r="B14" s="190"/>
      <c r="C14" s="190"/>
      <c r="D14" s="190"/>
      <c r="E14" s="191"/>
      <c r="F14" s="191"/>
      <c r="G14" s="192"/>
      <c r="H14" s="192"/>
      <c r="I14" s="192"/>
      <c r="J14" s="192"/>
      <c r="K14" s="192"/>
      <c r="L14" s="192"/>
      <c r="M14" s="192"/>
      <c r="N14" s="192"/>
      <c r="O14" s="192"/>
      <c r="P14" s="192"/>
      <c r="Q14" s="192"/>
      <c r="R14" s="192"/>
      <c r="S14" s="192"/>
      <c r="T14" s="192"/>
      <c r="U14" s="193"/>
    </row>
    <row r="15" spans="1:21" s="137" customFormat="1" ht="51.75" customHeight="1">
      <c r="A15" s="190"/>
      <c r="B15" s="190"/>
      <c r="C15" s="190"/>
      <c r="D15" s="190"/>
      <c r="E15" s="191"/>
      <c r="F15" s="191"/>
      <c r="G15" s="192"/>
      <c r="H15" s="192"/>
      <c r="I15" s="192"/>
      <c r="J15" s="192"/>
      <c r="K15" s="192"/>
      <c r="L15" s="192"/>
      <c r="M15" s="192"/>
      <c r="N15" s="192"/>
      <c r="O15" s="192"/>
      <c r="P15" s="192"/>
      <c r="Q15" s="192"/>
      <c r="R15" s="192"/>
      <c r="S15" s="192"/>
      <c r="T15" s="192"/>
      <c r="U15" s="193"/>
    </row>
    <row r="16" spans="1:21" s="137" customFormat="1" ht="51.75" customHeight="1">
      <c r="A16" s="190"/>
      <c r="B16" s="190"/>
      <c r="C16" s="190"/>
      <c r="D16" s="190"/>
      <c r="E16" s="191"/>
      <c r="F16" s="191"/>
      <c r="G16" s="192"/>
      <c r="H16" s="192"/>
      <c r="I16" s="192"/>
      <c r="J16" s="192"/>
      <c r="K16" s="192"/>
      <c r="L16" s="192"/>
      <c r="M16" s="192"/>
      <c r="N16" s="192"/>
      <c r="O16" s="192"/>
      <c r="P16" s="192"/>
      <c r="Q16" s="192"/>
      <c r="R16" s="192"/>
      <c r="S16" s="192"/>
      <c r="T16" s="192"/>
      <c r="U16" s="193"/>
    </row>
    <row r="17" spans="1:21" s="137" customFormat="1" ht="51.75" customHeight="1">
      <c r="A17" s="190"/>
      <c r="B17" s="190"/>
      <c r="C17" s="190"/>
      <c r="D17" s="190"/>
      <c r="E17" s="191"/>
      <c r="F17" s="191"/>
      <c r="G17" s="192"/>
      <c r="H17" s="192"/>
      <c r="I17" s="192"/>
      <c r="J17" s="192"/>
      <c r="K17" s="192"/>
      <c r="L17" s="192"/>
      <c r="M17" s="192"/>
      <c r="N17" s="192"/>
      <c r="O17" s="192"/>
      <c r="P17" s="192"/>
      <c r="Q17" s="192"/>
      <c r="R17" s="192"/>
      <c r="S17" s="192"/>
      <c r="T17" s="192"/>
      <c r="U17" s="193"/>
    </row>
    <row r="18" spans="1:21" s="137" customFormat="1" ht="51.75" customHeight="1">
      <c r="A18" s="190"/>
      <c r="B18" s="190"/>
      <c r="C18" s="190"/>
      <c r="D18" s="190"/>
      <c r="E18" s="191"/>
      <c r="F18" s="191"/>
      <c r="G18" s="192"/>
      <c r="H18" s="192"/>
      <c r="I18" s="192"/>
      <c r="J18" s="192"/>
      <c r="K18" s="192"/>
      <c r="L18" s="192"/>
      <c r="M18" s="192"/>
      <c r="N18" s="192"/>
      <c r="O18" s="192"/>
      <c r="P18" s="192"/>
      <c r="Q18" s="192"/>
      <c r="R18" s="192"/>
      <c r="S18" s="192"/>
      <c r="T18" s="192"/>
      <c r="U18" s="193"/>
    </row>
    <row r="19" spans="1:21" s="137" customFormat="1" ht="51.75" customHeight="1">
      <c r="A19" s="190"/>
      <c r="B19" s="190"/>
      <c r="C19" s="190"/>
      <c r="D19" s="190"/>
      <c r="E19" s="191"/>
      <c r="F19" s="191"/>
      <c r="G19" s="192"/>
      <c r="H19" s="192"/>
      <c r="I19" s="192"/>
      <c r="J19" s="192"/>
      <c r="K19" s="192"/>
      <c r="L19" s="192"/>
      <c r="M19" s="192"/>
      <c r="N19" s="192"/>
      <c r="O19" s="192"/>
      <c r="P19" s="192"/>
      <c r="Q19" s="192"/>
      <c r="R19" s="192"/>
      <c r="S19" s="192"/>
      <c r="T19" s="192"/>
      <c r="U19" s="193"/>
    </row>
    <row r="20" spans="1:21" s="137" customFormat="1" ht="51.75" customHeight="1">
      <c r="A20" s="190"/>
      <c r="B20" s="190"/>
      <c r="C20" s="190"/>
      <c r="D20" s="190"/>
      <c r="E20" s="191"/>
      <c r="F20" s="191"/>
      <c r="G20" s="192"/>
      <c r="H20" s="192"/>
      <c r="I20" s="192"/>
      <c r="J20" s="192"/>
      <c r="K20" s="192"/>
      <c r="L20" s="192"/>
      <c r="M20" s="192"/>
      <c r="N20" s="192"/>
      <c r="O20" s="192"/>
      <c r="P20" s="192"/>
      <c r="Q20" s="192"/>
      <c r="R20" s="192"/>
      <c r="S20" s="192"/>
      <c r="T20" s="192"/>
      <c r="U20" s="193"/>
    </row>
    <row r="21" spans="1:21" s="137" customFormat="1" ht="51.75" customHeight="1">
      <c r="A21" s="190"/>
      <c r="B21" s="190"/>
      <c r="C21" s="190"/>
      <c r="D21" s="190"/>
      <c r="E21" s="191"/>
      <c r="F21" s="191"/>
      <c r="G21" s="192"/>
      <c r="H21" s="192"/>
      <c r="I21" s="192"/>
      <c r="J21" s="192"/>
      <c r="K21" s="192"/>
      <c r="L21" s="192"/>
      <c r="M21" s="192"/>
      <c r="N21" s="192"/>
      <c r="O21" s="192"/>
      <c r="P21" s="192"/>
      <c r="Q21" s="192"/>
      <c r="R21" s="192"/>
      <c r="S21" s="192"/>
      <c r="T21" s="192"/>
      <c r="U21" s="193"/>
    </row>
    <row r="22" spans="1:21" s="137" customFormat="1" ht="51.75" customHeight="1">
      <c r="A22" s="190"/>
      <c r="B22" s="190"/>
      <c r="C22" s="190"/>
      <c r="D22" s="190"/>
      <c r="E22" s="191"/>
      <c r="F22" s="191"/>
      <c r="G22" s="192"/>
      <c r="H22" s="192"/>
      <c r="I22" s="192"/>
      <c r="J22" s="192"/>
      <c r="K22" s="192"/>
      <c r="L22" s="192"/>
      <c r="M22" s="192"/>
      <c r="N22" s="192"/>
      <c r="O22" s="192"/>
      <c r="P22" s="192"/>
      <c r="Q22" s="192"/>
      <c r="R22" s="192"/>
      <c r="S22" s="192"/>
      <c r="T22" s="192"/>
      <c r="U22" s="193"/>
    </row>
    <row r="23" spans="1:21" s="137" customFormat="1" ht="51.75" customHeight="1">
      <c r="A23" s="190"/>
      <c r="B23" s="190"/>
      <c r="C23" s="190"/>
      <c r="D23" s="190"/>
      <c r="E23" s="191"/>
      <c r="F23" s="191"/>
      <c r="G23" s="192"/>
      <c r="H23" s="192"/>
      <c r="I23" s="192"/>
      <c r="J23" s="192"/>
      <c r="K23" s="192"/>
      <c r="L23" s="192"/>
      <c r="M23" s="192"/>
      <c r="N23" s="192"/>
      <c r="O23" s="192"/>
      <c r="P23" s="192"/>
      <c r="Q23" s="192"/>
      <c r="R23" s="192"/>
      <c r="S23" s="192"/>
      <c r="T23" s="192"/>
      <c r="U23" s="193"/>
    </row>
    <row r="24" spans="1:21" s="137" customFormat="1" ht="51.75" customHeight="1">
      <c r="A24" s="190"/>
      <c r="B24" s="190"/>
      <c r="C24" s="190"/>
      <c r="D24" s="190"/>
      <c r="E24" s="191"/>
      <c r="F24" s="191"/>
      <c r="G24" s="192"/>
      <c r="H24" s="192"/>
      <c r="I24" s="192"/>
      <c r="J24" s="192"/>
      <c r="K24" s="192"/>
      <c r="L24" s="192"/>
      <c r="M24" s="192"/>
      <c r="N24" s="192"/>
      <c r="O24" s="192"/>
      <c r="P24" s="192"/>
      <c r="Q24" s="192"/>
      <c r="R24" s="192"/>
      <c r="S24" s="192"/>
      <c r="T24" s="192"/>
      <c r="U24" s="193"/>
    </row>
    <row r="25" spans="1:21" s="137" customFormat="1" ht="51.75" customHeight="1">
      <c r="A25" s="190"/>
      <c r="B25" s="190"/>
      <c r="C25" s="190"/>
      <c r="D25" s="190"/>
      <c r="E25" s="191"/>
      <c r="F25" s="191"/>
      <c r="G25" s="192"/>
      <c r="H25" s="192"/>
      <c r="I25" s="192"/>
      <c r="J25" s="192"/>
      <c r="K25" s="192"/>
      <c r="L25" s="192"/>
      <c r="M25" s="192"/>
      <c r="N25" s="192"/>
      <c r="O25" s="192"/>
      <c r="P25" s="192"/>
      <c r="Q25" s="192"/>
      <c r="R25" s="192"/>
      <c r="S25" s="192"/>
      <c r="T25" s="192"/>
      <c r="U25" s="193"/>
    </row>
    <row r="26" spans="1:21" s="137" customFormat="1" ht="36.75" customHeight="1">
      <c r="A26" s="698" t="s">
        <v>98</v>
      </c>
      <c r="B26" s="699"/>
      <c r="C26" s="700"/>
      <c r="D26" s="186"/>
      <c r="E26" s="194"/>
      <c r="F26" s="194"/>
      <c r="G26" s="195"/>
      <c r="H26" s="186"/>
      <c r="I26" s="186"/>
      <c r="J26" s="186"/>
      <c r="K26" s="186"/>
      <c r="L26" s="186"/>
      <c r="M26" s="186"/>
      <c r="N26" s="186"/>
      <c r="O26" s="186"/>
      <c r="P26" s="186"/>
      <c r="Q26" s="186"/>
      <c r="R26" s="186"/>
      <c r="S26" s="186"/>
      <c r="T26" s="186"/>
      <c r="U26" s="186"/>
    </row>
    <row r="27" spans="1:21" ht="21" customHeight="1"/>
    <row r="28" spans="1:21" s="198" customFormat="1" ht="21" customHeight="1">
      <c r="A28" s="196" t="s">
        <v>111</v>
      </c>
      <c r="B28" s="196"/>
      <c r="C28" s="197"/>
      <c r="D28" s="197"/>
      <c r="F28" s="155"/>
      <c r="G28" s="155"/>
      <c r="J28" s="155" t="s">
        <v>108</v>
      </c>
      <c r="K28" s="155"/>
      <c r="L28" s="155"/>
      <c r="M28" s="178" t="s">
        <v>109</v>
      </c>
      <c r="T28" s="178"/>
      <c r="U28" s="155" t="s">
        <v>94</v>
      </c>
    </row>
    <row r="29" spans="1:21" ht="21" customHeight="1">
      <c r="A29" s="199" t="s">
        <v>124</v>
      </c>
      <c r="B29" s="133"/>
    </row>
    <row r="30" spans="1:21" ht="21" customHeight="1">
      <c r="A30" s="199" t="s">
        <v>125</v>
      </c>
      <c r="B30" s="133"/>
    </row>
    <row r="31" spans="1:21" ht="21" customHeight="1">
      <c r="A31" s="199" t="s">
        <v>126</v>
      </c>
    </row>
    <row r="32" spans="1:21" ht="21" customHeight="1">
      <c r="A32" s="199"/>
    </row>
    <row r="34" spans="10:21">
      <c r="J34" s="131" t="s">
        <v>127</v>
      </c>
      <c r="M34" s="131" t="s">
        <v>127</v>
      </c>
      <c r="U34" s="131" t="s">
        <v>127</v>
      </c>
    </row>
  </sheetData>
  <mergeCells count="8">
    <mergeCell ref="A26:C26"/>
    <mergeCell ref="G3:U3"/>
    <mergeCell ref="G4:U4"/>
    <mergeCell ref="A6:U6"/>
    <mergeCell ref="A12:A13"/>
    <mergeCell ref="B12:B13"/>
    <mergeCell ref="C12:C13"/>
    <mergeCell ref="U12:U13"/>
  </mergeCells>
  <printOptions horizontalCentered="1"/>
  <pageMargins left="0.2" right="0.2" top="0.25" bottom="0.25" header="0.3" footer="0.3"/>
  <pageSetup scale="50" fitToHeight="0" orientation="landscape"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3B3B"/>
  </sheetPr>
  <dimension ref="A1:LZ96"/>
  <sheetViews>
    <sheetView zoomScale="70" zoomScaleNormal="70" workbookViewId="0">
      <selection activeCell="J43" sqref="J43"/>
    </sheetView>
  </sheetViews>
  <sheetFormatPr defaultColWidth="8.81640625" defaultRowHeight="15.6"/>
  <cols>
    <col min="1" max="1" width="6" style="107" customWidth="1"/>
    <col min="2" max="2" width="15.81640625" style="107" hidden="1" customWidth="1"/>
    <col min="3" max="12" width="8.81640625" style="107" customWidth="1"/>
    <col min="13" max="13" width="8.81640625" style="107" hidden="1" customWidth="1"/>
    <col min="14" max="14" width="8.81640625" style="107" customWidth="1"/>
    <col min="15" max="15" width="8.81640625" style="107" hidden="1" customWidth="1"/>
    <col min="16" max="16" width="8.81640625" style="107" customWidth="1"/>
    <col min="17" max="18" width="8.81640625" style="107" hidden="1" customWidth="1"/>
    <col min="19" max="19" width="9.453125" style="107" hidden="1" customWidth="1"/>
    <col min="20" max="30" width="8.81640625" style="107" hidden="1" customWidth="1"/>
    <col min="31" max="31" width="8.81640625" style="107" customWidth="1"/>
    <col min="32" max="32" width="8.81640625" style="107" hidden="1" customWidth="1"/>
    <col min="33" max="33" width="8.81640625" style="107" customWidth="1"/>
    <col min="34" max="43" width="8.81640625" style="107" hidden="1" customWidth="1"/>
    <col min="44" max="44" width="8.81640625" style="107" customWidth="1"/>
    <col min="45" max="118" width="8.81640625" style="107" hidden="1" customWidth="1"/>
    <col min="119" max="119" width="8.81640625" style="107" customWidth="1"/>
    <col min="120" max="126" width="8.81640625" style="107" hidden="1" customWidth="1"/>
    <col min="127" max="127" width="8.81640625" style="107" customWidth="1"/>
    <col min="128" max="178" width="8.81640625" style="107" hidden="1" customWidth="1"/>
    <col min="179" max="179" width="8.81640625" style="107" customWidth="1"/>
    <col min="180" max="181" width="8.81640625" style="107" hidden="1" customWidth="1"/>
    <col min="182" max="182" width="8.81640625" style="107" customWidth="1"/>
    <col min="183" max="186" width="8.81640625" style="107" hidden="1" customWidth="1"/>
    <col min="187" max="187" width="8.81640625" style="107" customWidth="1"/>
    <col min="188" max="188" width="8.81640625" style="107" hidden="1" customWidth="1"/>
    <col min="189" max="190" width="8.81640625" style="107" customWidth="1"/>
    <col min="191" max="195" width="8.81640625" style="107" hidden="1" customWidth="1"/>
    <col min="196" max="202" width="8.453125" style="107" hidden="1" customWidth="1"/>
    <col min="203" max="203" width="8.81640625" style="107" hidden="1" customWidth="1"/>
    <col min="204" max="210" width="8.453125" style="107" hidden="1" customWidth="1"/>
    <col min="211" max="211" width="8.81640625" style="107" hidden="1" customWidth="1"/>
    <col min="212" max="218" width="8.453125" style="107" hidden="1" customWidth="1"/>
    <col min="219" max="219" width="8.81640625" style="107" hidden="1" customWidth="1"/>
    <col min="220" max="226" width="8.453125" style="107" hidden="1" customWidth="1"/>
    <col min="227" max="227" width="8.81640625" style="107" hidden="1" customWidth="1"/>
    <col min="228" max="234" width="8.453125" style="107" hidden="1" customWidth="1"/>
    <col min="235" max="235" width="8.81640625" style="107" hidden="1" customWidth="1"/>
    <col min="236" max="242" width="8.453125" style="107" hidden="1" customWidth="1"/>
    <col min="243" max="244" width="8.81640625" style="107" hidden="1" customWidth="1"/>
    <col min="245" max="246" width="8.81640625" style="107" customWidth="1"/>
    <col min="247" max="248" width="8.81640625" style="107" hidden="1" customWidth="1"/>
    <col min="249" max="249" width="8.81640625" style="107" customWidth="1"/>
    <col min="250" max="254" width="8.81640625" style="107" hidden="1" customWidth="1"/>
    <col min="255" max="257" width="8.81640625" style="107" customWidth="1"/>
    <col min="258" max="258" width="8.81640625" style="107" hidden="1" customWidth="1"/>
    <col min="259" max="259" width="8.81640625" style="107" customWidth="1"/>
    <col min="260" max="264" width="8.81640625" style="107" hidden="1" customWidth="1"/>
    <col min="265" max="265" width="8.81640625" style="107" customWidth="1"/>
    <col min="266" max="292" width="8.81640625" style="107" hidden="1" customWidth="1"/>
    <col min="293" max="293" width="8.81640625" style="107" customWidth="1"/>
    <col min="294" max="294" width="8.81640625" style="107" hidden="1" customWidth="1"/>
    <col min="295" max="295" width="8.81640625" style="107" customWidth="1"/>
    <col min="296" max="338" width="8.81640625" style="107" hidden="1" customWidth="1"/>
    <col min="339" max="411" width="8.81640625" style="107" customWidth="1"/>
    <col min="412" max="16384" width="8.81640625" style="107"/>
  </cols>
  <sheetData>
    <row r="1" spans="1:338" ht="42.6" customHeight="1">
      <c r="B1" s="108" t="s">
        <v>47</v>
      </c>
      <c r="D1" s="222" t="s">
        <v>140</v>
      </c>
      <c r="E1" s="222" t="s">
        <v>141</v>
      </c>
    </row>
    <row r="2" spans="1:338" ht="42.6" customHeight="1">
      <c r="D2" s="110" t="s">
        <v>46</v>
      </c>
    </row>
    <row r="3" spans="1:338" ht="37.200000000000003" customHeight="1">
      <c r="D3" s="110" t="s">
        <v>45</v>
      </c>
    </row>
    <row r="5" spans="1:338" ht="16.2" thickBot="1">
      <c r="C5" s="107" t="e">
        <f>SUM(C8:C37)</f>
        <v>#REF!</v>
      </c>
      <c r="D5" s="107" t="e">
        <f t="shared" ref="D5:R5" si="0">SUM(D8:D37)</f>
        <v>#REF!</v>
      </c>
      <c r="E5" s="107" t="e">
        <f t="shared" si="0"/>
        <v>#REF!</v>
      </c>
      <c r="F5" s="107" t="e">
        <f t="shared" si="0"/>
        <v>#REF!</v>
      </c>
      <c r="G5" s="107" t="e">
        <f t="shared" si="0"/>
        <v>#REF!</v>
      </c>
      <c r="H5" s="107" t="e">
        <f t="shared" si="0"/>
        <v>#REF!</v>
      </c>
      <c r="I5" s="107" t="e">
        <f t="shared" si="0"/>
        <v>#REF!</v>
      </c>
      <c r="J5" s="107" t="e">
        <f t="shared" si="0"/>
        <v>#REF!</v>
      </c>
      <c r="K5" s="107" t="e">
        <f t="shared" si="0"/>
        <v>#REF!</v>
      </c>
      <c r="L5" s="107" t="e">
        <f t="shared" si="0"/>
        <v>#REF!</v>
      </c>
      <c r="M5" s="107" t="e">
        <f t="shared" si="0"/>
        <v>#REF!</v>
      </c>
      <c r="N5" s="107" t="e">
        <f t="shared" si="0"/>
        <v>#REF!</v>
      </c>
      <c r="O5" s="107" t="e">
        <f t="shared" si="0"/>
        <v>#REF!</v>
      </c>
      <c r="P5" s="107" t="e">
        <f t="shared" si="0"/>
        <v>#REF!</v>
      </c>
      <c r="Q5" s="107" t="e">
        <f t="shared" si="0"/>
        <v>#REF!</v>
      </c>
      <c r="R5" s="107" t="e">
        <f t="shared" si="0"/>
        <v>#REF!</v>
      </c>
      <c r="S5" s="107" t="e">
        <f t="shared" ref="S5:AD5" si="1">SUM(S8:S22)</f>
        <v>#REF!</v>
      </c>
      <c r="T5" s="107" t="e">
        <f t="shared" si="1"/>
        <v>#REF!</v>
      </c>
      <c r="U5" s="107" t="e">
        <f t="shared" si="1"/>
        <v>#REF!</v>
      </c>
      <c r="V5" s="107" t="e">
        <f t="shared" si="1"/>
        <v>#REF!</v>
      </c>
      <c r="W5" s="107" t="e">
        <f t="shared" si="1"/>
        <v>#REF!</v>
      </c>
      <c r="X5" s="107" t="e">
        <f t="shared" si="1"/>
        <v>#REF!</v>
      </c>
      <c r="Y5" s="107" t="e">
        <f t="shared" si="1"/>
        <v>#REF!</v>
      </c>
      <c r="Z5" s="107" t="e">
        <f t="shared" si="1"/>
        <v>#REF!</v>
      </c>
      <c r="AA5" s="107" t="e">
        <f t="shared" si="1"/>
        <v>#REF!</v>
      </c>
      <c r="AB5" s="107" t="e">
        <f t="shared" si="1"/>
        <v>#REF!</v>
      </c>
      <c r="AC5" s="107" t="e">
        <f t="shared" si="1"/>
        <v>#REF!</v>
      </c>
      <c r="AD5" s="107" t="e">
        <f t="shared" si="1"/>
        <v>#REF!</v>
      </c>
      <c r="AE5" s="107" t="e">
        <f>SUM(AE8:AE37)</f>
        <v>#REF!</v>
      </c>
      <c r="AF5" s="107" t="e">
        <f t="shared" ref="AF5:CQ5" si="2">SUM(AF8:AF37)</f>
        <v>#REF!</v>
      </c>
      <c r="AG5" s="107" t="e">
        <f t="shared" si="2"/>
        <v>#REF!</v>
      </c>
      <c r="AH5" s="107" t="e">
        <f t="shared" si="2"/>
        <v>#REF!</v>
      </c>
      <c r="AI5" s="107" t="e">
        <f t="shared" si="2"/>
        <v>#REF!</v>
      </c>
      <c r="AJ5" s="107" t="e">
        <f t="shared" si="2"/>
        <v>#REF!</v>
      </c>
      <c r="AK5" s="107" t="e">
        <f t="shared" si="2"/>
        <v>#REF!</v>
      </c>
      <c r="AL5" s="107" t="e">
        <f t="shared" si="2"/>
        <v>#REF!</v>
      </c>
      <c r="AM5" s="107" t="e">
        <f t="shared" si="2"/>
        <v>#REF!</v>
      </c>
      <c r="AN5" s="107" t="e">
        <f t="shared" si="2"/>
        <v>#REF!</v>
      </c>
      <c r="AO5" s="107" t="e">
        <f t="shared" si="2"/>
        <v>#REF!</v>
      </c>
      <c r="AP5" s="107" t="e">
        <f t="shared" si="2"/>
        <v>#REF!</v>
      </c>
      <c r="AQ5" s="107" t="e">
        <f t="shared" si="2"/>
        <v>#REF!</v>
      </c>
      <c r="AR5" s="107" t="e">
        <f t="shared" si="2"/>
        <v>#REF!</v>
      </c>
      <c r="AS5" s="107" t="e">
        <f t="shared" si="2"/>
        <v>#REF!</v>
      </c>
      <c r="AT5" s="107" t="e">
        <f t="shared" si="2"/>
        <v>#REF!</v>
      </c>
      <c r="AU5" s="107" t="e">
        <f t="shared" si="2"/>
        <v>#REF!</v>
      </c>
      <c r="AV5" s="107" t="e">
        <f t="shared" si="2"/>
        <v>#REF!</v>
      </c>
      <c r="AW5" s="107" t="e">
        <f t="shared" si="2"/>
        <v>#REF!</v>
      </c>
      <c r="AX5" s="107" t="e">
        <f t="shared" si="2"/>
        <v>#REF!</v>
      </c>
      <c r="AY5" s="107" t="e">
        <f t="shared" si="2"/>
        <v>#REF!</v>
      </c>
      <c r="AZ5" s="107" t="e">
        <f t="shared" si="2"/>
        <v>#REF!</v>
      </c>
      <c r="BA5" s="107" t="e">
        <f t="shared" si="2"/>
        <v>#REF!</v>
      </c>
      <c r="BB5" s="107" t="e">
        <f t="shared" si="2"/>
        <v>#REF!</v>
      </c>
      <c r="BC5" s="107" t="e">
        <f t="shared" si="2"/>
        <v>#REF!</v>
      </c>
      <c r="BD5" s="107" t="e">
        <f t="shared" si="2"/>
        <v>#REF!</v>
      </c>
      <c r="BE5" s="107" t="e">
        <f t="shared" si="2"/>
        <v>#REF!</v>
      </c>
      <c r="BF5" s="107" t="e">
        <f t="shared" si="2"/>
        <v>#REF!</v>
      </c>
      <c r="BG5" s="107" t="e">
        <f t="shared" si="2"/>
        <v>#REF!</v>
      </c>
      <c r="BH5" s="107" t="e">
        <f t="shared" si="2"/>
        <v>#REF!</v>
      </c>
      <c r="BI5" s="107" t="e">
        <f t="shared" si="2"/>
        <v>#REF!</v>
      </c>
      <c r="BJ5" s="107" t="e">
        <f t="shared" si="2"/>
        <v>#REF!</v>
      </c>
      <c r="BK5" s="107" t="e">
        <f t="shared" si="2"/>
        <v>#REF!</v>
      </c>
      <c r="BL5" s="107" t="e">
        <f t="shared" si="2"/>
        <v>#REF!</v>
      </c>
      <c r="BM5" s="107" t="e">
        <f t="shared" si="2"/>
        <v>#REF!</v>
      </c>
      <c r="BN5" s="107" t="e">
        <f t="shared" si="2"/>
        <v>#REF!</v>
      </c>
      <c r="BO5" s="107" t="e">
        <f t="shared" si="2"/>
        <v>#REF!</v>
      </c>
      <c r="BP5" s="107" t="e">
        <f t="shared" si="2"/>
        <v>#REF!</v>
      </c>
      <c r="BQ5" s="107" t="e">
        <f t="shared" si="2"/>
        <v>#REF!</v>
      </c>
      <c r="BR5" s="107" t="e">
        <f t="shared" si="2"/>
        <v>#REF!</v>
      </c>
      <c r="BS5" s="107" t="e">
        <f t="shared" si="2"/>
        <v>#REF!</v>
      </c>
      <c r="BT5" s="107" t="e">
        <f t="shared" si="2"/>
        <v>#REF!</v>
      </c>
      <c r="BU5" s="107" t="e">
        <f t="shared" si="2"/>
        <v>#REF!</v>
      </c>
      <c r="BV5" s="107" t="e">
        <f t="shared" si="2"/>
        <v>#REF!</v>
      </c>
      <c r="BW5" s="107" t="e">
        <f t="shared" si="2"/>
        <v>#REF!</v>
      </c>
      <c r="BX5" s="107" t="e">
        <f t="shared" si="2"/>
        <v>#REF!</v>
      </c>
      <c r="BY5" s="107" t="e">
        <f t="shared" si="2"/>
        <v>#REF!</v>
      </c>
      <c r="BZ5" s="107" t="e">
        <f t="shared" si="2"/>
        <v>#REF!</v>
      </c>
      <c r="CA5" s="107" t="e">
        <f t="shared" si="2"/>
        <v>#REF!</v>
      </c>
      <c r="CB5" s="107" t="e">
        <f t="shared" si="2"/>
        <v>#REF!</v>
      </c>
      <c r="CC5" s="107" t="e">
        <f t="shared" si="2"/>
        <v>#REF!</v>
      </c>
      <c r="CD5" s="107" t="e">
        <f t="shared" si="2"/>
        <v>#REF!</v>
      </c>
      <c r="CE5" s="107" t="e">
        <f t="shared" si="2"/>
        <v>#REF!</v>
      </c>
      <c r="CF5" s="107" t="e">
        <f t="shared" si="2"/>
        <v>#REF!</v>
      </c>
      <c r="CG5" s="107" t="e">
        <f t="shared" si="2"/>
        <v>#REF!</v>
      </c>
      <c r="CH5" s="107" t="e">
        <f t="shared" si="2"/>
        <v>#REF!</v>
      </c>
      <c r="CI5" s="107" t="e">
        <f t="shared" si="2"/>
        <v>#REF!</v>
      </c>
      <c r="CJ5" s="107" t="e">
        <f t="shared" si="2"/>
        <v>#REF!</v>
      </c>
      <c r="CK5" s="107" t="e">
        <f t="shared" si="2"/>
        <v>#REF!</v>
      </c>
      <c r="CL5" s="107" t="e">
        <f t="shared" si="2"/>
        <v>#REF!</v>
      </c>
      <c r="CM5" s="107" t="e">
        <f t="shared" si="2"/>
        <v>#REF!</v>
      </c>
      <c r="CN5" s="107" t="e">
        <f t="shared" si="2"/>
        <v>#REF!</v>
      </c>
      <c r="CO5" s="107" t="e">
        <f t="shared" si="2"/>
        <v>#REF!</v>
      </c>
      <c r="CP5" s="107" t="e">
        <f t="shared" si="2"/>
        <v>#REF!</v>
      </c>
      <c r="CQ5" s="107" t="e">
        <f t="shared" si="2"/>
        <v>#REF!</v>
      </c>
      <c r="CR5" s="107" t="e">
        <f t="shared" ref="CR5:FC5" si="3">SUM(CR8:CR37)</f>
        <v>#REF!</v>
      </c>
      <c r="CS5" s="107" t="e">
        <f t="shared" si="3"/>
        <v>#REF!</v>
      </c>
      <c r="CT5" s="107" t="e">
        <f t="shared" si="3"/>
        <v>#REF!</v>
      </c>
      <c r="CU5" s="107" t="e">
        <f t="shared" si="3"/>
        <v>#REF!</v>
      </c>
      <c r="CV5" s="107" t="e">
        <f t="shared" si="3"/>
        <v>#REF!</v>
      </c>
      <c r="CW5" s="107" t="e">
        <f t="shared" si="3"/>
        <v>#REF!</v>
      </c>
      <c r="CX5" s="107" t="e">
        <f t="shared" si="3"/>
        <v>#REF!</v>
      </c>
      <c r="CY5" s="107" t="e">
        <f t="shared" si="3"/>
        <v>#REF!</v>
      </c>
      <c r="CZ5" s="107" t="e">
        <f t="shared" si="3"/>
        <v>#REF!</v>
      </c>
      <c r="DA5" s="107" t="e">
        <f t="shared" si="3"/>
        <v>#REF!</v>
      </c>
      <c r="DB5" s="107" t="e">
        <f t="shared" si="3"/>
        <v>#REF!</v>
      </c>
      <c r="DC5" s="107" t="e">
        <f t="shared" si="3"/>
        <v>#REF!</v>
      </c>
      <c r="DD5" s="107" t="e">
        <f t="shared" si="3"/>
        <v>#REF!</v>
      </c>
      <c r="DE5" s="107" t="e">
        <f t="shared" si="3"/>
        <v>#REF!</v>
      </c>
      <c r="DF5" s="107" t="e">
        <f t="shared" si="3"/>
        <v>#REF!</v>
      </c>
      <c r="DG5" s="107" t="e">
        <f t="shared" si="3"/>
        <v>#REF!</v>
      </c>
      <c r="DH5" s="107" t="e">
        <f t="shared" si="3"/>
        <v>#REF!</v>
      </c>
      <c r="DI5" s="107" t="e">
        <f t="shared" si="3"/>
        <v>#REF!</v>
      </c>
      <c r="DJ5" s="107" t="e">
        <f t="shared" si="3"/>
        <v>#REF!</v>
      </c>
      <c r="DK5" s="107" t="e">
        <f t="shared" si="3"/>
        <v>#REF!</v>
      </c>
      <c r="DL5" s="107" t="e">
        <f t="shared" si="3"/>
        <v>#REF!</v>
      </c>
      <c r="DM5" s="107" t="e">
        <f t="shared" si="3"/>
        <v>#REF!</v>
      </c>
      <c r="DN5" s="107" t="e">
        <f t="shared" si="3"/>
        <v>#REF!</v>
      </c>
      <c r="DO5" s="107" t="e">
        <f t="shared" si="3"/>
        <v>#REF!</v>
      </c>
      <c r="DP5" s="107" t="e">
        <f t="shared" si="3"/>
        <v>#REF!</v>
      </c>
      <c r="DQ5" s="107" t="e">
        <f t="shared" si="3"/>
        <v>#REF!</v>
      </c>
      <c r="DR5" s="107" t="e">
        <f t="shared" si="3"/>
        <v>#REF!</v>
      </c>
      <c r="DS5" s="107" t="e">
        <f t="shared" si="3"/>
        <v>#REF!</v>
      </c>
      <c r="DT5" s="107" t="e">
        <f t="shared" si="3"/>
        <v>#REF!</v>
      </c>
      <c r="DU5" s="107" t="e">
        <f t="shared" si="3"/>
        <v>#REF!</v>
      </c>
      <c r="DV5" s="107" t="e">
        <f t="shared" si="3"/>
        <v>#REF!</v>
      </c>
      <c r="DW5" s="107" t="e">
        <f t="shared" si="3"/>
        <v>#REF!</v>
      </c>
      <c r="DX5" s="107" t="e">
        <f t="shared" si="3"/>
        <v>#REF!</v>
      </c>
      <c r="DY5" s="107" t="e">
        <f t="shared" si="3"/>
        <v>#REF!</v>
      </c>
      <c r="DZ5" s="107" t="e">
        <f t="shared" si="3"/>
        <v>#REF!</v>
      </c>
      <c r="EA5" s="107" t="e">
        <f t="shared" si="3"/>
        <v>#REF!</v>
      </c>
      <c r="EB5" s="107" t="e">
        <f t="shared" si="3"/>
        <v>#REF!</v>
      </c>
      <c r="EC5" s="107" t="e">
        <f t="shared" si="3"/>
        <v>#REF!</v>
      </c>
      <c r="ED5" s="107" t="e">
        <f t="shared" si="3"/>
        <v>#REF!</v>
      </c>
      <c r="EE5" s="107" t="e">
        <f t="shared" si="3"/>
        <v>#REF!</v>
      </c>
      <c r="EF5" s="107" t="e">
        <f t="shared" si="3"/>
        <v>#REF!</v>
      </c>
      <c r="EG5" s="107" t="e">
        <f t="shared" si="3"/>
        <v>#REF!</v>
      </c>
      <c r="EH5" s="107" t="e">
        <f t="shared" si="3"/>
        <v>#REF!</v>
      </c>
      <c r="EI5" s="107" t="e">
        <f t="shared" si="3"/>
        <v>#REF!</v>
      </c>
      <c r="EJ5" s="107" t="e">
        <f t="shared" si="3"/>
        <v>#REF!</v>
      </c>
      <c r="EK5" s="107" t="e">
        <f t="shared" si="3"/>
        <v>#REF!</v>
      </c>
      <c r="EL5" s="107" t="e">
        <f t="shared" si="3"/>
        <v>#REF!</v>
      </c>
      <c r="EM5" s="107" t="e">
        <f t="shared" si="3"/>
        <v>#REF!</v>
      </c>
      <c r="EN5" s="107" t="e">
        <f t="shared" si="3"/>
        <v>#REF!</v>
      </c>
      <c r="EO5" s="107" t="e">
        <f t="shared" si="3"/>
        <v>#REF!</v>
      </c>
      <c r="EP5" s="107" t="e">
        <f t="shared" si="3"/>
        <v>#REF!</v>
      </c>
      <c r="EQ5" s="107" t="e">
        <f t="shared" si="3"/>
        <v>#REF!</v>
      </c>
      <c r="ER5" s="107" t="e">
        <f t="shared" si="3"/>
        <v>#REF!</v>
      </c>
      <c r="ES5" s="107" t="e">
        <f t="shared" si="3"/>
        <v>#REF!</v>
      </c>
      <c r="ET5" s="107" t="e">
        <f t="shared" si="3"/>
        <v>#REF!</v>
      </c>
      <c r="EU5" s="107" t="e">
        <f t="shared" si="3"/>
        <v>#REF!</v>
      </c>
      <c r="EV5" s="107" t="e">
        <f t="shared" si="3"/>
        <v>#REF!</v>
      </c>
      <c r="EW5" s="107" t="e">
        <f t="shared" si="3"/>
        <v>#REF!</v>
      </c>
      <c r="EX5" s="107" t="e">
        <f t="shared" si="3"/>
        <v>#REF!</v>
      </c>
      <c r="EY5" s="107" t="e">
        <f t="shared" si="3"/>
        <v>#REF!</v>
      </c>
      <c r="EZ5" s="107" t="e">
        <f t="shared" si="3"/>
        <v>#REF!</v>
      </c>
      <c r="FA5" s="107" t="e">
        <f t="shared" si="3"/>
        <v>#REF!</v>
      </c>
      <c r="FB5" s="107" t="e">
        <f t="shared" si="3"/>
        <v>#REF!</v>
      </c>
      <c r="FC5" s="107" t="e">
        <f t="shared" si="3"/>
        <v>#REF!</v>
      </c>
      <c r="FD5" s="107" t="e">
        <f t="shared" ref="FD5:HO5" si="4">SUM(FD8:FD37)</f>
        <v>#REF!</v>
      </c>
      <c r="FE5" s="107" t="e">
        <f t="shared" si="4"/>
        <v>#REF!</v>
      </c>
      <c r="FF5" s="107" t="e">
        <f t="shared" si="4"/>
        <v>#REF!</v>
      </c>
      <c r="FG5" s="107" t="e">
        <f t="shared" si="4"/>
        <v>#REF!</v>
      </c>
      <c r="FH5" s="107" t="e">
        <f t="shared" si="4"/>
        <v>#REF!</v>
      </c>
      <c r="FI5" s="107" t="e">
        <f t="shared" si="4"/>
        <v>#REF!</v>
      </c>
      <c r="FJ5" s="107" t="e">
        <f t="shared" si="4"/>
        <v>#REF!</v>
      </c>
      <c r="FK5" s="107" t="e">
        <f t="shared" si="4"/>
        <v>#REF!</v>
      </c>
      <c r="FL5" s="107" t="e">
        <f t="shared" si="4"/>
        <v>#REF!</v>
      </c>
      <c r="FM5" s="107" t="e">
        <f t="shared" si="4"/>
        <v>#REF!</v>
      </c>
      <c r="FN5" s="107" t="e">
        <f t="shared" si="4"/>
        <v>#REF!</v>
      </c>
      <c r="FO5" s="107" t="e">
        <f t="shared" si="4"/>
        <v>#REF!</v>
      </c>
      <c r="FP5" s="107" t="e">
        <f t="shared" si="4"/>
        <v>#REF!</v>
      </c>
      <c r="FQ5" s="107" t="e">
        <f t="shared" si="4"/>
        <v>#REF!</v>
      </c>
      <c r="FR5" s="107" t="e">
        <f t="shared" si="4"/>
        <v>#REF!</v>
      </c>
      <c r="FS5" s="107" t="e">
        <f t="shared" si="4"/>
        <v>#REF!</v>
      </c>
      <c r="FT5" s="107" t="e">
        <f t="shared" si="4"/>
        <v>#REF!</v>
      </c>
      <c r="FU5" s="107" t="e">
        <f t="shared" si="4"/>
        <v>#REF!</v>
      </c>
      <c r="FV5" s="107" t="e">
        <f t="shared" si="4"/>
        <v>#REF!</v>
      </c>
      <c r="FW5" s="107" t="e">
        <f t="shared" si="4"/>
        <v>#REF!</v>
      </c>
      <c r="FX5" s="107" t="e">
        <f t="shared" si="4"/>
        <v>#REF!</v>
      </c>
      <c r="FY5" s="107" t="e">
        <f t="shared" si="4"/>
        <v>#REF!</v>
      </c>
      <c r="FZ5" s="107" t="e">
        <f t="shared" si="4"/>
        <v>#REF!</v>
      </c>
      <c r="GA5" s="107" t="e">
        <f t="shared" si="4"/>
        <v>#REF!</v>
      </c>
      <c r="GB5" s="107" t="e">
        <f t="shared" si="4"/>
        <v>#REF!</v>
      </c>
      <c r="GC5" s="107" t="e">
        <f t="shared" si="4"/>
        <v>#REF!</v>
      </c>
      <c r="GD5" s="107" t="e">
        <f t="shared" si="4"/>
        <v>#REF!</v>
      </c>
      <c r="GE5" s="107" t="e">
        <f t="shared" si="4"/>
        <v>#REF!</v>
      </c>
      <c r="GF5" s="107" t="e">
        <f t="shared" si="4"/>
        <v>#REF!</v>
      </c>
      <c r="GG5" s="107" t="e">
        <f t="shared" si="4"/>
        <v>#REF!</v>
      </c>
      <c r="GH5" s="107" t="e">
        <f t="shared" si="4"/>
        <v>#REF!</v>
      </c>
      <c r="GI5" s="107" t="e">
        <f t="shared" si="4"/>
        <v>#REF!</v>
      </c>
      <c r="GJ5" s="107" t="e">
        <f t="shared" si="4"/>
        <v>#REF!</v>
      </c>
      <c r="GK5" s="107" t="e">
        <f t="shared" si="4"/>
        <v>#REF!</v>
      </c>
      <c r="GL5" s="107" t="e">
        <f t="shared" si="4"/>
        <v>#REF!</v>
      </c>
      <c r="GM5" s="107" t="e">
        <f t="shared" si="4"/>
        <v>#REF!</v>
      </c>
      <c r="GN5" s="107" t="e">
        <f t="shared" si="4"/>
        <v>#REF!</v>
      </c>
      <c r="GO5" s="107" t="e">
        <f t="shared" si="4"/>
        <v>#REF!</v>
      </c>
      <c r="GP5" s="107" t="e">
        <f t="shared" si="4"/>
        <v>#REF!</v>
      </c>
      <c r="GQ5" s="107" t="e">
        <f t="shared" si="4"/>
        <v>#REF!</v>
      </c>
      <c r="GR5" s="107" t="e">
        <f t="shared" si="4"/>
        <v>#REF!</v>
      </c>
      <c r="GS5" s="107" t="e">
        <f t="shared" si="4"/>
        <v>#REF!</v>
      </c>
      <c r="GT5" s="107" t="e">
        <f t="shared" si="4"/>
        <v>#REF!</v>
      </c>
      <c r="GU5" s="107" t="e">
        <f t="shared" si="4"/>
        <v>#REF!</v>
      </c>
      <c r="GV5" s="107" t="e">
        <f t="shared" si="4"/>
        <v>#REF!</v>
      </c>
      <c r="GW5" s="107" t="e">
        <f t="shared" si="4"/>
        <v>#REF!</v>
      </c>
      <c r="GX5" s="107" t="e">
        <f t="shared" si="4"/>
        <v>#REF!</v>
      </c>
      <c r="GY5" s="107" t="e">
        <f t="shared" si="4"/>
        <v>#REF!</v>
      </c>
      <c r="GZ5" s="107" t="e">
        <f t="shared" si="4"/>
        <v>#REF!</v>
      </c>
      <c r="HA5" s="107" t="e">
        <f t="shared" si="4"/>
        <v>#REF!</v>
      </c>
      <c r="HB5" s="107" t="e">
        <f t="shared" si="4"/>
        <v>#REF!</v>
      </c>
      <c r="HC5" s="107" t="e">
        <f t="shared" si="4"/>
        <v>#REF!</v>
      </c>
      <c r="HD5" s="107" t="e">
        <f t="shared" si="4"/>
        <v>#REF!</v>
      </c>
      <c r="HE5" s="107" t="e">
        <f t="shared" si="4"/>
        <v>#REF!</v>
      </c>
      <c r="HF5" s="107" t="e">
        <f t="shared" si="4"/>
        <v>#REF!</v>
      </c>
      <c r="HG5" s="107" t="e">
        <f t="shared" si="4"/>
        <v>#REF!</v>
      </c>
      <c r="HH5" s="107" t="e">
        <f t="shared" si="4"/>
        <v>#REF!</v>
      </c>
      <c r="HI5" s="107" t="e">
        <f t="shared" si="4"/>
        <v>#REF!</v>
      </c>
      <c r="HJ5" s="107" t="e">
        <f t="shared" si="4"/>
        <v>#REF!</v>
      </c>
      <c r="HK5" s="107" t="e">
        <f t="shared" si="4"/>
        <v>#REF!</v>
      </c>
      <c r="HL5" s="107" t="e">
        <f t="shared" si="4"/>
        <v>#REF!</v>
      </c>
      <c r="HM5" s="107" t="e">
        <f t="shared" si="4"/>
        <v>#REF!</v>
      </c>
      <c r="HN5" s="107" t="e">
        <f t="shared" si="4"/>
        <v>#REF!</v>
      </c>
      <c r="HO5" s="107" t="e">
        <f t="shared" si="4"/>
        <v>#REF!</v>
      </c>
      <c r="HP5" s="107" t="e">
        <f t="shared" ref="HP5:KA5" si="5">SUM(HP8:HP37)</f>
        <v>#REF!</v>
      </c>
      <c r="HQ5" s="107" t="e">
        <f t="shared" si="5"/>
        <v>#REF!</v>
      </c>
      <c r="HR5" s="107" t="e">
        <f t="shared" si="5"/>
        <v>#REF!</v>
      </c>
      <c r="HS5" s="107" t="e">
        <f t="shared" si="5"/>
        <v>#REF!</v>
      </c>
      <c r="HT5" s="107" t="e">
        <f t="shared" si="5"/>
        <v>#REF!</v>
      </c>
      <c r="HU5" s="107" t="e">
        <f t="shared" si="5"/>
        <v>#REF!</v>
      </c>
      <c r="HV5" s="107" t="e">
        <f t="shared" si="5"/>
        <v>#REF!</v>
      </c>
      <c r="HW5" s="107" t="e">
        <f t="shared" si="5"/>
        <v>#REF!</v>
      </c>
      <c r="HX5" s="107" t="e">
        <f t="shared" si="5"/>
        <v>#REF!</v>
      </c>
      <c r="HY5" s="107" t="e">
        <f t="shared" si="5"/>
        <v>#REF!</v>
      </c>
      <c r="HZ5" s="107" t="e">
        <f t="shared" si="5"/>
        <v>#REF!</v>
      </c>
      <c r="IA5" s="107" t="e">
        <f t="shared" si="5"/>
        <v>#REF!</v>
      </c>
      <c r="IB5" s="107" t="e">
        <f t="shared" si="5"/>
        <v>#REF!</v>
      </c>
      <c r="IC5" s="107" t="e">
        <f t="shared" si="5"/>
        <v>#REF!</v>
      </c>
      <c r="ID5" s="107" t="e">
        <f t="shared" si="5"/>
        <v>#REF!</v>
      </c>
      <c r="IE5" s="107" t="e">
        <f t="shared" si="5"/>
        <v>#REF!</v>
      </c>
      <c r="IF5" s="107" t="e">
        <f t="shared" si="5"/>
        <v>#REF!</v>
      </c>
      <c r="IG5" s="107" t="e">
        <f t="shared" si="5"/>
        <v>#REF!</v>
      </c>
      <c r="IH5" s="107" t="e">
        <f t="shared" si="5"/>
        <v>#REF!</v>
      </c>
      <c r="II5" s="107" t="e">
        <f t="shared" si="5"/>
        <v>#REF!</v>
      </c>
      <c r="IJ5" s="107" t="e">
        <f t="shared" si="5"/>
        <v>#REF!</v>
      </c>
      <c r="IK5" s="107" t="e">
        <f t="shared" si="5"/>
        <v>#REF!</v>
      </c>
      <c r="IL5" s="107" t="e">
        <f t="shared" si="5"/>
        <v>#REF!</v>
      </c>
      <c r="IM5" s="107" t="e">
        <f t="shared" si="5"/>
        <v>#REF!</v>
      </c>
      <c r="IN5" s="107" t="e">
        <f t="shared" si="5"/>
        <v>#REF!</v>
      </c>
      <c r="IO5" s="107" t="e">
        <f t="shared" si="5"/>
        <v>#REF!</v>
      </c>
      <c r="IP5" s="107" t="e">
        <f t="shared" si="5"/>
        <v>#REF!</v>
      </c>
      <c r="IQ5" s="107" t="e">
        <f t="shared" si="5"/>
        <v>#REF!</v>
      </c>
      <c r="IR5" s="107" t="e">
        <f t="shared" si="5"/>
        <v>#REF!</v>
      </c>
      <c r="IS5" s="107" t="e">
        <f t="shared" si="5"/>
        <v>#REF!</v>
      </c>
      <c r="IT5" s="107" t="e">
        <f t="shared" si="5"/>
        <v>#REF!</v>
      </c>
      <c r="IU5" s="107" t="e">
        <f t="shared" si="5"/>
        <v>#REF!</v>
      </c>
      <c r="IV5" s="107" t="e">
        <f t="shared" si="5"/>
        <v>#REF!</v>
      </c>
      <c r="IW5" s="107" t="e">
        <f t="shared" si="5"/>
        <v>#REF!</v>
      </c>
      <c r="IX5" s="107" t="e">
        <f t="shared" si="5"/>
        <v>#REF!</v>
      </c>
      <c r="IY5" s="107" t="e">
        <f t="shared" si="5"/>
        <v>#REF!</v>
      </c>
      <c r="IZ5" s="107" t="e">
        <f t="shared" si="5"/>
        <v>#REF!</v>
      </c>
      <c r="JA5" s="107" t="e">
        <f t="shared" si="5"/>
        <v>#REF!</v>
      </c>
      <c r="JB5" s="107" t="e">
        <f t="shared" si="5"/>
        <v>#REF!</v>
      </c>
      <c r="JC5" s="107" t="e">
        <f t="shared" si="5"/>
        <v>#REF!</v>
      </c>
      <c r="JD5" s="107" t="e">
        <f t="shared" si="5"/>
        <v>#REF!</v>
      </c>
      <c r="JE5" s="107" t="e">
        <f t="shared" si="5"/>
        <v>#REF!</v>
      </c>
      <c r="JF5" s="107" t="e">
        <f t="shared" si="5"/>
        <v>#REF!</v>
      </c>
      <c r="JG5" s="107" t="e">
        <f t="shared" si="5"/>
        <v>#REF!</v>
      </c>
      <c r="JH5" s="107" t="e">
        <f t="shared" si="5"/>
        <v>#REF!</v>
      </c>
      <c r="JI5" s="107" t="e">
        <f t="shared" si="5"/>
        <v>#REF!</v>
      </c>
      <c r="JJ5" s="107" t="e">
        <f t="shared" si="5"/>
        <v>#REF!</v>
      </c>
      <c r="JK5" s="107" t="e">
        <f t="shared" si="5"/>
        <v>#REF!</v>
      </c>
      <c r="JL5" s="107" t="e">
        <f t="shared" si="5"/>
        <v>#REF!</v>
      </c>
      <c r="JM5" s="107" t="e">
        <f t="shared" si="5"/>
        <v>#REF!</v>
      </c>
      <c r="JN5" s="107" t="e">
        <f t="shared" si="5"/>
        <v>#REF!</v>
      </c>
      <c r="JO5" s="107" t="e">
        <f t="shared" si="5"/>
        <v>#REF!</v>
      </c>
      <c r="JP5" s="107" t="e">
        <f t="shared" si="5"/>
        <v>#REF!</v>
      </c>
      <c r="JQ5" s="107" t="e">
        <f t="shared" si="5"/>
        <v>#REF!</v>
      </c>
      <c r="JR5" s="107" t="e">
        <f t="shared" si="5"/>
        <v>#REF!</v>
      </c>
      <c r="JS5" s="107" t="e">
        <f t="shared" si="5"/>
        <v>#REF!</v>
      </c>
      <c r="JT5" s="107" t="e">
        <f t="shared" si="5"/>
        <v>#REF!</v>
      </c>
      <c r="JU5" s="107" t="e">
        <f t="shared" si="5"/>
        <v>#REF!</v>
      </c>
      <c r="JV5" s="107" t="e">
        <f t="shared" si="5"/>
        <v>#REF!</v>
      </c>
      <c r="JW5" s="107" t="e">
        <f t="shared" si="5"/>
        <v>#REF!</v>
      </c>
      <c r="JX5" s="107" t="e">
        <f t="shared" si="5"/>
        <v>#REF!</v>
      </c>
      <c r="JY5" s="107" t="e">
        <f t="shared" si="5"/>
        <v>#REF!</v>
      </c>
      <c r="JZ5" s="107" t="e">
        <f t="shared" si="5"/>
        <v>#REF!</v>
      </c>
      <c r="KA5" s="107" t="e">
        <f t="shared" si="5"/>
        <v>#REF!</v>
      </c>
      <c r="KB5" s="107" t="e">
        <f t="shared" ref="KB5:LZ5" si="6">SUM(KB8:KB37)</f>
        <v>#REF!</v>
      </c>
      <c r="KC5" s="107" t="e">
        <f t="shared" si="6"/>
        <v>#REF!</v>
      </c>
      <c r="KD5" s="107" t="e">
        <f t="shared" si="6"/>
        <v>#REF!</v>
      </c>
      <c r="KE5" s="107" t="e">
        <f t="shared" si="6"/>
        <v>#REF!</v>
      </c>
      <c r="KF5" s="107" t="e">
        <f t="shared" si="6"/>
        <v>#REF!</v>
      </c>
      <c r="KG5" s="107" t="e">
        <f t="shared" si="6"/>
        <v>#REF!</v>
      </c>
      <c r="KH5" s="107" t="e">
        <f t="shared" si="6"/>
        <v>#REF!</v>
      </c>
      <c r="KI5" s="107" t="e">
        <f t="shared" si="6"/>
        <v>#REF!</v>
      </c>
      <c r="KJ5" s="107" t="e">
        <f t="shared" si="6"/>
        <v>#REF!</v>
      </c>
      <c r="KK5" s="107" t="e">
        <f t="shared" si="6"/>
        <v>#REF!</v>
      </c>
      <c r="KL5" s="107" t="e">
        <f t="shared" si="6"/>
        <v>#REF!</v>
      </c>
      <c r="KM5" s="107" t="e">
        <f t="shared" si="6"/>
        <v>#REF!</v>
      </c>
      <c r="KN5" s="107">
        <f t="shared" si="6"/>
        <v>0</v>
      </c>
      <c r="KO5" s="107">
        <f t="shared" si="6"/>
        <v>0</v>
      </c>
      <c r="KP5" s="107">
        <f t="shared" si="6"/>
        <v>0</v>
      </c>
      <c r="KQ5" s="107">
        <f t="shared" si="6"/>
        <v>0</v>
      </c>
      <c r="KR5" s="107">
        <f t="shared" si="6"/>
        <v>0</v>
      </c>
      <c r="KS5" s="107">
        <f t="shared" si="6"/>
        <v>0</v>
      </c>
      <c r="KT5" s="107">
        <f t="shared" si="6"/>
        <v>0</v>
      </c>
      <c r="KU5" s="107">
        <f t="shared" si="6"/>
        <v>0</v>
      </c>
      <c r="KV5" s="107">
        <f t="shared" si="6"/>
        <v>0</v>
      </c>
      <c r="KW5" s="107">
        <f t="shared" si="6"/>
        <v>0</v>
      </c>
      <c r="KX5" s="107">
        <f t="shared" si="6"/>
        <v>0</v>
      </c>
      <c r="KY5" s="107">
        <f t="shared" si="6"/>
        <v>0</v>
      </c>
      <c r="KZ5" s="107">
        <f t="shared" si="6"/>
        <v>0</v>
      </c>
      <c r="LA5" s="107">
        <f t="shared" si="6"/>
        <v>0</v>
      </c>
      <c r="LB5" s="107">
        <f t="shared" si="6"/>
        <v>0</v>
      </c>
      <c r="LC5" s="107">
        <f t="shared" si="6"/>
        <v>0</v>
      </c>
      <c r="LD5" s="107">
        <f t="shared" si="6"/>
        <v>0</v>
      </c>
      <c r="LE5" s="107">
        <f t="shared" si="6"/>
        <v>0</v>
      </c>
      <c r="LF5" s="107">
        <f t="shared" si="6"/>
        <v>0</v>
      </c>
      <c r="LG5" s="107">
        <f t="shared" si="6"/>
        <v>0</v>
      </c>
      <c r="LH5" s="107">
        <f t="shared" si="6"/>
        <v>0</v>
      </c>
      <c r="LI5" s="107">
        <f t="shared" si="6"/>
        <v>0</v>
      </c>
      <c r="LJ5" s="107">
        <f t="shared" si="6"/>
        <v>0</v>
      </c>
      <c r="LK5" s="107">
        <f t="shared" si="6"/>
        <v>0</v>
      </c>
      <c r="LL5" s="107">
        <f t="shared" si="6"/>
        <v>0</v>
      </c>
      <c r="LM5" s="107">
        <f t="shared" si="6"/>
        <v>0</v>
      </c>
      <c r="LN5" s="107">
        <f t="shared" si="6"/>
        <v>0</v>
      </c>
      <c r="LO5" s="107">
        <f t="shared" si="6"/>
        <v>0</v>
      </c>
      <c r="LP5" s="107">
        <f t="shared" si="6"/>
        <v>0</v>
      </c>
      <c r="LQ5" s="107">
        <f t="shared" si="6"/>
        <v>0</v>
      </c>
      <c r="LR5" s="107">
        <f t="shared" si="6"/>
        <v>0</v>
      </c>
      <c r="LS5" s="107">
        <f t="shared" si="6"/>
        <v>0</v>
      </c>
      <c r="LT5" s="107">
        <f t="shared" si="6"/>
        <v>0</v>
      </c>
      <c r="LU5" s="107">
        <f t="shared" si="6"/>
        <v>0</v>
      </c>
      <c r="LV5" s="107">
        <f t="shared" si="6"/>
        <v>0</v>
      </c>
      <c r="LW5" s="107">
        <f t="shared" si="6"/>
        <v>0</v>
      </c>
      <c r="LX5" s="107">
        <f t="shared" si="6"/>
        <v>0</v>
      </c>
      <c r="LY5" s="107">
        <f t="shared" si="6"/>
        <v>0</v>
      </c>
      <c r="LZ5" s="107">
        <f t="shared" si="6"/>
        <v>0</v>
      </c>
    </row>
    <row r="6" spans="1:338" ht="19.5" customHeight="1" thickBot="1">
      <c r="A6" s="706" t="s">
        <v>49</v>
      </c>
      <c r="B6" s="706" t="s">
        <v>48</v>
      </c>
      <c r="C6" s="708" t="s">
        <v>153</v>
      </c>
      <c r="D6" s="708"/>
      <c r="E6" s="708"/>
      <c r="F6" s="708"/>
      <c r="G6" s="708"/>
      <c r="H6" s="708"/>
      <c r="I6" s="708"/>
      <c r="J6" s="708"/>
      <c r="K6" s="708"/>
      <c r="L6" s="708"/>
      <c r="M6" s="708"/>
      <c r="N6" s="708"/>
      <c r="O6" s="708"/>
      <c r="P6" s="708"/>
      <c r="Q6" s="708"/>
      <c r="R6" s="708"/>
      <c r="S6" s="710" t="s">
        <v>44</v>
      </c>
      <c r="T6" s="711"/>
      <c r="U6" s="711"/>
      <c r="V6" s="711"/>
      <c r="W6" s="711"/>
      <c r="X6" s="711"/>
      <c r="Y6" s="711"/>
      <c r="Z6" s="711"/>
      <c r="AA6" s="711"/>
      <c r="AB6" s="711"/>
      <c r="AC6" s="711"/>
      <c r="AD6" s="711"/>
      <c r="AE6" s="711"/>
      <c r="AF6" s="711"/>
      <c r="AG6" s="711"/>
      <c r="AH6" s="711"/>
      <c r="AI6" s="711"/>
      <c r="AJ6" s="711"/>
      <c r="AK6" s="711"/>
      <c r="AL6" s="711"/>
      <c r="AM6" s="711"/>
      <c r="AN6" s="711"/>
      <c r="AO6" s="711"/>
      <c r="AP6" s="711"/>
      <c r="AQ6" s="711"/>
      <c r="AR6" s="711"/>
      <c r="AS6" s="711"/>
      <c r="AT6" s="711"/>
      <c r="AU6" s="711"/>
      <c r="AV6" s="711"/>
      <c r="AW6" s="711"/>
      <c r="AX6" s="711"/>
      <c r="AY6" s="711"/>
      <c r="AZ6" s="711"/>
      <c r="BA6" s="711"/>
      <c r="BB6" s="711"/>
      <c r="BC6" s="711"/>
      <c r="BD6" s="711"/>
      <c r="BE6" s="711"/>
      <c r="BF6" s="711"/>
      <c r="BG6" s="711"/>
      <c r="BH6" s="711"/>
      <c r="BI6" s="711"/>
      <c r="BJ6" s="711"/>
      <c r="BK6" s="711"/>
      <c r="BL6" s="711"/>
      <c r="BM6" s="711"/>
      <c r="BN6" s="711"/>
      <c r="BO6" s="711"/>
      <c r="BP6" s="711"/>
      <c r="BQ6" s="711"/>
      <c r="BR6" s="711"/>
      <c r="BS6" s="711"/>
      <c r="BT6" s="711"/>
      <c r="BU6" s="711"/>
      <c r="BV6" s="711"/>
      <c r="BW6" s="711"/>
      <c r="BX6" s="711"/>
      <c r="BY6" s="711"/>
      <c r="BZ6" s="711"/>
      <c r="CA6" s="711"/>
      <c r="CB6" s="711"/>
      <c r="CC6" s="711"/>
      <c r="CD6" s="711"/>
      <c r="CE6" s="711"/>
      <c r="CF6" s="711"/>
      <c r="CG6" s="711"/>
      <c r="CH6" s="711"/>
      <c r="CI6" s="711"/>
      <c r="CJ6" s="711"/>
      <c r="CK6" s="711"/>
      <c r="CL6" s="711"/>
      <c r="CM6" s="711"/>
      <c r="CN6" s="711"/>
      <c r="CO6" s="711"/>
      <c r="CP6" s="711"/>
      <c r="CQ6" s="711"/>
      <c r="CR6" s="711"/>
      <c r="CS6" s="711"/>
      <c r="CT6" s="711"/>
      <c r="CU6" s="711"/>
      <c r="CV6" s="711"/>
      <c r="CW6" s="711"/>
      <c r="CX6" s="711"/>
      <c r="CY6" s="711"/>
      <c r="CZ6" s="711"/>
      <c r="DA6" s="711"/>
      <c r="DB6" s="711"/>
      <c r="DC6" s="711"/>
      <c r="DD6" s="711"/>
      <c r="DE6" s="711"/>
      <c r="DF6" s="711"/>
      <c r="DG6" s="711"/>
      <c r="DH6" s="711"/>
      <c r="DI6" s="711"/>
      <c r="DJ6" s="712"/>
      <c r="DK6" s="713" t="s">
        <v>154</v>
      </c>
      <c r="DL6" s="714"/>
      <c r="DM6" s="714"/>
      <c r="DN6" s="714"/>
      <c r="DO6" s="714"/>
      <c r="DP6" s="714"/>
      <c r="DQ6" s="714"/>
      <c r="DR6" s="714"/>
      <c r="DS6" s="714"/>
      <c r="DT6" s="714"/>
      <c r="DU6" s="714"/>
      <c r="DV6" s="714"/>
      <c r="DW6" s="714"/>
      <c r="DX6" s="714"/>
      <c r="DY6" s="714"/>
      <c r="DZ6" s="714"/>
      <c r="EA6" s="714"/>
      <c r="EB6" s="714"/>
      <c r="EC6" s="714"/>
      <c r="ED6" s="714"/>
      <c r="EE6" s="714"/>
      <c r="EF6" s="714"/>
      <c r="EG6" s="714"/>
      <c r="EH6" s="714"/>
      <c r="EI6" s="714"/>
      <c r="EJ6" s="714"/>
      <c r="EK6" s="714"/>
      <c r="EL6" s="714"/>
      <c r="EM6" s="714"/>
      <c r="EN6" s="714"/>
      <c r="EO6" s="714"/>
      <c r="EP6" s="714"/>
      <c r="EQ6" s="714"/>
      <c r="ER6" s="714"/>
      <c r="ES6" s="714"/>
      <c r="ET6" s="714"/>
      <c r="EU6" s="714"/>
      <c r="EV6" s="714"/>
      <c r="EW6" s="714"/>
      <c r="EX6" s="714"/>
      <c r="EY6" s="714"/>
      <c r="EZ6" s="714"/>
      <c r="FA6" s="714"/>
      <c r="FB6" s="714"/>
      <c r="FC6" s="714"/>
      <c r="FD6" s="714"/>
      <c r="FE6" s="714"/>
      <c r="FF6" s="714"/>
      <c r="FG6" s="714"/>
      <c r="FH6" s="714"/>
      <c r="FI6" s="714"/>
      <c r="FJ6" s="714"/>
      <c r="FK6" s="714"/>
      <c r="FL6" s="714"/>
      <c r="FM6" s="714"/>
      <c r="FN6" s="714"/>
      <c r="FO6" s="714"/>
      <c r="FP6" s="714"/>
      <c r="FQ6" s="714"/>
      <c r="FR6" s="714"/>
      <c r="FS6" s="714"/>
      <c r="FT6" s="714"/>
      <c r="FU6" s="714"/>
      <c r="FV6" s="716"/>
      <c r="FW6" s="709" t="s">
        <v>155</v>
      </c>
      <c r="FX6" s="709"/>
      <c r="FY6" s="709"/>
      <c r="FZ6" s="709"/>
      <c r="GA6" s="709"/>
      <c r="GB6" s="709"/>
      <c r="GC6" s="709"/>
      <c r="GD6" s="709"/>
      <c r="GE6" s="709"/>
      <c r="GF6" s="709"/>
      <c r="GG6" s="709"/>
      <c r="GH6" s="709"/>
      <c r="GI6" s="709"/>
      <c r="GJ6" s="709"/>
      <c r="GK6" s="709"/>
      <c r="GL6" s="709"/>
      <c r="GM6" s="709"/>
      <c r="GN6" s="709"/>
      <c r="GO6" s="709"/>
      <c r="GP6" s="709"/>
      <c r="GQ6" s="709"/>
      <c r="GR6" s="709"/>
      <c r="GS6" s="709"/>
      <c r="GT6" s="709"/>
      <c r="GU6" s="709"/>
      <c r="GV6" s="709"/>
      <c r="GW6" s="709"/>
      <c r="GX6" s="709"/>
      <c r="GY6" s="709"/>
      <c r="GZ6" s="709"/>
      <c r="HA6" s="709"/>
      <c r="HB6" s="709"/>
      <c r="HC6" s="709"/>
      <c r="HD6" s="709"/>
      <c r="HE6" s="709"/>
      <c r="HF6" s="709"/>
      <c r="HG6" s="709"/>
      <c r="HH6" s="709"/>
      <c r="HI6" s="709"/>
      <c r="HJ6" s="709"/>
      <c r="HK6" s="709"/>
      <c r="HL6" s="709"/>
      <c r="HM6" s="709"/>
      <c r="HN6" s="709"/>
      <c r="HO6" s="709"/>
      <c r="HP6" s="709"/>
      <c r="HQ6" s="709"/>
      <c r="HR6" s="709"/>
      <c r="HS6" s="709"/>
      <c r="HT6" s="709"/>
      <c r="HU6" s="709"/>
      <c r="HV6" s="709"/>
      <c r="HW6" s="709"/>
      <c r="HX6" s="709"/>
      <c r="HY6" s="709"/>
      <c r="HZ6" s="709"/>
      <c r="IA6" s="709"/>
      <c r="IB6" s="709"/>
      <c r="IC6" s="709"/>
      <c r="ID6" s="709"/>
      <c r="IE6" s="709"/>
      <c r="IF6" s="709"/>
      <c r="IG6" s="709"/>
      <c r="IH6" s="709"/>
      <c r="II6" s="713" t="s">
        <v>156</v>
      </c>
      <c r="IJ6" s="714"/>
      <c r="IK6" s="714"/>
      <c r="IL6" s="714"/>
      <c r="IM6" s="714"/>
      <c r="IN6" s="714"/>
      <c r="IO6" s="714"/>
      <c r="IP6" s="714"/>
      <c r="IQ6" s="714"/>
      <c r="IR6" s="714"/>
      <c r="IS6" s="714"/>
      <c r="IT6" s="714"/>
      <c r="IU6" s="714"/>
      <c r="IV6" s="714"/>
      <c r="IW6" s="714"/>
      <c r="IX6" s="714"/>
      <c r="IY6" s="714"/>
      <c r="IZ6" s="714"/>
      <c r="JA6" s="714"/>
      <c r="JB6" s="714"/>
      <c r="JC6" s="714"/>
      <c r="JD6" s="714"/>
      <c r="JE6" s="714"/>
      <c r="JF6" s="714"/>
      <c r="JG6" s="714"/>
      <c r="JH6" s="714"/>
      <c r="JI6" s="714"/>
      <c r="JJ6" s="714"/>
      <c r="JK6" s="714"/>
      <c r="JL6" s="714"/>
      <c r="JM6" s="714"/>
      <c r="JN6" s="714"/>
      <c r="JO6" s="714"/>
      <c r="JP6" s="714"/>
      <c r="JQ6" s="714"/>
      <c r="JR6" s="714"/>
      <c r="JS6" s="714"/>
      <c r="JT6" s="714"/>
      <c r="JU6" s="714"/>
      <c r="JV6" s="714"/>
      <c r="JW6" s="714"/>
      <c r="JX6" s="714"/>
      <c r="JY6" s="714"/>
      <c r="JZ6" s="714"/>
      <c r="KA6" s="714"/>
      <c r="KB6" s="714"/>
      <c r="KC6" s="714"/>
      <c r="KD6" s="714"/>
      <c r="KE6" s="714"/>
      <c r="KF6" s="714"/>
      <c r="KG6" s="715" t="s">
        <v>151</v>
      </c>
      <c r="KH6" s="715"/>
      <c r="KI6" s="715"/>
      <c r="KJ6" s="715"/>
      <c r="KK6" s="715"/>
      <c r="KL6" s="715"/>
      <c r="KM6" s="715"/>
    </row>
    <row r="7" spans="1:338" s="113" customFormat="1" ht="54.75" customHeight="1" thickBot="1">
      <c r="A7" s="707"/>
      <c r="B7" s="707"/>
      <c r="C7" s="248">
        <v>14</v>
      </c>
      <c r="D7" s="248">
        <v>16</v>
      </c>
      <c r="E7" s="248">
        <v>19</v>
      </c>
      <c r="F7" s="248">
        <v>22</v>
      </c>
      <c r="G7" s="248">
        <v>24</v>
      </c>
      <c r="H7" s="248">
        <v>26</v>
      </c>
      <c r="I7" s="248">
        <v>28</v>
      </c>
      <c r="J7" s="248">
        <v>34</v>
      </c>
      <c r="K7" s="248">
        <v>40</v>
      </c>
      <c r="L7" s="248">
        <v>45</v>
      </c>
      <c r="M7" s="248">
        <v>50</v>
      </c>
      <c r="N7" s="248">
        <v>55</v>
      </c>
      <c r="O7" s="248">
        <v>60</v>
      </c>
      <c r="P7" s="248">
        <v>65</v>
      </c>
      <c r="Q7" s="248">
        <v>70</v>
      </c>
      <c r="R7" s="248">
        <v>75</v>
      </c>
      <c r="S7" s="112" t="str">
        <f>CONCATENATE("T 0.6 Ø",'1A'!AB116)</f>
        <v>T 0.6 Ø19</v>
      </c>
      <c r="T7" s="112" t="str">
        <f>CONCATENATE("T 0.6 Ø",'1A'!AC116)</f>
        <v>T 0.6 Ø21</v>
      </c>
      <c r="U7" s="112" t="str">
        <f>CONCATENATE("T 0.6 Ø",'1A'!AD116)</f>
        <v>T 0.6 Ø22.2</v>
      </c>
      <c r="V7" s="112" t="str">
        <f>CONCATENATE("T 0.6 Ø",'1A'!AE116)</f>
        <v>T 0.6 Ø25.4</v>
      </c>
      <c r="W7" s="112" t="str">
        <f>CONCATENATE("T 0.6 Ø",'1A'!AF116)</f>
        <v>T 0.6 Ø27</v>
      </c>
      <c r="X7" s="112" t="str">
        <f>CONCATENATE("T 0.6 Ø",'1A'!AG116)</f>
        <v>T 0.6 Ø31.8</v>
      </c>
      <c r="Y7" s="112" t="str">
        <f>CONCATENATE("T 0.6 Ø",'1A'!AH116)</f>
        <v>T 0.6 Ø34</v>
      </c>
      <c r="Z7" s="112" t="str">
        <f>CONCATENATE("T 0.6 Ø",'1A'!AI116)</f>
        <v>T 0.6 Ø42</v>
      </c>
      <c r="AA7" s="112" t="str">
        <f>CONCATENATE("T 0.6 Ø",'1A'!AJ116)</f>
        <v>T 0.6 Ø49</v>
      </c>
      <c r="AB7" s="112" t="str">
        <f>CONCATENATE("T 0.6 Ø",'1A'!AK116)</f>
        <v>T 0.6 Ø76</v>
      </c>
      <c r="AC7" s="112" t="str">
        <f>CONCATENATE("T 0.6 Ø",'1A'!AL116)</f>
        <v>T 0.6 Ø</v>
      </c>
      <c r="AD7" s="112" t="str">
        <f>CONCATENATE("T 0.6 Ø",'1A'!AM116)</f>
        <v>T 0.6 Ø</v>
      </c>
      <c r="AE7" s="112" t="str">
        <f>CONCATENATE("T 0.8 Ø",'1A'!AB116)</f>
        <v>T 0.8 Ø19</v>
      </c>
      <c r="AF7" s="112" t="str">
        <f>CONCATENATE("T 0.8 Ø",'1A'!AC116)</f>
        <v>T 0.8 Ø21</v>
      </c>
      <c r="AG7" s="112" t="str">
        <f>CONCATENATE("T 0.8 Ø",'1A'!AD116)</f>
        <v>T 0.8 Ø22.2</v>
      </c>
      <c r="AH7" s="112" t="str">
        <f>CONCATENATE("T 0.8 Ø",'1A'!AE116)</f>
        <v>T 0.8 Ø25.4</v>
      </c>
      <c r="AI7" s="112" t="str">
        <f>CONCATENATE("T 0.8 Ø",'1A'!AF116)</f>
        <v>T 0.8 Ø27</v>
      </c>
      <c r="AJ7" s="112" t="str">
        <f>CONCATENATE("T 0.8 Ø",'1A'!AG116)</f>
        <v>T 0.8 Ø31.8</v>
      </c>
      <c r="AK7" s="112" t="str">
        <f>CONCATENATE("T 0.8 Ø",'1A'!AH116)</f>
        <v>T 0.8 Ø34</v>
      </c>
      <c r="AL7" s="112" t="str">
        <f>CONCATENATE("T 0.8 Ø",'1A'!AI116)</f>
        <v>T 0.8 Ø42</v>
      </c>
      <c r="AM7" s="112" t="str">
        <f>CONCATENATE("T 0.8 Ø",'1A'!AJ116)</f>
        <v>T 0.8 Ø49</v>
      </c>
      <c r="AN7" s="112" t="str">
        <f>CONCATENATE("T 0.8 Ø",'1A'!AK116)</f>
        <v>T 0.8 Ø76</v>
      </c>
      <c r="AO7" s="112" t="str">
        <f>CONCATENATE("T 0.8 Ø",'1A'!AL116)</f>
        <v>T 0.8 Ø</v>
      </c>
      <c r="AP7" s="112" t="str">
        <f>CONCATENATE("T 0.8 Ø",'1A'!AM116)</f>
        <v>T 0.8 Ø</v>
      </c>
      <c r="AQ7" s="112" t="str">
        <f>CONCATENATE("T 1 Ø",'1A'!AB116)</f>
        <v>T 1 Ø19</v>
      </c>
      <c r="AR7" s="112" t="str">
        <f>CONCATENATE("T 1 Ø",'1A'!AC116)</f>
        <v>T 1 Ø21</v>
      </c>
      <c r="AS7" s="112" t="str">
        <f>CONCATENATE("T 1 Ø",'1A'!AD116)</f>
        <v>T 1 Ø22.2</v>
      </c>
      <c r="AT7" s="112" t="str">
        <f>CONCATENATE("T 1 Ø",'1A'!AE116)</f>
        <v>T 1 Ø25.4</v>
      </c>
      <c r="AU7" s="112" t="str">
        <f>CONCATENATE("T 1 Ø",'1A'!AF116)</f>
        <v>T 1 Ø27</v>
      </c>
      <c r="AV7" s="112" t="str">
        <f>CONCATENATE("T 1 Ø",'1A'!AG116)</f>
        <v>T 1 Ø31.8</v>
      </c>
      <c r="AW7" s="112" t="str">
        <f>CONCATENATE("T 1 Ø",'1A'!AH116)</f>
        <v>T 1 Ø34</v>
      </c>
      <c r="AX7" s="112" t="str">
        <f>CONCATENATE("T 1 Ø",'1A'!AI116)</f>
        <v>T 1 Ø42</v>
      </c>
      <c r="AY7" s="112" t="str">
        <f>CONCATENATE("T 1 Ø",'1A'!AJ116)</f>
        <v>T 1 Ø49</v>
      </c>
      <c r="AZ7" s="112" t="str">
        <f>CONCATENATE("T 1 Ø",'1A'!AK116)</f>
        <v>T 1 Ø76</v>
      </c>
      <c r="BA7" s="112" t="str">
        <f>CONCATENATE("T 1 Ø",'1A'!AL116)</f>
        <v>T 1 Ø</v>
      </c>
      <c r="BB7" s="112" t="str">
        <f>CONCATENATE("T 1 Ø",'1A'!AM116)</f>
        <v>T 1 Ø</v>
      </c>
      <c r="BC7" s="112" t="str">
        <f>CONCATENATE("T 1.1 Ø",'1A'!AB116)</f>
        <v>T 1.1 Ø19</v>
      </c>
      <c r="BD7" s="112" t="str">
        <f>CONCATENATE("T 1.1 Ø",'1A'!AC116)</f>
        <v>T 1.1 Ø21</v>
      </c>
      <c r="BE7" s="112" t="str">
        <f>CONCATENATE("T 1.1 Ø",'1A'!AD116)</f>
        <v>T 1.1 Ø22.2</v>
      </c>
      <c r="BF7" s="112" t="str">
        <f>CONCATENATE("T 1.1 Ø",'1A'!AE116)</f>
        <v>T 1.1 Ø25.4</v>
      </c>
      <c r="BG7" s="112" t="str">
        <f>CONCATENATE("T 1.1 Ø",'1A'!AF116)</f>
        <v>T 1.1 Ø27</v>
      </c>
      <c r="BH7" s="112" t="str">
        <f>CONCATENATE("T 1.1 Ø",'1A'!AG116)</f>
        <v>T 1.1 Ø31.8</v>
      </c>
      <c r="BI7" s="112" t="str">
        <f>CONCATENATE("T 1.1 Ø",'1A'!AH116)</f>
        <v>T 1.1 Ø34</v>
      </c>
      <c r="BJ7" s="112" t="str">
        <f>CONCATENATE("T 1.1 Ø",'1A'!AI116)</f>
        <v>T 1.1 Ø42</v>
      </c>
      <c r="BK7" s="112" t="str">
        <f>CONCATENATE("T 1.1 Ø",'1A'!AJ116)</f>
        <v>T 1.1 Ø49</v>
      </c>
      <c r="BL7" s="112" t="str">
        <f>CONCATENATE("T 1.1 Ø",'1A'!AK116)</f>
        <v>T 1.1 Ø76</v>
      </c>
      <c r="BM7" s="112" t="str">
        <f>CONCATENATE("T 1.1 Ø",'1A'!AL116)</f>
        <v>T 1.1 Ø</v>
      </c>
      <c r="BN7" s="112" t="str">
        <f>CONCATENATE("T 1.1 Ø",'1A'!AM116)</f>
        <v>T 1.1 Ø</v>
      </c>
      <c r="BO7" s="112" t="str">
        <f>CONCATENATE("T 1.2 Ø",'1A'!AB116)</f>
        <v>T 1.2 Ø19</v>
      </c>
      <c r="BP7" s="112" t="str">
        <f>CONCATENATE("T 1.2 Ø",'1A'!AC116)</f>
        <v>T 1.2 Ø21</v>
      </c>
      <c r="BQ7" s="112" t="str">
        <f>CONCATENATE("T 1.2 Ø",'1A'!AD116)</f>
        <v>T 1.2 Ø22.2</v>
      </c>
      <c r="BR7" s="112" t="str">
        <f>CONCATENATE("T 1.2 Ø",'1A'!AE116)</f>
        <v>T 1.2 Ø25.4</v>
      </c>
      <c r="BS7" s="112" t="str">
        <f>CONCATENATE("T 1.2 Ø",'1A'!AF116)</f>
        <v>T 1.2 Ø27</v>
      </c>
      <c r="BT7" s="112" t="str">
        <f>CONCATENATE("T 1.2 Ø",'1A'!AG116)</f>
        <v>T 1.2 Ø31.8</v>
      </c>
      <c r="BU7" s="112" t="str">
        <f>CONCATENATE("T 1.2 Ø",'1A'!AH116)</f>
        <v>T 1.2 Ø34</v>
      </c>
      <c r="BV7" s="112" t="str">
        <f>CONCATENATE("T 1.2 Ø",'1A'!AI116)</f>
        <v>T 1.2 Ø42</v>
      </c>
      <c r="BW7" s="112" t="str">
        <f>CONCATENATE("T 1.2 Ø",'1A'!AJ116)</f>
        <v>T 1.2 Ø49</v>
      </c>
      <c r="BX7" s="112" t="str">
        <f>CONCATENATE("T 1.2 Ø",'1A'!AK116)</f>
        <v>T 1.2 Ø76</v>
      </c>
      <c r="BY7" s="112" t="str">
        <f>CONCATENATE("T 1.2 Ø",'1A'!AL116)</f>
        <v>T 1.2 Ø</v>
      </c>
      <c r="BZ7" s="112" t="str">
        <f>CONCATENATE("T 1.2 Ø",'1A'!AM116)</f>
        <v>T 1.2 Ø</v>
      </c>
      <c r="CA7" s="112" t="str">
        <f>CONCATENATE("T 1.4 Ø",'1A'!AB116)</f>
        <v>T 1.4 Ø19</v>
      </c>
      <c r="CB7" s="112" t="str">
        <f>CONCATENATE("T 1.4 Ø",'1A'!AC116)</f>
        <v>T 1.4 Ø21</v>
      </c>
      <c r="CC7" s="112" t="str">
        <f>CONCATENATE("T 1.4 Ø",'1A'!AD116)</f>
        <v>T 1.4 Ø22.2</v>
      </c>
      <c r="CD7" s="112" t="str">
        <f>CONCATENATE("T 1.4 Ø",'1A'!AE116)</f>
        <v>T 1.4 Ø25.4</v>
      </c>
      <c r="CE7" s="112" t="str">
        <f>CONCATENATE("T 1.4 Ø",'1A'!AF116)</f>
        <v>T 1.4 Ø27</v>
      </c>
      <c r="CF7" s="112" t="str">
        <f>CONCATENATE("T 1.4 Ø",'1A'!AG116)</f>
        <v>T 1.4 Ø31.8</v>
      </c>
      <c r="CG7" s="112" t="str">
        <f>CONCATENATE("T 1.4 Ø",'1A'!AH116)</f>
        <v>T 1.4 Ø34</v>
      </c>
      <c r="CH7" s="112" t="str">
        <f>CONCATENATE("T 1.4 Ø",'1A'!AI116)</f>
        <v>T 1.4 Ø42</v>
      </c>
      <c r="CI7" s="112" t="str">
        <f>CONCATENATE("T 1.4 Ø",'1A'!AJ116)</f>
        <v>T 1.4 Ø49</v>
      </c>
      <c r="CJ7" s="112" t="str">
        <f>CONCATENATE("T 1.4 Ø",'1A'!AK116)</f>
        <v>T 1.4 Ø76</v>
      </c>
      <c r="CK7" s="112" t="str">
        <f>CONCATENATE("T 1.4 Ø",'1A'!AL116)</f>
        <v>T 1.4 Ø</v>
      </c>
      <c r="CL7" s="112" t="str">
        <f>CONCATENATE("T 1.4 Ø",'1A'!AM116)</f>
        <v>T 1.4 Ø</v>
      </c>
      <c r="CM7" s="112" t="str">
        <f>CONCATENATE("T 1.8 Ø",'1A'!AB116)</f>
        <v>T 1.8 Ø19</v>
      </c>
      <c r="CN7" s="112" t="str">
        <f>CONCATENATE("T 1.8 Ø",'1A'!AC116)</f>
        <v>T 1.8 Ø21</v>
      </c>
      <c r="CO7" s="112" t="str">
        <f>CONCATENATE("T 1.8 Ø",'1A'!AD116)</f>
        <v>T 1.8 Ø22.2</v>
      </c>
      <c r="CP7" s="112" t="str">
        <f>CONCATENATE("T 1.8 Ø",'1A'!AE116)</f>
        <v>T 1.8 Ø25.4</v>
      </c>
      <c r="CQ7" s="112" t="str">
        <f>CONCATENATE("T 1.8 Ø",'1A'!AF116)</f>
        <v>T 1.8 Ø27</v>
      </c>
      <c r="CR7" s="112" t="str">
        <f>CONCATENATE("T 1.8 Ø",'1A'!AG116)</f>
        <v>T 1.8 Ø31.8</v>
      </c>
      <c r="CS7" s="112" t="str">
        <f>CONCATENATE("T 1.8 Ø",'1A'!AH116)</f>
        <v>T 1.8 Ø34</v>
      </c>
      <c r="CT7" s="112" t="str">
        <f>CONCATENATE("T 1.8 Ø",'1A'!AI116)</f>
        <v>T 1.8 Ø42</v>
      </c>
      <c r="CU7" s="112" t="str">
        <f>CONCATENATE("T 1.8 Ø",'1A'!AJ116)</f>
        <v>T 1.8 Ø49</v>
      </c>
      <c r="CV7" s="112" t="str">
        <f>CONCATENATE("T 1.8 Ø",'1A'!AK116)</f>
        <v>T 1.8 Ø76</v>
      </c>
      <c r="CW7" s="112" t="str">
        <f>CONCATENATE("T 1.8 Ø",'1A'!AL116)</f>
        <v>T 1.8 Ø</v>
      </c>
      <c r="CX7" s="112" t="str">
        <f>CONCATENATE("T 1.8 Ø",'1A'!AM116)</f>
        <v>T 1.8 Ø</v>
      </c>
      <c r="CY7" s="112" t="str">
        <f>CONCATENATE("T 2 Ø",'1A'!AB116)</f>
        <v>T 2 Ø19</v>
      </c>
      <c r="CZ7" s="112" t="str">
        <f>CONCATENATE("T 2 Ø",'1A'!AC116)</f>
        <v>T 2 Ø21</v>
      </c>
      <c r="DA7" s="112" t="str">
        <f>CONCATENATE("T 2 Ø",'1A'!AD116)</f>
        <v>T 2 Ø22.2</v>
      </c>
      <c r="DB7" s="112" t="str">
        <f>CONCATENATE("T 2 Ø",'1A'!AE116)</f>
        <v>T 2 Ø25.4</v>
      </c>
      <c r="DC7" s="112" t="str">
        <f>CONCATENATE("T 2 Ø",'1A'!AF116)</f>
        <v>T 2 Ø27</v>
      </c>
      <c r="DD7" s="112" t="str">
        <f>CONCATENATE("T 2 Ø",'1A'!AG116)</f>
        <v>T 2 Ø31.8</v>
      </c>
      <c r="DE7" s="112" t="str">
        <f>CONCATENATE("T 2 Ø",'1A'!AH116)</f>
        <v>T 2 Ø34</v>
      </c>
      <c r="DF7" s="112" t="str">
        <f>CONCATENATE("T 2 Ø",'1A'!AI116)</f>
        <v>T 2 Ø42</v>
      </c>
      <c r="DG7" s="112" t="str">
        <f>CONCATENATE("T 2 Ø",'1A'!AJ116)</f>
        <v>T 2 Ø49</v>
      </c>
      <c r="DH7" s="112" t="str">
        <f>CONCATENATE("T 2 Ø",'1A'!AK116)</f>
        <v>T 2 Ø76</v>
      </c>
      <c r="DI7" s="112" t="str">
        <f>CONCATENATE("T 2 Ø",'1A'!AL116)</f>
        <v>T 2 Ø</v>
      </c>
      <c r="DJ7" s="112" t="str">
        <f>CONCATENATE("T 2 Ø",'1A'!AM116)</f>
        <v>T 2 Ø</v>
      </c>
      <c r="DK7" s="112" t="str">
        <f>CONCATENATE("V 0.6 x",'1A'!AB126)</f>
        <v>V 0.6 x16</v>
      </c>
      <c r="DL7" s="112" t="str">
        <f>CONCATENATE("V 0.6 x",'1A'!AC126)</f>
        <v>V 0.6 x20</v>
      </c>
      <c r="DM7" s="112" t="str">
        <f>CONCATENATE("V 0.6 x",'1A'!AD126)</f>
        <v>V 0.6 x25</v>
      </c>
      <c r="DN7" s="112" t="str">
        <f>CONCATENATE("V 0.6 x",'1A'!AE126)</f>
        <v>V 0.6 x30</v>
      </c>
      <c r="DO7" s="112" t="str">
        <f>CONCATENATE("V 0.6 x",'1A'!AF126)</f>
        <v>V 0.6 x40</v>
      </c>
      <c r="DP7" s="112" t="str">
        <f>CONCATENATE("V 0.6 x",'1A'!AG126)</f>
        <v>V 0.6 x50</v>
      </c>
      <c r="DQ7" s="112" t="str">
        <f>CONCATENATE("V 0.6 x",'1A'!AH126)</f>
        <v>V 0.6 x</v>
      </c>
      <c r="DR7" s="112" t="str">
        <f>CONCATENATE("V 0.6 x",'1A'!AI126)</f>
        <v>V 0.6 x</v>
      </c>
      <c r="DS7" s="112" t="str">
        <f>CONCATENATE("V 0.8 x",'1A'!AB126)</f>
        <v>V 0.8 x16</v>
      </c>
      <c r="DT7" s="112" t="str">
        <f>CONCATENATE("V 0.8 x",'1A'!AC126)</f>
        <v>V 0.8 x20</v>
      </c>
      <c r="DU7" s="112" t="str">
        <f>CONCATENATE("V 0.8 x",'1A'!AD126)</f>
        <v>V 0.8 x25</v>
      </c>
      <c r="DV7" s="112" t="str">
        <f>CONCATENATE("V 0.8 x",'1A'!AE126)</f>
        <v>V 0.8 x30</v>
      </c>
      <c r="DW7" s="112" t="str">
        <f>CONCATENATE("V 0.8 x",'1A'!AF126)</f>
        <v>V 0.8 x40</v>
      </c>
      <c r="DX7" s="112" t="str">
        <f>CONCATENATE("V 0.8 x",'1A'!AG126)</f>
        <v>V 0.8 x50</v>
      </c>
      <c r="DY7" s="112" t="str">
        <f>CONCATENATE("V 0.8 x",'1A'!AH126)</f>
        <v>V 0.8 x</v>
      </c>
      <c r="DZ7" s="112" t="str">
        <f>CONCATENATE("V 0.8 x",'1A'!AI126)</f>
        <v>V 0.8 x</v>
      </c>
      <c r="EA7" s="112" t="str">
        <f>CONCATENATE("V 1x ",'1A'!AB126)</f>
        <v>V 1x 16</v>
      </c>
      <c r="EB7" s="112" t="str">
        <f>CONCATENATE("V 1x ",'1A'!AC126)</f>
        <v>V 1x 20</v>
      </c>
      <c r="EC7" s="112" t="str">
        <f>CONCATENATE("V 1x ",'1A'!AD126)</f>
        <v>V 1x 25</v>
      </c>
      <c r="ED7" s="112" t="str">
        <f>CONCATENATE("V 1x ",'1A'!AE126)</f>
        <v>V 1x 30</v>
      </c>
      <c r="EE7" s="112" t="str">
        <f>CONCATENATE("V 1x ",'1A'!AF126)</f>
        <v>V 1x 40</v>
      </c>
      <c r="EF7" s="112" t="str">
        <f>CONCATENATE("V 1x ",'1A'!AG126)</f>
        <v>V 1x 50</v>
      </c>
      <c r="EG7" s="112" t="str">
        <f>CONCATENATE("V 1x ",'1A'!AH126)</f>
        <v xml:space="preserve">V 1x </v>
      </c>
      <c r="EH7" s="112" t="str">
        <f>CONCATENATE("V 1x ",'1A'!AI126)</f>
        <v xml:space="preserve">V 1x </v>
      </c>
      <c r="EI7" s="112" t="str">
        <f>CONCATENATE("V 1.1x ",'1A'!AB126)</f>
        <v>V 1.1x 16</v>
      </c>
      <c r="EJ7" s="112" t="str">
        <f>CONCATENATE("V 1.1x ",'1A'!AC126)</f>
        <v>V 1.1x 20</v>
      </c>
      <c r="EK7" s="112" t="str">
        <f>CONCATENATE("V 1.1x ",'1A'!AD126)</f>
        <v>V 1.1x 25</v>
      </c>
      <c r="EL7" s="112" t="str">
        <f>CONCATENATE("V 1.1x ",'1A'!AE126)</f>
        <v>V 1.1x 30</v>
      </c>
      <c r="EM7" s="112" t="str">
        <f>CONCATENATE("V 1.1x ",'1A'!AF126)</f>
        <v>V 1.1x 40</v>
      </c>
      <c r="EN7" s="112" t="str">
        <f>CONCATENATE("V 1.1x ",'1A'!AG126)</f>
        <v>V 1.1x 50</v>
      </c>
      <c r="EO7" s="112" t="str">
        <f>CONCATENATE("V 1.1x ",'1A'!AH126)</f>
        <v xml:space="preserve">V 1.1x </v>
      </c>
      <c r="EP7" s="112" t="str">
        <f>CONCATENATE("V 1.1x ",'1A'!AI126)</f>
        <v xml:space="preserve">V 1.1x </v>
      </c>
      <c r="EQ7" s="112" t="str">
        <f>CONCATENATE("V 1.2x ",'1A'!AB126)</f>
        <v>V 1.2x 16</v>
      </c>
      <c r="ER7" s="112" t="str">
        <f>CONCATENATE("V 1.2x ",'1A'!AC126)</f>
        <v>V 1.2x 20</v>
      </c>
      <c r="ES7" s="112" t="str">
        <f>CONCATENATE("V 1.2x ",'1A'!AD126)</f>
        <v>V 1.2x 25</v>
      </c>
      <c r="ET7" s="112" t="str">
        <f>CONCATENATE("V 1.2x ",'1A'!AE126)</f>
        <v>V 1.2x 30</v>
      </c>
      <c r="EU7" s="112" t="str">
        <f>CONCATENATE("V 1.2x ",'1A'!AF126)</f>
        <v>V 1.2x 40</v>
      </c>
      <c r="EV7" s="112" t="str">
        <f>CONCATENATE("V 1.2x ",'1A'!AG126)</f>
        <v>V 1.2x 50</v>
      </c>
      <c r="EW7" s="112" t="str">
        <f>CONCATENATE("V 1.2x ",'1A'!AH126)</f>
        <v xml:space="preserve">V 1.2x </v>
      </c>
      <c r="EX7" s="112" t="str">
        <f>CONCATENATE("V 1.2x ",'1A'!AI126)</f>
        <v xml:space="preserve">V 1.2x </v>
      </c>
      <c r="EY7" s="112" t="str">
        <f>CONCATENATE("V 1.4x ",'1A'!AB126)</f>
        <v>V 1.4x 16</v>
      </c>
      <c r="EZ7" s="112" t="str">
        <f>CONCATENATE("V 1.4x ",'1A'!AC126)</f>
        <v>V 1.4x 20</v>
      </c>
      <c r="FA7" s="112" t="str">
        <f>CONCATENATE("V 1.4x ",'1A'!AD126)</f>
        <v>V 1.4x 25</v>
      </c>
      <c r="FB7" s="112" t="str">
        <f>CONCATENATE("V 1.4x ",'1A'!AE126)</f>
        <v>V 1.4x 30</v>
      </c>
      <c r="FC7" s="112" t="str">
        <f>CONCATENATE("V 1.4x ",'1A'!AF126)</f>
        <v>V 1.4x 40</v>
      </c>
      <c r="FD7" s="112" t="str">
        <f>CONCATENATE("V 1.4x ",'1A'!AG126)</f>
        <v>V 1.4x 50</v>
      </c>
      <c r="FE7" s="112" t="str">
        <f>CONCATENATE("V 1.4x ",'1A'!AH126)</f>
        <v xml:space="preserve">V 1.4x </v>
      </c>
      <c r="FF7" s="112" t="str">
        <f>CONCATENATE("V 1.4x ",'1A'!AI126)</f>
        <v xml:space="preserve">V 1.4x </v>
      </c>
      <c r="FG7" s="112" t="str">
        <f>CONCATENATE("V 1.8x ",'1A'!AB126)</f>
        <v>V 1.8x 16</v>
      </c>
      <c r="FH7" s="112" t="str">
        <f>CONCATENATE("V 1.8x ",'1A'!AC126)</f>
        <v>V 1.8x 20</v>
      </c>
      <c r="FI7" s="112" t="str">
        <f>CONCATENATE("V 1.8x ",'1A'!AD126)</f>
        <v>V 1.8x 25</v>
      </c>
      <c r="FJ7" s="112" t="str">
        <f>CONCATENATE("V 1.8x ",'1A'!AE126)</f>
        <v>V 1.8x 30</v>
      </c>
      <c r="FK7" s="112" t="str">
        <f>CONCATENATE("V 1.8x ",'1A'!AF126)</f>
        <v>V 1.8x 40</v>
      </c>
      <c r="FL7" s="112" t="str">
        <f>CONCATENATE("V 1.8x ",'1A'!AG126)</f>
        <v>V 1.8x 50</v>
      </c>
      <c r="FM7" s="112" t="str">
        <f>CONCATENATE("V 1.8x ",'1A'!AH126)</f>
        <v xml:space="preserve">V 1.8x </v>
      </c>
      <c r="FN7" s="112" t="str">
        <f>CONCATENATE("V 1.8x ",'1A'!AI126)</f>
        <v xml:space="preserve">V 1.8x </v>
      </c>
      <c r="FO7" s="112" t="str">
        <f>CONCATENATE("V 2x ",'1A'!AB126)</f>
        <v>V 2x 16</v>
      </c>
      <c r="FP7" s="112" t="str">
        <f>CONCATENATE("V 2x ",'1A'!AC126)</f>
        <v>V 2x 20</v>
      </c>
      <c r="FQ7" s="112" t="str">
        <f>CONCATENATE("V 2x ",'1A'!AD126)</f>
        <v>V 2x 25</v>
      </c>
      <c r="FR7" s="112" t="str">
        <f>CONCATENATE("V 2x ",'1A'!AE126)</f>
        <v>V 2x 30</v>
      </c>
      <c r="FS7" s="112" t="str">
        <f>CONCATENATE("V 2x ",'1A'!AF126)</f>
        <v>V 2x 40</v>
      </c>
      <c r="FT7" s="112" t="str">
        <f>CONCATENATE("V 2x ",'1A'!AG126)</f>
        <v>V 2x 50</v>
      </c>
      <c r="FU7" s="112" t="str">
        <f>CONCATENATE("V 2x ",'1A'!AH126)</f>
        <v xml:space="preserve">V 2x </v>
      </c>
      <c r="FV7" s="112" t="str">
        <f>CONCATENATE("V 2x ",'1A'!AI126)</f>
        <v xml:space="preserve">V 2x </v>
      </c>
      <c r="FW7" s="112" t="str">
        <f>CONCATENATE("H 0.6x ",'1A'!AB135)</f>
        <v>H 0.6x 20x40</v>
      </c>
      <c r="FX7" s="112" t="str">
        <f>CONCATENATE("H 0.6x ",'1A'!AC135)</f>
        <v>H 0.6x 25x50</v>
      </c>
      <c r="FY7" s="112" t="str">
        <f>CONCATENATE("H 0.6x ",'1A'!AD135)</f>
        <v>H 0.6x 30x60</v>
      </c>
      <c r="FZ7" s="112" t="str">
        <f>CONCATENATE("H 0.6x ",'1A'!AE135)</f>
        <v>H 0.6x 30x90</v>
      </c>
      <c r="GA7" s="112" t="str">
        <f>CONCATENATE("H 0.6x ",'1A'!AF135)</f>
        <v>H 0.6x 40x80</v>
      </c>
      <c r="GB7" s="112" t="str">
        <f>CONCATENATE("H 0.6x ",'1A'!AG135)</f>
        <v>H 0.6x 50x100</v>
      </c>
      <c r="GC7" s="112" t="str">
        <f>CONCATENATE("H 0.6x ",'1A'!AH135)</f>
        <v xml:space="preserve">H 0.6x </v>
      </c>
      <c r="GD7" s="112" t="str">
        <f>CONCATENATE("H 0.6x ",'1A'!AI135)</f>
        <v xml:space="preserve">H 0.6x </v>
      </c>
      <c r="GE7" s="112" t="str">
        <f>CONCATENATE("H 0.8x ",'1A'!AB135)</f>
        <v>H 0.8x 20x40</v>
      </c>
      <c r="GF7" s="112" t="str">
        <f>CONCATENATE("H 0.8x ",'1A'!AC135)</f>
        <v>H 0.8x 25x50</v>
      </c>
      <c r="GG7" s="112" t="str">
        <f>CONCATENATE("H 0.8x ",'1A'!AD135)</f>
        <v>H 0.8x 30x60</v>
      </c>
      <c r="GH7" s="112" t="str">
        <f>CONCATENATE("H 0.8x ",'1A'!AE135)</f>
        <v>H 0.8x 30x90</v>
      </c>
      <c r="GI7" s="112" t="str">
        <f>CONCATENATE("H 0.8x ",'1A'!AF135)</f>
        <v>H 0.8x 40x80</v>
      </c>
      <c r="GJ7" s="112" t="str">
        <f>CONCATENATE("H 0.8x ",'1A'!AG135)</f>
        <v>H 0.8x 50x100</v>
      </c>
      <c r="GK7" s="112" t="str">
        <f>CONCATENATE("H 0.8x ",'1A'!AH135)</f>
        <v xml:space="preserve">H 0.8x </v>
      </c>
      <c r="GL7" s="112" t="str">
        <f>CONCATENATE("H 0.8x ",'1A'!AI135)</f>
        <v xml:space="preserve">H 0.8x </v>
      </c>
      <c r="GM7" s="112" t="str">
        <f>CONCATENATE("H 1x ",'1A'!AB135)</f>
        <v>H 1x 20x40</v>
      </c>
      <c r="GN7" s="112" t="str">
        <f>CONCATENATE("H 1x ",'1A'!AC135)</f>
        <v>H 1x 25x50</v>
      </c>
      <c r="GO7" s="112" t="str">
        <f>CONCATENATE("H 1x ",'1A'!AD135)</f>
        <v>H 1x 30x60</v>
      </c>
      <c r="GP7" s="112" t="str">
        <f>CONCATENATE("H 1x ",'1A'!AE135)</f>
        <v>H 1x 30x90</v>
      </c>
      <c r="GQ7" s="112" t="str">
        <f>CONCATENATE("H 1x ",'1A'!AF135)</f>
        <v>H 1x 40x80</v>
      </c>
      <c r="GR7" s="112" t="str">
        <f>CONCATENATE("H 1x ",'1A'!AG135)</f>
        <v>H 1x 50x100</v>
      </c>
      <c r="GS7" s="112" t="str">
        <f>CONCATENATE("H 1x ",'1A'!AH135)</f>
        <v xml:space="preserve">H 1x </v>
      </c>
      <c r="GT7" s="112" t="str">
        <f>CONCATENATE("H 1x ",'1A'!AI135)</f>
        <v xml:space="preserve">H 1x </v>
      </c>
      <c r="GU7" s="112" t="str">
        <f>CONCATENATE("H 1.1x ",'1A'!AB135)</f>
        <v>H 1.1x 20x40</v>
      </c>
      <c r="GV7" s="112" t="str">
        <f>CONCATENATE("H 1.1x ",'1A'!AC135)</f>
        <v>H 1.1x 25x50</v>
      </c>
      <c r="GW7" s="112" t="str">
        <f>CONCATENATE("H 1.1x ",'1A'!AD135)</f>
        <v>H 1.1x 30x60</v>
      </c>
      <c r="GX7" s="112" t="str">
        <f>CONCATENATE("H 1.1x ",'1A'!AE135)</f>
        <v>H 1.1x 30x90</v>
      </c>
      <c r="GY7" s="112" t="str">
        <f>CONCATENATE("H 1.1x ",'1A'!AF135)</f>
        <v>H 1.1x 40x80</v>
      </c>
      <c r="GZ7" s="112" t="str">
        <f>CONCATENATE("H 1.1x ",'1A'!AG135)</f>
        <v>H 1.1x 50x100</v>
      </c>
      <c r="HA7" s="112" t="str">
        <f>CONCATENATE("H 1.1x ",'1A'!AH135)</f>
        <v xml:space="preserve">H 1.1x </v>
      </c>
      <c r="HB7" s="112" t="str">
        <f>CONCATENATE("H 1.1x ",'1A'!AI135)</f>
        <v xml:space="preserve">H 1.1x </v>
      </c>
      <c r="HC7" s="112" t="str">
        <f>CONCATENATE("H 1.2x ",'1A'!AB135)</f>
        <v>H 1.2x 20x40</v>
      </c>
      <c r="HD7" s="112" t="str">
        <f>CONCATENATE("H 1.2x ",'1A'!AC135)</f>
        <v>H 1.2x 25x50</v>
      </c>
      <c r="HE7" s="112" t="str">
        <f>CONCATENATE("H 1.2x ",'1A'!AD135)</f>
        <v>H 1.2x 30x60</v>
      </c>
      <c r="HF7" s="112" t="str">
        <f>CONCATENATE("H 1.2x ",'1A'!AE135)</f>
        <v>H 1.2x 30x90</v>
      </c>
      <c r="HG7" s="112" t="str">
        <f>CONCATENATE("H 1.2x ",'1A'!AF135)</f>
        <v>H 1.2x 40x80</v>
      </c>
      <c r="HH7" s="112" t="str">
        <f>CONCATENATE("H 1.2x ",'1A'!AG135)</f>
        <v>H 1.2x 50x100</v>
      </c>
      <c r="HI7" s="112" t="str">
        <f>CONCATENATE("H 1.2x ",'1A'!AH135)</f>
        <v xml:space="preserve">H 1.2x </v>
      </c>
      <c r="HJ7" s="112" t="str">
        <f>CONCATENATE("H 1.2x ",'1A'!AI135)</f>
        <v xml:space="preserve">H 1.2x </v>
      </c>
      <c r="HK7" s="112" t="str">
        <f>CONCATENATE("H 1.4x ",'1A'!AB135)</f>
        <v>H 1.4x 20x40</v>
      </c>
      <c r="HL7" s="112" t="str">
        <f>CONCATENATE("H 1.4x ",'1A'!AC135)</f>
        <v>H 1.4x 25x50</v>
      </c>
      <c r="HM7" s="112" t="str">
        <f>CONCATENATE("H 1.4x ",'1A'!AD135)</f>
        <v>H 1.4x 30x60</v>
      </c>
      <c r="HN7" s="112" t="str">
        <f>CONCATENATE("H 1.4x ",'1A'!AE135)</f>
        <v>H 1.4x 30x90</v>
      </c>
      <c r="HO7" s="112" t="str">
        <f>CONCATENATE("H 1.4x ",'1A'!AF135)</f>
        <v>H 1.4x 40x80</v>
      </c>
      <c r="HP7" s="112" t="str">
        <f>CONCATENATE("H 1.4x ",'1A'!AG135)</f>
        <v>H 1.4x 50x100</v>
      </c>
      <c r="HQ7" s="112" t="str">
        <f>CONCATENATE("H 1.4x ",'1A'!AH135)</f>
        <v xml:space="preserve">H 1.4x </v>
      </c>
      <c r="HR7" s="112" t="str">
        <f>CONCATENATE("H 1.4x ",'1A'!AI135)</f>
        <v xml:space="preserve">H 1.4x </v>
      </c>
      <c r="HS7" s="112" t="str">
        <f>CONCATENATE("H 1.8x ",'1A'!AB135)</f>
        <v>H 1.8x 20x40</v>
      </c>
      <c r="HT7" s="112" t="str">
        <f>CONCATENATE("H 1.8x ",'1A'!AC135)</f>
        <v>H 1.8x 25x50</v>
      </c>
      <c r="HU7" s="112" t="str">
        <f>CONCATENATE("H 1.8x ",'1A'!AD135)</f>
        <v>H 1.8x 30x60</v>
      </c>
      <c r="HV7" s="112" t="str">
        <f>CONCATENATE("H 1.8x ",'1A'!AE135)</f>
        <v>H 1.8x 30x90</v>
      </c>
      <c r="HW7" s="112" t="str">
        <f>CONCATENATE("H 1.8x ",'1A'!AF135)</f>
        <v>H 1.8x 40x80</v>
      </c>
      <c r="HX7" s="112" t="str">
        <f>CONCATENATE("H 1.8x ",'1A'!AG135)</f>
        <v>H 1.8x 50x100</v>
      </c>
      <c r="HY7" s="112" t="str">
        <f>CONCATENATE("H 1.8x ",'1A'!AH135)</f>
        <v xml:space="preserve">H 1.8x </v>
      </c>
      <c r="HZ7" s="112" t="str">
        <f>CONCATENATE("H 1.8x ",'1A'!AI135)</f>
        <v xml:space="preserve">H 1.8x </v>
      </c>
      <c r="IA7" s="112" t="str">
        <f>CONCATENATE("H 2x ",'1A'!AB135)</f>
        <v>H 2x 20x40</v>
      </c>
      <c r="IB7" s="112" t="str">
        <f>CONCATENATE("H 2x ",'1A'!AC135)</f>
        <v>H 2x 25x50</v>
      </c>
      <c r="IC7" s="112" t="str">
        <f>CONCATENATE("H 2x ",'1A'!AD135)</f>
        <v>H 2x 30x60</v>
      </c>
      <c r="ID7" s="112" t="str">
        <f>CONCATENATE("H 2x ",'1A'!AE135)</f>
        <v>H 2x 30x90</v>
      </c>
      <c r="IE7" s="112" t="str">
        <f>CONCATENATE("H 2x ",'1A'!AF135)</f>
        <v>H 2x 40x80</v>
      </c>
      <c r="IF7" s="112" t="str">
        <f>CONCATENATE("H 2x ",'1A'!AG135)</f>
        <v>H 2x 50x100</v>
      </c>
      <c r="IG7" s="112" t="str">
        <f>CONCATENATE("H 2x ",'1A'!AH135)</f>
        <v xml:space="preserve">H 2x </v>
      </c>
      <c r="IH7" s="112" t="str">
        <f>CONCATENATE("H 2x ",'1A'!AI135)</f>
        <v xml:space="preserve">H 2x </v>
      </c>
      <c r="II7" s="112" t="str">
        <f>CONCATENATE("2 ly rộng ",'1A'!AB145)</f>
        <v>2 ly rộng 20</v>
      </c>
      <c r="IJ7" s="112" t="str">
        <f>CONCATENATE("2 ly rộng ",'1A'!AC145)</f>
        <v>2 ly rộng 25</v>
      </c>
      <c r="IK7" s="112" t="str">
        <f>CONCATENATE("2 ly rộng ",'1A'!AD145)</f>
        <v>2 ly rộng 30</v>
      </c>
      <c r="IL7" s="112" t="str">
        <f>CONCATENATE("2 ly rộng ",'1A'!AE145)</f>
        <v>2 ly rộng 35</v>
      </c>
      <c r="IM7" s="112" t="str">
        <f>CONCATENATE("2 ly rộng ",'1A'!AF145)</f>
        <v>2 ly rộng 40</v>
      </c>
      <c r="IN7" s="112" t="str">
        <f>CONCATENATE("2 ly rộng ",'1A'!AG145)</f>
        <v>2 ly rộng 50</v>
      </c>
      <c r="IO7" s="112" t="str">
        <f>CONCATENATE("2 ly rộng ",'1A'!AH145)</f>
        <v>2 ly rộng 55</v>
      </c>
      <c r="IP7" s="112" t="str">
        <f>CONCATENATE("2 ly rộng ",'1A'!AI145)</f>
        <v>2 ly rộng 60</v>
      </c>
      <c r="IQ7" s="112" t="str">
        <f>CONCATENATE("2 ly rộng ",'1A'!AJ145)</f>
        <v xml:space="preserve">2 ly rộng </v>
      </c>
      <c r="IR7" s="112" t="str">
        <f>CONCATENATE("2 ly rộng ",'1A'!AK145)</f>
        <v xml:space="preserve">2 ly rộng </v>
      </c>
      <c r="IS7" s="112" t="str">
        <f>CONCATENATE("3 ly rộng ",'1A'!AB145)</f>
        <v>3 ly rộng 20</v>
      </c>
      <c r="IT7" s="112" t="str">
        <f>CONCATENATE("3 ly rộng ",'1A'!AC145)</f>
        <v>3 ly rộng 25</v>
      </c>
      <c r="IU7" s="112" t="str">
        <f>CONCATENATE("3 ly rộng ",'1A'!AD145)</f>
        <v>3 ly rộng 30</v>
      </c>
      <c r="IV7" s="112" t="str">
        <f>CONCATENATE("3 ly rộng ",'1A'!AE145)</f>
        <v>3 ly rộng 35</v>
      </c>
      <c r="IW7" s="112" t="str">
        <f>CONCATENATE("3 ly rộng ",'1A'!AF145)</f>
        <v>3 ly rộng 40</v>
      </c>
      <c r="IX7" s="112" t="str">
        <f>CONCATENATE("3 ly rộng ",'1A'!AG145)</f>
        <v>3 ly rộng 50</v>
      </c>
      <c r="IY7" s="112" t="str">
        <f>CONCATENATE("3 ly rộng ",'1A'!AH145)</f>
        <v>3 ly rộng 55</v>
      </c>
      <c r="IZ7" s="112" t="str">
        <f>CONCATENATE("3 ly rộng ",'1A'!AI145)</f>
        <v>3 ly rộng 60</v>
      </c>
      <c r="JA7" s="112" t="str">
        <f>CONCATENATE("3 ly rộng ",'1A'!AJ145)</f>
        <v xml:space="preserve">3 ly rộng </v>
      </c>
      <c r="JB7" s="112" t="str">
        <f>CONCATENATE("3 ly rộng ",'1A'!AK145)</f>
        <v xml:space="preserve">3 ly rộng </v>
      </c>
      <c r="JC7" s="112" t="str">
        <f>CONCATENATE(" 4 ly rộng ",'1A'!AB145)</f>
        <v xml:space="preserve"> 4 ly rộng 20</v>
      </c>
      <c r="JD7" s="112" t="str">
        <f>CONCATENATE(" 4 ly rộng ",'1A'!AC145)</f>
        <v xml:space="preserve"> 4 ly rộng 25</v>
      </c>
      <c r="JE7" s="112" t="str">
        <f>CONCATENATE(" 4 ly rộng ",'1A'!AD145)</f>
        <v xml:space="preserve"> 4 ly rộng 30</v>
      </c>
      <c r="JF7" s="112" t="str">
        <f>CONCATENATE(" 4 ly rộng ",'1A'!AE145)</f>
        <v xml:space="preserve"> 4 ly rộng 35</v>
      </c>
      <c r="JG7" s="112" t="str">
        <f>CONCATENATE(" 4 ly rộng ",'1A'!AF145)</f>
        <v xml:space="preserve"> 4 ly rộng 40</v>
      </c>
      <c r="JH7" s="112" t="str">
        <f>CONCATENATE(" 4 ly rộng ",'1A'!AG145)</f>
        <v xml:space="preserve"> 4 ly rộng 50</v>
      </c>
      <c r="JI7" s="112" t="str">
        <f>CONCATENATE(" 4 ly rộng ",'1A'!AH145)</f>
        <v xml:space="preserve"> 4 ly rộng 55</v>
      </c>
      <c r="JJ7" s="112" t="str">
        <f>CONCATENATE(" 4 ly rộng ",'1A'!AI145)</f>
        <v xml:space="preserve"> 4 ly rộng 60</v>
      </c>
      <c r="JK7" s="112" t="str">
        <f>CONCATENATE(" 4 ly rộng ",'1A'!AJ145)</f>
        <v xml:space="preserve"> 4 ly rộng </v>
      </c>
      <c r="JL7" s="112" t="str">
        <f>CONCATENATE(" 4 ly rộng ",'1A'!AK145)</f>
        <v xml:space="preserve"> 4 ly rộng </v>
      </c>
      <c r="JM7" s="112" t="str">
        <f>CONCATENATE("5 ly rộng",'1A'!AB145)</f>
        <v>5 ly rộng20</v>
      </c>
      <c r="JN7" s="112" t="str">
        <f>CONCATENATE("5 ly rộng",'1A'!AC145)</f>
        <v>5 ly rộng25</v>
      </c>
      <c r="JO7" s="112" t="str">
        <f>CONCATENATE("5 ly rộng",'1A'!AD145)</f>
        <v>5 ly rộng30</v>
      </c>
      <c r="JP7" s="112" t="str">
        <f>CONCATENATE("5 ly rộng",'1A'!AE145)</f>
        <v>5 ly rộng35</v>
      </c>
      <c r="JQ7" s="112" t="str">
        <f>CONCATENATE("5 ly rộng",'1A'!AF145)</f>
        <v>5 ly rộng40</v>
      </c>
      <c r="JR7" s="112" t="str">
        <f>CONCATENATE("5 ly rộng",'1A'!AG145)</f>
        <v>5 ly rộng50</v>
      </c>
      <c r="JS7" s="112" t="str">
        <f>CONCATENATE("5 ly rộng",'1A'!AH145)</f>
        <v>5 ly rộng55</v>
      </c>
      <c r="JT7" s="112" t="str">
        <f>CONCATENATE("5 ly rộng",'1A'!AI145)</f>
        <v>5 ly rộng60</v>
      </c>
      <c r="JU7" s="112" t="str">
        <f>CONCATENATE("5 ly rộng",'1A'!AJ145)</f>
        <v>5 ly rộng</v>
      </c>
      <c r="JV7" s="112" t="str">
        <f>CONCATENATE("5 ly rộng",'1A'!AK145)</f>
        <v>5 ly rộng</v>
      </c>
      <c r="JW7" s="112" t="str">
        <f>CONCATENATE("6 ly rộng",'1A'!AB145)</f>
        <v>6 ly rộng20</v>
      </c>
      <c r="JX7" s="112" t="str">
        <f>CONCATENATE("6 ly rộng",'1A'!AC145)</f>
        <v>6 ly rộng25</v>
      </c>
      <c r="JY7" s="112" t="str">
        <f>CONCATENATE("6 ly rộng",'1A'!AD145)</f>
        <v>6 ly rộng30</v>
      </c>
      <c r="JZ7" s="112" t="str">
        <f>CONCATENATE("6 ly rộng",'1A'!AE145)</f>
        <v>6 ly rộng35</v>
      </c>
      <c r="KA7" s="112" t="str">
        <f>CONCATENATE("6 ly rộng",'1A'!AF145)</f>
        <v>6 ly rộng40</v>
      </c>
      <c r="KB7" s="112" t="str">
        <f>CONCATENATE("6 ly rộng",'1A'!AG145)</f>
        <v>6 ly rộng50</v>
      </c>
      <c r="KC7" s="112" t="str">
        <f>CONCATENATE("6 ly rộng",'1A'!AH145)</f>
        <v>6 ly rộng55</v>
      </c>
      <c r="KD7" s="112" t="str">
        <f>CONCATENATE("6 ly rộng",'1A'!AI145)</f>
        <v>6 ly rộng60</v>
      </c>
      <c r="KE7" s="112" t="str">
        <f>CONCATENATE("6 ly rộng",'1A'!AJ145)</f>
        <v>6 ly rộng</v>
      </c>
      <c r="KF7" s="112" t="str">
        <f>CONCATENATE("6 ly rộng",'1A'!AK145)</f>
        <v>6 ly rộng</v>
      </c>
      <c r="KG7" s="248" t="str">
        <f>'1A'!AB151</f>
        <v>TRĐ 8</v>
      </c>
      <c r="KH7" s="248" t="str">
        <f>'1A'!AC151</f>
        <v>TRĐ 10</v>
      </c>
      <c r="KI7" s="248" t="str">
        <f>'1A'!AD151</f>
        <v>TRĐ 12</v>
      </c>
      <c r="KJ7" s="248" t="str">
        <f>'1A'!AE151</f>
        <v>TRĐ 14</v>
      </c>
      <c r="KK7" s="248" t="str">
        <f>'1A'!AF151</f>
        <v>TRĐ 16</v>
      </c>
      <c r="KL7" s="248">
        <f>'1A'!AG151</f>
        <v>0</v>
      </c>
      <c r="KM7" s="248">
        <f>'1A'!AH151</f>
        <v>0</v>
      </c>
    </row>
    <row r="8" spans="1:338">
      <c r="A8" s="116">
        <v>1</v>
      </c>
      <c r="B8" s="114" t="str">
        <f>'1A'!$G$6</f>
        <v>BÀN DINING 230 KD MẶT CÓ LỖ DÙ</v>
      </c>
      <c r="C8" s="111">
        <f>'1A'!C$112</f>
        <v>9.2099999999999994E-3</v>
      </c>
      <c r="D8" s="111">
        <f>'1A'!D$112</f>
        <v>7.0387199999999996</v>
      </c>
      <c r="E8" s="111">
        <f>'1A'!E$112</f>
        <v>0</v>
      </c>
      <c r="F8" s="111">
        <f>'1A'!F$112</f>
        <v>0</v>
      </c>
      <c r="G8" s="111">
        <f>'1A'!G$112</f>
        <v>2.1736800000000001</v>
      </c>
      <c r="H8" s="111">
        <f>'1A'!H$112</f>
        <v>0</v>
      </c>
      <c r="I8" s="111">
        <f>'1A'!I$112</f>
        <v>2.3353799999999998</v>
      </c>
      <c r="J8" s="111">
        <f>'1A'!J$112</f>
        <v>0.68168999999999991</v>
      </c>
      <c r="K8" s="111">
        <f>'1A'!K$112</f>
        <v>0</v>
      </c>
      <c r="L8" s="111">
        <f>'1A'!L$112</f>
        <v>3.1295999999999999</v>
      </c>
      <c r="M8" s="111">
        <f>'1A'!M$112</f>
        <v>0</v>
      </c>
      <c r="N8" s="111">
        <f>'1A'!N$112</f>
        <v>0</v>
      </c>
      <c r="O8" s="111">
        <f>'1A'!O$112</f>
        <v>0</v>
      </c>
      <c r="P8" s="111">
        <f>'1A'!P$112</f>
        <v>3.1536</v>
      </c>
      <c r="Q8" s="111">
        <f>'1A'!Q$112</f>
        <v>0</v>
      </c>
      <c r="R8" s="111">
        <f>'1A'!R$112</f>
        <v>0</v>
      </c>
      <c r="S8" s="260">
        <f>'1A'!AB$117</f>
        <v>0</v>
      </c>
      <c r="T8" s="260">
        <f>'1A'!AC$117</f>
        <v>0</v>
      </c>
      <c r="U8" s="260">
        <f>'1A'!AD$117</f>
        <v>0</v>
      </c>
      <c r="V8" s="260">
        <f>'1A'!AE$117</f>
        <v>0</v>
      </c>
      <c r="W8" s="260">
        <f>'1A'!AF$117</f>
        <v>0</v>
      </c>
      <c r="X8" s="260">
        <f>'1A'!AG$117</f>
        <v>0</v>
      </c>
      <c r="Y8" s="260">
        <f>'1A'!AH$117</f>
        <v>0</v>
      </c>
      <c r="Z8" s="260">
        <f>'1A'!AI$117</f>
        <v>0</v>
      </c>
      <c r="AA8" s="260">
        <f>'1A'!AJ$117</f>
        <v>0</v>
      </c>
      <c r="AB8" s="260">
        <f>'1A'!AK$117</f>
        <v>0</v>
      </c>
      <c r="AC8" s="260">
        <f>'1A'!AL$117</f>
        <v>0</v>
      </c>
      <c r="AD8" s="260">
        <f>'1A'!AM$117</f>
        <v>0</v>
      </c>
      <c r="AE8" s="109">
        <f>'1A'!AB$118</f>
        <v>0</v>
      </c>
      <c r="AF8" s="109">
        <f>'1A'!AC$118</f>
        <v>0</v>
      </c>
      <c r="AG8" s="109">
        <f>'1A'!AD$118</f>
        <v>0</v>
      </c>
      <c r="AH8" s="109">
        <f>'1A'!AE$118</f>
        <v>0</v>
      </c>
      <c r="AI8" s="109">
        <f>'1A'!AF$118</f>
        <v>0</v>
      </c>
      <c r="AJ8" s="109">
        <f>'1A'!AG$118</f>
        <v>0</v>
      </c>
      <c r="AK8" s="109">
        <f>'1A'!AH$118</f>
        <v>0</v>
      </c>
      <c r="AL8" s="109">
        <f>'1A'!AI$118</f>
        <v>0</v>
      </c>
      <c r="AM8" s="109">
        <f>'1A'!AJ$118</f>
        <v>0</v>
      </c>
      <c r="AN8" s="109">
        <f>'1A'!AK$118</f>
        <v>0</v>
      </c>
      <c r="AO8" s="109">
        <f>'1A'!AL$118</f>
        <v>0</v>
      </c>
      <c r="AP8" s="109">
        <f>'1A'!AM$118</f>
        <v>0</v>
      </c>
      <c r="AQ8" s="111">
        <f>'1A'!AB$119</f>
        <v>0</v>
      </c>
      <c r="AR8" s="111">
        <f>'1A'!AC$119</f>
        <v>0</v>
      </c>
      <c r="AS8" s="111">
        <f>'1A'!AD$119</f>
        <v>0</v>
      </c>
      <c r="AT8" s="111">
        <f>'1A'!AE$119</f>
        <v>0</v>
      </c>
      <c r="AU8" s="111">
        <f>'1A'!AF$119</f>
        <v>0</v>
      </c>
      <c r="AV8" s="111">
        <f>'1A'!AG$119</f>
        <v>0</v>
      </c>
      <c r="AW8" s="111">
        <f>'1A'!AH$119</f>
        <v>0</v>
      </c>
      <c r="AX8" s="111">
        <f>'1A'!AI$119</f>
        <v>0</v>
      </c>
      <c r="AY8" s="111">
        <f>'1A'!AJ$119</f>
        <v>0</v>
      </c>
      <c r="AZ8" s="111">
        <f>'1A'!AK$119</f>
        <v>0</v>
      </c>
      <c r="BA8" s="111">
        <f>'1A'!AL$119</f>
        <v>0</v>
      </c>
      <c r="BB8" s="111">
        <f>'1A'!AM$119</f>
        <v>0</v>
      </c>
      <c r="BC8" s="111">
        <f>'1A'!AB$120</f>
        <v>0</v>
      </c>
      <c r="BD8" s="111">
        <f>'1A'!AC$120</f>
        <v>0</v>
      </c>
      <c r="BE8" s="111">
        <f>'1A'!AD$120</f>
        <v>0</v>
      </c>
      <c r="BF8" s="111">
        <f>'1A'!AE$120</f>
        <v>0</v>
      </c>
      <c r="BG8" s="111">
        <f>'1A'!AF$120</f>
        <v>0</v>
      </c>
      <c r="BH8" s="111">
        <f>'1A'!AG$120</f>
        <v>0</v>
      </c>
      <c r="BI8" s="111">
        <f>'1A'!AH$120</f>
        <v>0</v>
      </c>
      <c r="BJ8" s="111">
        <f>'1A'!AI$120</f>
        <v>0</v>
      </c>
      <c r="BK8" s="111">
        <f>'1A'!AJ$120</f>
        <v>0</v>
      </c>
      <c r="BL8" s="111">
        <f>'1A'!AK$120</f>
        <v>0</v>
      </c>
      <c r="BM8" s="111">
        <f>'1A'!AL$120</f>
        <v>0</v>
      </c>
      <c r="BN8" s="111">
        <f>'1A'!AM$120</f>
        <v>0</v>
      </c>
      <c r="BO8" s="111">
        <f>'1A'!AB$121</f>
        <v>0</v>
      </c>
      <c r="BP8" s="111">
        <f>'1A'!AC$121</f>
        <v>0</v>
      </c>
      <c r="BQ8" s="111">
        <f>'1A'!AD$121</f>
        <v>0</v>
      </c>
      <c r="BR8" s="111">
        <f>'1A'!AE$121</f>
        <v>0</v>
      </c>
      <c r="BS8" s="111">
        <f>'1A'!AF$121</f>
        <v>0</v>
      </c>
      <c r="BT8" s="111">
        <f>'1A'!AG$121</f>
        <v>0</v>
      </c>
      <c r="BU8" s="111">
        <f>'1A'!AH$121</f>
        <v>0</v>
      </c>
      <c r="BV8" s="111">
        <f>'1A'!AI$121</f>
        <v>0</v>
      </c>
      <c r="BW8" s="111">
        <f>'1A'!AJ$121</f>
        <v>0</v>
      </c>
      <c r="BX8" s="111">
        <f>'1A'!AK$121</f>
        <v>0</v>
      </c>
      <c r="BY8" s="111">
        <f>'1A'!AL$121</f>
        <v>0</v>
      </c>
      <c r="BZ8" s="111">
        <f>'1A'!AM$121</f>
        <v>0</v>
      </c>
      <c r="CA8" s="261">
        <f>'1A'!AB$122</f>
        <v>0</v>
      </c>
      <c r="CB8" s="261">
        <f>'1A'!AC$122</f>
        <v>0</v>
      </c>
      <c r="CC8" s="261">
        <f>'1A'!AD$122</f>
        <v>0</v>
      </c>
      <c r="CD8" s="261">
        <f>'1A'!AE$122</f>
        <v>0</v>
      </c>
      <c r="CE8" s="261">
        <f>'1A'!AF$122</f>
        <v>0</v>
      </c>
      <c r="CF8" s="261">
        <f>'1A'!AG$122</f>
        <v>0</v>
      </c>
      <c r="CG8" s="261">
        <f>'1A'!AH$122</f>
        <v>0</v>
      </c>
      <c r="CH8" s="261">
        <f>'1A'!AI$122</f>
        <v>0</v>
      </c>
      <c r="CI8" s="261">
        <f>'1A'!AJ$122</f>
        <v>0</v>
      </c>
      <c r="CJ8" s="261">
        <f>'1A'!AK$122</f>
        <v>0</v>
      </c>
      <c r="CK8" s="261">
        <f>'1A'!AL$122</f>
        <v>0</v>
      </c>
      <c r="CL8" s="261">
        <f>'1A'!AM$122</f>
        <v>0</v>
      </c>
      <c r="CM8" s="261">
        <f>'1A'!AB$123</f>
        <v>0</v>
      </c>
      <c r="CN8" s="261">
        <f>'1A'!AC$123</f>
        <v>0</v>
      </c>
      <c r="CO8" s="261">
        <f>'1A'!AD$123</f>
        <v>0</v>
      </c>
      <c r="CP8" s="261">
        <f>'1A'!AE$123</f>
        <v>0</v>
      </c>
      <c r="CQ8" s="261">
        <f>'1A'!AF$123</f>
        <v>0</v>
      </c>
      <c r="CR8" s="261">
        <f>'1A'!AG$123</f>
        <v>0</v>
      </c>
      <c r="CS8" s="261">
        <f>'1A'!AH$123</f>
        <v>0</v>
      </c>
      <c r="CT8" s="261">
        <f>'1A'!AI$123</f>
        <v>0</v>
      </c>
      <c r="CU8" s="261">
        <f>'1A'!AJ$123</f>
        <v>0</v>
      </c>
      <c r="CV8" s="261">
        <f>'1A'!AK$123</f>
        <v>0</v>
      </c>
      <c r="CW8" s="261">
        <f>'1A'!AL$123</f>
        <v>0</v>
      </c>
      <c r="CX8" s="261">
        <f>'1A'!AM$123</f>
        <v>0</v>
      </c>
      <c r="CY8" s="261">
        <f>'1A'!AB$124</f>
        <v>0</v>
      </c>
      <c r="CZ8" s="261">
        <f>'1A'!AC$124</f>
        <v>0</v>
      </c>
      <c r="DA8" s="261">
        <f>'1A'!AD$124</f>
        <v>0</v>
      </c>
      <c r="DB8" s="261">
        <f>'1A'!AE$124</f>
        <v>0</v>
      </c>
      <c r="DC8" s="261">
        <f>'1A'!AF$124</f>
        <v>0</v>
      </c>
      <c r="DD8" s="261">
        <f>'1A'!AG$124</f>
        <v>0</v>
      </c>
      <c r="DE8" s="261">
        <f>'1A'!AH$124</f>
        <v>0</v>
      </c>
      <c r="DF8" s="261">
        <f>'1A'!AI$124</f>
        <v>0</v>
      </c>
      <c r="DG8" s="261">
        <f>'1A'!AJ$124</f>
        <v>0</v>
      </c>
      <c r="DH8" s="261">
        <f>'1A'!AK$124</f>
        <v>30.63541</v>
      </c>
      <c r="DI8" s="261">
        <f>'1A'!AL$124</f>
        <v>30.63541</v>
      </c>
      <c r="DJ8" s="261">
        <f>'1A'!AM$124</f>
        <v>0</v>
      </c>
      <c r="DK8" s="111">
        <f>'1A'!AB$127</f>
        <v>0</v>
      </c>
      <c r="DL8" s="111">
        <f>'1A'!AC$127</f>
        <v>0</v>
      </c>
      <c r="DM8" s="111">
        <f>'1A'!AD$127</f>
        <v>0</v>
      </c>
      <c r="DN8" s="111">
        <f>'1A'!AE$127</f>
        <v>0</v>
      </c>
      <c r="DO8" s="111">
        <f>'1A'!AF$127</f>
        <v>0</v>
      </c>
      <c r="DP8" s="111">
        <f>'1A'!AG$127</f>
        <v>0</v>
      </c>
      <c r="DQ8" s="111">
        <f>'1A'!AH$127</f>
        <v>0</v>
      </c>
      <c r="DR8" s="111">
        <f>'1A'!AI$127</f>
        <v>0</v>
      </c>
      <c r="DS8" s="111">
        <f>'1A'!AB$128</f>
        <v>0</v>
      </c>
      <c r="DT8" s="111">
        <f>'1A'!AC$128</f>
        <v>0</v>
      </c>
      <c r="DU8" s="111">
        <f>'1A'!AD$128</f>
        <v>0</v>
      </c>
      <c r="DV8" s="111">
        <f>'1A'!AE$128</f>
        <v>0</v>
      </c>
      <c r="DW8" s="111">
        <f>'1A'!AF$128</f>
        <v>0</v>
      </c>
      <c r="DX8" s="111">
        <f>'1A'!AG$128</f>
        <v>0</v>
      </c>
      <c r="DY8" s="111">
        <f>'1A'!AH$128</f>
        <v>0</v>
      </c>
      <c r="DZ8" s="111">
        <f>'1A'!AI$128</f>
        <v>0</v>
      </c>
      <c r="EA8" s="111">
        <f>'1A'!AB$129</f>
        <v>0</v>
      </c>
      <c r="EB8" s="111">
        <f>'1A'!AC$129</f>
        <v>0</v>
      </c>
      <c r="EC8" s="111">
        <f>'1A'!AD$129</f>
        <v>0</v>
      </c>
      <c r="ED8" s="111">
        <f>'1A'!AE$129</f>
        <v>0</v>
      </c>
      <c r="EE8" s="111">
        <f>'1A'!AF$129</f>
        <v>0</v>
      </c>
      <c r="EF8" s="111">
        <f>'1A'!AG$129</f>
        <v>0</v>
      </c>
      <c r="EG8" s="111">
        <f>'1A'!AH$129</f>
        <v>0</v>
      </c>
      <c r="EH8" s="111">
        <f>'1A'!AI$129</f>
        <v>0</v>
      </c>
      <c r="EI8" s="111">
        <f>'1A'!AB$130</f>
        <v>0</v>
      </c>
      <c r="EJ8" s="111">
        <f>'1A'!AC$130</f>
        <v>0</v>
      </c>
      <c r="EK8" s="111">
        <f>'1A'!AD$130</f>
        <v>0</v>
      </c>
      <c r="EL8" s="111">
        <f>'1A'!AE$130</f>
        <v>0</v>
      </c>
      <c r="EM8" s="111">
        <f>'1A'!AF$130</f>
        <v>0</v>
      </c>
      <c r="EN8" s="111">
        <f>'1A'!AG$130</f>
        <v>0</v>
      </c>
      <c r="EO8" s="111">
        <f>'1A'!AH$130</f>
        <v>0</v>
      </c>
      <c r="EP8" s="111">
        <f>'1A'!AI$130</f>
        <v>0</v>
      </c>
      <c r="EQ8" s="111">
        <f>'1A'!AB$131</f>
        <v>0</v>
      </c>
      <c r="ER8" s="111">
        <f>'1A'!AC$131</f>
        <v>0</v>
      </c>
      <c r="ES8" s="111">
        <f>'1A'!AD$131</f>
        <v>0</v>
      </c>
      <c r="ET8" s="111">
        <f>'1A'!AE$131</f>
        <v>0</v>
      </c>
      <c r="EU8" s="111">
        <f>'1A'!AF$131</f>
        <v>0</v>
      </c>
      <c r="EV8" s="111">
        <f>'1A'!AG$131</f>
        <v>0</v>
      </c>
      <c r="EW8" s="111">
        <f>'1A'!AH$131</f>
        <v>0</v>
      </c>
      <c r="EX8" s="111">
        <f>'1A'!AI$131</f>
        <v>0</v>
      </c>
      <c r="EY8" s="111">
        <f>'1A'!AB$132</f>
        <v>0</v>
      </c>
      <c r="EZ8" s="111">
        <f>'1A'!AC$132</f>
        <v>0</v>
      </c>
      <c r="FA8" s="111">
        <f>'1A'!AD$132</f>
        <v>0</v>
      </c>
      <c r="FB8" s="111">
        <f>'1A'!AE$132</f>
        <v>0</v>
      </c>
      <c r="FC8" s="111">
        <f>'1A'!AF$132</f>
        <v>0</v>
      </c>
      <c r="FD8" s="111">
        <f>'1A'!AG$132</f>
        <v>0</v>
      </c>
      <c r="FE8" s="111">
        <f>'1A'!AH$132</f>
        <v>0</v>
      </c>
      <c r="FF8" s="111">
        <f>'1A'!AI$132</f>
        <v>0</v>
      </c>
      <c r="FG8" s="111">
        <f>'1A'!AB$133</f>
        <v>0</v>
      </c>
      <c r="FH8" s="111">
        <f>'1A'!AC$133</f>
        <v>0</v>
      </c>
      <c r="FI8" s="111">
        <f>'1A'!AD$133</f>
        <v>0</v>
      </c>
      <c r="FJ8" s="111">
        <f>'1A'!AE$133</f>
        <v>0</v>
      </c>
      <c r="FK8" s="111">
        <f>'1A'!AF$133</f>
        <v>0</v>
      </c>
      <c r="FL8" s="111">
        <f>'1A'!AG$133</f>
        <v>0</v>
      </c>
      <c r="FM8" s="111">
        <f>'1A'!AH$133</f>
        <v>0</v>
      </c>
      <c r="FN8" s="111">
        <f>'1A'!AI$133</f>
        <v>0</v>
      </c>
      <c r="FO8" s="111">
        <f>'1A'!AB$134</f>
        <v>0</v>
      </c>
      <c r="FP8" s="111">
        <f>'1A'!AC$134</f>
        <v>0</v>
      </c>
      <c r="FQ8" s="111">
        <f>'1A'!AD$134</f>
        <v>0</v>
      </c>
      <c r="FR8" s="111">
        <f>'1A'!AE$134</f>
        <v>0</v>
      </c>
      <c r="FS8" s="111">
        <f>'1A'!AF$134</f>
        <v>0</v>
      </c>
      <c r="FT8" s="111">
        <f>'1A'!AG$134</f>
        <v>0</v>
      </c>
      <c r="FU8" s="111">
        <f>'1A'!AH$134</f>
        <v>0</v>
      </c>
      <c r="FV8" s="111">
        <f>'1A'!AI$134</f>
        <v>0</v>
      </c>
      <c r="FW8" s="111">
        <f>'1A'!AB$137</f>
        <v>0</v>
      </c>
      <c r="FX8" s="111">
        <f>'1A'!AC$137</f>
        <v>0</v>
      </c>
      <c r="FY8" s="111">
        <f>'1A'!AD$137</f>
        <v>0</v>
      </c>
      <c r="FZ8" s="111">
        <f>'1A'!AE$137</f>
        <v>0</v>
      </c>
      <c r="GA8" s="111">
        <f>'1A'!AF$137</f>
        <v>0</v>
      </c>
      <c r="GB8" s="111">
        <f>'1A'!AG$137</f>
        <v>0</v>
      </c>
      <c r="GC8" s="111">
        <f>'1A'!AH$137</f>
        <v>0</v>
      </c>
      <c r="GD8" s="111">
        <f>'1A'!AI$137</f>
        <v>0</v>
      </c>
      <c r="GE8" s="111">
        <f>'1A'!AB$138</f>
        <v>0</v>
      </c>
      <c r="GF8" s="111">
        <f>'1A'!AC$138</f>
        <v>0</v>
      </c>
      <c r="GG8" s="111">
        <f>'1A'!AD$138</f>
        <v>0</v>
      </c>
      <c r="GH8" s="111">
        <f>'1A'!AE$138</f>
        <v>0</v>
      </c>
      <c r="GI8" s="111">
        <f>'1A'!AF$138</f>
        <v>0</v>
      </c>
      <c r="GJ8" s="111">
        <f>'1A'!AG$138</f>
        <v>0</v>
      </c>
      <c r="GK8" s="111">
        <f>'1A'!AH$138</f>
        <v>0</v>
      </c>
      <c r="GL8" s="111">
        <f>'1A'!AI$138</f>
        <v>0</v>
      </c>
      <c r="GM8" s="111">
        <f>'1A'!AB$139</f>
        <v>0</v>
      </c>
      <c r="GN8" s="111">
        <f>'1A'!AC$139</f>
        <v>0</v>
      </c>
      <c r="GO8" s="111">
        <f>'1A'!AD$139</f>
        <v>0</v>
      </c>
      <c r="GP8" s="111">
        <f>'1A'!AE$139</f>
        <v>0</v>
      </c>
      <c r="GQ8" s="111">
        <f>'1A'!AF$139</f>
        <v>0</v>
      </c>
      <c r="GR8" s="111">
        <f>'1A'!AG$139</f>
        <v>0</v>
      </c>
      <c r="GS8" s="111">
        <f>'1A'!AH$139</f>
        <v>0</v>
      </c>
      <c r="GT8" s="111">
        <f>'1A'!AI$139</f>
        <v>0</v>
      </c>
      <c r="GU8" s="111">
        <f>'1A'!AB$140</f>
        <v>0</v>
      </c>
      <c r="GV8" s="111">
        <f>'1A'!AC$140</f>
        <v>0</v>
      </c>
      <c r="GW8" s="111">
        <f>'1A'!AD$140</f>
        <v>0</v>
      </c>
      <c r="GX8" s="111">
        <f>'1A'!AE$140</f>
        <v>0</v>
      </c>
      <c r="GY8" s="111">
        <f>'1A'!AF$140</f>
        <v>0</v>
      </c>
      <c r="GZ8" s="111">
        <f>'1A'!AG$140</f>
        <v>0</v>
      </c>
      <c r="HA8" s="111">
        <f>'1A'!AH$140</f>
        <v>0</v>
      </c>
      <c r="HB8" s="111">
        <f>'1A'!AI$140</f>
        <v>0</v>
      </c>
      <c r="HC8" s="111">
        <f>'1A'!AB$141</f>
        <v>0</v>
      </c>
      <c r="HD8" s="111">
        <f>'1A'!AC$141</f>
        <v>0</v>
      </c>
      <c r="HE8" s="111">
        <f>'1A'!AD$141</f>
        <v>0</v>
      </c>
      <c r="HF8" s="111">
        <f>'1A'!AE$141</f>
        <v>0</v>
      </c>
      <c r="HG8" s="111">
        <f>'1A'!AF$141</f>
        <v>0</v>
      </c>
      <c r="HH8" s="111">
        <f>'1A'!AG$141</f>
        <v>0</v>
      </c>
      <c r="HI8" s="111">
        <f>'1A'!AH$141</f>
        <v>0</v>
      </c>
      <c r="HJ8" s="111">
        <f>'1A'!AI$141</f>
        <v>0</v>
      </c>
      <c r="HK8" s="111">
        <f>'1A'!AB$142</f>
        <v>0</v>
      </c>
      <c r="HL8" s="111">
        <f>'1A'!AC$142</f>
        <v>0</v>
      </c>
      <c r="HM8" s="111">
        <f>'1A'!AD$142</f>
        <v>60.754791999999988</v>
      </c>
      <c r="HN8" s="111">
        <f>'1A'!AE$142</f>
        <v>0</v>
      </c>
      <c r="HO8" s="111">
        <f>'1A'!AF$142</f>
        <v>0</v>
      </c>
      <c r="HP8" s="111">
        <f>'1A'!AG$142</f>
        <v>0</v>
      </c>
      <c r="HQ8" s="111">
        <f>'1A'!AH$142</f>
        <v>0</v>
      </c>
      <c r="HR8" s="111">
        <f>'1A'!AI$142</f>
        <v>0</v>
      </c>
      <c r="HS8" s="111">
        <f>'1A'!AB$143</f>
        <v>0</v>
      </c>
      <c r="HT8" s="111">
        <f>'1A'!AC$143</f>
        <v>0</v>
      </c>
      <c r="HU8" s="111">
        <f>'1A'!AD$143</f>
        <v>0</v>
      </c>
      <c r="HV8" s="111">
        <f>'1A'!AE$143</f>
        <v>0</v>
      </c>
      <c r="HW8" s="111">
        <f>'1A'!AF$143</f>
        <v>0</v>
      </c>
      <c r="HX8" s="111">
        <f>'1A'!AG$143</f>
        <v>0</v>
      </c>
      <c r="HY8" s="111">
        <f>'1A'!AH$143</f>
        <v>0</v>
      </c>
      <c r="HZ8" s="111">
        <f>'1A'!AI$143</f>
        <v>0</v>
      </c>
      <c r="IA8" s="111">
        <f>'1A'!AB$144</f>
        <v>0</v>
      </c>
      <c r="IB8" s="111">
        <f>'1A'!AC$144</f>
        <v>0</v>
      </c>
      <c r="IC8" s="111">
        <f>'1A'!AD$144</f>
        <v>0</v>
      </c>
      <c r="ID8" s="111">
        <f>'1A'!AE$144</f>
        <v>0</v>
      </c>
      <c r="IE8" s="111">
        <f>'1A'!AF$144</f>
        <v>0</v>
      </c>
      <c r="IF8" s="111">
        <f>'1A'!AG$144</f>
        <v>0</v>
      </c>
      <c r="IG8" s="111">
        <f>'1A'!AH$144</f>
        <v>60.754791999999988</v>
      </c>
      <c r="IH8" s="111">
        <f>'1A'!AI$144</f>
        <v>0</v>
      </c>
      <c r="II8" s="111">
        <f>'1A'!AB$146</f>
        <v>0</v>
      </c>
      <c r="IJ8" s="111">
        <f>'1A'!AC$146</f>
        <v>0</v>
      </c>
      <c r="IK8" s="111">
        <f>'1A'!AD$146</f>
        <v>0</v>
      </c>
      <c r="IL8" s="111">
        <f>'1A'!AE$146</f>
        <v>0</v>
      </c>
      <c r="IM8" s="111">
        <f>'1A'!AF$146</f>
        <v>0</v>
      </c>
      <c r="IN8" s="111">
        <f>'1A'!AG$146</f>
        <v>0</v>
      </c>
      <c r="IO8" s="111">
        <f>'1A'!AH$146</f>
        <v>0</v>
      </c>
      <c r="IP8" s="111">
        <f>'1A'!AI$146</f>
        <v>0</v>
      </c>
      <c r="IQ8" s="111">
        <f>'1A'!AJ$146</f>
        <v>0</v>
      </c>
      <c r="IR8" s="111">
        <f>'1A'!AK$146</f>
        <v>0</v>
      </c>
      <c r="IS8" s="111">
        <f>'1A'!AB$147</f>
        <v>0</v>
      </c>
      <c r="IT8" s="111">
        <f>'1A'!AC$147</f>
        <v>0</v>
      </c>
      <c r="IU8" s="111">
        <f>'1A'!AD$147</f>
        <v>0</v>
      </c>
      <c r="IV8" s="111">
        <f>'1A'!AE$147</f>
        <v>0</v>
      </c>
      <c r="IW8" s="111">
        <f>'1A'!AF$147</f>
        <v>0</v>
      </c>
      <c r="IX8" s="111">
        <f>'1A'!AG$147</f>
        <v>0</v>
      </c>
      <c r="IY8" s="111">
        <f>'1A'!AH$147</f>
        <v>0</v>
      </c>
      <c r="IZ8" s="111">
        <f>'1A'!AI$147</f>
        <v>0</v>
      </c>
      <c r="JA8" s="111">
        <f>'1A'!AJ$147</f>
        <v>0</v>
      </c>
      <c r="JB8" s="111">
        <f>'1A'!AK$147</f>
        <v>0</v>
      </c>
      <c r="JC8" s="111">
        <f>'1A'!AB$148</f>
        <v>0</v>
      </c>
      <c r="JD8" s="111">
        <f>'1A'!AC$148</f>
        <v>0</v>
      </c>
      <c r="JE8" s="111">
        <f>'1A'!AD$148</f>
        <v>0</v>
      </c>
      <c r="JF8" s="111">
        <f>'1A'!AE$148</f>
        <v>0</v>
      </c>
      <c r="JG8" s="111">
        <f>'1A'!AF$148</f>
        <v>0</v>
      </c>
      <c r="JH8" s="111">
        <f>'1A'!AG$148</f>
        <v>0</v>
      </c>
      <c r="JI8" s="111">
        <f>'1A'!AH$148</f>
        <v>0</v>
      </c>
      <c r="JJ8" s="111">
        <f>'1A'!AI$148</f>
        <v>0</v>
      </c>
      <c r="JK8" s="111">
        <f>'1A'!AJ$148</f>
        <v>0</v>
      </c>
      <c r="JL8" s="111">
        <f>'1A'!AK$148</f>
        <v>0</v>
      </c>
      <c r="JM8" s="111">
        <f>'1A'!AB$149</f>
        <v>0</v>
      </c>
      <c r="JN8" s="111">
        <f>'1A'!AC$149</f>
        <v>0</v>
      </c>
      <c r="JO8" s="111">
        <f>'1A'!AD$149</f>
        <v>0</v>
      </c>
      <c r="JP8" s="111">
        <f>'1A'!AE$149</f>
        <v>0</v>
      </c>
      <c r="JQ8" s="111">
        <f>'1A'!AF$149</f>
        <v>0</v>
      </c>
      <c r="JR8" s="111">
        <f>'1A'!AG$149</f>
        <v>0</v>
      </c>
      <c r="JS8" s="111">
        <f>'1A'!AH$149</f>
        <v>0</v>
      </c>
      <c r="JT8" s="111">
        <f>'1A'!AI$149</f>
        <v>0</v>
      </c>
      <c r="JU8" s="111">
        <f>'1A'!AJ$149</f>
        <v>0</v>
      </c>
      <c r="JV8" s="111">
        <f>'1A'!AK$149</f>
        <v>0</v>
      </c>
      <c r="JW8" s="111">
        <f>'1A'!AB$150</f>
        <v>0</v>
      </c>
      <c r="JX8" s="111">
        <f>'1A'!AC$150</f>
        <v>0</v>
      </c>
      <c r="JY8" s="111">
        <f>'1A'!AD$150</f>
        <v>0</v>
      </c>
      <c r="JZ8" s="111">
        <f>'1A'!AE$150</f>
        <v>0</v>
      </c>
      <c r="KA8" s="111">
        <f>'1A'!AF$150</f>
        <v>0</v>
      </c>
      <c r="KB8" s="111">
        <f>'1A'!AG$150</f>
        <v>0</v>
      </c>
      <c r="KC8" s="111">
        <f>'1A'!AH$150</f>
        <v>0</v>
      </c>
      <c r="KD8" s="111">
        <f>'1A'!AI$150</f>
        <v>0</v>
      </c>
      <c r="KE8" s="111">
        <f>'1A'!AJ$150</f>
        <v>0</v>
      </c>
      <c r="KF8" s="111">
        <f>'1A'!AK$150</f>
        <v>0</v>
      </c>
      <c r="KG8" s="111">
        <f>'1A'!AB$152</f>
        <v>0</v>
      </c>
      <c r="KH8" s="111">
        <f>'1A'!AC$152</f>
        <v>0</v>
      </c>
      <c r="KI8" s="111">
        <f>'1A'!AD$152</f>
        <v>0</v>
      </c>
      <c r="KJ8" s="111">
        <f>'1A'!AE$152</f>
        <v>0</v>
      </c>
      <c r="KK8" s="111">
        <f>'1A'!AF$152</f>
        <v>0</v>
      </c>
      <c r="KL8" s="111">
        <f>'1A'!AG$152</f>
        <v>0</v>
      </c>
      <c r="KM8" s="111">
        <f>'1A'!AH$152</f>
        <v>0</v>
      </c>
    </row>
    <row r="9" spans="1:338">
      <c r="A9" s="117">
        <v>2</v>
      </c>
      <c r="B9" s="115" t="e">
        <f>#REF!</f>
        <v>#REF!</v>
      </c>
      <c r="C9" s="109" t="e">
        <f>#REF!</f>
        <v>#REF!</v>
      </c>
      <c r="D9" s="109" t="e">
        <f>#REF!</f>
        <v>#REF!</v>
      </c>
      <c r="E9" s="109" t="e">
        <f>#REF!</f>
        <v>#REF!</v>
      </c>
      <c r="F9" s="109" t="e">
        <f>#REF!</f>
        <v>#REF!</v>
      </c>
      <c r="G9" s="109" t="e">
        <f>#REF!</f>
        <v>#REF!</v>
      </c>
      <c r="H9" s="109" t="e">
        <f>#REF!</f>
        <v>#REF!</v>
      </c>
      <c r="I9" s="109" t="e">
        <f>#REF!</f>
        <v>#REF!</v>
      </c>
      <c r="J9" s="109" t="e">
        <f>#REF!</f>
        <v>#REF!</v>
      </c>
      <c r="K9" s="109" t="e">
        <f>#REF!</f>
        <v>#REF!</v>
      </c>
      <c r="L9" s="109" t="e">
        <f>#REF!</f>
        <v>#REF!</v>
      </c>
      <c r="M9" s="109" t="e">
        <f>#REF!</f>
        <v>#REF!</v>
      </c>
      <c r="N9" s="109" t="e">
        <f>#REF!</f>
        <v>#REF!</v>
      </c>
      <c r="O9" s="109" t="e">
        <f>#REF!</f>
        <v>#REF!</v>
      </c>
      <c r="P9" s="109" t="e">
        <f>#REF!</f>
        <v>#REF!</v>
      </c>
      <c r="Q9" s="109" t="e">
        <f>#REF!</f>
        <v>#REF!</v>
      </c>
      <c r="R9" s="109" t="e">
        <f>#REF!</f>
        <v>#REF!</v>
      </c>
      <c r="S9" s="260" t="e">
        <f>#REF!</f>
        <v>#REF!</v>
      </c>
      <c r="T9" s="260" t="e">
        <f>#REF!</f>
        <v>#REF!</v>
      </c>
      <c r="U9" s="260" t="e">
        <f>#REF!</f>
        <v>#REF!</v>
      </c>
      <c r="V9" s="260" t="e">
        <f>#REF!</f>
        <v>#REF!</v>
      </c>
      <c r="W9" s="260" t="e">
        <f>#REF!</f>
        <v>#REF!</v>
      </c>
      <c r="X9" s="260" t="e">
        <f>#REF!</f>
        <v>#REF!</v>
      </c>
      <c r="Y9" s="260" t="e">
        <f>#REF!</f>
        <v>#REF!</v>
      </c>
      <c r="Z9" s="260" t="e">
        <f>#REF!</f>
        <v>#REF!</v>
      </c>
      <c r="AA9" s="260" t="e">
        <f>#REF!</f>
        <v>#REF!</v>
      </c>
      <c r="AB9" s="260" t="e">
        <f>#REF!</f>
        <v>#REF!</v>
      </c>
      <c r="AC9" s="260" t="e">
        <f>#REF!</f>
        <v>#REF!</v>
      </c>
      <c r="AD9" s="260" t="e">
        <f>#REF!</f>
        <v>#REF!</v>
      </c>
      <c r="AE9" s="109" t="e">
        <f>#REF!</f>
        <v>#REF!</v>
      </c>
      <c r="AF9" s="109" t="e">
        <f>#REF!</f>
        <v>#REF!</v>
      </c>
      <c r="AG9" s="109" t="e">
        <f>#REF!</f>
        <v>#REF!</v>
      </c>
      <c r="AH9" s="109" t="e">
        <f>#REF!</f>
        <v>#REF!</v>
      </c>
      <c r="AI9" s="109" t="e">
        <f>#REF!</f>
        <v>#REF!</v>
      </c>
      <c r="AJ9" s="109" t="e">
        <f>#REF!</f>
        <v>#REF!</v>
      </c>
      <c r="AK9" s="109" t="e">
        <f>#REF!</f>
        <v>#REF!</v>
      </c>
      <c r="AL9" s="109" t="e">
        <f>#REF!</f>
        <v>#REF!</v>
      </c>
      <c r="AM9" s="109" t="e">
        <f>#REF!</f>
        <v>#REF!</v>
      </c>
      <c r="AN9" s="109" t="e">
        <f>#REF!</f>
        <v>#REF!</v>
      </c>
      <c r="AO9" s="109" t="e">
        <f>#REF!</f>
        <v>#REF!</v>
      </c>
      <c r="AP9" s="109" t="e">
        <f>#REF!</f>
        <v>#REF!</v>
      </c>
      <c r="AQ9" s="109" t="e">
        <f>#REF!</f>
        <v>#REF!</v>
      </c>
      <c r="AR9" s="109" t="e">
        <f>#REF!</f>
        <v>#REF!</v>
      </c>
      <c r="AS9" s="109" t="e">
        <f>#REF!</f>
        <v>#REF!</v>
      </c>
      <c r="AT9" s="109" t="e">
        <f>#REF!</f>
        <v>#REF!</v>
      </c>
      <c r="AU9" s="109" t="e">
        <f>#REF!</f>
        <v>#REF!</v>
      </c>
      <c r="AV9" s="109" t="e">
        <f>#REF!</f>
        <v>#REF!</v>
      </c>
      <c r="AW9" s="109" t="e">
        <f>#REF!</f>
        <v>#REF!</v>
      </c>
      <c r="AX9" s="109" t="e">
        <f>#REF!</f>
        <v>#REF!</v>
      </c>
      <c r="AY9" s="109" t="e">
        <f>#REF!</f>
        <v>#REF!</v>
      </c>
      <c r="AZ9" s="109" t="e">
        <f>#REF!</f>
        <v>#REF!</v>
      </c>
      <c r="BA9" s="109" t="e">
        <f>#REF!</f>
        <v>#REF!</v>
      </c>
      <c r="BB9" s="109" t="e">
        <f>#REF!</f>
        <v>#REF!</v>
      </c>
      <c r="BC9" s="109" t="e">
        <f>#REF!</f>
        <v>#REF!</v>
      </c>
      <c r="BD9" s="109" t="e">
        <f>#REF!</f>
        <v>#REF!</v>
      </c>
      <c r="BE9" s="109" t="e">
        <f>#REF!</f>
        <v>#REF!</v>
      </c>
      <c r="BF9" s="109" t="e">
        <f>#REF!</f>
        <v>#REF!</v>
      </c>
      <c r="BG9" s="109" t="e">
        <f>#REF!</f>
        <v>#REF!</v>
      </c>
      <c r="BH9" s="109" t="e">
        <f>#REF!</f>
        <v>#REF!</v>
      </c>
      <c r="BI9" s="109" t="e">
        <f>#REF!</f>
        <v>#REF!</v>
      </c>
      <c r="BJ9" s="109" t="e">
        <f>#REF!</f>
        <v>#REF!</v>
      </c>
      <c r="BK9" s="109" t="e">
        <f>#REF!</f>
        <v>#REF!</v>
      </c>
      <c r="BL9" s="109" t="e">
        <f>#REF!</f>
        <v>#REF!</v>
      </c>
      <c r="BM9" s="109" t="e">
        <f>#REF!</f>
        <v>#REF!</v>
      </c>
      <c r="BN9" s="109" t="e">
        <f>#REF!</f>
        <v>#REF!</v>
      </c>
      <c r="BO9" s="109" t="e">
        <f>#REF!</f>
        <v>#REF!</v>
      </c>
      <c r="BP9" s="109" t="e">
        <f>#REF!</f>
        <v>#REF!</v>
      </c>
      <c r="BQ9" s="109" t="e">
        <f>#REF!</f>
        <v>#REF!</v>
      </c>
      <c r="BR9" s="109" t="e">
        <f>#REF!</f>
        <v>#REF!</v>
      </c>
      <c r="BS9" s="109" t="e">
        <f>#REF!</f>
        <v>#REF!</v>
      </c>
      <c r="BT9" s="109" t="e">
        <f>#REF!</f>
        <v>#REF!</v>
      </c>
      <c r="BU9" s="109" t="e">
        <f>#REF!</f>
        <v>#REF!</v>
      </c>
      <c r="BV9" s="109" t="e">
        <f>#REF!</f>
        <v>#REF!</v>
      </c>
      <c r="BW9" s="109" t="e">
        <f>#REF!</f>
        <v>#REF!</v>
      </c>
      <c r="BX9" s="109" t="e">
        <f>#REF!</f>
        <v>#REF!</v>
      </c>
      <c r="BY9" s="109" t="e">
        <f>#REF!</f>
        <v>#REF!</v>
      </c>
      <c r="BZ9" s="109" t="e">
        <f>#REF!</f>
        <v>#REF!</v>
      </c>
      <c r="CA9" s="262" t="e">
        <f>#REF!</f>
        <v>#REF!</v>
      </c>
      <c r="CB9" s="262" t="e">
        <f>#REF!</f>
        <v>#REF!</v>
      </c>
      <c r="CC9" s="262" t="e">
        <f>#REF!</f>
        <v>#REF!</v>
      </c>
      <c r="CD9" s="262" t="e">
        <f>#REF!</f>
        <v>#REF!</v>
      </c>
      <c r="CE9" s="262" t="e">
        <f>#REF!</f>
        <v>#REF!</v>
      </c>
      <c r="CF9" s="262" t="e">
        <f>#REF!</f>
        <v>#REF!</v>
      </c>
      <c r="CG9" s="262" t="e">
        <f>#REF!</f>
        <v>#REF!</v>
      </c>
      <c r="CH9" s="262" t="e">
        <f>#REF!</f>
        <v>#REF!</v>
      </c>
      <c r="CI9" s="262" t="e">
        <f>#REF!</f>
        <v>#REF!</v>
      </c>
      <c r="CJ9" s="262" t="e">
        <f>#REF!</f>
        <v>#REF!</v>
      </c>
      <c r="CK9" s="262" t="e">
        <f>#REF!</f>
        <v>#REF!</v>
      </c>
      <c r="CL9" s="262" t="e">
        <f>#REF!</f>
        <v>#REF!</v>
      </c>
      <c r="CM9" s="262" t="e">
        <f>#REF!</f>
        <v>#REF!</v>
      </c>
      <c r="CN9" s="262" t="e">
        <f>#REF!</f>
        <v>#REF!</v>
      </c>
      <c r="CO9" s="262" t="e">
        <f>#REF!</f>
        <v>#REF!</v>
      </c>
      <c r="CP9" s="262" t="e">
        <f>#REF!</f>
        <v>#REF!</v>
      </c>
      <c r="CQ9" s="262" t="e">
        <f>#REF!</f>
        <v>#REF!</v>
      </c>
      <c r="CR9" s="262" t="e">
        <f>#REF!</f>
        <v>#REF!</v>
      </c>
      <c r="CS9" s="262" t="e">
        <f>#REF!</f>
        <v>#REF!</v>
      </c>
      <c r="CT9" s="262" t="e">
        <f>#REF!</f>
        <v>#REF!</v>
      </c>
      <c r="CU9" s="262" t="e">
        <f>#REF!</f>
        <v>#REF!</v>
      </c>
      <c r="CV9" s="262" t="e">
        <f>#REF!</f>
        <v>#REF!</v>
      </c>
      <c r="CW9" s="262" t="e">
        <f>#REF!</f>
        <v>#REF!</v>
      </c>
      <c r="CX9" s="262" t="e">
        <f>#REF!</f>
        <v>#REF!</v>
      </c>
      <c r="CY9" s="262" t="e">
        <f>#REF!</f>
        <v>#REF!</v>
      </c>
      <c r="CZ9" s="262" t="e">
        <f>#REF!</f>
        <v>#REF!</v>
      </c>
      <c r="DA9" s="262" t="e">
        <f>#REF!</f>
        <v>#REF!</v>
      </c>
      <c r="DB9" s="262" t="e">
        <f>#REF!</f>
        <v>#REF!</v>
      </c>
      <c r="DC9" s="262" t="e">
        <f>#REF!</f>
        <v>#REF!</v>
      </c>
      <c r="DD9" s="262" t="e">
        <f>#REF!</f>
        <v>#REF!</v>
      </c>
      <c r="DE9" s="262" t="e">
        <f>#REF!</f>
        <v>#REF!</v>
      </c>
      <c r="DF9" s="262" t="e">
        <f>#REF!</f>
        <v>#REF!</v>
      </c>
      <c r="DG9" s="262" t="e">
        <f>#REF!</f>
        <v>#REF!</v>
      </c>
      <c r="DH9" s="262" t="e">
        <f>#REF!</f>
        <v>#REF!</v>
      </c>
      <c r="DI9" s="262" t="e">
        <f>#REF!</f>
        <v>#REF!</v>
      </c>
      <c r="DJ9" s="262" t="e">
        <f>#REF!</f>
        <v>#REF!</v>
      </c>
      <c r="DK9" s="109" t="e">
        <f>#REF!</f>
        <v>#REF!</v>
      </c>
      <c r="DL9" s="109" t="e">
        <f>#REF!</f>
        <v>#REF!</v>
      </c>
      <c r="DM9" s="109" t="e">
        <f>#REF!</f>
        <v>#REF!</v>
      </c>
      <c r="DN9" s="109" t="e">
        <f>#REF!</f>
        <v>#REF!</v>
      </c>
      <c r="DO9" s="109" t="e">
        <f>#REF!</f>
        <v>#REF!</v>
      </c>
      <c r="DP9" s="109" t="e">
        <f>#REF!</f>
        <v>#REF!</v>
      </c>
      <c r="DQ9" s="109" t="e">
        <f>#REF!</f>
        <v>#REF!</v>
      </c>
      <c r="DR9" s="109" t="e">
        <f>#REF!</f>
        <v>#REF!</v>
      </c>
      <c r="DS9" s="109" t="e">
        <f>#REF!</f>
        <v>#REF!</v>
      </c>
      <c r="DT9" s="109" t="e">
        <f>#REF!</f>
        <v>#REF!</v>
      </c>
      <c r="DU9" s="109" t="e">
        <f>#REF!</f>
        <v>#REF!</v>
      </c>
      <c r="DV9" s="109" t="e">
        <f>#REF!</f>
        <v>#REF!</v>
      </c>
      <c r="DW9" s="109" t="e">
        <f>#REF!</f>
        <v>#REF!</v>
      </c>
      <c r="DX9" s="109" t="e">
        <f>#REF!</f>
        <v>#REF!</v>
      </c>
      <c r="DY9" s="109" t="e">
        <f>#REF!</f>
        <v>#REF!</v>
      </c>
      <c r="DZ9" s="109" t="e">
        <f>#REF!</f>
        <v>#REF!</v>
      </c>
      <c r="EA9" s="109" t="e">
        <f>#REF!</f>
        <v>#REF!</v>
      </c>
      <c r="EB9" s="109" t="e">
        <f>#REF!</f>
        <v>#REF!</v>
      </c>
      <c r="EC9" s="109" t="e">
        <f>#REF!</f>
        <v>#REF!</v>
      </c>
      <c r="ED9" s="109" t="e">
        <f>#REF!</f>
        <v>#REF!</v>
      </c>
      <c r="EE9" s="109" t="e">
        <f>#REF!</f>
        <v>#REF!</v>
      </c>
      <c r="EF9" s="109" t="e">
        <f>#REF!</f>
        <v>#REF!</v>
      </c>
      <c r="EG9" s="109" t="e">
        <f>#REF!</f>
        <v>#REF!</v>
      </c>
      <c r="EH9" s="109" t="e">
        <f>#REF!</f>
        <v>#REF!</v>
      </c>
      <c r="EI9" s="109" t="e">
        <f>#REF!</f>
        <v>#REF!</v>
      </c>
      <c r="EJ9" s="109" t="e">
        <f>#REF!</f>
        <v>#REF!</v>
      </c>
      <c r="EK9" s="109" t="e">
        <f>#REF!</f>
        <v>#REF!</v>
      </c>
      <c r="EL9" s="109" t="e">
        <f>#REF!</f>
        <v>#REF!</v>
      </c>
      <c r="EM9" s="109" t="e">
        <f>#REF!</f>
        <v>#REF!</v>
      </c>
      <c r="EN9" s="109" t="e">
        <f>#REF!</f>
        <v>#REF!</v>
      </c>
      <c r="EO9" s="109" t="e">
        <f>#REF!</f>
        <v>#REF!</v>
      </c>
      <c r="EP9" s="109" t="e">
        <f>#REF!</f>
        <v>#REF!</v>
      </c>
      <c r="EQ9" s="109" t="e">
        <f>#REF!</f>
        <v>#REF!</v>
      </c>
      <c r="ER9" s="109" t="e">
        <f>#REF!</f>
        <v>#REF!</v>
      </c>
      <c r="ES9" s="109" t="e">
        <f>#REF!</f>
        <v>#REF!</v>
      </c>
      <c r="ET9" s="109" t="e">
        <f>#REF!</f>
        <v>#REF!</v>
      </c>
      <c r="EU9" s="109" t="e">
        <f>#REF!</f>
        <v>#REF!</v>
      </c>
      <c r="EV9" s="109" t="e">
        <f>#REF!</f>
        <v>#REF!</v>
      </c>
      <c r="EW9" s="109" t="e">
        <f>#REF!</f>
        <v>#REF!</v>
      </c>
      <c r="EX9" s="109" t="e">
        <f>#REF!</f>
        <v>#REF!</v>
      </c>
      <c r="EY9" s="109" t="e">
        <f>#REF!</f>
        <v>#REF!</v>
      </c>
      <c r="EZ9" s="109" t="e">
        <f>#REF!</f>
        <v>#REF!</v>
      </c>
      <c r="FA9" s="109" t="e">
        <f>#REF!</f>
        <v>#REF!</v>
      </c>
      <c r="FB9" s="109" t="e">
        <f>#REF!</f>
        <v>#REF!</v>
      </c>
      <c r="FC9" s="109" t="e">
        <f>#REF!</f>
        <v>#REF!</v>
      </c>
      <c r="FD9" s="109" t="e">
        <f>#REF!</f>
        <v>#REF!</v>
      </c>
      <c r="FE9" s="109" t="e">
        <f>#REF!</f>
        <v>#REF!</v>
      </c>
      <c r="FF9" s="109" t="e">
        <f>#REF!</f>
        <v>#REF!</v>
      </c>
      <c r="FG9" s="109" t="e">
        <f>#REF!</f>
        <v>#REF!</v>
      </c>
      <c r="FH9" s="109" t="e">
        <f>#REF!</f>
        <v>#REF!</v>
      </c>
      <c r="FI9" s="109" t="e">
        <f>#REF!</f>
        <v>#REF!</v>
      </c>
      <c r="FJ9" s="109" t="e">
        <f>#REF!</f>
        <v>#REF!</v>
      </c>
      <c r="FK9" s="109" t="e">
        <f>#REF!</f>
        <v>#REF!</v>
      </c>
      <c r="FL9" s="109" t="e">
        <f>#REF!</f>
        <v>#REF!</v>
      </c>
      <c r="FM9" s="109" t="e">
        <f>#REF!</f>
        <v>#REF!</v>
      </c>
      <c r="FN9" s="109" t="e">
        <f>#REF!</f>
        <v>#REF!</v>
      </c>
      <c r="FO9" s="109" t="e">
        <f>#REF!</f>
        <v>#REF!</v>
      </c>
      <c r="FP9" s="109" t="e">
        <f>#REF!</f>
        <v>#REF!</v>
      </c>
      <c r="FQ9" s="109" t="e">
        <f>#REF!</f>
        <v>#REF!</v>
      </c>
      <c r="FR9" s="109" t="e">
        <f>#REF!</f>
        <v>#REF!</v>
      </c>
      <c r="FS9" s="109" t="e">
        <f>#REF!</f>
        <v>#REF!</v>
      </c>
      <c r="FT9" s="109" t="e">
        <f>#REF!</f>
        <v>#REF!</v>
      </c>
      <c r="FU9" s="109" t="e">
        <f>#REF!</f>
        <v>#REF!</v>
      </c>
      <c r="FV9" s="109" t="e">
        <f>#REF!</f>
        <v>#REF!</v>
      </c>
      <c r="FW9" s="109" t="e">
        <f>#REF!</f>
        <v>#REF!</v>
      </c>
      <c r="FX9" s="109" t="e">
        <f>#REF!</f>
        <v>#REF!</v>
      </c>
      <c r="FY9" s="109" t="e">
        <f>#REF!</f>
        <v>#REF!</v>
      </c>
      <c r="FZ9" s="109" t="e">
        <f>#REF!</f>
        <v>#REF!</v>
      </c>
      <c r="GA9" s="109" t="e">
        <f>#REF!</f>
        <v>#REF!</v>
      </c>
      <c r="GB9" s="109" t="e">
        <f>#REF!</f>
        <v>#REF!</v>
      </c>
      <c r="GC9" s="109" t="e">
        <f>#REF!</f>
        <v>#REF!</v>
      </c>
      <c r="GD9" s="109" t="e">
        <f>#REF!</f>
        <v>#REF!</v>
      </c>
      <c r="GE9" s="109" t="e">
        <f>#REF!</f>
        <v>#REF!</v>
      </c>
      <c r="GF9" s="109" t="e">
        <f>#REF!</f>
        <v>#REF!</v>
      </c>
      <c r="GG9" s="109" t="e">
        <f>#REF!</f>
        <v>#REF!</v>
      </c>
      <c r="GH9" s="109" t="e">
        <f>#REF!</f>
        <v>#REF!</v>
      </c>
      <c r="GI9" s="109" t="e">
        <f>#REF!</f>
        <v>#REF!</v>
      </c>
      <c r="GJ9" s="109" t="e">
        <f>#REF!</f>
        <v>#REF!</v>
      </c>
      <c r="GK9" s="109" t="e">
        <f>#REF!</f>
        <v>#REF!</v>
      </c>
      <c r="GL9" s="109" t="e">
        <f>#REF!</f>
        <v>#REF!</v>
      </c>
      <c r="GM9" s="109" t="e">
        <f>#REF!</f>
        <v>#REF!</v>
      </c>
      <c r="GN9" s="109" t="e">
        <f>#REF!</f>
        <v>#REF!</v>
      </c>
      <c r="GO9" s="109" t="e">
        <f>#REF!</f>
        <v>#REF!</v>
      </c>
      <c r="GP9" s="109" t="e">
        <f>#REF!</f>
        <v>#REF!</v>
      </c>
      <c r="GQ9" s="109" t="e">
        <f>#REF!</f>
        <v>#REF!</v>
      </c>
      <c r="GR9" s="109" t="e">
        <f>#REF!</f>
        <v>#REF!</v>
      </c>
      <c r="GS9" s="109" t="e">
        <f>#REF!</f>
        <v>#REF!</v>
      </c>
      <c r="GT9" s="109" t="e">
        <f>#REF!</f>
        <v>#REF!</v>
      </c>
      <c r="GU9" s="109" t="e">
        <f>#REF!</f>
        <v>#REF!</v>
      </c>
      <c r="GV9" s="109" t="e">
        <f>#REF!</f>
        <v>#REF!</v>
      </c>
      <c r="GW9" s="109" t="e">
        <f>#REF!</f>
        <v>#REF!</v>
      </c>
      <c r="GX9" s="109" t="e">
        <f>#REF!</f>
        <v>#REF!</v>
      </c>
      <c r="GY9" s="109" t="e">
        <f>#REF!</f>
        <v>#REF!</v>
      </c>
      <c r="GZ9" s="109" t="e">
        <f>#REF!</f>
        <v>#REF!</v>
      </c>
      <c r="HA9" s="109" t="e">
        <f>#REF!</f>
        <v>#REF!</v>
      </c>
      <c r="HB9" s="109" t="e">
        <f>#REF!</f>
        <v>#REF!</v>
      </c>
      <c r="HC9" s="109" t="e">
        <f>#REF!</f>
        <v>#REF!</v>
      </c>
      <c r="HD9" s="109" t="e">
        <f>#REF!</f>
        <v>#REF!</v>
      </c>
      <c r="HE9" s="109" t="e">
        <f>#REF!</f>
        <v>#REF!</v>
      </c>
      <c r="HF9" s="109" t="e">
        <f>#REF!</f>
        <v>#REF!</v>
      </c>
      <c r="HG9" s="109" t="e">
        <f>#REF!</f>
        <v>#REF!</v>
      </c>
      <c r="HH9" s="109" t="e">
        <f>#REF!</f>
        <v>#REF!</v>
      </c>
      <c r="HI9" s="109" t="e">
        <f>#REF!</f>
        <v>#REF!</v>
      </c>
      <c r="HJ9" s="109" t="e">
        <f>#REF!</f>
        <v>#REF!</v>
      </c>
      <c r="HK9" s="109" t="e">
        <f>#REF!</f>
        <v>#REF!</v>
      </c>
      <c r="HL9" s="109" t="e">
        <f>#REF!</f>
        <v>#REF!</v>
      </c>
      <c r="HM9" s="109" t="e">
        <f>#REF!</f>
        <v>#REF!</v>
      </c>
      <c r="HN9" s="109" t="e">
        <f>#REF!</f>
        <v>#REF!</v>
      </c>
      <c r="HO9" s="109" t="e">
        <f>#REF!</f>
        <v>#REF!</v>
      </c>
      <c r="HP9" s="109" t="e">
        <f>#REF!</f>
        <v>#REF!</v>
      </c>
      <c r="HQ9" s="109" t="e">
        <f>#REF!</f>
        <v>#REF!</v>
      </c>
      <c r="HR9" s="109" t="e">
        <f>#REF!</f>
        <v>#REF!</v>
      </c>
      <c r="HS9" s="109" t="e">
        <f>#REF!</f>
        <v>#REF!</v>
      </c>
      <c r="HT9" s="109" t="e">
        <f>#REF!</f>
        <v>#REF!</v>
      </c>
      <c r="HU9" s="109" t="e">
        <f>#REF!</f>
        <v>#REF!</v>
      </c>
      <c r="HV9" s="109" t="e">
        <f>#REF!</f>
        <v>#REF!</v>
      </c>
      <c r="HW9" s="109" t="e">
        <f>#REF!</f>
        <v>#REF!</v>
      </c>
      <c r="HX9" s="109" t="e">
        <f>#REF!</f>
        <v>#REF!</v>
      </c>
      <c r="HY9" s="109" t="e">
        <f>#REF!</f>
        <v>#REF!</v>
      </c>
      <c r="HZ9" s="109" t="e">
        <f>#REF!</f>
        <v>#REF!</v>
      </c>
      <c r="IA9" s="109" t="e">
        <f>#REF!</f>
        <v>#REF!</v>
      </c>
      <c r="IB9" s="109" t="e">
        <f>#REF!</f>
        <v>#REF!</v>
      </c>
      <c r="IC9" s="109" t="e">
        <f>#REF!</f>
        <v>#REF!</v>
      </c>
      <c r="ID9" s="109" t="e">
        <f>#REF!</f>
        <v>#REF!</v>
      </c>
      <c r="IE9" s="109" t="e">
        <f>#REF!</f>
        <v>#REF!</v>
      </c>
      <c r="IF9" s="109" t="e">
        <f>#REF!</f>
        <v>#REF!</v>
      </c>
      <c r="IG9" s="109" t="e">
        <f>#REF!</f>
        <v>#REF!</v>
      </c>
      <c r="IH9" s="109" t="e">
        <f>#REF!</f>
        <v>#REF!</v>
      </c>
      <c r="II9" s="109" t="e">
        <f>#REF!</f>
        <v>#REF!</v>
      </c>
      <c r="IJ9" s="109" t="e">
        <f>#REF!</f>
        <v>#REF!</v>
      </c>
      <c r="IK9" s="109" t="e">
        <f>#REF!</f>
        <v>#REF!</v>
      </c>
      <c r="IL9" s="109" t="e">
        <f>#REF!</f>
        <v>#REF!</v>
      </c>
      <c r="IM9" s="109" t="e">
        <f>#REF!</f>
        <v>#REF!</v>
      </c>
      <c r="IN9" s="109" t="e">
        <f>#REF!</f>
        <v>#REF!</v>
      </c>
      <c r="IO9" s="109" t="e">
        <f>#REF!</f>
        <v>#REF!</v>
      </c>
      <c r="IP9" s="109" t="e">
        <f>#REF!</f>
        <v>#REF!</v>
      </c>
      <c r="IQ9" s="109" t="e">
        <f>#REF!</f>
        <v>#REF!</v>
      </c>
      <c r="IR9" s="109" t="e">
        <f>#REF!</f>
        <v>#REF!</v>
      </c>
      <c r="IS9" s="109" t="e">
        <f>#REF!</f>
        <v>#REF!</v>
      </c>
      <c r="IT9" s="109" t="e">
        <f>#REF!</f>
        <v>#REF!</v>
      </c>
      <c r="IU9" s="109" t="e">
        <f>#REF!</f>
        <v>#REF!</v>
      </c>
      <c r="IV9" s="109" t="e">
        <f>#REF!</f>
        <v>#REF!</v>
      </c>
      <c r="IW9" s="109" t="e">
        <f>#REF!</f>
        <v>#REF!</v>
      </c>
      <c r="IX9" s="109" t="e">
        <f>#REF!</f>
        <v>#REF!</v>
      </c>
      <c r="IY9" s="109" t="e">
        <f>#REF!</f>
        <v>#REF!</v>
      </c>
      <c r="IZ9" s="109" t="e">
        <f>#REF!</f>
        <v>#REF!</v>
      </c>
      <c r="JA9" s="109" t="e">
        <f>#REF!</f>
        <v>#REF!</v>
      </c>
      <c r="JB9" s="109" t="e">
        <f>#REF!</f>
        <v>#REF!</v>
      </c>
      <c r="JC9" s="109" t="e">
        <f>#REF!</f>
        <v>#REF!</v>
      </c>
      <c r="JD9" s="109" t="e">
        <f>#REF!</f>
        <v>#REF!</v>
      </c>
      <c r="JE9" s="109" t="e">
        <f>#REF!</f>
        <v>#REF!</v>
      </c>
      <c r="JF9" s="109" t="e">
        <f>#REF!</f>
        <v>#REF!</v>
      </c>
      <c r="JG9" s="109" t="e">
        <f>#REF!</f>
        <v>#REF!</v>
      </c>
      <c r="JH9" s="109" t="e">
        <f>#REF!</f>
        <v>#REF!</v>
      </c>
      <c r="JI9" s="109" t="e">
        <f>#REF!</f>
        <v>#REF!</v>
      </c>
      <c r="JJ9" s="109" t="e">
        <f>#REF!</f>
        <v>#REF!</v>
      </c>
      <c r="JK9" s="109" t="e">
        <f>#REF!</f>
        <v>#REF!</v>
      </c>
      <c r="JL9" s="109" t="e">
        <f>#REF!</f>
        <v>#REF!</v>
      </c>
      <c r="JM9" s="109" t="e">
        <f>#REF!</f>
        <v>#REF!</v>
      </c>
      <c r="JN9" s="109" t="e">
        <f>#REF!</f>
        <v>#REF!</v>
      </c>
      <c r="JO9" s="109" t="e">
        <f>#REF!</f>
        <v>#REF!</v>
      </c>
      <c r="JP9" s="109" t="e">
        <f>#REF!</f>
        <v>#REF!</v>
      </c>
      <c r="JQ9" s="109" t="e">
        <f>#REF!</f>
        <v>#REF!</v>
      </c>
      <c r="JR9" s="109" t="e">
        <f>#REF!</f>
        <v>#REF!</v>
      </c>
      <c r="JS9" s="109" t="e">
        <f>#REF!</f>
        <v>#REF!</v>
      </c>
      <c r="JT9" s="109" t="e">
        <f>#REF!</f>
        <v>#REF!</v>
      </c>
      <c r="JU9" s="109" t="e">
        <f>#REF!</f>
        <v>#REF!</v>
      </c>
      <c r="JV9" s="109" t="e">
        <f>#REF!</f>
        <v>#REF!</v>
      </c>
      <c r="JW9" s="109" t="e">
        <f>#REF!</f>
        <v>#REF!</v>
      </c>
      <c r="JX9" s="109" t="e">
        <f>#REF!</f>
        <v>#REF!</v>
      </c>
      <c r="JY9" s="109" t="e">
        <f>#REF!</f>
        <v>#REF!</v>
      </c>
      <c r="JZ9" s="109" t="e">
        <f>#REF!</f>
        <v>#REF!</v>
      </c>
      <c r="KA9" s="109" t="e">
        <f>#REF!</f>
        <v>#REF!</v>
      </c>
      <c r="KB9" s="109" t="e">
        <f>#REF!</f>
        <v>#REF!</v>
      </c>
      <c r="KC9" s="109" t="e">
        <f>#REF!</f>
        <v>#REF!</v>
      </c>
      <c r="KD9" s="109" t="e">
        <f>#REF!</f>
        <v>#REF!</v>
      </c>
      <c r="KE9" s="109" t="e">
        <f>#REF!</f>
        <v>#REF!</v>
      </c>
      <c r="KF9" s="109" t="e">
        <f>#REF!</f>
        <v>#REF!</v>
      </c>
      <c r="KG9" s="109" t="e">
        <f>#REF!</f>
        <v>#REF!</v>
      </c>
      <c r="KH9" s="109" t="e">
        <f>#REF!</f>
        <v>#REF!</v>
      </c>
      <c r="KI9" s="109" t="e">
        <f>#REF!</f>
        <v>#REF!</v>
      </c>
      <c r="KJ9" s="109" t="e">
        <f>#REF!</f>
        <v>#REF!</v>
      </c>
      <c r="KK9" s="109" t="e">
        <f>#REF!</f>
        <v>#REF!</v>
      </c>
      <c r="KL9" s="109" t="e">
        <f>#REF!</f>
        <v>#REF!</v>
      </c>
      <c r="KM9" s="109" t="e">
        <f>#REF!</f>
        <v>#REF!</v>
      </c>
    </row>
    <row r="10" spans="1:338">
      <c r="A10" s="117">
        <v>3</v>
      </c>
      <c r="B10" s="115">
        <f>'3A'!$G$6</f>
        <v>0</v>
      </c>
      <c r="C10" s="109">
        <f>'3A'!C$112</f>
        <v>0</v>
      </c>
      <c r="D10" s="109">
        <f>'3A'!D$112</f>
        <v>0</v>
      </c>
      <c r="E10" s="109">
        <f>'3A'!E$112</f>
        <v>0</v>
      </c>
      <c r="F10" s="109">
        <f>'3A'!F$112</f>
        <v>0</v>
      </c>
      <c r="G10" s="109">
        <f>'3A'!G$112</f>
        <v>0</v>
      </c>
      <c r="H10" s="109">
        <f>'3A'!H$112</f>
        <v>0</v>
      </c>
      <c r="I10" s="109">
        <f>'3A'!I$112</f>
        <v>0</v>
      </c>
      <c r="J10" s="109">
        <f>'3A'!J$112</f>
        <v>0</v>
      </c>
      <c r="K10" s="109">
        <f>'3A'!K$112</f>
        <v>0</v>
      </c>
      <c r="L10" s="109">
        <f>'3A'!L$112</f>
        <v>0</v>
      </c>
      <c r="M10" s="109">
        <f>'3A'!M$112</f>
        <v>0</v>
      </c>
      <c r="N10" s="109">
        <f>'3A'!N$112</f>
        <v>0</v>
      </c>
      <c r="O10" s="109">
        <f>'3A'!O$112</f>
        <v>0</v>
      </c>
      <c r="P10" s="109">
        <f>'3A'!P$112</f>
        <v>0</v>
      </c>
      <c r="Q10" s="109">
        <f>'3A'!Q$112</f>
        <v>0</v>
      </c>
      <c r="R10" s="109">
        <f>'3A'!R$112</f>
        <v>0</v>
      </c>
      <c r="S10" s="260">
        <f>'3A'!Y$117</f>
        <v>0</v>
      </c>
      <c r="T10" s="260">
        <f>'3A'!Z$117</f>
        <v>0</v>
      </c>
      <c r="U10" s="260">
        <f>'3A'!AA$117</f>
        <v>0</v>
      </c>
      <c r="V10" s="260">
        <f>'3A'!AB$117</f>
        <v>0</v>
      </c>
      <c r="W10" s="260">
        <f>'3A'!AC$117</f>
        <v>0</v>
      </c>
      <c r="X10" s="260">
        <f>'3A'!AD$117</f>
        <v>0</v>
      </c>
      <c r="Y10" s="260">
        <f>'3A'!AE$117</f>
        <v>0</v>
      </c>
      <c r="Z10" s="260">
        <f>'3A'!AF$117</f>
        <v>0</v>
      </c>
      <c r="AA10" s="260">
        <f>'3A'!AG$117</f>
        <v>0</v>
      </c>
      <c r="AB10" s="260">
        <f>'3A'!AH$117</f>
        <v>0</v>
      </c>
      <c r="AC10" s="260">
        <f>'3A'!AI$117</f>
        <v>0</v>
      </c>
      <c r="AD10" s="260">
        <f>'3A'!AJ$117</f>
        <v>0</v>
      </c>
      <c r="AE10" s="109">
        <f>'3A'!Y$118</f>
        <v>0</v>
      </c>
      <c r="AF10" s="109">
        <f>'3A'!Z$118</f>
        <v>0</v>
      </c>
      <c r="AG10" s="109">
        <f>'3A'!AA$118</f>
        <v>0</v>
      </c>
      <c r="AH10" s="109">
        <f>'3A'!AB$118</f>
        <v>0</v>
      </c>
      <c r="AI10" s="109">
        <f>'3A'!AC$118</f>
        <v>0</v>
      </c>
      <c r="AJ10" s="109">
        <f>'3A'!AD$118</f>
        <v>0</v>
      </c>
      <c r="AK10" s="109">
        <f>'3A'!AE$118</f>
        <v>0</v>
      </c>
      <c r="AL10" s="109">
        <f>'3A'!AF$118</f>
        <v>0</v>
      </c>
      <c r="AM10" s="109">
        <f>'3A'!AG$118</f>
        <v>0</v>
      </c>
      <c r="AN10" s="109">
        <f>'3A'!AH$118</f>
        <v>0</v>
      </c>
      <c r="AO10" s="109">
        <f>'3A'!AI$118</f>
        <v>0</v>
      </c>
      <c r="AP10" s="109">
        <f>'3A'!AJ$118</f>
        <v>0</v>
      </c>
      <c r="AQ10" s="109">
        <f>'3A'!Y$119</f>
        <v>0</v>
      </c>
      <c r="AR10" s="109">
        <f>'3A'!Z$119</f>
        <v>0</v>
      </c>
      <c r="AS10" s="109">
        <f>'3A'!AA$119</f>
        <v>0</v>
      </c>
      <c r="AT10" s="109">
        <f>'3A'!AB$119</f>
        <v>0</v>
      </c>
      <c r="AU10" s="109">
        <f>'3A'!AC$119</f>
        <v>0</v>
      </c>
      <c r="AV10" s="109">
        <f>'3A'!AD$119</f>
        <v>0</v>
      </c>
      <c r="AW10" s="109">
        <f>'3A'!AE$119</f>
        <v>0</v>
      </c>
      <c r="AX10" s="109">
        <f>'3A'!AF$119</f>
        <v>0</v>
      </c>
      <c r="AY10" s="109">
        <f>'3A'!AG$119</f>
        <v>0</v>
      </c>
      <c r="AZ10" s="109">
        <f>'3A'!AH$119</f>
        <v>0</v>
      </c>
      <c r="BA10" s="109">
        <f>'3A'!AI$119</f>
        <v>0</v>
      </c>
      <c r="BB10" s="109">
        <f>'3A'!AJ$119</f>
        <v>0</v>
      </c>
      <c r="BC10" s="109">
        <f>'3A'!Y$120</f>
        <v>0</v>
      </c>
      <c r="BD10" s="109">
        <f>'3A'!Z$120</f>
        <v>0</v>
      </c>
      <c r="BE10" s="109">
        <f>'3A'!AA$120</f>
        <v>0</v>
      </c>
      <c r="BF10" s="109">
        <f>'3A'!AB$120</f>
        <v>0</v>
      </c>
      <c r="BG10" s="109">
        <f>'3A'!AC$120</f>
        <v>0</v>
      </c>
      <c r="BH10" s="109">
        <f>'3A'!AD$120</f>
        <v>0</v>
      </c>
      <c r="BI10" s="109">
        <f>'3A'!AE$120</f>
        <v>0</v>
      </c>
      <c r="BJ10" s="109">
        <f>'3A'!AF$120</f>
        <v>0</v>
      </c>
      <c r="BK10" s="109">
        <f>'3A'!AG$120</f>
        <v>0</v>
      </c>
      <c r="BL10" s="109">
        <f>'3A'!AH$120</f>
        <v>0</v>
      </c>
      <c r="BM10" s="109">
        <f>'3A'!AI$120</f>
        <v>0</v>
      </c>
      <c r="BN10" s="109">
        <f>'3A'!AJ$120</f>
        <v>0</v>
      </c>
      <c r="BO10" s="109">
        <f>'3A'!Y$121</f>
        <v>0</v>
      </c>
      <c r="BP10" s="109">
        <f>'3A'!Z$121</f>
        <v>0</v>
      </c>
      <c r="BQ10" s="109">
        <f>'3A'!AA$121</f>
        <v>0</v>
      </c>
      <c r="BR10" s="109">
        <f>'3A'!AB$121</f>
        <v>0</v>
      </c>
      <c r="BS10" s="109">
        <f>'3A'!AC$121</f>
        <v>0</v>
      </c>
      <c r="BT10" s="109">
        <f>'3A'!AD$121</f>
        <v>0</v>
      </c>
      <c r="BU10" s="109">
        <f>'3A'!AE$121</f>
        <v>0</v>
      </c>
      <c r="BV10" s="109">
        <f>'3A'!AF$121</f>
        <v>0</v>
      </c>
      <c r="BW10" s="109">
        <f>'3A'!AG$121</f>
        <v>0</v>
      </c>
      <c r="BX10" s="109">
        <f>'3A'!AH$121</f>
        <v>0</v>
      </c>
      <c r="BY10" s="109">
        <f>'3A'!AI$121</f>
        <v>0</v>
      </c>
      <c r="BZ10" s="109">
        <f>'3A'!AJ$121</f>
        <v>0</v>
      </c>
      <c r="CA10" s="262">
        <f>'3A'!Y$122</f>
        <v>0</v>
      </c>
      <c r="CB10" s="262">
        <f>'3A'!Z$122</f>
        <v>0</v>
      </c>
      <c r="CC10" s="262">
        <f>'3A'!AA$122</f>
        <v>0</v>
      </c>
      <c r="CD10" s="262">
        <f>'3A'!AB$122</f>
        <v>0</v>
      </c>
      <c r="CE10" s="262">
        <f>'3A'!AC$122</f>
        <v>0</v>
      </c>
      <c r="CF10" s="262">
        <f>'3A'!AD$122</f>
        <v>0</v>
      </c>
      <c r="CG10" s="262">
        <f>'3A'!AE$122</f>
        <v>0</v>
      </c>
      <c r="CH10" s="262">
        <f>'3A'!AF$122</f>
        <v>0</v>
      </c>
      <c r="CI10" s="262">
        <f>'3A'!AG$122</f>
        <v>0</v>
      </c>
      <c r="CJ10" s="262">
        <f>'3A'!AH$122</f>
        <v>0</v>
      </c>
      <c r="CK10" s="262">
        <f>'3A'!AI$122</f>
        <v>0</v>
      </c>
      <c r="CL10" s="262">
        <f>'3A'!AJ$122</f>
        <v>0</v>
      </c>
      <c r="CM10" s="262">
        <f>'3A'!Y$123</f>
        <v>0</v>
      </c>
      <c r="CN10" s="262">
        <f>'3A'!Z$123</f>
        <v>0</v>
      </c>
      <c r="CO10" s="262">
        <f>'3A'!AA$123</f>
        <v>0</v>
      </c>
      <c r="CP10" s="262">
        <f>'3A'!AB$123</f>
        <v>0</v>
      </c>
      <c r="CQ10" s="262">
        <f>'3A'!AC$123</f>
        <v>0</v>
      </c>
      <c r="CR10" s="262">
        <f>'3A'!AD$123</f>
        <v>0</v>
      </c>
      <c r="CS10" s="262">
        <f>'3A'!AE$123</f>
        <v>0</v>
      </c>
      <c r="CT10" s="262">
        <f>'3A'!AF$123</f>
        <v>0</v>
      </c>
      <c r="CU10" s="262">
        <f>'3A'!AG$123</f>
        <v>0</v>
      </c>
      <c r="CV10" s="262">
        <f>'3A'!AH$123</f>
        <v>0</v>
      </c>
      <c r="CW10" s="262">
        <f>'3A'!AI$123</f>
        <v>0</v>
      </c>
      <c r="CX10" s="262">
        <f>'3A'!AJ$123</f>
        <v>0</v>
      </c>
      <c r="CY10" s="262">
        <f>'3A'!Y$124</f>
        <v>0</v>
      </c>
      <c r="CZ10" s="262">
        <f>'3A'!Z$124</f>
        <v>0</v>
      </c>
      <c r="DA10" s="262">
        <f>'3A'!AA$124</f>
        <v>0</v>
      </c>
      <c r="DB10" s="262">
        <f>'3A'!AB$124</f>
        <v>0</v>
      </c>
      <c r="DC10" s="262">
        <f>'3A'!AC$124</f>
        <v>0</v>
      </c>
      <c r="DD10" s="262">
        <f>'3A'!AD$124</f>
        <v>0</v>
      </c>
      <c r="DE10" s="262">
        <f>'3A'!AE$124</f>
        <v>0</v>
      </c>
      <c r="DF10" s="262">
        <f>'3A'!AF$124</f>
        <v>0</v>
      </c>
      <c r="DG10" s="262">
        <f>'3A'!AG$124</f>
        <v>0</v>
      </c>
      <c r="DH10" s="262">
        <f>'3A'!AH$124</f>
        <v>0</v>
      </c>
      <c r="DI10" s="262">
        <f>'3A'!AI$124</f>
        <v>0</v>
      </c>
      <c r="DJ10" s="262">
        <f>'3A'!AJ$124</f>
        <v>0</v>
      </c>
      <c r="DK10" s="109">
        <f>'3A'!Y$127</f>
        <v>0</v>
      </c>
      <c r="DL10" s="109">
        <f>'3A'!Z$127</f>
        <v>0</v>
      </c>
      <c r="DM10" s="109">
        <f>'3A'!AA$127</f>
        <v>0</v>
      </c>
      <c r="DN10" s="109">
        <f>'3A'!AB$127</f>
        <v>0</v>
      </c>
      <c r="DO10" s="109">
        <f>'3A'!AC$127</f>
        <v>0</v>
      </c>
      <c r="DP10" s="109">
        <f>'3A'!AD$127</f>
        <v>0</v>
      </c>
      <c r="DQ10" s="109">
        <f>'3A'!AE$127</f>
        <v>0</v>
      </c>
      <c r="DR10" s="109">
        <f>'3A'!AF$127</f>
        <v>0</v>
      </c>
      <c r="DS10" s="109">
        <f>'3A'!Y$128</f>
        <v>0</v>
      </c>
      <c r="DT10" s="109">
        <f>'3A'!Z$128</f>
        <v>0</v>
      </c>
      <c r="DU10" s="109">
        <f>'3A'!AA$128</f>
        <v>0</v>
      </c>
      <c r="DV10" s="109">
        <f>'3A'!AB$128</f>
        <v>0</v>
      </c>
      <c r="DW10" s="109">
        <f>'3A'!AC$128</f>
        <v>0</v>
      </c>
      <c r="DX10" s="109">
        <f>'3A'!AD$128</f>
        <v>0</v>
      </c>
      <c r="DY10" s="109">
        <f>'3A'!AE$128</f>
        <v>0</v>
      </c>
      <c r="DZ10" s="109">
        <f>'3A'!AF$128</f>
        <v>0</v>
      </c>
      <c r="EA10" s="109">
        <f>'3A'!Y$129</f>
        <v>0</v>
      </c>
      <c r="EB10" s="109">
        <f>'3A'!Z$129</f>
        <v>0</v>
      </c>
      <c r="EC10" s="109">
        <f>'3A'!AA$129</f>
        <v>0</v>
      </c>
      <c r="ED10" s="109">
        <f>'3A'!AB$129</f>
        <v>0</v>
      </c>
      <c r="EE10" s="109">
        <f>'3A'!AC$129</f>
        <v>0</v>
      </c>
      <c r="EF10" s="109">
        <f>'3A'!AD$129</f>
        <v>0</v>
      </c>
      <c r="EG10" s="109">
        <f>'3A'!AE$129</f>
        <v>0</v>
      </c>
      <c r="EH10" s="109">
        <f>'3A'!AF$129</f>
        <v>0</v>
      </c>
      <c r="EI10" s="109">
        <f>'3A'!Y$130</f>
        <v>0</v>
      </c>
      <c r="EJ10" s="109">
        <f>'3A'!Z$130</f>
        <v>0</v>
      </c>
      <c r="EK10" s="109">
        <f>'3A'!AA$130</f>
        <v>0</v>
      </c>
      <c r="EL10" s="109">
        <f>'3A'!AB$130</f>
        <v>0</v>
      </c>
      <c r="EM10" s="109">
        <f>'3A'!AC$130</f>
        <v>0</v>
      </c>
      <c r="EN10" s="109">
        <f>'3A'!AD$130</f>
        <v>0</v>
      </c>
      <c r="EO10" s="109">
        <f>'3A'!AE$130</f>
        <v>0</v>
      </c>
      <c r="EP10" s="109">
        <f>'3A'!AF$130</f>
        <v>0</v>
      </c>
      <c r="EQ10" s="109">
        <f>'3A'!Y$131</f>
        <v>0</v>
      </c>
      <c r="ER10" s="109">
        <f>'3A'!Z$131</f>
        <v>0</v>
      </c>
      <c r="ES10" s="109">
        <f>'3A'!AA$131</f>
        <v>0</v>
      </c>
      <c r="ET10" s="109">
        <f>'3A'!AB$131</f>
        <v>0</v>
      </c>
      <c r="EU10" s="109">
        <f>'3A'!AC$131</f>
        <v>0</v>
      </c>
      <c r="EV10" s="109">
        <f>'3A'!AD$131</f>
        <v>0</v>
      </c>
      <c r="EW10" s="109">
        <f>'3A'!AE$131</f>
        <v>0</v>
      </c>
      <c r="EX10" s="109">
        <f>'3A'!AF$131</f>
        <v>0</v>
      </c>
      <c r="EY10" s="109">
        <f>'3A'!Y$132</f>
        <v>0</v>
      </c>
      <c r="EZ10" s="109">
        <f>'3A'!Z$132</f>
        <v>0</v>
      </c>
      <c r="FA10" s="109">
        <f>'3A'!AA$132</f>
        <v>0</v>
      </c>
      <c r="FB10" s="109">
        <f>'3A'!AB$132</f>
        <v>0</v>
      </c>
      <c r="FC10" s="109">
        <f>'3A'!AC$132</f>
        <v>0</v>
      </c>
      <c r="FD10" s="109">
        <f>'3A'!AD$132</f>
        <v>0</v>
      </c>
      <c r="FE10" s="109">
        <f>'3A'!AE$132</f>
        <v>0</v>
      </c>
      <c r="FF10" s="109">
        <f>'3A'!AF$132</f>
        <v>0</v>
      </c>
      <c r="FG10" s="109">
        <f>'3A'!Y$133</f>
        <v>0</v>
      </c>
      <c r="FH10" s="109">
        <f>'3A'!Z$133</f>
        <v>0</v>
      </c>
      <c r="FI10" s="109">
        <f>'3A'!AA$133</f>
        <v>0</v>
      </c>
      <c r="FJ10" s="109">
        <f>'3A'!AB$133</f>
        <v>0</v>
      </c>
      <c r="FK10" s="109">
        <f>'3A'!AC$133</f>
        <v>0</v>
      </c>
      <c r="FL10" s="109">
        <f>'3A'!AD$133</f>
        <v>0</v>
      </c>
      <c r="FM10" s="109">
        <f>'3A'!AE$133</f>
        <v>0</v>
      </c>
      <c r="FN10" s="109">
        <f>'3A'!AF$133</f>
        <v>0</v>
      </c>
      <c r="FO10" s="109">
        <f>'3A'!Y$134</f>
        <v>0</v>
      </c>
      <c r="FP10" s="109">
        <f>'3A'!Z$134</f>
        <v>0</v>
      </c>
      <c r="FQ10" s="109">
        <f>'3A'!AA$134</f>
        <v>0</v>
      </c>
      <c r="FR10" s="109">
        <f>'3A'!AB$134</f>
        <v>0</v>
      </c>
      <c r="FS10" s="109">
        <f>'3A'!AC$134</f>
        <v>0</v>
      </c>
      <c r="FT10" s="109">
        <f>'3A'!AD$134</f>
        <v>0</v>
      </c>
      <c r="FU10" s="109">
        <f>'3A'!AE$134</f>
        <v>0</v>
      </c>
      <c r="FV10" s="109">
        <f>'3A'!AF$134</f>
        <v>0</v>
      </c>
      <c r="FW10" s="109">
        <f>'3A'!Y$137</f>
        <v>0</v>
      </c>
      <c r="FX10" s="109">
        <f>'3A'!Z$137</f>
        <v>0</v>
      </c>
      <c r="FY10" s="109">
        <f>'3A'!AA$137</f>
        <v>0</v>
      </c>
      <c r="FZ10" s="109">
        <f>'3A'!AB$137</f>
        <v>0</v>
      </c>
      <c r="GA10" s="109">
        <f>'3A'!AC$137</f>
        <v>0</v>
      </c>
      <c r="GB10" s="109">
        <f>'3A'!AD$137</f>
        <v>0</v>
      </c>
      <c r="GC10" s="109">
        <f>'3A'!AE$137</f>
        <v>0</v>
      </c>
      <c r="GD10" s="109">
        <f>'3A'!AF$137</f>
        <v>0</v>
      </c>
      <c r="GE10" s="109">
        <f>'3A'!Y$138</f>
        <v>0</v>
      </c>
      <c r="GF10" s="109">
        <f>'3A'!Z$138</f>
        <v>0</v>
      </c>
      <c r="GG10" s="109">
        <f>'3A'!AA$138</f>
        <v>0</v>
      </c>
      <c r="GH10" s="109">
        <f>'3A'!AB$138</f>
        <v>0</v>
      </c>
      <c r="GI10" s="109">
        <f>'3A'!AC$138</f>
        <v>0</v>
      </c>
      <c r="GJ10" s="109">
        <f>'3A'!AD$138</f>
        <v>0</v>
      </c>
      <c r="GK10" s="109">
        <f>'3A'!AE$138</f>
        <v>0</v>
      </c>
      <c r="GL10" s="109">
        <f>'3A'!AF$138</f>
        <v>0</v>
      </c>
      <c r="GM10" s="109">
        <f>'3A'!Y$139</f>
        <v>0</v>
      </c>
      <c r="GN10" s="109">
        <f>'3A'!Z$139</f>
        <v>0</v>
      </c>
      <c r="GO10" s="109">
        <f>'3A'!AA$139</f>
        <v>0</v>
      </c>
      <c r="GP10" s="109">
        <f>'3A'!AB$139</f>
        <v>0</v>
      </c>
      <c r="GQ10" s="109">
        <f>'3A'!AC$139</f>
        <v>0</v>
      </c>
      <c r="GR10" s="109">
        <f>'3A'!AD$139</f>
        <v>0</v>
      </c>
      <c r="GS10" s="109">
        <f>'3A'!AE$139</f>
        <v>0</v>
      </c>
      <c r="GT10" s="109">
        <f>'3A'!AF$139</f>
        <v>0</v>
      </c>
      <c r="GU10" s="109">
        <f>'3A'!Y$140</f>
        <v>0</v>
      </c>
      <c r="GV10" s="109">
        <f>'3A'!Z$140</f>
        <v>0</v>
      </c>
      <c r="GW10" s="109">
        <f>'3A'!AA$140</f>
        <v>0</v>
      </c>
      <c r="GX10" s="109">
        <f>'3A'!AB$140</f>
        <v>0</v>
      </c>
      <c r="GY10" s="109">
        <f>'3A'!AC$140</f>
        <v>0</v>
      </c>
      <c r="GZ10" s="109">
        <f>'3A'!AD$140</f>
        <v>0</v>
      </c>
      <c r="HA10" s="109">
        <f>'3A'!AE$140</f>
        <v>0</v>
      </c>
      <c r="HB10" s="109">
        <f>'3A'!AF$140</f>
        <v>0</v>
      </c>
      <c r="HC10" s="109">
        <f>'3A'!Y$141</f>
        <v>0</v>
      </c>
      <c r="HD10" s="109">
        <f>'3A'!Z$141</f>
        <v>0</v>
      </c>
      <c r="HE10" s="109">
        <f>'3A'!AA$141</f>
        <v>0</v>
      </c>
      <c r="HF10" s="109">
        <f>'3A'!AB$141</f>
        <v>0</v>
      </c>
      <c r="HG10" s="109">
        <f>'3A'!AC$141</f>
        <v>0</v>
      </c>
      <c r="HH10" s="109">
        <f>'3A'!AD$141</f>
        <v>0</v>
      </c>
      <c r="HI10" s="109">
        <f>'3A'!AE$141</f>
        <v>0</v>
      </c>
      <c r="HJ10" s="109">
        <f>'3A'!AF$141</f>
        <v>0</v>
      </c>
      <c r="HK10" s="109">
        <f>'3A'!Y$142</f>
        <v>0</v>
      </c>
      <c r="HL10" s="109">
        <f>'3A'!Z$142</f>
        <v>0</v>
      </c>
      <c r="HM10" s="109">
        <f>'3A'!AA$142</f>
        <v>0</v>
      </c>
      <c r="HN10" s="109">
        <f>'3A'!AB$142</f>
        <v>0</v>
      </c>
      <c r="HO10" s="109">
        <f>'3A'!AC$142</f>
        <v>0</v>
      </c>
      <c r="HP10" s="109">
        <f>'3A'!AD$142</f>
        <v>0</v>
      </c>
      <c r="HQ10" s="109">
        <f>'3A'!AE$142</f>
        <v>0</v>
      </c>
      <c r="HR10" s="109">
        <f>'3A'!AF$142</f>
        <v>0</v>
      </c>
      <c r="HS10" s="109">
        <f>'3A'!Y$143</f>
        <v>0</v>
      </c>
      <c r="HT10" s="109">
        <f>'3A'!Z$143</f>
        <v>0</v>
      </c>
      <c r="HU10" s="109">
        <f>'3A'!AA$143</f>
        <v>0</v>
      </c>
      <c r="HV10" s="109">
        <f>'3A'!AB$143</f>
        <v>0</v>
      </c>
      <c r="HW10" s="109">
        <f>'3A'!AC$143</f>
        <v>0</v>
      </c>
      <c r="HX10" s="109">
        <f>'3A'!AD$143</f>
        <v>0</v>
      </c>
      <c r="HY10" s="109">
        <f>'3A'!AE$143</f>
        <v>0</v>
      </c>
      <c r="HZ10" s="109">
        <f>'3A'!AF$143</f>
        <v>0</v>
      </c>
      <c r="IA10" s="109">
        <f>'3A'!Y$144</f>
        <v>0</v>
      </c>
      <c r="IB10" s="109">
        <f>'3A'!Z$144</f>
        <v>0</v>
      </c>
      <c r="IC10" s="109">
        <f>'3A'!AA$144</f>
        <v>0</v>
      </c>
      <c r="ID10" s="109">
        <f>'3A'!AB$144</f>
        <v>0</v>
      </c>
      <c r="IE10" s="109">
        <f>'3A'!AC$144</f>
        <v>0</v>
      </c>
      <c r="IF10" s="109">
        <f>'3A'!AD$144</f>
        <v>0</v>
      </c>
      <c r="IG10" s="109">
        <f>'3A'!AE$144</f>
        <v>0</v>
      </c>
      <c r="IH10" s="109">
        <f>'3A'!AF$144</f>
        <v>0</v>
      </c>
      <c r="II10" s="109">
        <f>'3A'!Y$146</f>
        <v>0</v>
      </c>
      <c r="IJ10" s="109">
        <f>'3A'!Z$146</f>
        <v>0</v>
      </c>
      <c r="IK10" s="109">
        <f>'3A'!AA$146</f>
        <v>0</v>
      </c>
      <c r="IL10" s="109">
        <f>'3A'!AB$146</f>
        <v>0</v>
      </c>
      <c r="IM10" s="109">
        <f>'3A'!AC$146</f>
        <v>0</v>
      </c>
      <c r="IN10" s="109">
        <f>'3A'!AD$146</f>
        <v>0</v>
      </c>
      <c r="IO10" s="109">
        <f>'3A'!AE$146</f>
        <v>0</v>
      </c>
      <c r="IP10" s="109">
        <f>'3A'!AF$146</f>
        <v>0</v>
      </c>
      <c r="IQ10" s="109">
        <f>'3A'!AG$146</f>
        <v>0</v>
      </c>
      <c r="IR10" s="109">
        <f>'3A'!AH$146</f>
        <v>0</v>
      </c>
      <c r="IS10" s="109">
        <f>'3A'!Y$147</f>
        <v>0</v>
      </c>
      <c r="IT10" s="109">
        <f>'3A'!Z$147</f>
        <v>0</v>
      </c>
      <c r="IU10" s="109">
        <f>'3A'!AA$147</f>
        <v>0</v>
      </c>
      <c r="IV10" s="109">
        <f>'3A'!AB$147</f>
        <v>0</v>
      </c>
      <c r="IW10" s="109">
        <f>'3A'!AC$147</f>
        <v>0</v>
      </c>
      <c r="IX10" s="109">
        <f>'3A'!AD$147</f>
        <v>0</v>
      </c>
      <c r="IY10" s="109">
        <f>'3A'!AE$147</f>
        <v>0</v>
      </c>
      <c r="IZ10" s="109">
        <f>'3A'!AF$147</f>
        <v>0</v>
      </c>
      <c r="JA10" s="109">
        <f>'3A'!AG$147</f>
        <v>0</v>
      </c>
      <c r="JB10" s="109">
        <f>'3A'!AH$147</f>
        <v>0</v>
      </c>
      <c r="JC10" s="109">
        <f>'3A'!Y$148</f>
        <v>0</v>
      </c>
      <c r="JD10" s="109">
        <f>'3A'!Z$148</f>
        <v>0</v>
      </c>
      <c r="JE10" s="109">
        <f>'3A'!AA$148</f>
        <v>0</v>
      </c>
      <c r="JF10" s="109">
        <f>'3A'!AB$148</f>
        <v>0</v>
      </c>
      <c r="JG10" s="109">
        <f>'3A'!AC$148</f>
        <v>0</v>
      </c>
      <c r="JH10" s="109">
        <f>'3A'!AD$148</f>
        <v>0</v>
      </c>
      <c r="JI10" s="109">
        <f>'3A'!AE$148</f>
        <v>0</v>
      </c>
      <c r="JJ10" s="109">
        <f>'3A'!AF$148</f>
        <v>0</v>
      </c>
      <c r="JK10" s="109">
        <f>'3A'!AG$148</f>
        <v>0</v>
      </c>
      <c r="JL10" s="109">
        <f>'3A'!AH$148</f>
        <v>0</v>
      </c>
      <c r="JM10" s="109">
        <f>'3A'!Y$149</f>
        <v>0</v>
      </c>
      <c r="JN10" s="109">
        <f>'3A'!Z$149</f>
        <v>0</v>
      </c>
      <c r="JO10" s="109">
        <f>'3A'!AA$149</f>
        <v>0</v>
      </c>
      <c r="JP10" s="109">
        <f>'3A'!AB$149</f>
        <v>0</v>
      </c>
      <c r="JQ10" s="109">
        <f>'3A'!AC$149</f>
        <v>0</v>
      </c>
      <c r="JR10" s="109">
        <f>'3A'!AD$149</f>
        <v>0</v>
      </c>
      <c r="JS10" s="109">
        <f>'3A'!AE$149</f>
        <v>0</v>
      </c>
      <c r="JT10" s="109">
        <f>'3A'!AF$149</f>
        <v>0</v>
      </c>
      <c r="JU10" s="109">
        <f>'3A'!AG$149</f>
        <v>0</v>
      </c>
      <c r="JV10" s="109">
        <f>'3A'!AH$149</f>
        <v>0</v>
      </c>
      <c r="JW10" s="109">
        <f>'3A'!Y$150</f>
        <v>0</v>
      </c>
      <c r="JX10" s="109">
        <f>'3A'!Z$150</f>
        <v>0</v>
      </c>
      <c r="JY10" s="109">
        <f>'3A'!AA$150</f>
        <v>0</v>
      </c>
      <c r="JZ10" s="109">
        <f>'3A'!AB$150</f>
        <v>0</v>
      </c>
      <c r="KA10" s="109">
        <f>'3A'!AC$150</f>
        <v>0</v>
      </c>
      <c r="KB10" s="109">
        <f>'3A'!AD$150</f>
        <v>0</v>
      </c>
      <c r="KC10" s="109">
        <f>'3A'!AE$150</f>
        <v>0</v>
      </c>
      <c r="KD10" s="109">
        <f>'3A'!AF$150</f>
        <v>0</v>
      </c>
      <c r="KE10" s="109">
        <f>'3A'!AG$150</f>
        <v>0</v>
      </c>
      <c r="KF10" s="109">
        <f>'3A'!AH$150</f>
        <v>0</v>
      </c>
      <c r="KG10" s="109">
        <f>'3A'!Y$152</f>
        <v>0</v>
      </c>
      <c r="KH10" s="109">
        <f>'3A'!Z$152</f>
        <v>0</v>
      </c>
      <c r="KI10" s="109">
        <f>'3A'!AA$152</f>
        <v>0</v>
      </c>
      <c r="KJ10" s="109">
        <f>'3A'!AB$152</f>
        <v>0</v>
      </c>
      <c r="KK10" s="109">
        <f>'3A'!AC$152</f>
        <v>0</v>
      </c>
      <c r="KL10" s="109">
        <f>'3A'!AD$152</f>
        <v>0</v>
      </c>
      <c r="KM10" s="109">
        <f>'3A'!AE$152</f>
        <v>0</v>
      </c>
    </row>
    <row r="11" spans="1:338">
      <c r="A11" s="117">
        <v>4</v>
      </c>
      <c r="B11" s="115">
        <f>'4A'!$G$6</f>
        <v>0</v>
      </c>
      <c r="C11" s="109">
        <f>'4A'!C$112</f>
        <v>0</v>
      </c>
      <c r="D11" s="109">
        <f>'4A'!D$112</f>
        <v>0</v>
      </c>
      <c r="E11" s="109">
        <f>'4A'!E$112</f>
        <v>0</v>
      </c>
      <c r="F11" s="109">
        <f>'4A'!F$112</f>
        <v>0</v>
      </c>
      <c r="G11" s="109">
        <f>'4A'!G$112</f>
        <v>0</v>
      </c>
      <c r="H11" s="109">
        <f>'4A'!H$112</f>
        <v>0</v>
      </c>
      <c r="I11" s="109">
        <f>'4A'!I$112</f>
        <v>0</v>
      </c>
      <c r="J11" s="109">
        <f>'4A'!J$112</f>
        <v>0</v>
      </c>
      <c r="K11" s="109">
        <f>'4A'!K$112</f>
        <v>0</v>
      </c>
      <c r="L11" s="109">
        <f>'4A'!L$112</f>
        <v>0</v>
      </c>
      <c r="M11" s="109">
        <f>'4A'!M$112</f>
        <v>0</v>
      </c>
      <c r="N11" s="109">
        <f>'4A'!N$112</f>
        <v>0</v>
      </c>
      <c r="O11" s="109">
        <f>'4A'!O$112</f>
        <v>0</v>
      </c>
      <c r="P11" s="109">
        <f>'4A'!P$112</f>
        <v>0</v>
      </c>
      <c r="Q11" s="109">
        <f>'4A'!Q$112</f>
        <v>0</v>
      </c>
      <c r="R11" s="109">
        <f>'4A'!R$112</f>
        <v>0</v>
      </c>
      <c r="S11" s="260">
        <f>'4A'!Y$117</f>
        <v>0</v>
      </c>
      <c r="T11" s="260">
        <f>'4A'!Z$117</f>
        <v>0</v>
      </c>
      <c r="U11" s="260">
        <f>'4A'!AA$117</f>
        <v>0</v>
      </c>
      <c r="V11" s="260">
        <f>'4A'!AB$117</f>
        <v>0</v>
      </c>
      <c r="W11" s="260">
        <f>'4A'!AC$117</f>
        <v>0</v>
      </c>
      <c r="X11" s="260">
        <f>'4A'!AD$117</f>
        <v>0</v>
      </c>
      <c r="Y11" s="260">
        <f>'4A'!AE$117</f>
        <v>0</v>
      </c>
      <c r="Z11" s="260">
        <f>'4A'!AF$117</f>
        <v>0</v>
      </c>
      <c r="AA11" s="260">
        <f>'4A'!AG$117</f>
        <v>0</v>
      </c>
      <c r="AB11" s="260">
        <f>'4A'!AH$117</f>
        <v>0</v>
      </c>
      <c r="AC11" s="260">
        <f>'4A'!AI$117</f>
        <v>0</v>
      </c>
      <c r="AD11" s="260">
        <f>'4A'!AJ$117</f>
        <v>0</v>
      </c>
      <c r="AE11" s="109">
        <f>'4A'!Y$118</f>
        <v>0</v>
      </c>
      <c r="AF11" s="109">
        <f>'4A'!Z$118</f>
        <v>0</v>
      </c>
      <c r="AG11" s="109">
        <f>'4A'!AA$118</f>
        <v>0</v>
      </c>
      <c r="AH11" s="109">
        <f>'4A'!AB$118</f>
        <v>0</v>
      </c>
      <c r="AI11" s="109">
        <f>'4A'!AC$118</f>
        <v>0</v>
      </c>
      <c r="AJ11" s="109">
        <f>'4A'!AD$118</f>
        <v>0</v>
      </c>
      <c r="AK11" s="109">
        <f>'4A'!AE$118</f>
        <v>0</v>
      </c>
      <c r="AL11" s="109">
        <f>'4A'!AF$118</f>
        <v>0</v>
      </c>
      <c r="AM11" s="109">
        <f>'4A'!AG$118</f>
        <v>0</v>
      </c>
      <c r="AN11" s="109">
        <f>'4A'!AH$118</f>
        <v>0</v>
      </c>
      <c r="AO11" s="109">
        <f>'4A'!AI$118</f>
        <v>0</v>
      </c>
      <c r="AP11" s="109">
        <f>'4A'!AJ$118</f>
        <v>0</v>
      </c>
      <c r="AQ11" s="109">
        <f>'4A'!Y$119</f>
        <v>0</v>
      </c>
      <c r="AR11" s="109">
        <f>'4A'!Z$119</f>
        <v>0</v>
      </c>
      <c r="AS11" s="109">
        <f>'4A'!AA$119</f>
        <v>0</v>
      </c>
      <c r="AT11" s="109">
        <f>'4A'!AB$119</f>
        <v>0</v>
      </c>
      <c r="AU11" s="109">
        <f>'4A'!AC$119</f>
        <v>0</v>
      </c>
      <c r="AV11" s="109">
        <f>'4A'!AD$119</f>
        <v>0</v>
      </c>
      <c r="AW11" s="109">
        <f>'4A'!AE$119</f>
        <v>0</v>
      </c>
      <c r="AX11" s="109">
        <f>'4A'!AF$119</f>
        <v>0</v>
      </c>
      <c r="AY11" s="109">
        <f>'4A'!AG$119</f>
        <v>0</v>
      </c>
      <c r="AZ11" s="109">
        <f>'4A'!AH$119</f>
        <v>0</v>
      </c>
      <c r="BA11" s="109">
        <f>'4A'!AI$119</f>
        <v>0</v>
      </c>
      <c r="BB11" s="109">
        <f>'4A'!AJ$119</f>
        <v>0</v>
      </c>
      <c r="BC11" s="109">
        <f>'4A'!Y$120</f>
        <v>0</v>
      </c>
      <c r="BD11" s="109">
        <f>'4A'!Z$120</f>
        <v>0</v>
      </c>
      <c r="BE11" s="109">
        <f>'4A'!AA$120</f>
        <v>0</v>
      </c>
      <c r="BF11" s="109">
        <f>'4A'!AB$120</f>
        <v>0</v>
      </c>
      <c r="BG11" s="109">
        <f>'4A'!AC$120</f>
        <v>0</v>
      </c>
      <c r="BH11" s="109">
        <f>'4A'!AD$120</f>
        <v>0</v>
      </c>
      <c r="BI11" s="109">
        <f>'4A'!AE$120</f>
        <v>0</v>
      </c>
      <c r="BJ11" s="109">
        <f>'4A'!AF$120</f>
        <v>0</v>
      </c>
      <c r="BK11" s="109">
        <f>'4A'!AG$120</f>
        <v>0</v>
      </c>
      <c r="BL11" s="109">
        <f>'4A'!AH$120</f>
        <v>0</v>
      </c>
      <c r="BM11" s="109">
        <f>'4A'!AI$120</f>
        <v>0</v>
      </c>
      <c r="BN11" s="109">
        <f>'4A'!AJ$120</f>
        <v>0</v>
      </c>
      <c r="BO11" s="109">
        <f>'4A'!Y$121</f>
        <v>0</v>
      </c>
      <c r="BP11" s="109">
        <f>'4A'!Z$121</f>
        <v>0</v>
      </c>
      <c r="BQ11" s="109">
        <f>'4A'!AA$121</f>
        <v>0</v>
      </c>
      <c r="BR11" s="109">
        <f>'4A'!AB$121</f>
        <v>0</v>
      </c>
      <c r="BS11" s="109">
        <f>'4A'!AC$121</f>
        <v>0</v>
      </c>
      <c r="BT11" s="109">
        <f>'4A'!AD$121</f>
        <v>0</v>
      </c>
      <c r="BU11" s="109">
        <f>'4A'!AE$121</f>
        <v>0</v>
      </c>
      <c r="BV11" s="109">
        <f>'4A'!AF$121</f>
        <v>0</v>
      </c>
      <c r="BW11" s="109">
        <f>'4A'!AG$121</f>
        <v>0</v>
      </c>
      <c r="BX11" s="109">
        <f>'4A'!AH$121</f>
        <v>0</v>
      </c>
      <c r="BY11" s="109">
        <f>'4A'!AI$121</f>
        <v>0</v>
      </c>
      <c r="BZ11" s="109">
        <f>'4A'!AJ$121</f>
        <v>0</v>
      </c>
      <c r="CA11" s="262">
        <f>'4A'!Y$122</f>
        <v>0</v>
      </c>
      <c r="CB11" s="262">
        <f>'4A'!Z$122</f>
        <v>0</v>
      </c>
      <c r="CC11" s="262">
        <f>'4A'!AA$122</f>
        <v>0</v>
      </c>
      <c r="CD11" s="262">
        <f>'4A'!AB$122</f>
        <v>0</v>
      </c>
      <c r="CE11" s="262">
        <f>'4A'!AC$122</f>
        <v>0</v>
      </c>
      <c r="CF11" s="262">
        <f>'4A'!AD$122</f>
        <v>0</v>
      </c>
      <c r="CG11" s="262">
        <f>'4A'!AE$122</f>
        <v>0</v>
      </c>
      <c r="CH11" s="262">
        <f>'4A'!AF$122</f>
        <v>0</v>
      </c>
      <c r="CI11" s="262">
        <f>'4A'!AG$122</f>
        <v>0</v>
      </c>
      <c r="CJ11" s="262">
        <f>'4A'!AH$122</f>
        <v>0</v>
      </c>
      <c r="CK11" s="262">
        <f>'4A'!AI$122</f>
        <v>0</v>
      </c>
      <c r="CL11" s="262">
        <f>'4A'!AJ$122</f>
        <v>0</v>
      </c>
      <c r="CM11" s="262">
        <f>'4A'!Y$123</f>
        <v>0</v>
      </c>
      <c r="CN11" s="262">
        <f>'4A'!Z$123</f>
        <v>0</v>
      </c>
      <c r="CO11" s="262">
        <f>'4A'!AA$123</f>
        <v>0</v>
      </c>
      <c r="CP11" s="262">
        <f>'4A'!AB$123</f>
        <v>0</v>
      </c>
      <c r="CQ11" s="262">
        <f>'4A'!AC$123</f>
        <v>0</v>
      </c>
      <c r="CR11" s="262">
        <f>'4A'!AD$123</f>
        <v>0</v>
      </c>
      <c r="CS11" s="262">
        <f>'4A'!AE$123</f>
        <v>0</v>
      </c>
      <c r="CT11" s="262">
        <f>'4A'!AF$123</f>
        <v>0</v>
      </c>
      <c r="CU11" s="262">
        <f>'4A'!AG$123</f>
        <v>0</v>
      </c>
      <c r="CV11" s="262">
        <f>'4A'!AH$123</f>
        <v>0</v>
      </c>
      <c r="CW11" s="262">
        <f>'4A'!AI$123</f>
        <v>0</v>
      </c>
      <c r="CX11" s="262">
        <f>'4A'!AJ$123</f>
        <v>0</v>
      </c>
      <c r="CY11" s="262">
        <f>'4A'!Y$124</f>
        <v>0</v>
      </c>
      <c r="CZ11" s="262">
        <f>'4A'!Z$124</f>
        <v>0</v>
      </c>
      <c r="DA11" s="262">
        <f>'4A'!AA$124</f>
        <v>0</v>
      </c>
      <c r="DB11" s="262">
        <f>'4A'!AB$124</f>
        <v>0</v>
      </c>
      <c r="DC11" s="262">
        <f>'4A'!AC$124</f>
        <v>0</v>
      </c>
      <c r="DD11" s="262">
        <f>'4A'!AD$124</f>
        <v>0</v>
      </c>
      <c r="DE11" s="262">
        <f>'4A'!AE$124</f>
        <v>0</v>
      </c>
      <c r="DF11" s="262">
        <f>'4A'!AF$124</f>
        <v>0</v>
      </c>
      <c r="DG11" s="262">
        <f>'4A'!AG$124</f>
        <v>0</v>
      </c>
      <c r="DH11" s="262">
        <f>'4A'!AH$124</f>
        <v>0</v>
      </c>
      <c r="DI11" s="262">
        <f>'4A'!AI$124</f>
        <v>0</v>
      </c>
      <c r="DJ11" s="262">
        <f>'4A'!AJ$124</f>
        <v>0</v>
      </c>
      <c r="DK11" s="109">
        <f>'4A'!Y$127</f>
        <v>0</v>
      </c>
      <c r="DL11" s="109">
        <f>'4A'!Z$127</f>
        <v>0</v>
      </c>
      <c r="DM11" s="109">
        <f>'4A'!AA$127</f>
        <v>0</v>
      </c>
      <c r="DN11" s="109">
        <f>'4A'!AB$127</f>
        <v>0</v>
      </c>
      <c r="DO11" s="109">
        <f>'4A'!AC$127</f>
        <v>0</v>
      </c>
      <c r="DP11" s="109">
        <f>'4A'!AD$127</f>
        <v>0</v>
      </c>
      <c r="DQ11" s="109">
        <f>'4A'!AE$127</f>
        <v>0</v>
      </c>
      <c r="DR11" s="109">
        <f>'4A'!AF$127</f>
        <v>0</v>
      </c>
      <c r="DS11" s="109">
        <f>'4A'!Y$128</f>
        <v>0</v>
      </c>
      <c r="DT11" s="109">
        <f>'4A'!Z$128</f>
        <v>0</v>
      </c>
      <c r="DU11" s="109">
        <f>'4A'!AA$128</f>
        <v>0</v>
      </c>
      <c r="DV11" s="109">
        <f>'4A'!AB$128</f>
        <v>0</v>
      </c>
      <c r="DW11" s="109">
        <f>'4A'!AC$128</f>
        <v>0</v>
      </c>
      <c r="DX11" s="109">
        <f>'4A'!AD$128</f>
        <v>0</v>
      </c>
      <c r="DY11" s="109">
        <f>'4A'!AE$128</f>
        <v>0</v>
      </c>
      <c r="DZ11" s="109">
        <f>'4A'!AF$128</f>
        <v>0</v>
      </c>
      <c r="EA11" s="109">
        <f>'4A'!Y$129</f>
        <v>0</v>
      </c>
      <c r="EB11" s="109">
        <f>'4A'!Z$129</f>
        <v>0</v>
      </c>
      <c r="EC11" s="109">
        <f>'4A'!AA$129</f>
        <v>0</v>
      </c>
      <c r="ED11" s="109">
        <f>'4A'!AB$129</f>
        <v>0</v>
      </c>
      <c r="EE11" s="109">
        <f>'4A'!AC$129</f>
        <v>0</v>
      </c>
      <c r="EF11" s="109">
        <f>'4A'!AD$129</f>
        <v>0</v>
      </c>
      <c r="EG11" s="109">
        <f>'4A'!AE$129</f>
        <v>0</v>
      </c>
      <c r="EH11" s="109">
        <f>'4A'!AF$129</f>
        <v>0</v>
      </c>
      <c r="EI11" s="109">
        <f>'4A'!Y$130</f>
        <v>0</v>
      </c>
      <c r="EJ11" s="109">
        <f>'4A'!Z$130</f>
        <v>0</v>
      </c>
      <c r="EK11" s="109">
        <f>'4A'!AA$130</f>
        <v>0</v>
      </c>
      <c r="EL11" s="109">
        <f>'4A'!AB$130</f>
        <v>0</v>
      </c>
      <c r="EM11" s="109">
        <f>'4A'!AC$130</f>
        <v>0</v>
      </c>
      <c r="EN11" s="109">
        <f>'4A'!AD$130</f>
        <v>0</v>
      </c>
      <c r="EO11" s="109">
        <f>'4A'!AE$130</f>
        <v>0</v>
      </c>
      <c r="EP11" s="109">
        <f>'4A'!AF$130</f>
        <v>0</v>
      </c>
      <c r="EQ11" s="109">
        <f>'4A'!Y$131</f>
        <v>0</v>
      </c>
      <c r="ER11" s="109">
        <f>'4A'!Z$131</f>
        <v>0</v>
      </c>
      <c r="ES11" s="109">
        <f>'4A'!AA$131</f>
        <v>0</v>
      </c>
      <c r="ET11" s="109">
        <f>'4A'!AB$131</f>
        <v>0</v>
      </c>
      <c r="EU11" s="109">
        <f>'4A'!AC$131</f>
        <v>0</v>
      </c>
      <c r="EV11" s="109">
        <f>'4A'!AD$131</f>
        <v>0</v>
      </c>
      <c r="EW11" s="109">
        <f>'4A'!AE$131</f>
        <v>0</v>
      </c>
      <c r="EX11" s="109">
        <f>'4A'!AF$131</f>
        <v>0</v>
      </c>
      <c r="EY11" s="109">
        <f>'4A'!Y$132</f>
        <v>0</v>
      </c>
      <c r="EZ11" s="109">
        <f>'4A'!Z$132</f>
        <v>0</v>
      </c>
      <c r="FA11" s="109">
        <f>'4A'!AA$132</f>
        <v>0</v>
      </c>
      <c r="FB11" s="109">
        <f>'4A'!AB$132</f>
        <v>0</v>
      </c>
      <c r="FC11" s="109">
        <f>'4A'!AC$132</f>
        <v>0</v>
      </c>
      <c r="FD11" s="109">
        <f>'4A'!AD$132</f>
        <v>0</v>
      </c>
      <c r="FE11" s="109">
        <f>'4A'!AE$132</f>
        <v>0</v>
      </c>
      <c r="FF11" s="109">
        <f>'4A'!AF$132</f>
        <v>0</v>
      </c>
      <c r="FG11" s="109">
        <f>'4A'!Y$133</f>
        <v>0</v>
      </c>
      <c r="FH11" s="109">
        <f>'4A'!Z$133</f>
        <v>0</v>
      </c>
      <c r="FI11" s="109">
        <f>'4A'!AA$133</f>
        <v>0</v>
      </c>
      <c r="FJ11" s="109">
        <f>'4A'!AB$133</f>
        <v>0</v>
      </c>
      <c r="FK11" s="109">
        <f>'4A'!AC$133</f>
        <v>0</v>
      </c>
      <c r="FL11" s="109">
        <f>'4A'!AD$133</f>
        <v>0</v>
      </c>
      <c r="FM11" s="109">
        <f>'4A'!AE$133</f>
        <v>0</v>
      </c>
      <c r="FN11" s="109">
        <f>'4A'!AF$133</f>
        <v>0</v>
      </c>
      <c r="FO11" s="109">
        <f>'4A'!Y$134</f>
        <v>0</v>
      </c>
      <c r="FP11" s="109">
        <f>'4A'!Z$134</f>
        <v>0</v>
      </c>
      <c r="FQ11" s="109">
        <f>'4A'!AA$134</f>
        <v>0</v>
      </c>
      <c r="FR11" s="109">
        <f>'4A'!AB$134</f>
        <v>0</v>
      </c>
      <c r="FS11" s="109">
        <f>'4A'!AC$134</f>
        <v>0</v>
      </c>
      <c r="FT11" s="109">
        <f>'4A'!AD$134</f>
        <v>0</v>
      </c>
      <c r="FU11" s="109">
        <f>'4A'!AE$134</f>
        <v>0</v>
      </c>
      <c r="FV11" s="109">
        <f>'4A'!AF$134</f>
        <v>0</v>
      </c>
      <c r="FW11" s="109">
        <f>'4A'!Y$137</f>
        <v>0</v>
      </c>
      <c r="FX11" s="109">
        <f>'4A'!Z$137</f>
        <v>0</v>
      </c>
      <c r="FY11" s="109">
        <f>'4A'!AA$137</f>
        <v>0</v>
      </c>
      <c r="FZ11" s="109">
        <f>'4A'!AB$137</f>
        <v>0</v>
      </c>
      <c r="GA11" s="109">
        <f>'4A'!AC$137</f>
        <v>0</v>
      </c>
      <c r="GB11" s="109">
        <f>'4A'!AD$137</f>
        <v>0</v>
      </c>
      <c r="GC11" s="109">
        <f>'4A'!AE$137</f>
        <v>0</v>
      </c>
      <c r="GD11" s="109">
        <f>'4A'!AF$137</f>
        <v>0</v>
      </c>
      <c r="GE11" s="109">
        <f>'4A'!Y$138</f>
        <v>0</v>
      </c>
      <c r="GF11" s="109">
        <f>'4A'!Z$138</f>
        <v>0</v>
      </c>
      <c r="GG11" s="109">
        <f>'4A'!AA$138</f>
        <v>0</v>
      </c>
      <c r="GH11" s="109">
        <f>'4A'!AB$138</f>
        <v>0</v>
      </c>
      <c r="GI11" s="109">
        <f>'4A'!AC$138</f>
        <v>0</v>
      </c>
      <c r="GJ11" s="109">
        <f>'4A'!AD$138</f>
        <v>0</v>
      </c>
      <c r="GK11" s="109">
        <f>'4A'!AE$138</f>
        <v>0</v>
      </c>
      <c r="GL11" s="109">
        <f>'4A'!AF$138</f>
        <v>0</v>
      </c>
      <c r="GM11" s="109">
        <f>'4A'!Y$139</f>
        <v>0</v>
      </c>
      <c r="GN11" s="109">
        <f>'4A'!Z$139</f>
        <v>0</v>
      </c>
      <c r="GO11" s="109">
        <f>'4A'!AA$139</f>
        <v>0</v>
      </c>
      <c r="GP11" s="109">
        <f>'4A'!AB$139</f>
        <v>0</v>
      </c>
      <c r="GQ11" s="109">
        <f>'4A'!AC$139</f>
        <v>0</v>
      </c>
      <c r="GR11" s="109">
        <f>'4A'!AD$139</f>
        <v>0</v>
      </c>
      <c r="GS11" s="109">
        <f>'4A'!AE$139</f>
        <v>0</v>
      </c>
      <c r="GT11" s="109">
        <f>'4A'!AF$139</f>
        <v>0</v>
      </c>
      <c r="GU11" s="109">
        <f>'4A'!Y$140</f>
        <v>0</v>
      </c>
      <c r="GV11" s="109">
        <f>'4A'!Z$140</f>
        <v>0</v>
      </c>
      <c r="GW11" s="109">
        <f>'4A'!AA$140</f>
        <v>0</v>
      </c>
      <c r="GX11" s="109">
        <f>'4A'!AB$140</f>
        <v>0</v>
      </c>
      <c r="GY11" s="109">
        <f>'4A'!AC$140</f>
        <v>0</v>
      </c>
      <c r="GZ11" s="109">
        <f>'4A'!AD$140</f>
        <v>0</v>
      </c>
      <c r="HA11" s="109">
        <f>'4A'!AE$140</f>
        <v>0</v>
      </c>
      <c r="HB11" s="109">
        <f>'4A'!AF$140</f>
        <v>0</v>
      </c>
      <c r="HC11" s="109">
        <f>'4A'!Y$141</f>
        <v>0</v>
      </c>
      <c r="HD11" s="109">
        <f>'4A'!Z$141</f>
        <v>0</v>
      </c>
      <c r="HE11" s="109">
        <f>'4A'!AA$141</f>
        <v>0</v>
      </c>
      <c r="HF11" s="109">
        <f>'4A'!AB$141</f>
        <v>0</v>
      </c>
      <c r="HG11" s="109">
        <f>'4A'!AC$141</f>
        <v>0</v>
      </c>
      <c r="HH11" s="109">
        <f>'4A'!AD$141</f>
        <v>0</v>
      </c>
      <c r="HI11" s="109">
        <f>'4A'!AE$141</f>
        <v>0</v>
      </c>
      <c r="HJ11" s="109">
        <f>'4A'!AF$141</f>
        <v>0</v>
      </c>
      <c r="HK11" s="109">
        <f>'4A'!Y$142</f>
        <v>0</v>
      </c>
      <c r="HL11" s="109">
        <f>'4A'!Z$142</f>
        <v>0</v>
      </c>
      <c r="HM11" s="109">
        <f>'4A'!AA$142</f>
        <v>0</v>
      </c>
      <c r="HN11" s="109">
        <f>'4A'!AB$142</f>
        <v>0</v>
      </c>
      <c r="HO11" s="109">
        <f>'4A'!AC$142</f>
        <v>0</v>
      </c>
      <c r="HP11" s="109">
        <f>'4A'!AD$142</f>
        <v>0</v>
      </c>
      <c r="HQ11" s="109">
        <f>'4A'!AE$142</f>
        <v>0</v>
      </c>
      <c r="HR11" s="109">
        <f>'4A'!AF$142</f>
        <v>0</v>
      </c>
      <c r="HS11" s="109">
        <f>'4A'!Y$143</f>
        <v>0</v>
      </c>
      <c r="HT11" s="109">
        <f>'4A'!Z$143</f>
        <v>0</v>
      </c>
      <c r="HU11" s="109">
        <f>'4A'!AA$143</f>
        <v>0</v>
      </c>
      <c r="HV11" s="109">
        <f>'4A'!AB$143</f>
        <v>0</v>
      </c>
      <c r="HW11" s="109">
        <f>'4A'!AC$143</f>
        <v>0</v>
      </c>
      <c r="HX11" s="109">
        <f>'4A'!AD$143</f>
        <v>0</v>
      </c>
      <c r="HY11" s="109">
        <f>'4A'!AE$143</f>
        <v>0</v>
      </c>
      <c r="HZ11" s="109">
        <f>'4A'!AF$143</f>
        <v>0</v>
      </c>
      <c r="IA11" s="109">
        <f>'4A'!Y$144</f>
        <v>0</v>
      </c>
      <c r="IB11" s="109">
        <f>'4A'!Z$144</f>
        <v>0</v>
      </c>
      <c r="IC11" s="109">
        <f>'4A'!AA$144</f>
        <v>0</v>
      </c>
      <c r="ID11" s="109">
        <f>'4A'!AB$144</f>
        <v>0</v>
      </c>
      <c r="IE11" s="109">
        <f>'4A'!AC$144</f>
        <v>0</v>
      </c>
      <c r="IF11" s="109">
        <f>'4A'!AD$144</f>
        <v>0</v>
      </c>
      <c r="IG11" s="109">
        <f>'4A'!AE$144</f>
        <v>0</v>
      </c>
      <c r="IH11" s="109">
        <f>'4A'!AF$144</f>
        <v>0</v>
      </c>
      <c r="II11" s="109">
        <f>'4A'!Y$146</f>
        <v>0</v>
      </c>
      <c r="IJ11" s="109">
        <f>'4A'!Z$146</f>
        <v>0</v>
      </c>
      <c r="IK11" s="109">
        <f>'4A'!AA$146</f>
        <v>0</v>
      </c>
      <c r="IL11" s="109">
        <f>'4A'!AB$146</f>
        <v>0</v>
      </c>
      <c r="IM11" s="109">
        <f>'4A'!AC$146</f>
        <v>0</v>
      </c>
      <c r="IN11" s="109">
        <f>'4A'!AD$146</f>
        <v>0</v>
      </c>
      <c r="IO11" s="109">
        <f>'4A'!AE$146</f>
        <v>0</v>
      </c>
      <c r="IP11" s="109">
        <f>'4A'!AF$146</f>
        <v>0</v>
      </c>
      <c r="IQ11" s="109">
        <f>'4A'!AG$146</f>
        <v>0</v>
      </c>
      <c r="IR11" s="109">
        <f>'4A'!AH$146</f>
        <v>0</v>
      </c>
      <c r="IS11" s="109">
        <f>'4A'!Y$147</f>
        <v>0</v>
      </c>
      <c r="IT11" s="109">
        <f>'4A'!Z$147</f>
        <v>0</v>
      </c>
      <c r="IU11" s="109">
        <f>'4A'!AA$147</f>
        <v>0</v>
      </c>
      <c r="IV11" s="109">
        <f>'4A'!AB$147</f>
        <v>0</v>
      </c>
      <c r="IW11" s="109">
        <f>'4A'!AC$147</f>
        <v>0</v>
      </c>
      <c r="IX11" s="109">
        <f>'4A'!AD$147</f>
        <v>0</v>
      </c>
      <c r="IY11" s="109">
        <f>'4A'!AE$147</f>
        <v>0</v>
      </c>
      <c r="IZ11" s="109">
        <f>'4A'!AF$147</f>
        <v>0</v>
      </c>
      <c r="JA11" s="109">
        <f>'4A'!AG$147</f>
        <v>0</v>
      </c>
      <c r="JB11" s="109">
        <f>'4A'!AH$147</f>
        <v>0</v>
      </c>
      <c r="JC11" s="109">
        <f>'4A'!Y$148</f>
        <v>0</v>
      </c>
      <c r="JD11" s="109">
        <f>'4A'!Z$148</f>
        <v>0</v>
      </c>
      <c r="JE11" s="109">
        <f>'4A'!AA$148</f>
        <v>0</v>
      </c>
      <c r="JF11" s="109">
        <f>'4A'!AB$148</f>
        <v>0</v>
      </c>
      <c r="JG11" s="109">
        <f>'4A'!AC$148</f>
        <v>0</v>
      </c>
      <c r="JH11" s="109">
        <f>'4A'!AD$148</f>
        <v>0</v>
      </c>
      <c r="JI11" s="109">
        <f>'4A'!AE$148</f>
        <v>0</v>
      </c>
      <c r="JJ11" s="109">
        <f>'4A'!AF$148</f>
        <v>0</v>
      </c>
      <c r="JK11" s="109">
        <f>'4A'!AG$148</f>
        <v>0</v>
      </c>
      <c r="JL11" s="109">
        <f>'4A'!AH$148</f>
        <v>0</v>
      </c>
      <c r="JM11" s="109">
        <f>'4A'!Y$149</f>
        <v>0</v>
      </c>
      <c r="JN11" s="109">
        <f>'4A'!Z$149</f>
        <v>0</v>
      </c>
      <c r="JO11" s="109">
        <f>'4A'!AA$149</f>
        <v>0</v>
      </c>
      <c r="JP11" s="109">
        <f>'4A'!AB$149</f>
        <v>0</v>
      </c>
      <c r="JQ11" s="109">
        <f>'4A'!AC$149</f>
        <v>0</v>
      </c>
      <c r="JR11" s="109">
        <f>'4A'!AD$149</f>
        <v>0</v>
      </c>
      <c r="JS11" s="109">
        <f>'4A'!AE$149</f>
        <v>0</v>
      </c>
      <c r="JT11" s="109">
        <f>'4A'!AF$149</f>
        <v>0</v>
      </c>
      <c r="JU11" s="109">
        <f>'4A'!AG$149</f>
        <v>0</v>
      </c>
      <c r="JV11" s="109">
        <f>'4A'!AH$149</f>
        <v>0</v>
      </c>
      <c r="JW11" s="109">
        <f>'4A'!Y$150</f>
        <v>0</v>
      </c>
      <c r="JX11" s="109">
        <f>'4A'!Z$150</f>
        <v>0</v>
      </c>
      <c r="JY11" s="109">
        <f>'4A'!AA$150</f>
        <v>0</v>
      </c>
      <c r="JZ11" s="109">
        <f>'4A'!AB$150</f>
        <v>0</v>
      </c>
      <c r="KA11" s="109">
        <f>'4A'!AC$150</f>
        <v>0</v>
      </c>
      <c r="KB11" s="109">
        <f>'4A'!AD$150</f>
        <v>0</v>
      </c>
      <c r="KC11" s="109">
        <f>'4A'!AE$150</f>
        <v>0</v>
      </c>
      <c r="KD11" s="109">
        <f>'4A'!AF$150</f>
        <v>0</v>
      </c>
      <c r="KE11" s="109">
        <f>'4A'!AG$150</f>
        <v>0</v>
      </c>
      <c r="KF11" s="109">
        <f>'4A'!AH$150</f>
        <v>0</v>
      </c>
      <c r="KG11" s="109">
        <f>'4A'!Y$152</f>
        <v>0</v>
      </c>
      <c r="KH11" s="109">
        <f>'4A'!Z$152</f>
        <v>0</v>
      </c>
      <c r="KI11" s="109">
        <f>'4A'!AA$152</f>
        <v>0</v>
      </c>
      <c r="KJ11" s="109">
        <f>'4A'!AB$152</f>
        <v>0</v>
      </c>
      <c r="KK11" s="109">
        <f>'4A'!AC$152</f>
        <v>0</v>
      </c>
      <c r="KL11" s="109">
        <f>'4A'!AD$152</f>
        <v>0</v>
      </c>
      <c r="KM11" s="109">
        <f>'4A'!AE$152</f>
        <v>0</v>
      </c>
    </row>
    <row r="12" spans="1:338">
      <c r="A12" s="117">
        <v>5</v>
      </c>
      <c r="B12" s="115">
        <f>'5A'!$G$6</f>
        <v>0</v>
      </c>
      <c r="C12" s="109">
        <f>'5A'!C$112</f>
        <v>0</v>
      </c>
      <c r="D12" s="109">
        <f>'5A'!D$112</f>
        <v>0</v>
      </c>
      <c r="E12" s="109">
        <f>'5A'!E$112</f>
        <v>0</v>
      </c>
      <c r="F12" s="109">
        <f>'5A'!F$112</f>
        <v>0</v>
      </c>
      <c r="G12" s="109">
        <f>'5A'!G$112</f>
        <v>0</v>
      </c>
      <c r="H12" s="109">
        <f>'5A'!H$112</f>
        <v>0</v>
      </c>
      <c r="I12" s="109">
        <f>'5A'!I$112</f>
        <v>0</v>
      </c>
      <c r="J12" s="109">
        <f>'5A'!J$112</f>
        <v>0</v>
      </c>
      <c r="K12" s="109">
        <f>'5A'!K$112</f>
        <v>0</v>
      </c>
      <c r="L12" s="109">
        <f>'5A'!L$112</f>
        <v>0</v>
      </c>
      <c r="M12" s="109">
        <f>'5A'!M$112</f>
        <v>0</v>
      </c>
      <c r="N12" s="109">
        <f>'5A'!N$112</f>
        <v>0</v>
      </c>
      <c r="O12" s="109">
        <f>'5A'!O$112</f>
        <v>0</v>
      </c>
      <c r="P12" s="109">
        <f>'5A'!P$112</f>
        <v>0</v>
      </c>
      <c r="Q12" s="109">
        <f>'5A'!Q$112</f>
        <v>0</v>
      </c>
      <c r="R12" s="109">
        <f>'5A'!R$112</f>
        <v>0</v>
      </c>
      <c r="S12" s="260">
        <f>'5A'!Y$117</f>
        <v>0</v>
      </c>
      <c r="T12" s="260">
        <f>'5A'!Z$117</f>
        <v>0</v>
      </c>
      <c r="U12" s="260">
        <f>'5A'!AA$117</f>
        <v>0</v>
      </c>
      <c r="V12" s="260">
        <f>'5A'!AB$117</f>
        <v>0</v>
      </c>
      <c r="W12" s="260">
        <f>'5A'!AC$117</f>
        <v>0</v>
      </c>
      <c r="X12" s="260">
        <f>'5A'!AD$117</f>
        <v>0</v>
      </c>
      <c r="Y12" s="260">
        <f>'5A'!AE$117</f>
        <v>0</v>
      </c>
      <c r="Z12" s="260">
        <f>'5A'!AF$117</f>
        <v>0</v>
      </c>
      <c r="AA12" s="260">
        <f>'5A'!AG$117</f>
        <v>0</v>
      </c>
      <c r="AB12" s="260">
        <f>'5A'!AH$117</f>
        <v>0</v>
      </c>
      <c r="AC12" s="260">
        <f>'5A'!AI$117</f>
        <v>0</v>
      </c>
      <c r="AD12" s="260">
        <f>'5A'!AJ$117</f>
        <v>0</v>
      </c>
      <c r="AE12" s="109">
        <f>'5A'!Y$118</f>
        <v>0</v>
      </c>
      <c r="AF12" s="109">
        <f>'5A'!Z$118</f>
        <v>0</v>
      </c>
      <c r="AG12" s="109">
        <f>'5A'!AA$118</f>
        <v>0</v>
      </c>
      <c r="AH12" s="109">
        <f>'5A'!AB$118</f>
        <v>0</v>
      </c>
      <c r="AI12" s="109">
        <f>'5A'!AC$118</f>
        <v>0</v>
      </c>
      <c r="AJ12" s="109">
        <f>'5A'!AD$118</f>
        <v>0</v>
      </c>
      <c r="AK12" s="109">
        <f>'5A'!AE$118</f>
        <v>0</v>
      </c>
      <c r="AL12" s="109">
        <f>'5A'!AF$118</f>
        <v>0</v>
      </c>
      <c r="AM12" s="109">
        <f>'5A'!AG$118</f>
        <v>0</v>
      </c>
      <c r="AN12" s="109">
        <f>'5A'!AH$118</f>
        <v>0</v>
      </c>
      <c r="AO12" s="109">
        <f>'5A'!AI$118</f>
        <v>0</v>
      </c>
      <c r="AP12" s="109">
        <f>'5A'!AJ$118</f>
        <v>0</v>
      </c>
      <c r="AQ12" s="109">
        <f>'5A'!Y$119</f>
        <v>0</v>
      </c>
      <c r="AR12" s="109">
        <f>'5A'!Z$119</f>
        <v>0</v>
      </c>
      <c r="AS12" s="109">
        <f>'5A'!AA$119</f>
        <v>0</v>
      </c>
      <c r="AT12" s="109">
        <f>'5A'!AB$119</f>
        <v>0</v>
      </c>
      <c r="AU12" s="109">
        <f>'5A'!AC$119</f>
        <v>0</v>
      </c>
      <c r="AV12" s="109">
        <f>'5A'!AD$119</f>
        <v>0</v>
      </c>
      <c r="AW12" s="109">
        <f>'5A'!AE$119</f>
        <v>0</v>
      </c>
      <c r="AX12" s="109">
        <f>'5A'!AF$119</f>
        <v>0</v>
      </c>
      <c r="AY12" s="109">
        <f>'5A'!AG$119</f>
        <v>0</v>
      </c>
      <c r="AZ12" s="109">
        <f>'5A'!AH$119</f>
        <v>0</v>
      </c>
      <c r="BA12" s="109">
        <f>'5A'!AI$119</f>
        <v>0</v>
      </c>
      <c r="BB12" s="109">
        <f>'5A'!AJ$119</f>
        <v>0</v>
      </c>
      <c r="BC12" s="109">
        <f>'5A'!Y$120</f>
        <v>0</v>
      </c>
      <c r="BD12" s="109">
        <f>'5A'!Z$120</f>
        <v>0</v>
      </c>
      <c r="BE12" s="109">
        <f>'5A'!AA$120</f>
        <v>0</v>
      </c>
      <c r="BF12" s="109">
        <f>'5A'!AB$120</f>
        <v>0</v>
      </c>
      <c r="BG12" s="109">
        <f>'5A'!AC$120</f>
        <v>0</v>
      </c>
      <c r="BH12" s="109">
        <f>'5A'!AD$120</f>
        <v>0</v>
      </c>
      <c r="BI12" s="109">
        <f>'5A'!AE$120</f>
        <v>0</v>
      </c>
      <c r="BJ12" s="109">
        <f>'5A'!AF$120</f>
        <v>0</v>
      </c>
      <c r="BK12" s="109">
        <f>'5A'!AG$120</f>
        <v>0</v>
      </c>
      <c r="BL12" s="109">
        <f>'5A'!AH$120</f>
        <v>0</v>
      </c>
      <c r="BM12" s="109">
        <f>'5A'!AI$120</f>
        <v>0</v>
      </c>
      <c r="BN12" s="109">
        <f>'5A'!AJ$120</f>
        <v>0</v>
      </c>
      <c r="BO12" s="109">
        <f>'5A'!Y$121</f>
        <v>0</v>
      </c>
      <c r="BP12" s="109">
        <f>'5A'!Z$121</f>
        <v>0</v>
      </c>
      <c r="BQ12" s="109">
        <f>'5A'!AA$121</f>
        <v>0</v>
      </c>
      <c r="BR12" s="109">
        <f>'5A'!AB$121</f>
        <v>0</v>
      </c>
      <c r="BS12" s="109">
        <f>'5A'!AC$121</f>
        <v>0</v>
      </c>
      <c r="BT12" s="109">
        <f>'5A'!AD$121</f>
        <v>0</v>
      </c>
      <c r="BU12" s="109">
        <f>'5A'!AE$121</f>
        <v>0</v>
      </c>
      <c r="BV12" s="109">
        <f>'5A'!AF$121</f>
        <v>0</v>
      </c>
      <c r="BW12" s="109">
        <f>'5A'!AG$121</f>
        <v>0</v>
      </c>
      <c r="BX12" s="109">
        <f>'5A'!AH$121</f>
        <v>0</v>
      </c>
      <c r="BY12" s="109">
        <f>'5A'!AI$121</f>
        <v>0</v>
      </c>
      <c r="BZ12" s="109">
        <f>'5A'!AJ$121</f>
        <v>0</v>
      </c>
      <c r="CA12" s="262">
        <f>'5A'!Y$122</f>
        <v>0</v>
      </c>
      <c r="CB12" s="262">
        <f>'5A'!Z$122</f>
        <v>0</v>
      </c>
      <c r="CC12" s="262">
        <f>'5A'!AA$122</f>
        <v>0</v>
      </c>
      <c r="CD12" s="262">
        <f>'5A'!AB$122</f>
        <v>0</v>
      </c>
      <c r="CE12" s="262">
        <f>'5A'!AC$122</f>
        <v>0</v>
      </c>
      <c r="CF12" s="262">
        <f>'5A'!AD$122</f>
        <v>0</v>
      </c>
      <c r="CG12" s="262">
        <f>'5A'!AE$122</f>
        <v>0</v>
      </c>
      <c r="CH12" s="262">
        <f>'5A'!AF$122</f>
        <v>0</v>
      </c>
      <c r="CI12" s="262">
        <f>'5A'!AG$122</f>
        <v>0</v>
      </c>
      <c r="CJ12" s="262">
        <f>'5A'!AH$122</f>
        <v>0</v>
      </c>
      <c r="CK12" s="262">
        <f>'5A'!AI$122</f>
        <v>0</v>
      </c>
      <c r="CL12" s="262">
        <f>'5A'!AJ$122</f>
        <v>0</v>
      </c>
      <c r="CM12" s="262">
        <f>'5A'!Y$123</f>
        <v>0</v>
      </c>
      <c r="CN12" s="262">
        <f>'5A'!Z$123</f>
        <v>0</v>
      </c>
      <c r="CO12" s="262">
        <f>'5A'!AA$123</f>
        <v>0</v>
      </c>
      <c r="CP12" s="262">
        <f>'5A'!AB$123</f>
        <v>0</v>
      </c>
      <c r="CQ12" s="262">
        <f>'5A'!AC$123</f>
        <v>0</v>
      </c>
      <c r="CR12" s="262">
        <f>'5A'!AD$123</f>
        <v>0</v>
      </c>
      <c r="CS12" s="262">
        <f>'5A'!AE$123</f>
        <v>0</v>
      </c>
      <c r="CT12" s="262">
        <f>'5A'!AF$123</f>
        <v>0</v>
      </c>
      <c r="CU12" s="262">
        <f>'5A'!AG$123</f>
        <v>0</v>
      </c>
      <c r="CV12" s="262">
        <f>'5A'!AH$123</f>
        <v>0</v>
      </c>
      <c r="CW12" s="262">
        <f>'5A'!AI$123</f>
        <v>0</v>
      </c>
      <c r="CX12" s="262">
        <f>'5A'!AJ$123</f>
        <v>0</v>
      </c>
      <c r="CY12" s="262">
        <f>'5A'!Y$124</f>
        <v>0</v>
      </c>
      <c r="CZ12" s="262">
        <f>'5A'!Z$124</f>
        <v>0</v>
      </c>
      <c r="DA12" s="262">
        <f>'5A'!AA$124</f>
        <v>0</v>
      </c>
      <c r="DB12" s="262">
        <f>'5A'!AB$124</f>
        <v>0</v>
      </c>
      <c r="DC12" s="262">
        <f>'5A'!AC$124</f>
        <v>0</v>
      </c>
      <c r="DD12" s="262">
        <f>'5A'!AD$124</f>
        <v>0</v>
      </c>
      <c r="DE12" s="262">
        <f>'5A'!AE$124</f>
        <v>0</v>
      </c>
      <c r="DF12" s="262">
        <f>'5A'!AF$124</f>
        <v>0</v>
      </c>
      <c r="DG12" s="262">
        <f>'5A'!AG$124</f>
        <v>0</v>
      </c>
      <c r="DH12" s="262">
        <f>'5A'!AH$124</f>
        <v>0</v>
      </c>
      <c r="DI12" s="262">
        <f>'5A'!AI$124</f>
        <v>0</v>
      </c>
      <c r="DJ12" s="262">
        <f>'5A'!AJ$124</f>
        <v>0</v>
      </c>
      <c r="DK12" s="109">
        <f>'5A'!Y$127</f>
        <v>0</v>
      </c>
      <c r="DL12" s="109">
        <f>'5A'!Z$127</f>
        <v>0</v>
      </c>
      <c r="DM12" s="109">
        <f>'5A'!AA$127</f>
        <v>0</v>
      </c>
      <c r="DN12" s="109">
        <f>'5A'!AB$127</f>
        <v>0</v>
      </c>
      <c r="DO12" s="109">
        <f>'5A'!AC$127</f>
        <v>0</v>
      </c>
      <c r="DP12" s="109">
        <f>'5A'!AD$127</f>
        <v>0</v>
      </c>
      <c r="DQ12" s="109">
        <f>'5A'!AE$127</f>
        <v>0</v>
      </c>
      <c r="DR12" s="109">
        <f>'5A'!AF$127</f>
        <v>0</v>
      </c>
      <c r="DS12" s="109">
        <f>'5A'!Y$128</f>
        <v>0</v>
      </c>
      <c r="DT12" s="109">
        <f>'5A'!Z$128</f>
        <v>0</v>
      </c>
      <c r="DU12" s="109">
        <f>'5A'!AA$128</f>
        <v>0</v>
      </c>
      <c r="DV12" s="109">
        <f>'5A'!AB$128</f>
        <v>0</v>
      </c>
      <c r="DW12" s="109">
        <f>'5A'!AC$128</f>
        <v>0</v>
      </c>
      <c r="DX12" s="109">
        <f>'5A'!AD$128</f>
        <v>0</v>
      </c>
      <c r="DY12" s="109">
        <f>'5A'!AE$128</f>
        <v>0</v>
      </c>
      <c r="DZ12" s="109">
        <f>'5A'!AF$128</f>
        <v>0</v>
      </c>
      <c r="EA12" s="109">
        <f>'5A'!Y$129</f>
        <v>0</v>
      </c>
      <c r="EB12" s="109">
        <f>'5A'!Z$129</f>
        <v>0</v>
      </c>
      <c r="EC12" s="109">
        <f>'5A'!AA$129</f>
        <v>0</v>
      </c>
      <c r="ED12" s="109">
        <f>'5A'!AB$129</f>
        <v>0</v>
      </c>
      <c r="EE12" s="109">
        <f>'5A'!AC$129</f>
        <v>0</v>
      </c>
      <c r="EF12" s="109">
        <f>'5A'!AD$129</f>
        <v>0</v>
      </c>
      <c r="EG12" s="109">
        <f>'5A'!AE$129</f>
        <v>0</v>
      </c>
      <c r="EH12" s="109">
        <f>'5A'!AF$129</f>
        <v>0</v>
      </c>
      <c r="EI12" s="109">
        <f>'5A'!Y$130</f>
        <v>0</v>
      </c>
      <c r="EJ12" s="109">
        <f>'5A'!Z$130</f>
        <v>0</v>
      </c>
      <c r="EK12" s="109">
        <f>'5A'!AA$130</f>
        <v>0</v>
      </c>
      <c r="EL12" s="109">
        <f>'5A'!AB$130</f>
        <v>0</v>
      </c>
      <c r="EM12" s="109">
        <f>'5A'!AC$130</f>
        <v>0</v>
      </c>
      <c r="EN12" s="109">
        <f>'5A'!AD$130</f>
        <v>0</v>
      </c>
      <c r="EO12" s="109">
        <f>'5A'!AE$130</f>
        <v>0</v>
      </c>
      <c r="EP12" s="109">
        <f>'5A'!AF$130</f>
        <v>0</v>
      </c>
      <c r="EQ12" s="109">
        <f>'5A'!Y$131</f>
        <v>0</v>
      </c>
      <c r="ER12" s="109">
        <f>'5A'!Z$131</f>
        <v>0</v>
      </c>
      <c r="ES12" s="109">
        <f>'5A'!AA$131</f>
        <v>0</v>
      </c>
      <c r="ET12" s="109">
        <f>'5A'!AB$131</f>
        <v>0</v>
      </c>
      <c r="EU12" s="109">
        <f>'5A'!AC$131</f>
        <v>0</v>
      </c>
      <c r="EV12" s="109">
        <f>'5A'!AD$131</f>
        <v>0</v>
      </c>
      <c r="EW12" s="109">
        <f>'5A'!AE$131</f>
        <v>0</v>
      </c>
      <c r="EX12" s="109">
        <f>'5A'!AF$131</f>
        <v>0</v>
      </c>
      <c r="EY12" s="109">
        <f>'5A'!Y$132</f>
        <v>0</v>
      </c>
      <c r="EZ12" s="109">
        <f>'5A'!Z$132</f>
        <v>0</v>
      </c>
      <c r="FA12" s="109">
        <f>'5A'!AA$132</f>
        <v>0</v>
      </c>
      <c r="FB12" s="109">
        <f>'5A'!AB$132</f>
        <v>0</v>
      </c>
      <c r="FC12" s="109">
        <f>'5A'!AC$132</f>
        <v>0</v>
      </c>
      <c r="FD12" s="109">
        <f>'5A'!AD$132</f>
        <v>0</v>
      </c>
      <c r="FE12" s="109">
        <f>'5A'!AE$132</f>
        <v>0</v>
      </c>
      <c r="FF12" s="109">
        <f>'5A'!AF$132</f>
        <v>0</v>
      </c>
      <c r="FG12" s="109">
        <f>'5A'!Y$133</f>
        <v>0</v>
      </c>
      <c r="FH12" s="109">
        <f>'5A'!Z$133</f>
        <v>0</v>
      </c>
      <c r="FI12" s="109">
        <f>'5A'!AA$133</f>
        <v>0</v>
      </c>
      <c r="FJ12" s="109">
        <f>'5A'!AB$133</f>
        <v>0</v>
      </c>
      <c r="FK12" s="109">
        <f>'5A'!AC$133</f>
        <v>0</v>
      </c>
      <c r="FL12" s="109">
        <f>'5A'!AD$133</f>
        <v>0</v>
      </c>
      <c r="FM12" s="109">
        <f>'5A'!AE$133</f>
        <v>0</v>
      </c>
      <c r="FN12" s="109">
        <f>'5A'!AF$133</f>
        <v>0</v>
      </c>
      <c r="FO12" s="109">
        <f>'5A'!Y$134</f>
        <v>0</v>
      </c>
      <c r="FP12" s="109">
        <f>'5A'!Z$134</f>
        <v>0</v>
      </c>
      <c r="FQ12" s="109">
        <f>'5A'!AA$134</f>
        <v>0</v>
      </c>
      <c r="FR12" s="109">
        <f>'5A'!AB$134</f>
        <v>0</v>
      </c>
      <c r="FS12" s="109">
        <f>'5A'!AC$134</f>
        <v>0</v>
      </c>
      <c r="FT12" s="109">
        <f>'5A'!AD$134</f>
        <v>0</v>
      </c>
      <c r="FU12" s="109">
        <f>'5A'!AE$134</f>
        <v>0</v>
      </c>
      <c r="FV12" s="109">
        <f>'5A'!AF$134</f>
        <v>0</v>
      </c>
      <c r="FW12" s="109">
        <f>'5A'!Y$137</f>
        <v>0</v>
      </c>
      <c r="FX12" s="109">
        <f>'5A'!Z$137</f>
        <v>0</v>
      </c>
      <c r="FY12" s="109">
        <f>'5A'!AA$137</f>
        <v>0</v>
      </c>
      <c r="FZ12" s="109">
        <f>'5A'!AB$137</f>
        <v>0</v>
      </c>
      <c r="GA12" s="109">
        <f>'5A'!AC$137</f>
        <v>0</v>
      </c>
      <c r="GB12" s="109">
        <f>'5A'!AD$137</f>
        <v>0</v>
      </c>
      <c r="GC12" s="109">
        <f>'5A'!AE$137</f>
        <v>0</v>
      </c>
      <c r="GD12" s="109">
        <f>'5A'!AF$137</f>
        <v>0</v>
      </c>
      <c r="GE12" s="109">
        <f>'5A'!Y$138</f>
        <v>0</v>
      </c>
      <c r="GF12" s="109">
        <f>'5A'!Z$138</f>
        <v>0</v>
      </c>
      <c r="GG12" s="109">
        <f>'5A'!AA$138</f>
        <v>0</v>
      </c>
      <c r="GH12" s="109">
        <f>'5A'!AB$138</f>
        <v>0</v>
      </c>
      <c r="GI12" s="109">
        <f>'5A'!AC$138</f>
        <v>0</v>
      </c>
      <c r="GJ12" s="109">
        <f>'5A'!AD$138</f>
        <v>0</v>
      </c>
      <c r="GK12" s="109">
        <f>'5A'!AE$138</f>
        <v>0</v>
      </c>
      <c r="GL12" s="109">
        <f>'5A'!AF$138</f>
        <v>0</v>
      </c>
      <c r="GM12" s="109">
        <f>'5A'!Y$139</f>
        <v>0</v>
      </c>
      <c r="GN12" s="109">
        <f>'5A'!Z$139</f>
        <v>0</v>
      </c>
      <c r="GO12" s="109">
        <f>'5A'!AA$139</f>
        <v>0</v>
      </c>
      <c r="GP12" s="109">
        <f>'5A'!AB$139</f>
        <v>0</v>
      </c>
      <c r="GQ12" s="109">
        <f>'5A'!AC$139</f>
        <v>0</v>
      </c>
      <c r="GR12" s="109">
        <f>'5A'!AD$139</f>
        <v>0</v>
      </c>
      <c r="GS12" s="109">
        <f>'5A'!AE$139</f>
        <v>0</v>
      </c>
      <c r="GT12" s="109">
        <f>'5A'!AF$139</f>
        <v>0</v>
      </c>
      <c r="GU12" s="109">
        <f>'5A'!Y$140</f>
        <v>0</v>
      </c>
      <c r="GV12" s="109">
        <f>'5A'!Z$140</f>
        <v>0</v>
      </c>
      <c r="GW12" s="109">
        <f>'5A'!AA$140</f>
        <v>0</v>
      </c>
      <c r="GX12" s="109">
        <f>'5A'!AB$140</f>
        <v>0</v>
      </c>
      <c r="GY12" s="109">
        <f>'5A'!AC$140</f>
        <v>0</v>
      </c>
      <c r="GZ12" s="109">
        <f>'5A'!AD$140</f>
        <v>0</v>
      </c>
      <c r="HA12" s="109">
        <f>'5A'!AE$140</f>
        <v>0</v>
      </c>
      <c r="HB12" s="109">
        <f>'5A'!AF$140</f>
        <v>0</v>
      </c>
      <c r="HC12" s="109">
        <f>'5A'!Y$141</f>
        <v>0</v>
      </c>
      <c r="HD12" s="109">
        <f>'5A'!Z$141</f>
        <v>0</v>
      </c>
      <c r="HE12" s="109">
        <f>'5A'!AA$141</f>
        <v>0</v>
      </c>
      <c r="HF12" s="109">
        <f>'5A'!AB$141</f>
        <v>0</v>
      </c>
      <c r="HG12" s="109">
        <f>'5A'!AC$141</f>
        <v>0</v>
      </c>
      <c r="HH12" s="109">
        <f>'5A'!AD$141</f>
        <v>0</v>
      </c>
      <c r="HI12" s="109">
        <f>'5A'!AE$141</f>
        <v>0</v>
      </c>
      <c r="HJ12" s="109">
        <f>'5A'!AF$141</f>
        <v>0</v>
      </c>
      <c r="HK12" s="109">
        <f>'5A'!Y$142</f>
        <v>0</v>
      </c>
      <c r="HL12" s="109">
        <f>'5A'!Z$142</f>
        <v>0</v>
      </c>
      <c r="HM12" s="109">
        <f>'5A'!AA$142</f>
        <v>0</v>
      </c>
      <c r="HN12" s="109">
        <f>'5A'!AB$142</f>
        <v>0</v>
      </c>
      <c r="HO12" s="109">
        <f>'5A'!AC$142</f>
        <v>0</v>
      </c>
      <c r="HP12" s="109">
        <f>'5A'!AD$142</f>
        <v>0</v>
      </c>
      <c r="HQ12" s="109">
        <f>'5A'!AE$142</f>
        <v>0</v>
      </c>
      <c r="HR12" s="109">
        <f>'5A'!AF$142</f>
        <v>0</v>
      </c>
      <c r="HS12" s="109">
        <f>'5A'!Y$143</f>
        <v>0</v>
      </c>
      <c r="HT12" s="109">
        <f>'5A'!Z$143</f>
        <v>0</v>
      </c>
      <c r="HU12" s="109">
        <f>'5A'!AA$143</f>
        <v>0</v>
      </c>
      <c r="HV12" s="109">
        <f>'5A'!AB$143</f>
        <v>0</v>
      </c>
      <c r="HW12" s="109">
        <f>'5A'!AC$143</f>
        <v>0</v>
      </c>
      <c r="HX12" s="109">
        <f>'5A'!AD$143</f>
        <v>0</v>
      </c>
      <c r="HY12" s="109">
        <f>'5A'!AE$143</f>
        <v>0</v>
      </c>
      <c r="HZ12" s="109">
        <f>'5A'!AF$143</f>
        <v>0</v>
      </c>
      <c r="IA12" s="109">
        <f>'5A'!Y$144</f>
        <v>0</v>
      </c>
      <c r="IB12" s="109">
        <f>'5A'!Z$144</f>
        <v>0</v>
      </c>
      <c r="IC12" s="109">
        <f>'5A'!AA$144</f>
        <v>0</v>
      </c>
      <c r="ID12" s="109">
        <f>'5A'!AB$144</f>
        <v>0</v>
      </c>
      <c r="IE12" s="109">
        <f>'5A'!AC$144</f>
        <v>0</v>
      </c>
      <c r="IF12" s="109">
        <f>'5A'!AD$144</f>
        <v>0</v>
      </c>
      <c r="IG12" s="109">
        <f>'5A'!AE$144</f>
        <v>0</v>
      </c>
      <c r="IH12" s="109">
        <f>'5A'!AF$144</f>
        <v>0</v>
      </c>
      <c r="II12" s="109">
        <f>'5A'!Y$146</f>
        <v>0</v>
      </c>
      <c r="IJ12" s="109">
        <f>'5A'!Z$146</f>
        <v>0</v>
      </c>
      <c r="IK12" s="109">
        <f>'5A'!AA$146</f>
        <v>0</v>
      </c>
      <c r="IL12" s="109">
        <f>'5A'!AB$146</f>
        <v>0</v>
      </c>
      <c r="IM12" s="109">
        <f>'5A'!AC$146</f>
        <v>0</v>
      </c>
      <c r="IN12" s="109">
        <f>'5A'!AD$146</f>
        <v>0</v>
      </c>
      <c r="IO12" s="109">
        <f>'5A'!AE$146</f>
        <v>0</v>
      </c>
      <c r="IP12" s="109">
        <f>'5A'!AF$146</f>
        <v>0</v>
      </c>
      <c r="IQ12" s="109">
        <f>'5A'!AG$146</f>
        <v>0</v>
      </c>
      <c r="IR12" s="109">
        <f>'5A'!AH$146</f>
        <v>0</v>
      </c>
      <c r="IS12" s="109">
        <f>'5A'!Y$147</f>
        <v>0</v>
      </c>
      <c r="IT12" s="109">
        <f>'5A'!Z$147</f>
        <v>0</v>
      </c>
      <c r="IU12" s="109">
        <f>'5A'!AA$147</f>
        <v>0</v>
      </c>
      <c r="IV12" s="109">
        <f>'5A'!AB$147</f>
        <v>0</v>
      </c>
      <c r="IW12" s="109">
        <f>'5A'!AC$147</f>
        <v>0</v>
      </c>
      <c r="IX12" s="109">
        <f>'5A'!AD$147</f>
        <v>0</v>
      </c>
      <c r="IY12" s="109">
        <f>'5A'!AE$147</f>
        <v>0</v>
      </c>
      <c r="IZ12" s="109">
        <f>'5A'!AF$147</f>
        <v>0</v>
      </c>
      <c r="JA12" s="109">
        <f>'5A'!AG$147</f>
        <v>0</v>
      </c>
      <c r="JB12" s="109">
        <f>'5A'!AH$147</f>
        <v>0</v>
      </c>
      <c r="JC12" s="109">
        <f>'5A'!Y$148</f>
        <v>0</v>
      </c>
      <c r="JD12" s="109">
        <f>'5A'!Z$148</f>
        <v>0</v>
      </c>
      <c r="JE12" s="109">
        <f>'5A'!AA$148</f>
        <v>0</v>
      </c>
      <c r="JF12" s="109">
        <f>'5A'!AB$148</f>
        <v>0</v>
      </c>
      <c r="JG12" s="109">
        <f>'5A'!AC$148</f>
        <v>0</v>
      </c>
      <c r="JH12" s="109">
        <f>'5A'!AD$148</f>
        <v>0</v>
      </c>
      <c r="JI12" s="109">
        <f>'5A'!AE$148</f>
        <v>0</v>
      </c>
      <c r="JJ12" s="109">
        <f>'5A'!AF$148</f>
        <v>0</v>
      </c>
      <c r="JK12" s="109">
        <f>'5A'!AG$148</f>
        <v>0</v>
      </c>
      <c r="JL12" s="109">
        <f>'5A'!AH$148</f>
        <v>0</v>
      </c>
      <c r="JM12" s="109">
        <f>'5A'!Y$149</f>
        <v>0</v>
      </c>
      <c r="JN12" s="109">
        <f>'5A'!Z$149</f>
        <v>0</v>
      </c>
      <c r="JO12" s="109">
        <f>'5A'!AA$149</f>
        <v>0</v>
      </c>
      <c r="JP12" s="109">
        <f>'5A'!AB$149</f>
        <v>0</v>
      </c>
      <c r="JQ12" s="109">
        <f>'5A'!AC$149</f>
        <v>0</v>
      </c>
      <c r="JR12" s="109">
        <f>'5A'!AD$149</f>
        <v>0</v>
      </c>
      <c r="JS12" s="109">
        <f>'5A'!AE$149</f>
        <v>0</v>
      </c>
      <c r="JT12" s="109">
        <f>'5A'!AF$149</f>
        <v>0</v>
      </c>
      <c r="JU12" s="109">
        <f>'5A'!AG$149</f>
        <v>0</v>
      </c>
      <c r="JV12" s="109">
        <f>'5A'!AH$149</f>
        <v>0</v>
      </c>
      <c r="JW12" s="109">
        <f>'5A'!Y$150</f>
        <v>0</v>
      </c>
      <c r="JX12" s="109">
        <f>'5A'!Z$150</f>
        <v>0</v>
      </c>
      <c r="JY12" s="109">
        <f>'5A'!AA$150</f>
        <v>0</v>
      </c>
      <c r="JZ12" s="109">
        <f>'5A'!AB$150</f>
        <v>0</v>
      </c>
      <c r="KA12" s="109">
        <f>'5A'!AC$150</f>
        <v>0</v>
      </c>
      <c r="KB12" s="109">
        <f>'5A'!AD$150</f>
        <v>0</v>
      </c>
      <c r="KC12" s="109">
        <f>'5A'!AE$150</f>
        <v>0</v>
      </c>
      <c r="KD12" s="109">
        <f>'5A'!AF$150</f>
        <v>0</v>
      </c>
      <c r="KE12" s="109">
        <f>'5A'!AG$150</f>
        <v>0</v>
      </c>
      <c r="KF12" s="109">
        <f>'5A'!AH$150</f>
        <v>0</v>
      </c>
      <c r="KG12" s="109">
        <f>'5A'!Y$152</f>
        <v>0</v>
      </c>
      <c r="KH12" s="109">
        <f>'5A'!Z$152</f>
        <v>0</v>
      </c>
      <c r="KI12" s="109">
        <f>'5A'!AA$152</f>
        <v>0</v>
      </c>
      <c r="KJ12" s="109">
        <f>'5A'!AB$152</f>
        <v>0</v>
      </c>
      <c r="KK12" s="109">
        <f>'5A'!AC$152</f>
        <v>0</v>
      </c>
      <c r="KL12" s="109">
        <f>'5A'!AD$152</f>
        <v>0</v>
      </c>
      <c r="KM12" s="109">
        <f>'5A'!AE$152</f>
        <v>0</v>
      </c>
    </row>
    <row r="13" spans="1:338">
      <c r="A13" s="117">
        <v>6</v>
      </c>
      <c r="B13" s="115">
        <f>'6A'!$G$6</f>
        <v>0</v>
      </c>
      <c r="C13" s="109">
        <f>'6A'!C$112</f>
        <v>0</v>
      </c>
      <c r="D13" s="109">
        <f>'6A'!D$112</f>
        <v>0</v>
      </c>
      <c r="E13" s="109">
        <f>'6A'!E$112</f>
        <v>0</v>
      </c>
      <c r="F13" s="109">
        <f>'6A'!F$112</f>
        <v>0</v>
      </c>
      <c r="G13" s="109">
        <f>'6A'!G$112</f>
        <v>0</v>
      </c>
      <c r="H13" s="109">
        <f>'6A'!H$112</f>
        <v>0</v>
      </c>
      <c r="I13" s="109">
        <f>'6A'!I$112</f>
        <v>0</v>
      </c>
      <c r="J13" s="109">
        <f>'6A'!J$112</f>
        <v>0</v>
      </c>
      <c r="K13" s="109">
        <f>'6A'!K$112</f>
        <v>0</v>
      </c>
      <c r="L13" s="109">
        <f>'6A'!L$112</f>
        <v>0</v>
      </c>
      <c r="M13" s="109">
        <f>'6A'!M$112</f>
        <v>0</v>
      </c>
      <c r="N13" s="109">
        <f>'6A'!N$112</f>
        <v>0</v>
      </c>
      <c r="O13" s="109">
        <f>'6A'!O$112</f>
        <v>0</v>
      </c>
      <c r="P13" s="109">
        <f>'6A'!P$112</f>
        <v>0</v>
      </c>
      <c r="Q13" s="109">
        <f>'6A'!Q$112</f>
        <v>0</v>
      </c>
      <c r="R13" s="109">
        <f>'6A'!R$112</f>
        <v>0</v>
      </c>
      <c r="S13" s="260">
        <f>'6A'!Y$117</f>
        <v>0</v>
      </c>
      <c r="T13" s="260">
        <f>'6A'!Z$117</f>
        <v>0</v>
      </c>
      <c r="U13" s="260">
        <f>'6A'!AA$117</f>
        <v>0</v>
      </c>
      <c r="V13" s="260">
        <f>'6A'!AB$117</f>
        <v>0</v>
      </c>
      <c r="W13" s="260">
        <f>'6A'!AC$117</f>
        <v>0</v>
      </c>
      <c r="X13" s="260">
        <f>'6A'!AD$117</f>
        <v>0</v>
      </c>
      <c r="Y13" s="260">
        <f>'6A'!AE$117</f>
        <v>0</v>
      </c>
      <c r="Z13" s="260">
        <f>'6A'!AF$117</f>
        <v>0</v>
      </c>
      <c r="AA13" s="260">
        <f>'6A'!AG$117</f>
        <v>0</v>
      </c>
      <c r="AB13" s="260">
        <f>'6A'!AH$117</f>
        <v>0</v>
      </c>
      <c r="AC13" s="260">
        <f>'6A'!AI$117</f>
        <v>0</v>
      </c>
      <c r="AD13" s="260">
        <f>'6A'!AJ$117</f>
        <v>0</v>
      </c>
      <c r="AE13" s="109">
        <f>'6A'!Y$118</f>
        <v>0</v>
      </c>
      <c r="AF13" s="109">
        <f>'6A'!Z$118</f>
        <v>0</v>
      </c>
      <c r="AG13" s="109">
        <f>'6A'!AA$118</f>
        <v>0</v>
      </c>
      <c r="AH13" s="109">
        <f>'6A'!AB$118</f>
        <v>0</v>
      </c>
      <c r="AI13" s="109">
        <f>'6A'!AC$118</f>
        <v>0</v>
      </c>
      <c r="AJ13" s="109">
        <f>'6A'!AD$118</f>
        <v>0</v>
      </c>
      <c r="AK13" s="109">
        <f>'6A'!AE$118</f>
        <v>0</v>
      </c>
      <c r="AL13" s="109">
        <f>'6A'!AF$118</f>
        <v>0</v>
      </c>
      <c r="AM13" s="109">
        <f>'6A'!AG$118</f>
        <v>0</v>
      </c>
      <c r="AN13" s="109">
        <f>'6A'!AH$118</f>
        <v>0</v>
      </c>
      <c r="AO13" s="109">
        <f>'6A'!AI$118</f>
        <v>0</v>
      </c>
      <c r="AP13" s="109">
        <f>'6A'!AJ$118</f>
        <v>0</v>
      </c>
      <c r="AQ13" s="109">
        <f>'6A'!Y$119</f>
        <v>0</v>
      </c>
      <c r="AR13" s="109">
        <f>'6A'!Z$119</f>
        <v>0</v>
      </c>
      <c r="AS13" s="109">
        <f>'6A'!AA$119</f>
        <v>0</v>
      </c>
      <c r="AT13" s="109">
        <f>'6A'!AB$119</f>
        <v>0</v>
      </c>
      <c r="AU13" s="109">
        <f>'6A'!AC$119</f>
        <v>0</v>
      </c>
      <c r="AV13" s="109">
        <f>'6A'!AD$119</f>
        <v>0</v>
      </c>
      <c r="AW13" s="109">
        <f>'6A'!AE$119</f>
        <v>0</v>
      </c>
      <c r="AX13" s="109">
        <f>'6A'!AF$119</f>
        <v>0</v>
      </c>
      <c r="AY13" s="109">
        <f>'6A'!AG$119</f>
        <v>0</v>
      </c>
      <c r="AZ13" s="109">
        <f>'6A'!AH$119</f>
        <v>0</v>
      </c>
      <c r="BA13" s="109">
        <f>'6A'!AI$119</f>
        <v>0</v>
      </c>
      <c r="BB13" s="109">
        <f>'6A'!AJ$119</f>
        <v>0</v>
      </c>
      <c r="BC13" s="109">
        <f>'6A'!Y$120</f>
        <v>0</v>
      </c>
      <c r="BD13" s="109">
        <f>'6A'!Z$120</f>
        <v>0</v>
      </c>
      <c r="BE13" s="109">
        <f>'6A'!AA$120</f>
        <v>0</v>
      </c>
      <c r="BF13" s="109">
        <f>'6A'!AB$120</f>
        <v>0</v>
      </c>
      <c r="BG13" s="109">
        <f>'6A'!AC$120</f>
        <v>0</v>
      </c>
      <c r="BH13" s="109">
        <f>'6A'!AD$120</f>
        <v>0</v>
      </c>
      <c r="BI13" s="109">
        <f>'6A'!AE$120</f>
        <v>0</v>
      </c>
      <c r="BJ13" s="109">
        <f>'6A'!AF$120</f>
        <v>0</v>
      </c>
      <c r="BK13" s="109">
        <f>'6A'!AG$120</f>
        <v>0</v>
      </c>
      <c r="BL13" s="109">
        <f>'6A'!AH$120</f>
        <v>0</v>
      </c>
      <c r="BM13" s="109">
        <f>'6A'!AI$120</f>
        <v>0</v>
      </c>
      <c r="BN13" s="109">
        <f>'6A'!AJ$120</f>
        <v>0</v>
      </c>
      <c r="BO13" s="109">
        <f>'6A'!Y$121</f>
        <v>0</v>
      </c>
      <c r="BP13" s="109">
        <f>'6A'!Z$121</f>
        <v>0</v>
      </c>
      <c r="BQ13" s="109">
        <f>'6A'!AA$121</f>
        <v>0</v>
      </c>
      <c r="BR13" s="109">
        <f>'6A'!AB$121</f>
        <v>0</v>
      </c>
      <c r="BS13" s="109">
        <f>'6A'!AC$121</f>
        <v>0</v>
      </c>
      <c r="BT13" s="109">
        <f>'6A'!AD$121</f>
        <v>0</v>
      </c>
      <c r="BU13" s="109">
        <f>'6A'!AE$121</f>
        <v>0</v>
      </c>
      <c r="BV13" s="109">
        <f>'6A'!AF$121</f>
        <v>0</v>
      </c>
      <c r="BW13" s="109">
        <f>'6A'!AG$121</f>
        <v>0</v>
      </c>
      <c r="BX13" s="109">
        <f>'6A'!AH$121</f>
        <v>0</v>
      </c>
      <c r="BY13" s="109">
        <f>'6A'!AI$121</f>
        <v>0</v>
      </c>
      <c r="BZ13" s="109">
        <f>'6A'!AJ$121</f>
        <v>0</v>
      </c>
      <c r="CA13" s="262">
        <f>'6A'!Y$122</f>
        <v>0</v>
      </c>
      <c r="CB13" s="262">
        <f>'6A'!Z$122</f>
        <v>0</v>
      </c>
      <c r="CC13" s="262">
        <f>'6A'!AA$122</f>
        <v>0</v>
      </c>
      <c r="CD13" s="262">
        <f>'6A'!AB$122</f>
        <v>0</v>
      </c>
      <c r="CE13" s="262">
        <f>'6A'!AC$122</f>
        <v>0</v>
      </c>
      <c r="CF13" s="262">
        <f>'6A'!AD$122</f>
        <v>0</v>
      </c>
      <c r="CG13" s="262">
        <f>'6A'!AE$122</f>
        <v>0</v>
      </c>
      <c r="CH13" s="262">
        <f>'6A'!AF$122</f>
        <v>0</v>
      </c>
      <c r="CI13" s="262">
        <f>'6A'!AG$122</f>
        <v>0</v>
      </c>
      <c r="CJ13" s="262">
        <f>'6A'!AH$122</f>
        <v>0</v>
      </c>
      <c r="CK13" s="262">
        <f>'6A'!AI$122</f>
        <v>0</v>
      </c>
      <c r="CL13" s="262">
        <f>'6A'!AJ$122</f>
        <v>0</v>
      </c>
      <c r="CM13" s="262">
        <f>'6A'!Y$123</f>
        <v>0</v>
      </c>
      <c r="CN13" s="262">
        <f>'6A'!Z$123</f>
        <v>0</v>
      </c>
      <c r="CO13" s="262">
        <f>'6A'!AA$123</f>
        <v>0</v>
      </c>
      <c r="CP13" s="262">
        <f>'6A'!AB$123</f>
        <v>0</v>
      </c>
      <c r="CQ13" s="262">
        <f>'6A'!AC$123</f>
        <v>0</v>
      </c>
      <c r="CR13" s="262">
        <f>'6A'!AD$123</f>
        <v>0</v>
      </c>
      <c r="CS13" s="262">
        <f>'6A'!AE$123</f>
        <v>0</v>
      </c>
      <c r="CT13" s="262">
        <f>'6A'!AF$123</f>
        <v>0</v>
      </c>
      <c r="CU13" s="262">
        <f>'6A'!AG$123</f>
        <v>0</v>
      </c>
      <c r="CV13" s="262">
        <f>'6A'!AH$123</f>
        <v>0</v>
      </c>
      <c r="CW13" s="262">
        <f>'6A'!AI$123</f>
        <v>0</v>
      </c>
      <c r="CX13" s="262">
        <f>'6A'!AJ$123</f>
        <v>0</v>
      </c>
      <c r="CY13" s="262">
        <f>'6A'!Y$124</f>
        <v>0</v>
      </c>
      <c r="CZ13" s="262">
        <f>'6A'!Z$124</f>
        <v>0</v>
      </c>
      <c r="DA13" s="262">
        <f>'6A'!AA$124</f>
        <v>0</v>
      </c>
      <c r="DB13" s="262">
        <f>'6A'!AB$124</f>
        <v>0</v>
      </c>
      <c r="DC13" s="262">
        <f>'6A'!AC$124</f>
        <v>0</v>
      </c>
      <c r="DD13" s="262">
        <f>'6A'!AD$124</f>
        <v>0</v>
      </c>
      <c r="DE13" s="262">
        <f>'6A'!AE$124</f>
        <v>0</v>
      </c>
      <c r="DF13" s="262">
        <f>'6A'!AF$124</f>
        <v>0</v>
      </c>
      <c r="DG13" s="262">
        <f>'6A'!AG$124</f>
        <v>0</v>
      </c>
      <c r="DH13" s="262">
        <f>'6A'!AH$124</f>
        <v>0</v>
      </c>
      <c r="DI13" s="262">
        <f>'6A'!AI$124</f>
        <v>0</v>
      </c>
      <c r="DJ13" s="262">
        <f>'6A'!AJ$124</f>
        <v>0</v>
      </c>
      <c r="DK13" s="109">
        <f>'6A'!Y$127</f>
        <v>0</v>
      </c>
      <c r="DL13" s="109">
        <f>'6A'!Z$127</f>
        <v>0</v>
      </c>
      <c r="DM13" s="109">
        <f>'6A'!AA$127</f>
        <v>0</v>
      </c>
      <c r="DN13" s="109">
        <f>'6A'!AB$127</f>
        <v>0</v>
      </c>
      <c r="DO13" s="109">
        <f>'6A'!AC$127</f>
        <v>0</v>
      </c>
      <c r="DP13" s="109">
        <f>'6A'!AD$127</f>
        <v>0</v>
      </c>
      <c r="DQ13" s="109">
        <f>'6A'!AE$127</f>
        <v>0</v>
      </c>
      <c r="DR13" s="109">
        <f>'6A'!AF$127</f>
        <v>0</v>
      </c>
      <c r="DS13" s="109">
        <f>'6A'!Y$128</f>
        <v>0</v>
      </c>
      <c r="DT13" s="109">
        <f>'6A'!Z$128</f>
        <v>0</v>
      </c>
      <c r="DU13" s="109">
        <f>'6A'!AA$128</f>
        <v>0</v>
      </c>
      <c r="DV13" s="109">
        <f>'6A'!AB$128</f>
        <v>0</v>
      </c>
      <c r="DW13" s="109">
        <f>'6A'!AC$128</f>
        <v>0</v>
      </c>
      <c r="DX13" s="109">
        <f>'6A'!AD$128</f>
        <v>0</v>
      </c>
      <c r="DY13" s="109">
        <f>'6A'!AE$128</f>
        <v>0</v>
      </c>
      <c r="DZ13" s="109">
        <f>'6A'!AF$128</f>
        <v>0</v>
      </c>
      <c r="EA13" s="109">
        <f>'6A'!Y$129</f>
        <v>0</v>
      </c>
      <c r="EB13" s="109">
        <f>'6A'!Z$129</f>
        <v>0</v>
      </c>
      <c r="EC13" s="109">
        <f>'6A'!AA$129</f>
        <v>0</v>
      </c>
      <c r="ED13" s="109">
        <f>'6A'!AB$129</f>
        <v>0</v>
      </c>
      <c r="EE13" s="109">
        <f>'6A'!AC$129</f>
        <v>0</v>
      </c>
      <c r="EF13" s="109">
        <f>'6A'!AD$129</f>
        <v>0</v>
      </c>
      <c r="EG13" s="109">
        <f>'6A'!AE$129</f>
        <v>0</v>
      </c>
      <c r="EH13" s="109">
        <f>'6A'!AF$129</f>
        <v>0</v>
      </c>
      <c r="EI13" s="109">
        <f>'6A'!Y$130</f>
        <v>0</v>
      </c>
      <c r="EJ13" s="109">
        <f>'6A'!Z$130</f>
        <v>0</v>
      </c>
      <c r="EK13" s="109">
        <f>'6A'!AA$130</f>
        <v>0</v>
      </c>
      <c r="EL13" s="109">
        <f>'6A'!AB$130</f>
        <v>0</v>
      </c>
      <c r="EM13" s="109">
        <f>'6A'!AC$130</f>
        <v>0</v>
      </c>
      <c r="EN13" s="109">
        <f>'6A'!AD$130</f>
        <v>0</v>
      </c>
      <c r="EO13" s="109">
        <f>'6A'!AE$130</f>
        <v>0</v>
      </c>
      <c r="EP13" s="109">
        <f>'6A'!AF$130</f>
        <v>0</v>
      </c>
      <c r="EQ13" s="109">
        <f>'6A'!Y$131</f>
        <v>0</v>
      </c>
      <c r="ER13" s="109">
        <f>'6A'!Z$131</f>
        <v>0</v>
      </c>
      <c r="ES13" s="109">
        <f>'6A'!AA$131</f>
        <v>0</v>
      </c>
      <c r="ET13" s="109">
        <f>'6A'!AB$131</f>
        <v>0</v>
      </c>
      <c r="EU13" s="109">
        <f>'6A'!AC$131</f>
        <v>0</v>
      </c>
      <c r="EV13" s="109">
        <f>'6A'!AD$131</f>
        <v>0</v>
      </c>
      <c r="EW13" s="109">
        <f>'6A'!AE$131</f>
        <v>0</v>
      </c>
      <c r="EX13" s="109">
        <f>'6A'!AF$131</f>
        <v>0</v>
      </c>
      <c r="EY13" s="109">
        <f>'6A'!Y$132</f>
        <v>0</v>
      </c>
      <c r="EZ13" s="109">
        <f>'6A'!Z$132</f>
        <v>0</v>
      </c>
      <c r="FA13" s="109">
        <f>'6A'!AA$132</f>
        <v>0</v>
      </c>
      <c r="FB13" s="109">
        <f>'6A'!AB$132</f>
        <v>0</v>
      </c>
      <c r="FC13" s="109">
        <f>'6A'!AC$132</f>
        <v>0</v>
      </c>
      <c r="FD13" s="109">
        <f>'6A'!AD$132</f>
        <v>0</v>
      </c>
      <c r="FE13" s="109">
        <f>'6A'!AE$132</f>
        <v>0</v>
      </c>
      <c r="FF13" s="109">
        <f>'6A'!AF$132</f>
        <v>0</v>
      </c>
      <c r="FG13" s="109">
        <f>'6A'!Y$133</f>
        <v>0</v>
      </c>
      <c r="FH13" s="109">
        <f>'6A'!Z$133</f>
        <v>0</v>
      </c>
      <c r="FI13" s="109">
        <f>'6A'!AA$133</f>
        <v>0</v>
      </c>
      <c r="FJ13" s="109">
        <f>'6A'!AB$133</f>
        <v>0</v>
      </c>
      <c r="FK13" s="109">
        <f>'6A'!AC$133</f>
        <v>0</v>
      </c>
      <c r="FL13" s="109">
        <f>'6A'!AD$133</f>
        <v>0</v>
      </c>
      <c r="FM13" s="109">
        <f>'6A'!AE$133</f>
        <v>0</v>
      </c>
      <c r="FN13" s="109">
        <f>'6A'!AF$133</f>
        <v>0</v>
      </c>
      <c r="FO13" s="109">
        <f>'6A'!Y$134</f>
        <v>0</v>
      </c>
      <c r="FP13" s="109">
        <f>'6A'!Z$134</f>
        <v>0</v>
      </c>
      <c r="FQ13" s="109">
        <f>'6A'!AA$134</f>
        <v>0</v>
      </c>
      <c r="FR13" s="109">
        <f>'6A'!AB$134</f>
        <v>0</v>
      </c>
      <c r="FS13" s="109">
        <f>'6A'!AC$134</f>
        <v>0</v>
      </c>
      <c r="FT13" s="109">
        <f>'6A'!AD$134</f>
        <v>0</v>
      </c>
      <c r="FU13" s="109">
        <f>'6A'!AE$134</f>
        <v>0</v>
      </c>
      <c r="FV13" s="109">
        <f>'6A'!AF$134</f>
        <v>0</v>
      </c>
      <c r="FW13" s="109">
        <f>'6A'!Y$137</f>
        <v>0</v>
      </c>
      <c r="FX13" s="109">
        <f>'6A'!Z$137</f>
        <v>0</v>
      </c>
      <c r="FY13" s="109">
        <f>'6A'!AA$137</f>
        <v>0</v>
      </c>
      <c r="FZ13" s="109">
        <f>'6A'!AB$137</f>
        <v>0</v>
      </c>
      <c r="GA13" s="109">
        <f>'6A'!AC$137</f>
        <v>0</v>
      </c>
      <c r="GB13" s="109">
        <f>'6A'!AD$137</f>
        <v>0</v>
      </c>
      <c r="GC13" s="109">
        <f>'6A'!AE$137</f>
        <v>0</v>
      </c>
      <c r="GD13" s="109">
        <f>'6A'!AF$137</f>
        <v>0</v>
      </c>
      <c r="GE13" s="109">
        <f>'6A'!Y$138</f>
        <v>0</v>
      </c>
      <c r="GF13" s="109">
        <f>'6A'!Z$138</f>
        <v>0</v>
      </c>
      <c r="GG13" s="109">
        <f>'6A'!AA$138</f>
        <v>0</v>
      </c>
      <c r="GH13" s="109">
        <f>'6A'!AB$138</f>
        <v>0</v>
      </c>
      <c r="GI13" s="109">
        <f>'6A'!AC$138</f>
        <v>0</v>
      </c>
      <c r="GJ13" s="109">
        <f>'6A'!AD$138</f>
        <v>0</v>
      </c>
      <c r="GK13" s="109">
        <f>'6A'!AE$138</f>
        <v>0</v>
      </c>
      <c r="GL13" s="109">
        <f>'6A'!AF$138</f>
        <v>0</v>
      </c>
      <c r="GM13" s="109">
        <f>'6A'!Y$139</f>
        <v>0</v>
      </c>
      <c r="GN13" s="109">
        <f>'6A'!Z$139</f>
        <v>0</v>
      </c>
      <c r="GO13" s="109">
        <f>'6A'!AA$139</f>
        <v>0</v>
      </c>
      <c r="GP13" s="109">
        <f>'6A'!AB$139</f>
        <v>0</v>
      </c>
      <c r="GQ13" s="109">
        <f>'6A'!AC$139</f>
        <v>0</v>
      </c>
      <c r="GR13" s="109">
        <f>'6A'!AD$139</f>
        <v>0</v>
      </c>
      <c r="GS13" s="109">
        <f>'6A'!AE$139</f>
        <v>0</v>
      </c>
      <c r="GT13" s="109">
        <f>'6A'!AF$139</f>
        <v>0</v>
      </c>
      <c r="GU13" s="109">
        <f>'6A'!Y$140</f>
        <v>0</v>
      </c>
      <c r="GV13" s="109">
        <f>'6A'!Z$140</f>
        <v>0</v>
      </c>
      <c r="GW13" s="109">
        <f>'6A'!AA$140</f>
        <v>0</v>
      </c>
      <c r="GX13" s="109">
        <f>'6A'!AB$140</f>
        <v>0</v>
      </c>
      <c r="GY13" s="109">
        <f>'6A'!AC$140</f>
        <v>0</v>
      </c>
      <c r="GZ13" s="109">
        <f>'6A'!AD$140</f>
        <v>0</v>
      </c>
      <c r="HA13" s="109">
        <f>'6A'!AE$140</f>
        <v>0</v>
      </c>
      <c r="HB13" s="109">
        <f>'6A'!AF$140</f>
        <v>0</v>
      </c>
      <c r="HC13" s="109">
        <f>'6A'!Y$141</f>
        <v>0</v>
      </c>
      <c r="HD13" s="109">
        <f>'6A'!Z$141</f>
        <v>0</v>
      </c>
      <c r="HE13" s="109">
        <f>'6A'!AA$141</f>
        <v>0</v>
      </c>
      <c r="HF13" s="109">
        <f>'6A'!AB$141</f>
        <v>0</v>
      </c>
      <c r="HG13" s="109">
        <f>'6A'!AC$141</f>
        <v>0</v>
      </c>
      <c r="HH13" s="109">
        <f>'6A'!AD$141</f>
        <v>0</v>
      </c>
      <c r="HI13" s="109">
        <f>'6A'!AE$141</f>
        <v>0</v>
      </c>
      <c r="HJ13" s="109">
        <f>'6A'!AF$141</f>
        <v>0</v>
      </c>
      <c r="HK13" s="109">
        <f>'6A'!Y$142</f>
        <v>0</v>
      </c>
      <c r="HL13" s="109">
        <f>'6A'!Z$142</f>
        <v>0</v>
      </c>
      <c r="HM13" s="109">
        <f>'6A'!AA$142</f>
        <v>0</v>
      </c>
      <c r="HN13" s="109">
        <f>'6A'!AB$142</f>
        <v>0</v>
      </c>
      <c r="HO13" s="109">
        <f>'6A'!AC$142</f>
        <v>0</v>
      </c>
      <c r="HP13" s="109">
        <f>'6A'!AD$142</f>
        <v>0</v>
      </c>
      <c r="HQ13" s="109">
        <f>'6A'!AE$142</f>
        <v>0</v>
      </c>
      <c r="HR13" s="109">
        <f>'6A'!AF$142</f>
        <v>0</v>
      </c>
      <c r="HS13" s="109">
        <f>'6A'!Y$143</f>
        <v>0</v>
      </c>
      <c r="HT13" s="109">
        <f>'6A'!Z$143</f>
        <v>0</v>
      </c>
      <c r="HU13" s="109">
        <f>'6A'!AA$143</f>
        <v>0</v>
      </c>
      <c r="HV13" s="109">
        <f>'6A'!AB$143</f>
        <v>0</v>
      </c>
      <c r="HW13" s="109">
        <f>'6A'!AC$143</f>
        <v>0</v>
      </c>
      <c r="HX13" s="109">
        <f>'6A'!AD$143</f>
        <v>0</v>
      </c>
      <c r="HY13" s="109">
        <f>'6A'!AE$143</f>
        <v>0</v>
      </c>
      <c r="HZ13" s="109">
        <f>'6A'!AF$143</f>
        <v>0</v>
      </c>
      <c r="IA13" s="109">
        <f>'6A'!Y$144</f>
        <v>0</v>
      </c>
      <c r="IB13" s="109">
        <f>'6A'!Z$144</f>
        <v>0</v>
      </c>
      <c r="IC13" s="109">
        <f>'6A'!AA$144</f>
        <v>0</v>
      </c>
      <c r="ID13" s="109">
        <f>'6A'!AB$144</f>
        <v>0</v>
      </c>
      <c r="IE13" s="109">
        <f>'6A'!AC$144</f>
        <v>0</v>
      </c>
      <c r="IF13" s="109">
        <f>'6A'!AD$144</f>
        <v>0</v>
      </c>
      <c r="IG13" s="109">
        <f>'6A'!AE$144</f>
        <v>0</v>
      </c>
      <c r="IH13" s="109">
        <f>'6A'!AF$144</f>
        <v>0</v>
      </c>
      <c r="II13" s="109">
        <f>'6A'!Y$146</f>
        <v>0</v>
      </c>
      <c r="IJ13" s="109">
        <f>'6A'!Z$146</f>
        <v>0</v>
      </c>
      <c r="IK13" s="109">
        <f>'6A'!AA$146</f>
        <v>0</v>
      </c>
      <c r="IL13" s="109">
        <f>'6A'!AB$146</f>
        <v>0</v>
      </c>
      <c r="IM13" s="109">
        <f>'6A'!AC$146</f>
        <v>0</v>
      </c>
      <c r="IN13" s="109">
        <f>'6A'!AD$146</f>
        <v>0</v>
      </c>
      <c r="IO13" s="109">
        <f>'6A'!AE$146</f>
        <v>0</v>
      </c>
      <c r="IP13" s="109">
        <f>'6A'!AF$146</f>
        <v>0</v>
      </c>
      <c r="IQ13" s="109">
        <f>'6A'!AG$146</f>
        <v>0</v>
      </c>
      <c r="IR13" s="109">
        <f>'6A'!AH$146</f>
        <v>0</v>
      </c>
      <c r="IS13" s="109">
        <f>'6A'!Y$147</f>
        <v>0</v>
      </c>
      <c r="IT13" s="109">
        <f>'6A'!Z$147</f>
        <v>0</v>
      </c>
      <c r="IU13" s="109">
        <f>'6A'!AA$147</f>
        <v>0</v>
      </c>
      <c r="IV13" s="109">
        <f>'6A'!AB$147</f>
        <v>0</v>
      </c>
      <c r="IW13" s="109">
        <f>'6A'!AC$147</f>
        <v>0</v>
      </c>
      <c r="IX13" s="109">
        <f>'6A'!AD$147</f>
        <v>0</v>
      </c>
      <c r="IY13" s="109">
        <f>'6A'!AE$147</f>
        <v>0</v>
      </c>
      <c r="IZ13" s="109">
        <f>'6A'!AF$147</f>
        <v>0</v>
      </c>
      <c r="JA13" s="109">
        <f>'6A'!AG$147</f>
        <v>0</v>
      </c>
      <c r="JB13" s="109">
        <f>'6A'!AH$147</f>
        <v>0</v>
      </c>
      <c r="JC13" s="109">
        <f>'6A'!Y$148</f>
        <v>0</v>
      </c>
      <c r="JD13" s="109">
        <f>'6A'!Z$148</f>
        <v>0</v>
      </c>
      <c r="JE13" s="109">
        <f>'6A'!AA$148</f>
        <v>0</v>
      </c>
      <c r="JF13" s="109">
        <f>'6A'!AB$148</f>
        <v>0</v>
      </c>
      <c r="JG13" s="109">
        <f>'6A'!AC$148</f>
        <v>0</v>
      </c>
      <c r="JH13" s="109">
        <f>'6A'!AD$148</f>
        <v>0</v>
      </c>
      <c r="JI13" s="109">
        <f>'6A'!AE$148</f>
        <v>0</v>
      </c>
      <c r="JJ13" s="109">
        <f>'6A'!AF$148</f>
        <v>0</v>
      </c>
      <c r="JK13" s="109">
        <f>'6A'!AG$148</f>
        <v>0</v>
      </c>
      <c r="JL13" s="109">
        <f>'6A'!AH$148</f>
        <v>0</v>
      </c>
      <c r="JM13" s="109">
        <f>'6A'!Y$149</f>
        <v>0</v>
      </c>
      <c r="JN13" s="109">
        <f>'6A'!Z$149</f>
        <v>0</v>
      </c>
      <c r="JO13" s="109">
        <f>'6A'!AA$149</f>
        <v>0</v>
      </c>
      <c r="JP13" s="109">
        <f>'6A'!AB$149</f>
        <v>0</v>
      </c>
      <c r="JQ13" s="109">
        <f>'6A'!AC$149</f>
        <v>0</v>
      </c>
      <c r="JR13" s="109">
        <f>'6A'!AD$149</f>
        <v>0</v>
      </c>
      <c r="JS13" s="109">
        <f>'6A'!AE$149</f>
        <v>0</v>
      </c>
      <c r="JT13" s="109">
        <f>'6A'!AF$149</f>
        <v>0</v>
      </c>
      <c r="JU13" s="109">
        <f>'6A'!AG$149</f>
        <v>0</v>
      </c>
      <c r="JV13" s="109">
        <f>'6A'!AH$149</f>
        <v>0</v>
      </c>
      <c r="JW13" s="109">
        <f>'6A'!Y$150</f>
        <v>0</v>
      </c>
      <c r="JX13" s="109">
        <f>'6A'!Z$150</f>
        <v>0</v>
      </c>
      <c r="JY13" s="109">
        <f>'6A'!AA$150</f>
        <v>0</v>
      </c>
      <c r="JZ13" s="109">
        <f>'6A'!AB$150</f>
        <v>0</v>
      </c>
      <c r="KA13" s="109">
        <f>'6A'!AC$150</f>
        <v>0</v>
      </c>
      <c r="KB13" s="109">
        <f>'6A'!AD$150</f>
        <v>0</v>
      </c>
      <c r="KC13" s="109">
        <f>'6A'!AE$150</f>
        <v>0</v>
      </c>
      <c r="KD13" s="109">
        <f>'6A'!AF$150</f>
        <v>0</v>
      </c>
      <c r="KE13" s="109">
        <f>'6A'!AG$150</f>
        <v>0</v>
      </c>
      <c r="KF13" s="109">
        <f>'6A'!AH$150</f>
        <v>0</v>
      </c>
      <c r="KG13" s="109">
        <f>'6A'!Y$152</f>
        <v>0</v>
      </c>
      <c r="KH13" s="109">
        <f>'6A'!Z$152</f>
        <v>0</v>
      </c>
      <c r="KI13" s="109">
        <f>'6A'!AA$152</f>
        <v>0</v>
      </c>
      <c r="KJ13" s="109">
        <f>'6A'!AB$152</f>
        <v>0</v>
      </c>
      <c r="KK13" s="109">
        <f>'6A'!AC$152</f>
        <v>0</v>
      </c>
      <c r="KL13" s="109">
        <f>'6A'!AD$152</f>
        <v>0</v>
      </c>
      <c r="KM13" s="109">
        <f>'6A'!AE$152</f>
        <v>0</v>
      </c>
    </row>
    <row r="14" spans="1:338">
      <c r="A14" s="117">
        <v>7</v>
      </c>
      <c r="B14" s="115">
        <f>'7A'!$G$6</f>
        <v>0</v>
      </c>
      <c r="C14" s="109">
        <f>'7A'!C$112</f>
        <v>0</v>
      </c>
      <c r="D14" s="109">
        <f>'7A'!D$112</f>
        <v>0</v>
      </c>
      <c r="E14" s="109">
        <f>'7A'!E$112</f>
        <v>0</v>
      </c>
      <c r="F14" s="109">
        <f>'7A'!F$112</f>
        <v>0</v>
      </c>
      <c r="G14" s="109">
        <f>'7A'!G$112</f>
        <v>0</v>
      </c>
      <c r="H14" s="109">
        <f>'7A'!H$112</f>
        <v>0</v>
      </c>
      <c r="I14" s="109">
        <f>'7A'!I$112</f>
        <v>0</v>
      </c>
      <c r="J14" s="109">
        <f>'7A'!J$112</f>
        <v>0</v>
      </c>
      <c r="K14" s="109">
        <f>'7A'!K$112</f>
        <v>0</v>
      </c>
      <c r="L14" s="109">
        <f>'7A'!L$112</f>
        <v>0</v>
      </c>
      <c r="M14" s="109">
        <f>'7A'!M$112</f>
        <v>0</v>
      </c>
      <c r="N14" s="109">
        <f>'7A'!N$112</f>
        <v>0</v>
      </c>
      <c r="O14" s="109">
        <f>'7A'!O$112</f>
        <v>0</v>
      </c>
      <c r="P14" s="109">
        <f>'7A'!P$112</f>
        <v>0</v>
      </c>
      <c r="Q14" s="109">
        <f>'7A'!Q$112</f>
        <v>0</v>
      </c>
      <c r="R14" s="109">
        <f>'7A'!R$112</f>
        <v>0</v>
      </c>
      <c r="S14" s="260">
        <f>'7A'!Y$117</f>
        <v>0</v>
      </c>
      <c r="T14" s="260">
        <f>'7A'!Z$117</f>
        <v>0</v>
      </c>
      <c r="U14" s="260">
        <f>'7A'!AA$117</f>
        <v>0</v>
      </c>
      <c r="V14" s="260">
        <f>'7A'!AB$117</f>
        <v>0</v>
      </c>
      <c r="W14" s="260">
        <f>'7A'!AC$117</f>
        <v>0</v>
      </c>
      <c r="X14" s="260">
        <f>'7A'!AD$117</f>
        <v>0</v>
      </c>
      <c r="Y14" s="260">
        <f>'7A'!AE$117</f>
        <v>0</v>
      </c>
      <c r="Z14" s="260">
        <f>'7A'!AF$117</f>
        <v>0</v>
      </c>
      <c r="AA14" s="260">
        <f>'7A'!AG$117</f>
        <v>0</v>
      </c>
      <c r="AB14" s="260">
        <f>'7A'!AH$117</f>
        <v>0</v>
      </c>
      <c r="AC14" s="260">
        <f>'7A'!AI$117</f>
        <v>0</v>
      </c>
      <c r="AD14" s="260">
        <f>'7A'!AJ$117</f>
        <v>0</v>
      </c>
      <c r="AE14" s="109">
        <f>'7A'!Y$118</f>
        <v>0</v>
      </c>
      <c r="AF14" s="109">
        <f>'7A'!Z$118</f>
        <v>0</v>
      </c>
      <c r="AG14" s="109">
        <f>'7A'!AA$118</f>
        <v>0</v>
      </c>
      <c r="AH14" s="109">
        <f>'7A'!AB$118</f>
        <v>0</v>
      </c>
      <c r="AI14" s="109">
        <f>'7A'!AC$118</f>
        <v>0</v>
      </c>
      <c r="AJ14" s="109">
        <f>'7A'!AD$118</f>
        <v>0</v>
      </c>
      <c r="AK14" s="109">
        <f>'7A'!AE$118</f>
        <v>0</v>
      </c>
      <c r="AL14" s="109">
        <f>'7A'!AF$118</f>
        <v>0</v>
      </c>
      <c r="AM14" s="109">
        <f>'7A'!AG$118</f>
        <v>0</v>
      </c>
      <c r="AN14" s="109">
        <f>'7A'!AH$118</f>
        <v>0</v>
      </c>
      <c r="AO14" s="109">
        <f>'7A'!AI$118</f>
        <v>0</v>
      </c>
      <c r="AP14" s="109">
        <f>'7A'!AJ$118</f>
        <v>0</v>
      </c>
      <c r="AQ14" s="109">
        <f>'7A'!Y$119</f>
        <v>0</v>
      </c>
      <c r="AR14" s="109">
        <f>'7A'!Z$119</f>
        <v>0</v>
      </c>
      <c r="AS14" s="109">
        <f>'7A'!AA$119</f>
        <v>0</v>
      </c>
      <c r="AT14" s="109">
        <f>'7A'!AB$119</f>
        <v>0</v>
      </c>
      <c r="AU14" s="109">
        <f>'7A'!AC$119</f>
        <v>0</v>
      </c>
      <c r="AV14" s="109">
        <f>'7A'!AD$119</f>
        <v>0</v>
      </c>
      <c r="AW14" s="109">
        <f>'7A'!AE$119</f>
        <v>0</v>
      </c>
      <c r="AX14" s="109">
        <f>'7A'!AF$119</f>
        <v>0</v>
      </c>
      <c r="AY14" s="109">
        <f>'7A'!AG$119</f>
        <v>0</v>
      </c>
      <c r="AZ14" s="109">
        <f>'7A'!AH$119</f>
        <v>0</v>
      </c>
      <c r="BA14" s="109">
        <f>'7A'!AI$119</f>
        <v>0</v>
      </c>
      <c r="BB14" s="109">
        <f>'7A'!AJ$119</f>
        <v>0</v>
      </c>
      <c r="BC14" s="109">
        <f>'7A'!Y$120</f>
        <v>0</v>
      </c>
      <c r="BD14" s="109">
        <f>'7A'!Z$120</f>
        <v>0</v>
      </c>
      <c r="BE14" s="109">
        <f>'7A'!AA$120</f>
        <v>0</v>
      </c>
      <c r="BF14" s="109">
        <f>'7A'!AB$120</f>
        <v>0</v>
      </c>
      <c r="BG14" s="109">
        <f>'7A'!AC$120</f>
        <v>0</v>
      </c>
      <c r="BH14" s="109">
        <f>'7A'!AD$120</f>
        <v>0</v>
      </c>
      <c r="BI14" s="109">
        <f>'7A'!AE$120</f>
        <v>0</v>
      </c>
      <c r="BJ14" s="109">
        <f>'7A'!AF$120</f>
        <v>0</v>
      </c>
      <c r="BK14" s="109">
        <f>'7A'!AG$120</f>
        <v>0</v>
      </c>
      <c r="BL14" s="109">
        <f>'7A'!AH$120</f>
        <v>0</v>
      </c>
      <c r="BM14" s="109">
        <f>'7A'!AI$120</f>
        <v>0</v>
      </c>
      <c r="BN14" s="109">
        <f>'7A'!AJ$120</f>
        <v>0</v>
      </c>
      <c r="BO14" s="109">
        <f>'7A'!Y$121</f>
        <v>0</v>
      </c>
      <c r="BP14" s="109">
        <f>'7A'!Z$121</f>
        <v>0</v>
      </c>
      <c r="BQ14" s="109">
        <f>'7A'!AA$121</f>
        <v>0</v>
      </c>
      <c r="BR14" s="109">
        <f>'7A'!AB$121</f>
        <v>0</v>
      </c>
      <c r="BS14" s="109">
        <f>'7A'!AC$121</f>
        <v>0</v>
      </c>
      <c r="BT14" s="109">
        <f>'7A'!AD$121</f>
        <v>0</v>
      </c>
      <c r="BU14" s="109">
        <f>'7A'!AE$121</f>
        <v>0</v>
      </c>
      <c r="BV14" s="109">
        <f>'7A'!AF$121</f>
        <v>0</v>
      </c>
      <c r="BW14" s="109">
        <f>'7A'!AG$121</f>
        <v>0</v>
      </c>
      <c r="BX14" s="109">
        <f>'7A'!AH$121</f>
        <v>0</v>
      </c>
      <c r="BY14" s="109">
        <f>'7A'!AI$121</f>
        <v>0</v>
      </c>
      <c r="BZ14" s="109">
        <f>'7A'!AJ$121</f>
        <v>0</v>
      </c>
      <c r="CA14" s="262">
        <f>'7A'!Y$122</f>
        <v>0</v>
      </c>
      <c r="CB14" s="262">
        <f>'7A'!Z$122</f>
        <v>0</v>
      </c>
      <c r="CC14" s="262">
        <f>'7A'!AA$122</f>
        <v>0</v>
      </c>
      <c r="CD14" s="262">
        <f>'7A'!AB$122</f>
        <v>0</v>
      </c>
      <c r="CE14" s="262">
        <f>'7A'!AC$122</f>
        <v>0</v>
      </c>
      <c r="CF14" s="262">
        <f>'7A'!AD$122</f>
        <v>0</v>
      </c>
      <c r="CG14" s="262">
        <f>'7A'!AE$122</f>
        <v>0</v>
      </c>
      <c r="CH14" s="262">
        <f>'7A'!AF$122</f>
        <v>0</v>
      </c>
      <c r="CI14" s="262">
        <f>'7A'!AG$122</f>
        <v>0</v>
      </c>
      <c r="CJ14" s="262">
        <f>'7A'!AH$122</f>
        <v>0</v>
      </c>
      <c r="CK14" s="262">
        <f>'7A'!AI$122</f>
        <v>0</v>
      </c>
      <c r="CL14" s="262">
        <f>'7A'!AJ$122</f>
        <v>0</v>
      </c>
      <c r="CM14" s="262">
        <f>'7A'!Y$123</f>
        <v>0</v>
      </c>
      <c r="CN14" s="262">
        <f>'7A'!Z$123</f>
        <v>0</v>
      </c>
      <c r="CO14" s="262">
        <f>'7A'!AA$123</f>
        <v>0</v>
      </c>
      <c r="CP14" s="262">
        <f>'7A'!AB$123</f>
        <v>0</v>
      </c>
      <c r="CQ14" s="262">
        <f>'7A'!AC$123</f>
        <v>0</v>
      </c>
      <c r="CR14" s="262">
        <f>'7A'!AD$123</f>
        <v>0</v>
      </c>
      <c r="CS14" s="262">
        <f>'7A'!AE$123</f>
        <v>0</v>
      </c>
      <c r="CT14" s="262">
        <f>'7A'!AF$123</f>
        <v>0</v>
      </c>
      <c r="CU14" s="262">
        <f>'7A'!AG$123</f>
        <v>0</v>
      </c>
      <c r="CV14" s="262">
        <f>'7A'!AH$123</f>
        <v>0</v>
      </c>
      <c r="CW14" s="262">
        <f>'7A'!AI$123</f>
        <v>0</v>
      </c>
      <c r="CX14" s="262">
        <f>'7A'!AJ$123</f>
        <v>0</v>
      </c>
      <c r="CY14" s="262">
        <f>'7A'!Y$124</f>
        <v>0</v>
      </c>
      <c r="CZ14" s="262">
        <f>'7A'!Z$124</f>
        <v>0</v>
      </c>
      <c r="DA14" s="262">
        <f>'7A'!AA$124</f>
        <v>0</v>
      </c>
      <c r="DB14" s="262">
        <f>'7A'!AB$124</f>
        <v>0</v>
      </c>
      <c r="DC14" s="262">
        <f>'7A'!AC$124</f>
        <v>0</v>
      </c>
      <c r="DD14" s="262">
        <f>'7A'!AD$124</f>
        <v>0</v>
      </c>
      <c r="DE14" s="262">
        <f>'7A'!AE$124</f>
        <v>0</v>
      </c>
      <c r="DF14" s="262">
        <f>'7A'!AF$124</f>
        <v>0</v>
      </c>
      <c r="DG14" s="262">
        <f>'7A'!AG$124</f>
        <v>0</v>
      </c>
      <c r="DH14" s="262">
        <f>'7A'!AH$124</f>
        <v>0</v>
      </c>
      <c r="DI14" s="262">
        <f>'7A'!AI$124</f>
        <v>0</v>
      </c>
      <c r="DJ14" s="262">
        <f>'7A'!AJ$124</f>
        <v>0</v>
      </c>
      <c r="DK14" s="109">
        <f>'7A'!Y$127</f>
        <v>0</v>
      </c>
      <c r="DL14" s="109">
        <f>'7A'!Z$127</f>
        <v>0</v>
      </c>
      <c r="DM14" s="109">
        <f>'7A'!AA$127</f>
        <v>0</v>
      </c>
      <c r="DN14" s="109">
        <f>'7A'!AB$127</f>
        <v>0</v>
      </c>
      <c r="DO14" s="109">
        <f>'7A'!AC$127</f>
        <v>0</v>
      </c>
      <c r="DP14" s="109">
        <f>'7A'!AD$127</f>
        <v>0</v>
      </c>
      <c r="DQ14" s="109">
        <f>'7A'!AE$127</f>
        <v>0</v>
      </c>
      <c r="DR14" s="109">
        <f>'7A'!AF$127</f>
        <v>0</v>
      </c>
      <c r="DS14" s="109">
        <f>'7A'!Y$128</f>
        <v>0</v>
      </c>
      <c r="DT14" s="109">
        <f>'7A'!Z$128</f>
        <v>0</v>
      </c>
      <c r="DU14" s="109">
        <f>'7A'!AA$128</f>
        <v>0</v>
      </c>
      <c r="DV14" s="109">
        <f>'7A'!AB$128</f>
        <v>0</v>
      </c>
      <c r="DW14" s="109">
        <f>'7A'!AC$128</f>
        <v>0</v>
      </c>
      <c r="DX14" s="109">
        <f>'7A'!AD$128</f>
        <v>0</v>
      </c>
      <c r="DY14" s="109">
        <f>'7A'!AE$128</f>
        <v>0</v>
      </c>
      <c r="DZ14" s="109">
        <f>'7A'!AF$128</f>
        <v>0</v>
      </c>
      <c r="EA14" s="109">
        <f>'7A'!Y$129</f>
        <v>0</v>
      </c>
      <c r="EB14" s="109">
        <f>'7A'!Z$129</f>
        <v>0</v>
      </c>
      <c r="EC14" s="109">
        <f>'7A'!AA$129</f>
        <v>0</v>
      </c>
      <c r="ED14" s="109">
        <f>'7A'!AB$129</f>
        <v>0</v>
      </c>
      <c r="EE14" s="109">
        <f>'7A'!AC$129</f>
        <v>0</v>
      </c>
      <c r="EF14" s="109">
        <f>'7A'!AD$129</f>
        <v>0</v>
      </c>
      <c r="EG14" s="109">
        <f>'7A'!AE$129</f>
        <v>0</v>
      </c>
      <c r="EH14" s="109">
        <f>'7A'!AF$129</f>
        <v>0</v>
      </c>
      <c r="EI14" s="109">
        <f>'7A'!Y$130</f>
        <v>0</v>
      </c>
      <c r="EJ14" s="109">
        <f>'7A'!Z$130</f>
        <v>0</v>
      </c>
      <c r="EK14" s="109">
        <f>'7A'!AA$130</f>
        <v>0</v>
      </c>
      <c r="EL14" s="109">
        <f>'7A'!AB$130</f>
        <v>0</v>
      </c>
      <c r="EM14" s="109">
        <f>'7A'!AC$130</f>
        <v>0</v>
      </c>
      <c r="EN14" s="109">
        <f>'7A'!AD$130</f>
        <v>0</v>
      </c>
      <c r="EO14" s="109">
        <f>'7A'!AE$130</f>
        <v>0</v>
      </c>
      <c r="EP14" s="109">
        <f>'7A'!AF$130</f>
        <v>0</v>
      </c>
      <c r="EQ14" s="109">
        <f>'7A'!Y$131</f>
        <v>0</v>
      </c>
      <c r="ER14" s="109">
        <f>'7A'!Z$131</f>
        <v>0</v>
      </c>
      <c r="ES14" s="109">
        <f>'7A'!AA$131</f>
        <v>0</v>
      </c>
      <c r="ET14" s="109">
        <f>'7A'!AB$131</f>
        <v>0</v>
      </c>
      <c r="EU14" s="109">
        <f>'7A'!AC$131</f>
        <v>0</v>
      </c>
      <c r="EV14" s="109">
        <f>'7A'!AD$131</f>
        <v>0</v>
      </c>
      <c r="EW14" s="109">
        <f>'7A'!AE$131</f>
        <v>0</v>
      </c>
      <c r="EX14" s="109">
        <f>'7A'!AF$131</f>
        <v>0</v>
      </c>
      <c r="EY14" s="109">
        <f>'7A'!Y$132</f>
        <v>0</v>
      </c>
      <c r="EZ14" s="109">
        <f>'7A'!Z$132</f>
        <v>0</v>
      </c>
      <c r="FA14" s="109">
        <f>'7A'!AA$132</f>
        <v>0</v>
      </c>
      <c r="FB14" s="109">
        <f>'7A'!AB$132</f>
        <v>0</v>
      </c>
      <c r="FC14" s="109">
        <f>'7A'!AC$132</f>
        <v>0</v>
      </c>
      <c r="FD14" s="109">
        <f>'7A'!AD$132</f>
        <v>0</v>
      </c>
      <c r="FE14" s="109">
        <f>'7A'!AE$132</f>
        <v>0</v>
      </c>
      <c r="FF14" s="109">
        <f>'7A'!AF$132</f>
        <v>0</v>
      </c>
      <c r="FG14" s="109">
        <f>'7A'!Y$133</f>
        <v>0</v>
      </c>
      <c r="FH14" s="109">
        <f>'7A'!Z$133</f>
        <v>0</v>
      </c>
      <c r="FI14" s="109">
        <f>'7A'!AA$133</f>
        <v>0</v>
      </c>
      <c r="FJ14" s="109">
        <f>'7A'!AB$133</f>
        <v>0</v>
      </c>
      <c r="FK14" s="109">
        <f>'7A'!AC$133</f>
        <v>0</v>
      </c>
      <c r="FL14" s="109">
        <f>'7A'!AD$133</f>
        <v>0</v>
      </c>
      <c r="FM14" s="109">
        <f>'7A'!AE$133</f>
        <v>0</v>
      </c>
      <c r="FN14" s="109">
        <f>'7A'!AF$133</f>
        <v>0</v>
      </c>
      <c r="FO14" s="109">
        <f>'7A'!Y$134</f>
        <v>0</v>
      </c>
      <c r="FP14" s="109">
        <f>'7A'!Z$134</f>
        <v>0</v>
      </c>
      <c r="FQ14" s="109">
        <f>'7A'!AA$134</f>
        <v>0</v>
      </c>
      <c r="FR14" s="109">
        <f>'7A'!AB$134</f>
        <v>0</v>
      </c>
      <c r="FS14" s="109">
        <f>'7A'!AC$134</f>
        <v>0</v>
      </c>
      <c r="FT14" s="109">
        <f>'7A'!AD$134</f>
        <v>0</v>
      </c>
      <c r="FU14" s="109">
        <f>'7A'!AE$134</f>
        <v>0</v>
      </c>
      <c r="FV14" s="109">
        <f>'7A'!AF$134</f>
        <v>0</v>
      </c>
      <c r="FW14" s="109">
        <f>'7A'!Y$137</f>
        <v>0</v>
      </c>
      <c r="FX14" s="109">
        <f>'7A'!Z$137</f>
        <v>0</v>
      </c>
      <c r="FY14" s="109">
        <f>'7A'!AA$137</f>
        <v>0</v>
      </c>
      <c r="FZ14" s="109">
        <f>'7A'!AB$137</f>
        <v>0</v>
      </c>
      <c r="GA14" s="109">
        <f>'7A'!AC$137</f>
        <v>0</v>
      </c>
      <c r="GB14" s="109">
        <f>'7A'!AD$137</f>
        <v>0</v>
      </c>
      <c r="GC14" s="109">
        <f>'7A'!AE$137</f>
        <v>0</v>
      </c>
      <c r="GD14" s="109">
        <f>'7A'!AF$137</f>
        <v>0</v>
      </c>
      <c r="GE14" s="109">
        <f>'7A'!Y$138</f>
        <v>0</v>
      </c>
      <c r="GF14" s="109">
        <f>'7A'!Z$138</f>
        <v>0</v>
      </c>
      <c r="GG14" s="109">
        <f>'7A'!AA$138</f>
        <v>0</v>
      </c>
      <c r="GH14" s="109">
        <f>'7A'!AB$138</f>
        <v>0</v>
      </c>
      <c r="GI14" s="109">
        <f>'7A'!AC$138</f>
        <v>0</v>
      </c>
      <c r="GJ14" s="109">
        <f>'7A'!AD$138</f>
        <v>0</v>
      </c>
      <c r="GK14" s="109">
        <f>'7A'!AE$138</f>
        <v>0</v>
      </c>
      <c r="GL14" s="109">
        <f>'7A'!AF$138</f>
        <v>0</v>
      </c>
      <c r="GM14" s="109">
        <f>'7A'!Y$139</f>
        <v>0</v>
      </c>
      <c r="GN14" s="109">
        <f>'7A'!Z$139</f>
        <v>0</v>
      </c>
      <c r="GO14" s="109">
        <f>'7A'!AA$139</f>
        <v>0</v>
      </c>
      <c r="GP14" s="109">
        <f>'7A'!AB$139</f>
        <v>0</v>
      </c>
      <c r="GQ14" s="109">
        <f>'7A'!AC$139</f>
        <v>0</v>
      </c>
      <c r="GR14" s="109">
        <f>'7A'!AD$139</f>
        <v>0</v>
      </c>
      <c r="GS14" s="109">
        <f>'7A'!AE$139</f>
        <v>0</v>
      </c>
      <c r="GT14" s="109">
        <f>'7A'!AF$139</f>
        <v>0</v>
      </c>
      <c r="GU14" s="109">
        <f>'7A'!Y$140</f>
        <v>0</v>
      </c>
      <c r="GV14" s="109">
        <f>'7A'!Z$140</f>
        <v>0</v>
      </c>
      <c r="GW14" s="109">
        <f>'7A'!AA$140</f>
        <v>0</v>
      </c>
      <c r="GX14" s="109">
        <f>'7A'!AB$140</f>
        <v>0</v>
      </c>
      <c r="GY14" s="109">
        <f>'7A'!AC$140</f>
        <v>0</v>
      </c>
      <c r="GZ14" s="109">
        <f>'7A'!AD$140</f>
        <v>0</v>
      </c>
      <c r="HA14" s="109">
        <f>'7A'!AE$140</f>
        <v>0</v>
      </c>
      <c r="HB14" s="109">
        <f>'7A'!AF$140</f>
        <v>0</v>
      </c>
      <c r="HC14" s="109">
        <f>'7A'!Y$141</f>
        <v>0</v>
      </c>
      <c r="HD14" s="109">
        <f>'7A'!Z$141</f>
        <v>0</v>
      </c>
      <c r="HE14" s="109">
        <f>'7A'!AA$141</f>
        <v>0</v>
      </c>
      <c r="HF14" s="109">
        <f>'7A'!AB$141</f>
        <v>0</v>
      </c>
      <c r="HG14" s="109">
        <f>'7A'!AC$141</f>
        <v>0</v>
      </c>
      <c r="HH14" s="109">
        <f>'7A'!AD$141</f>
        <v>0</v>
      </c>
      <c r="HI14" s="109">
        <f>'7A'!AE$141</f>
        <v>0</v>
      </c>
      <c r="HJ14" s="109">
        <f>'7A'!AF$141</f>
        <v>0</v>
      </c>
      <c r="HK14" s="109">
        <f>'7A'!Y$142</f>
        <v>0</v>
      </c>
      <c r="HL14" s="109">
        <f>'7A'!Z$142</f>
        <v>0</v>
      </c>
      <c r="HM14" s="109">
        <f>'7A'!AA$142</f>
        <v>0</v>
      </c>
      <c r="HN14" s="109">
        <f>'7A'!AB$142</f>
        <v>0</v>
      </c>
      <c r="HO14" s="109">
        <f>'7A'!AC$142</f>
        <v>0</v>
      </c>
      <c r="HP14" s="109">
        <f>'7A'!AD$142</f>
        <v>0</v>
      </c>
      <c r="HQ14" s="109">
        <f>'7A'!AE$142</f>
        <v>0</v>
      </c>
      <c r="HR14" s="109">
        <f>'7A'!AF$142</f>
        <v>0</v>
      </c>
      <c r="HS14" s="109">
        <f>'7A'!Y$143</f>
        <v>0</v>
      </c>
      <c r="HT14" s="109">
        <f>'7A'!Z$143</f>
        <v>0</v>
      </c>
      <c r="HU14" s="109">
        <f>'7A'!AA$143</f>
        <v>0</v>
      </c>
      <c r="HV14" s="109">
        <f>'7A'!AB$143</f>
        <v>0</v>
      </c>
      <c r="HW14" s="109">
        <f>'7A'!AC$143</f>
        <v>0</v>
      </c>
      <c r="HX14" s="109">
        <f>'7A'!AD$143</f>
        <v>0</v>
      </c>
      <c r="HY14" s="109">
        <f>'7A'!AE$143</f>
        <v>0</v>
      </c>
      <c r="HZ14" s="109">
        <f>'7A'!AF$143</f>
        <v>0</v>
      </c>
      <c r="IA14" s="109">
        <f>'7A'!Y$144</f>
        <v>0</v>
      </c>
      <c r="IB14" s="109">
        <f>'7A'!Z$144</f>
        <v>0</v>
      </c>
      <c r="IC14" s="109">
        <f>'7A'!AA$144</f>
        <v>0</v>
      </c>
      <c r="ID14" s="109">
        <f>'7A'!AB$144</f>
        <v>0</v>
      </c>
      <c r="IE14" s="109">
        <f>'7A'!AC$144</f>
        <v>0</v>
      </c>
      <c r="IF14" s="109">
        <f>'7A'!AD$144</f>
        <v>0</v>
      </c>
      <c r="IG14" s="109">
        <f>'7A'!AE$144</f>
        <v>0</v>
      </c>
      <c r="IH14" s="109">
        <f>'7A'!AF$144</f>
        <v>0</v>
      </c>
      <c r="II14" s="109">
        <f>'7A'!Y$146</f>
        <v>0</v>
      </c>
      <c r="IJ14" s="109">
        <f>'7A'!Z$146</f>
        <v>0</v>
      </c>
      <c r="IK14" s="109">
        <f>'7A'!AA$146</f>
        <v>0</v>
      </c>
      <c r="IL14" s="109">
        <f>'7A'!AB$146</f>
        <v>0</v>
      </c>
      <c r="IM14" s="109">
        <f>'7A'!AC$146</f>
        <v>0</v>
      </c>
      <c r="IN14" s="109">
        <f>'7A'!AD$146</f>
        <v>0</v>
      </c>
      <c r="IO14" s="109">
        <f>'7A'!AE$146</f>
        <v>0</v>
      </c>
      <c r="IP14" s="109">
        <f>'7A'!AF$146</f>
        <v>0</v>
      </c>
      <c r="IQ14" s="109">
        <f>'7A'!AG$146</f>
        <v>0</v>
      </c>
      <c r="IR14" s="109">
        <f>'7A'!AH$146</f>
        <v>0</v>
      </c>
      <c r="IS14" s="109">
        <f>'7A'!Y$147</f>
        <v>0</v>
      </c>
      <c r="IT14" s="109">
        <f>'7A'!Z$147</f>
        <v>0</v>
      </c>
      <c r="IU14" s="109">
        <f>'7A'!AA$147</f>
        <v>0</v>
      </c>
      <c r="IV14" s="109">
        <f>'7A'!AB$147</f>
        <v>0</v>
      </c>
      <c r="IW14" s="109">
        <f>'7A'!AC$147</f>
        <v>0</v>
      </c>
      <c r="IX14" s="109">
        <f>'7A'!AD$147</f>
        <v>0</v>
      </c>
      <c r="IY14" s="109">
        <f>'7A'!AE$147</f>
        <v>0</v>
      </c>
      <c r="IZ14" s="109">
        <f>'7A'!AF$147</f>
        <v>0</v>
      </c>
      <c r="JA14" s="109">
        <f>'7A'!AG$147</f>
        <v>0</v>
      </c>
      <c r="JB14" s="109">
        <f>'7A'!AH$147</f>
        <v>0</v>
      </c>
      <c r="JC14" s="109">
        <f>'7A'!Y$148</f>
        <v>0</v>
      </c>
      <c r="JD14" s="109">
        <f>'7A'!Z$148</f>
        <v>0</v>
      </c>
      <c r="JE14" s="109">
        <f>'7A'!AA$148</f>
        <v>0</v>
      </c>
      <c r="JF14" s="109">
        <f>'7A'!AB$148</f>
        <v>0</v>
      </c>
      <c r="JG14" s="109">
        <f>'7A'!AC$148</f>
        <v>0</v>
      </c>
      <c r="JH14" s="109">
        <f>'7A'!AD$148</f>
        <v>0</v>
      </c>
      <c r="JI14" s="109">
        <f>'7A'!AE$148</f>
        <v>0</v>
      </c>
      <c r="JJ14" s="109">
        <f>'7A'!AF$148</f>
        <v>0</v>
      </c>
      <c r="JK14" s="109">
        <f>'7A'!AG$148</f>
        <v>0</v>
      </c>
      <c r="JL14" s="109">
        <f>'7A'!AH$148</f>
        <v>0</v>
      </c>
      <c r="JM14" s="109">
        <f>'7A'!Y$149</f>
        <v>0</v>
      </c>
      <c r="JN14" s="109">
        <f>'7A'!Z$149</f>
        <v>0</v>
      </c>
      <c r="JO14" s="109">
        <f>'7A'!AA$149</f>
        <v>0</v>
      </c>
      <c r="JP14" s="109">
        <f>'7A'!AB$149</f>
        <v>0</v>
      </c>
      <c r="JQ14" s="109">
        <f>'7A'!AC$149</f>
        <v>0</v>
      </c>
      <c r="JR14" s="109">
        <f>'7A'!AD$149</f>
        <v>0</v>
      </c>
      <c r="JS14" s="109">
        <f>'7A'!AE$149</f>
        <v>0</v>
      </c>
      <c r="JT14" s="109">
        <f>'7A'!AF$149</f>
        <v>0</v>
      </c>
      <c r="JU14" s="109">
        <f>'7A'!AG$149</f>
        <v>0</v>
      </c>
      <c r="JV14" s="109">
        <f>'7A'!AH$149</f>
        <v>0</v>
      </c>
      <c r="JW14" s="109">
        <f>'7A'!Y$150</f>
        <v>0</v>
      </c>
      <c r="JX14" s="109">
        <f>'7A'!Z$150</f>
        <v>0</v>
      </c>
      <c r="JY14" s="109">
        <f>'7A'!AA$150</f>
        <v>0</v>
      </c>
      <c r="JZ14" s="109">
        <f>'7A'!AB$150</f>
        <v>0</v>
      </c>
      <c r="KA14" s="109">
        <f>'7A'!AC$150</f>
        <v>0</v>
      </c>
      <c r="KB14" s="109">
        <f>'7A'!AD$150</f>
        <v>0</v>
      </c>
      <c r="KC14" s="109">
        <f>'7A'!AE$150</f>
        <v>0</v>
      </c>
      <c r="KD14" s="109">
        <f>'7A'!AF$150</f>
        <v>0</v>
      </c>
      <c r="KE14" s="109">
        <f>'7A'!AG$150</f>
        <v>0</v>
      </c>
      <c r="KF14" s="109">
        <f>'7A'!AH$150</f>
        <v>0</v>
      </c>
      <c r="KG14" s="109">
        <f>'7A'!Y$152</f>
        <v>0</v>
      </c>
      <c r="KH14" s="109">
        <f>'7A'!Z$152</f>
        <v>0</v>
      </c>
      <c r="KI14" s="109">
        <f>'7A'!AA$152</f>
        <v>0</v>
      </c>
      <c r="KJ14" s="109">
        <f>'7A'!AB$152</f>
        <v>0</v>
      </c>
      <c r="KK14" s="109">
        <f>'7A'!AC$152</f>
        <v>0</v>
      </c>
      <c r="KL14" s="109">
        <f>'7A'!AD$152</f>
        <v>0</v>
      </c>
      <c r="KM14" s="109">
        <f>'7A'!AE$152</f>
        <v>0</v>
      </c>
    </row>
    <row r="15" spans="1:338">
      <c r="A15" s="117">
        <v>8</v>
      </c>
      <c r="B15" s="115">
        <f>'8A'!$G$6</f>
        <v>0</v>
      </c>
      <c r="C15" s="109">
        <f>'8A'!C$112</f>
        <v>0</v>
      </c>
      <c r="D15" s="109">
        <f>'8A'!D$112</f>
        <v>0</v>
      </c>
      <c r="E15" s="109">
        <f>'8A'!E$112</f>
        <v>0</v>
      </c>
      <c r="F15" s="109">
        <f>'8A'!F$112</f>
        <v>0</v>
      </c>
      <c r="G15" s="109">
        <f>'8A'!G$112</f>
        <v>0</v>
      </c>
      <c r="H15" s="109">
        <f>'8A'!H$112</f>
        <v>0</v>
      </c>
      <c r="I15" s="109">
        <f>'8A'!I$112</f>
        <v>0</v>
      </c>
      <c r="J15" s="109">
        <f>'8A'!J$112</f>
        <v>0</v>
      </c>
      <c r="K15" s="109">
        <f>'8A'!K$112</f>
        <v>0</v>
      </c>
      <c r="L15" s="109">
        <f>'8A'!L$112</f>
        <v>0</v>
      </c>
      <c r="M15" s="109">
        <f>'8A'!M$112</f>
        <v>0</v>
      </c>
      <c r="N15" s="109">
        <f>'8A'!N$112</f>
        <v>0</v>
      </c>
      <c r="O15" s="109">
        <f>'8A'!O$112</f>
        <v>0</v>
      </c>
      <c r="P15" s="109">
        <f>'8A'!P$112</f>
        <v>0</v>
      </c>
      <c r="Q15" s="109">
        <f>'8A'!Q$112</f>
        <v>0</v>
      </c>
      <c r="R15" s="109">
        <f>'8A'!R$112</f>
        <v>0</v>
      </c>
      <c r="S15" s="260">
        <f>'8A'!Y$117</f>
        <v>0</v>
      </c>
      <c r="T15" s="260">
        <f>'8A'!Z$117</f>
        <v>0</v>
      </c>
      <c r="U15" s="260">
        <f>'8A'!AA$117</f>
        <v>0</v>
      </c>
      <c r="V15" s="260">
        <f>'8A'!AB$117</f>
        <v>0</v>
      </c>
      <c r="W15" s="260">
        <f>'8A'!AC$117</f>
        <v>0</v>
      </c>
      <c r="X15" s="260">
        <f>'8A'!AD$117</f>
        <v>0</v>
      </c>
      <c r="Y15" s="260">
        <f>'8A'!AE$117</f>
        <v>0</v>
      </c>
      <c r="Z15" s="260">
        <f>'8A'!AF$117</f>
        <v>0</v>
      </c>
      <c r="AA15" s="260">
        <f>'8A'!AG$117</f>
        <v>0</v>
      </c>
      <c r="AB15" s="260">
        <f>'8A'!AH$117</f>
        <v>0</v>
      </c>
      <c r="AC15" s="260">
        <f>'8A'!AI$117</f>
        <v>0</v>
      </c>
      <c r="AD15" s="260">
        <f>'8A'!AJ$117</f>
        <v>0</v>
      </c>
      <c r="AE15" s="109">
        <f>'8A'!Y$118</f>
        <v>0</v>
      </c>
      <c r="AF15" s="109">
        <f>'8A'!Z$118</f>
        <v>0</v>
      </c>
      <c r="AG15" s="109">
        <f>'8A'!AA$118</f>
        <v>0</v>
      </c>
      <c r="AH15" s="109">
        <f>'8A'!AB$118</f>
        <v>0</v>
      </c>
      <c r="AI15" s="109">
        <f>'8A'!AC$118</f>
        <v>0</v>
      </c>
      <c r="AJ15" s="109">
        <f>'8A'!AD$118</f>
        <v>0</v>
      </c>
      <c r="AK15" s="109">
        <f>'8A'!AE$118</f>
        <v>0</v>
      </c>
      <c r="AL15" s="109">
        <f>'8A'!AF$118</f>
        <v>0</v>
      </c>
      <c r="AM15" s="109">
        <f>'8A'!AG$118</f>
        <v>0</v>
      </c>
      <c r="AN15" s="109">
        <f>'8A'!AH$118</f>
        <v>0</v>
      </c>
      <c r="AO15" s="109">
        <f>'8A'!AI$118</f>
        <v>0</v>
      </c>
      <c r="AP15" s="109">
        <f>'8A'!AJ$118</f>
        <v>0</v>
      </c>
      <c r="AQ15" s="109">
        <f>'8A'!Y$119</f>
        <v>0</v>
      </c>
      <c r="AR15" s="109">
        <f>'8A'!Z$119</f>
        <v>0</v>
      </c>
      <c r="AS15" s="109">
        <f>'8A'!AA$119</f>
        <v>0</v>
      </c>
      <c r="AT15" s="109">
        <f>'8A'!AB$119</f>
        <v>0</v>
      </c>
      <c r="AU15" s="109">
        <f>'8A'!AC$119</f>
        <v>0</v>
      </c>
      <c r="AV15" s="109">
        <f>'8A'!AD$119</f>
        <v>0</v>
      </c>
      <c r="AW15" s="109">
        <f>'8A'!AE$119</f>
        <v>0</v>
      </c>
      <c r="AX15" s="109">
        <f>'8A'!AF$119</f>
        <v>0</v>
      </c>
      <c r="AY15" s="109">
        <f>'8A'!AG$119</f>
        <v>0</v>
      </c>
      <c r="AZ15" s="109">
        <f>'8A'!AH$119</f>
        <v>0</v>
      </c>
      <c r="BA15" s="109">
        <f>'8A'!AI$119</f>
        <v>0</v>
      </c>
      <c r="BB15" s="109">
        <f>'8A'!AJ$119</f>
        <v>0</v>
      </c>
      <c r="BC15" s="109">
        <f>'8A'!Y$120</f>
        <v>0</v>
      </c>
      <c r="BD15" s="109">
        <f>'8A'!Z$120</f>
        <v>0</v>
      </c>
      <c r="BE15" s="109">
        <f>'8A'!AA$120</f>
        <v>0</v>
      </c>
      <c r="BF15" s="109">
        <f>'8A'!AB$120</f>
        <v>0</v>
      </c>
      <c r="BG15" s="109">
        <f>'8A'!AC$120</f>
        <v>0</v>
      </c>
      <c r="BH15" s="109">
        <f>'8A'!AD$120</f>
        <v>0</v>
      </c>
      <c r="BI15" s="109">
        <f>'8A'!AE$120</f>
        <v>0</v>
      </c>
      <c r="BJ15" s="109">
        <f>'8A'!AF$120</f>
        <v>0</v>
      </c>
      <c r="BK15" s="109">
        <f>'8A'!AG$120</f>
        <v>0</v>
      </c>
      <c r="BL15" s="109">
        <f>'8A'!AH$120</f>
        <v>0</v>
      </c>
      <c r="BM15" s="109">
        <f>'8A'!AI$120</f>
        <v>0</v>
      </c>
      <c r="BN15" s="109">
        <f>'8A'!AJ$120</f>
        <v>0</v>
      </c>
      <c r="BO15" s="109">
        <f>'8A'!Y$121</f>
        <v>0</v>
      </c>
      <c r="BP15" s="109">
        <f>'8A'!Z$121</f>
        <v>0</v>
      </c>
      <c r="BQ15" s="109">
        <f>'8A'!AA$121</f>
        <v>0</v>
      </c>
      <c r="BR15" s="109">
        <f>'8A'!AB$121</f>
        <v>0</v>
      </c>
      <c r="BS15" s="109">
        <f>'8A'!AC$121</f>
        <v>0</v>
      </c>
      <c r="BT15" s="109">
        <f>'8A'!AD$121</f>
        <v>0</v>
      </c>
      <c r="BU15" s="109">
        <f>'8A'!AE$121</f>
        <v>0</v>
      </c>
      <c r="BV15" s="109">
        <f>'8A'!AF$121</f>
        <v>0</v>
      </c>
      <c r="BW15" s="109">
        <f>'8A'!AG$121</f>
        <v>0</v>
      </c>
      <c r="BX15" s="109">
        <f>'8A'!AH$121</f>
        <v>0</v>
      </c>
      <c r="BY15" s="109">
        <f>'8A'!AI$121</f>
        <v>0</v>
      </c>
      <c r="BZ15" s="109">
        <f>'8A'!AJ$121</f>
        <v>0</v>
      </c>
      <c r="CA15" s="262">
        <f>'8A'!Y$122</f>
        <v>0</v>
      </c>
      <c r="CB15" s="262">
        <f>'8A'!Z$122</f>
        <v>0</v>
      </c>
      <c r="CC15" s="262">
        <f>'8A'!AA$122</f>
        <v>0</v>
      </c>
      <c r="CD15" s="262">
        <f>'8A'!AB$122</f>
        <v>0</v>
      </c>
      <c r="CE15" s="262">
        <f>'8A'!AC$122</f>
        <v>0</v>
      </c>
      <c r="CF15" s="262">
        <f>'8A'!AD$122</f>
        <v>0</v>
      </c>
      <c r="CG15" s="262">
        <f>'8A'!AE$122</f>
        <v>0</v>
      </c>
      <c r="CH15" s="262">
        <f>'8A'!AF$122</f>
        <v>0</v>
      </c>
      <c r="CI15" s="262">
        <f>'8A'!AG$122</f>
        <v>0</v>
      </c>
      <c r="CJ15" s="262">
        <f>'8A'!AH$122</f>
        <v>0</v>
      </c>
      <c r="CK15" s="262">
        <f>'8A'!AI$122</f>
        <v>0</v>
      </c>
      <c r="CL15" s="262">
        <f>'8A'!AJ$122</f>
        <v>0</v>
      </c>
      <c r="CM15" s="262">
        <f>'8A'!Y$123</f>
        <v>0</v>
      </c>
      <c r="CN15" s="262">
        <f>'8A'!Z$123</f>
        <v>0</v>
      </c>
      <c r="CO15" s="262">
        <f>'8A'!AA$123</f>
        <v>0</v>
      </c>
      <c r="CP15" s="262">
        <f>'8A'!AB$123</f>
        <v>0</v>
      </c>
      <c r="CQ15" s="262">
        <f>'8A'!AC$123</f>
        <v>0</v>
      </c>
      <c r="CR15" s="262">
        <f>'8A'!AD$123</f>
        <v>0</v>
      </c>
      <c r="CS15" s="262">
        <f>'8A'!AE$123</f>
        <v>0</v>
      </c>
      <c r="CT15" s="262">
        <f>'8A'!AF$123</f>
        <v>0</v>
      </c>
      <c r="CU15" s="262">
        <f>'8A'!AG$123</f>
        <v>0</v>
      </c>
      <c r="CV15" s="262">
        <f>'8A'!AH$123</f>
        <v>0</v>
      </c>
      <c r="CW15" s="262">
        <f>'8A'!AI$123</f>
        <v>0</v>
      </c>
      <c r="CX15" s="262">
        <f>'8A'!AJ$123</f>
        <v>0</v>
      </c>
      <c r="CY15" s="262">
        <f>'8A'!Y$124</f>
        <v>0</v>
      </c>
      <c r="CZ15" s="262">
        <f>'8A'!Z$124</f>
        <v>0</v>
      </c>
      <c r="DA15" s="262">
        <f>'8A'!AA$124</f>
        <v>0</v>
      </c>
      <c r="DB15" s="262">
        <f>'8A'!AB$124</f>
        <v>0</v>
      </c>
      <c r="DC15" s="262">
        <f>'8A'!AC$124</f>
        <v>0</v>
      </c>
      <c r="DD15" s="262">
        <f>'8A'!AD$124</f>
        <v>0</v>
      </c>
      <c r="DE15" s="262">
        <f>'8A'!AE$124</f>
        <v>0</v>
      </c>
      <c r="DF15" s="262">
        <f>'8A'!AF$124</f>
        <v>0</v>
      </c>
      <c r="DG15" s="262">
        <f>'8A'!AG$124</f>
        <v>0</v>
      </c>
      <c r="DH15" s="262">
        <f>'8A'!AH$124</f>
        <v>0</v>
      </c>
      <c r="DI15" s="262">
        <f>'8A'!AI$124</f>
        <v>0</v>
      </c>
      <c r="DJ15" s="262">
        <f>'8A'!AJ$124</f>
        <v>0</v>
      </c>
      <c r="DK15" s="109">
        <f>'8A'!Y$127</f>
        <v>0</v>
      </c>
      <c r="DL15" s="109">
        <f>'8A'!Z$127</f>
        <v>0</v>
      </c>
      <c r="DM15" s="109">
        <f>'8A'!AA$127</f>
        <v>0</v>
      </c>
      <c r="DN15" s="109">
        <f>'8A'!AB$127</f>
        <v>0</v>
      </c>
      <c r="DO15" s="109">
        <f>'8A'!AC$127</f>
        <v>0</v>
      </c>
      <c r="DP15" s="109">
        <f>'8A'!AD$127</f>
        <v>0</v>
      </c>
      <c r="DQ15" s="109">
        <f>'8A'!AE$127</f>
        <v>0</v>
      </c>
      <c r="DR15" s="109">
        <f>'8A'!AF$127</f>
        <v>0</v>
      </c>
      <c r="DS15" s="109">
        <f>'8A'!Y$128</f>
        <v>0</v>
      </c>
      <c r="DT15" s="109">
        <f>'8A'!Z$128</f>
        <v>0</v>
      </c>
      <c r="DU15" s="109">
        <f>'8A'!AA$128</f>
        <v>0</v>
      </c>
      <c r="DV15" s="109">
        <f>'8A'!AB$128</f>
        <v>0</v>
      </c>
      <c r="DW15" s="109">
        <f>'8A'!AC$128</f>
        <v>0</v>
      </c>
      <c r="DX15" s="109">
        <f>'8A'!AD$128</f>
        <v>0</v>
      </c>
      <c r="DY15" s="109">
        <f>'8A'!AE$128</f>
        <v>0</v>
      </c>
      <c r="DZ15" s="109">
        <f>'8A'!AF$128</f>
        <v>0</v>
      </c>
      <c r="EA15" s="109">
        <f>'8A'!Y$129</f>
        <v>0</v>
      </c>
      <c r="EB15" s="109">
        <f>'8A'!Z$129</f>
        <v>0</v>
      </c>
      <c r="EC15" s="109">
        <f>'8A'!AA$129</f>
        <v>0</v>
      </c>
      <c r="ED15" s="109">
        <f>'8A'!AB$129</f>
        <v>0</v>
      </c>
      <c r="EE15" s="109">
        <f>'8A'!AC$129</f>
        <v>0</v>
      </c>
      <c r="EF15" s="109">
        <f>'8A'!AD$129</f>
        <v>0</v>
      </c>
      <c r="EG15" s="109">
        <f>'8A'!AE$129</f>
        <v>0</v>
      </c>
      <c r="EH15" s="109">
        <f>'8A'!AF$129</f>
        <v>0</v>
      </c>
      <c r="EI15" s="109">
        <f>'8A'!Y$130</f>
        <v>0</v>
      </c>
      <c r="EJ15" s="109">
        <f>'8A'!Z$130</f>
        <v>0</v>
      </c>
      <c r="EK15" s="109">
        <f>'8A'!AA$130</f>
        <v>0</v>
      </c>
      <c r="EL15" s="109">
        <f>'8A'!AB$130</f>
        <v>0</v>
      </c>
      <c r="EM15" s="109">
        <f>'8A'!AC$130</f>
        <v>0</v>
      </c>
      <c r="EN15" s="109">
        <f>'8A'!AD$130</f>
        <v>0</v>
      </c>
      <c r="EO15" s="109">
        <f>'8A'!AE$130</f>
        <v>0</v>
      </c>
      <c r="EP15" s="109">
        <f>'8A'!AF$130</f>
        <v>0</v>
      </c>
      <c r="EQ15" s="109">
        <f>'8A'!Y$131</f>
        <v>0</v>
      </c>
      <c r="ER15" s="109">
        <f>'8A'!Z$131</f>
        <v>0</v>
      </c>
      <c r="ES15" s="109">
        <f>'8A'!AA$131</f>
        <v>0</v>
      </c>
      <c r="ET15" s="109">
        <f>'8A'!AB$131</f>
        <v>0</v>
      </c>
      <c r="EU15" s="109">
        <f>'8A'!AC$131</f>
        <v>0</v>
      </c>
      <c r="EV15" s="109">
        <f>'8A'!AD$131</f>
        <v>0</v>
      </c>
      <c r="EW15" s="109">
        <f>'8A'!AE$131</f>
        <v>0</v>
      </c>
      <c r="EX15" s="109">
        <f>'8A'!AF$131</f>
        <v>0</v>
      </c>
      <c r="EY15" s="109">
        <f>'8A'!Y$132</f>
        <v>0</v>
      </c>
      <c r="EZ15" s="109">
        <f>'8A'!Z$132</f>
        <v>0</v>
      </c>
      <c r="FA15" s="109">
        <f>'8A'!AA$132</f>
        <v>0</v>
      </c>
      <c r="FB15" s="109">
        <f>'8A'!AB$132</f>
        <v>0</v>
      </c>
      <c r="FC15" s="109">
        <f>'8A'!AC$132</f>
        <v>0</v>
      </c>
      <c r="FD15" s="109">
        <f>'8A'!AD$132</f>
        <v>0</v>
      </c>
      <c r="FE15" s="109">
        <f>'8A'!AE$132</f>
        <v>0</v>
      </c>
      <c r="FF15" s="109">
        <f>'8A'!AF$132</f>
        <v>0</v>
      </c>
      <c r="FG15" s="109">
        <f>'8A'!Y$133</f>
        <v>0</v>
      </c>
      <c r="FH15" s="109">
        <f>'8A'!Z$133</f>
        <v>0</v>
      </c>
      <c r="FI15" s="109">
        <f>'8A'!AA$133</f>
        <v>0</v>
      </c>
      <c r="FJ15" s="109">
        <f>'8A'!AB$133</f>
        <v>0</v>
      </c>
      <c r="FK15" s="109">
        <f>'8A'!AC$133</f>
        <v>0</v>
      </c>
      <c r="FL15" s="109">
        <f>'8A'!AD$133</f>
        <v>0</v>
      </c>
      <c r="FM15" s="109">
        <f>'8A'!AE$133</f>
        <v>0</v>
      </c>
      <c r="FN15" s="109">
        <f>'8A'!AF$133</f>
        <v>0</v>
      </c>
      <c r="FO15" s="109">
        <f>'8A'!Y$134</f>
        <v>0</v>
      </c>
      <c r="FP15" s="109">
        <f>'8A'!Z$134</f>
        <v>0</v>
      </c>
      <c r="FQ15" s="109">
        <f>'8A'!AA$134</f>
        <v>0</v>
      </c>
      <c r="FR15" s="109">
        <f>'8A'!AB$134</f>
        <v>0</v>
      </c>
      <c r="FS15" s="109">
        <f>'8A'!AC$134</f>
        <v>0</v>
      </c>
      <c r="FT15" s="109">
        <f>'8A'!AD$134</f>
        <v>0</v>
      </c>
      <c r="FU15" s="109">
        <f>'8A'!AE$134</f>
        <v>0</v>
      </c>
      <c r="FV15" s="109">
        <f>'8A'!AF$134</f>
        <v>0</v>
      </c>
      <c r="FW15" s="109">
        <f>'8A'!Y$137</f>
        <v>0</v>
      </c>
      <c r="FX15" s="109">
        <f>'8A'!Z$137</f>
        <v>0</v>
      </c>
      <c r="FY15" s="109">
        <f>'8A'!AA$137</f>
        <v>0</v>
      </c>
      <c r="FZ15" s="109">
        <f>'8A'!AB$137</f>
        <v>0</v>
      </c>
      <c r="GA15" s="109">
        <f>'8A'!AC$137</f>
        <v>0</v>
      </c>
      <c r="GB15" s="109">
        <f>'8A'!AD$137</f>
        <v>0</v>
      </c>
      <c r="GC15" s="109">
        <f>'8A'!AE$137</f>
        <v>0</v>
      </c>
      <c r="GD15" s="109">
        <f>'8A'!AF$137</f>
        <v>0</v>
      </c>
      <c r="GE15" s="109">
        <f>'8A'!Y$138</f>
        <v>0</v>
      </c>
      <c r="GF15" s="109">
        <f>'8A'!Z$138</f>
        <v>0</v>
      </c>
      <c r="GG15" s="109">
        <f>'8A'!AA$138</f>
        <v>0</v>
      </c>
      <c r="GH15" s="109">
        <f>'8A'!AB$138</f>
        <v>0</v>
      </c>
      <c r="GI15" s="109">
        <f>'8A'!AC$138</f>
        <v>0</v>
      </c>
      <c r="GJ15" s="109">
        <f>'8A'!AD$138</f>
        <v>0</v>
      </c>
      <c r="GK15" s="109">
        <f>'8A'!AE$138</f>
        <v>0</v>
      </c>
      <c r="GL15" s="109">
        <f>'8A'!AF$138</f>
        <v>0</v>
      </c>
      <c r="GM15" s="109">
        <f>'8A'!Y$139</f>
        <v>0</v>
      </c>
      <c r="GN15" s="109">
        <f>'8A'!Z$139</f>
        <v>0</v>
      </c>
      <c r="GO15" s="109">
        <f>'8A'!AA$139</f>
        <v>0</v>
      </c>
      <c r="GP15" s="109">
        <f>'8A'!AB$139</f>
        <v>0</v>
      </c>
      <c r="GQ15" s="109">
        <f>'8A'!AC$139</f>
        <v>0</v>
      </c>
      <c r="GR15" s="109">
        <f>'8A'!AD$139</f>
        <v>0</v>
      </c>
      <c r="GS15" s="109">
        <f>'8A'!AE$139</f>
        <v>0</v>
      </c>
      <c r="GT15" s="109">
        <f>'8A'!AF$139</f>
        <v>0</v>
      </c>
      <c r="GU15" s="109">
        <f>'8A'!Y$140</f>
        <v>0</v>
      </c>
      <c r="GV15" s="109">
        <f>'8A'!Z$140</f>
        <v>0</v>
      </c>
      <c r="GW15" s="109">
        <f>'8A'!AA$140</f>
        <v>0</v>
      </c>
      <c r="GX15" s="109">
        <f>'8A'!AB$140</f>
        <v>0</v>
      </c>
      <c r="GY15" s="109">
        <f>'8A'!AC$140</f>
        <v>0</v>
      </c>
      <c r="GZ15" s="109">
        <f>'8A'!AD$140</f>
        <v>0</v>
      </c>
      <c r="HA15" s="109">
        <f>'8A'!AE$140</f>
        <v>0</v>
      </c>
      <c r="HB15" s="109">
        <f>'8A'!AF$140</f>
        <v>0</v>
      </c>
      <c r="HC15" s="109">
        <f>'8A'!Y$141</f>
        <v>0</v>
      </c>
      <c r="HD15" s="109">
        <f>'8A'!Z$141</f>
        <v>0</v>
      </c>
      <c r="HE15" s="109">
        <f>'8A'!AA$141</f>
        <v>0</v>
      </c>
      <c r="HF15" s="109">
        <f>'8A'!AB$141</f>
        <v>0</v>
      </c>
      <c r="HG15" s="109">
        <f>'8A'!AC$141</f>
        <v>0</v>
      </c>
      <c r="HH15" s="109">
        <f>'8A'!AD$141</f>
        <v>0</v>
      </c>
      <c r="HI15" s="109">
        <f>'8A'!AE$141</f>
        <v>0</v>
      </c>
      <c r="HJ15" s="109">
        <f>'8A'!AF$141</f>
        <v>0</v>
      </c>
      <c r="HK15" s="109">
        <f>'8A'!Y$142</f>
        <v>0</v>
      </c>
      <c r="HL15" s="109">
        <f>'8A'!Z$142</f>
        <v>0</v>
      </c>
      <c r="HM15" s="109">
        <f>'8A'!AA$142</f>
        <v>0</v>
      </c>
      <c r="HN15" s="109">
        <f>'8A'!AB$142</f>
        <v>0</v>
      </c>
      <c r="HO15" s="109">
        <f>'8A'!AC$142</f>
        <v>0</v>
      </c>
      <c r="HP15" s="109">
        <f>'8A'!AD$142</f>
        <v>0</v>
      </c>
      <c r="HQ15" s="109">
        <f>'8A'!AE$142</f>
        <v>0</v>
      </c>
      <c r="HR15" s="109">
        <f>'8A'!AF$142</f>
        <v>0</v>
      </c>
      <c r="HS15" s="109">
        <f>'8A'!Y$143</f>
        <v>0</v>
      </c>
      <c r="HT15" s="109">
        <f>'8A'!Z$143</f>
        <v>0</v>
      </c>
      <c r="HU15" s="109">
        <f>'8A'!AA$143</f>
        <v>0</v>
      </c>
      <c r="HV15" s="109">
        <f>'8A'!AB$143</f>
        <v>0</v>
      </c>
      <c r="HW15" s="109">
        <f>'8A'!AC$143</f>
        <v>0</v>
      </c>
      <c r="HX15" s="109">
        <f>'8A'!AD$143</f>
        <v>0</v>
      </c>
      <c r="HY15" s="109">
        <f>'8A'!AE$143</f>
        <v>0</v>
      </c>
      <c r="HZ15" s="109">
        <f>'8A'!AF$143</f>
        <v>0</v>
      </c>
      <c r="IA15" s="109">
        <f>'8A'!Y$144</f>
        <v>0</v>
      </c>
      <c r="IB15" s="109">
        <f>'8A'!Z$144</f>
        <v>0</v>
      </c>
      <c r="IC15" s="109">
        <f>'8A'!AA$144</f>
        <v>0</v>
      </c>
      <c r="ID15" s="109">
        <f>'8A'!AB$144</f>
        <v>0</v>
      </c>
      <c r="IE15" s="109">
        <f>'8A'!AC$144</f>
        <v>0</v>
      </c>
      <c r="IF15" s="109">
        <f>'8A'!AD$144</f>
        <v>0</v>
      </c>
      <c r="IG15" s="109">
        <f>'8A'!AE$144</f>
        <v>0</v>
      </c>
      <c r="IH15" s="109">
        <f>'8A'!AF$144</f>
        <v>0</v>
      </c>
      <c r="II15" s="109">
        <f>'8A'!Y$146</f>
        <v>0</v>
      </c>
      <c r="IJ15" s="109">
        <f>'8A'!Z$146</f>
        <v>0</v>
      </c>
      <c r="IK15" s="109">
        <f>'8A'!AA$146</f>
        <v>0</v>
      </c>
      <c r="IL15" s="109">
        <f>'8A'!AB$146</f>
        <v>0</v>
      </c>
      <c r="IM15" s="109">
        <f>'8A'!AC$146</f>
        <v>0</v>
      </c>
      <c r="IN15" s="109">
        <f>'8A'!AD$146</f>
        <v>0</v>
      </c>
      <c r="IO15" s="109">
        <f>'8A'!AE$146</f>
        <v>0</v>
      </c>
      <c r="IP15" s="109">
        <f>'8A'!AF$146</f>
        <v>0</v>
      </c>
      <c r="IQ15" s="109">
        <f>'8A'!AG$146</f>
        <v>0</v>
      </c>
      <c r="IR15" s="109">
        <f>'8A'!AH$146</f>
        <v>0</v>
      </c>
      <c r="IS15" s="109">
        <f>'8A'!Y$147</f>
        <v>0</v>
      </c>
      <c r="IT15" s="109">
        <f>'8A'!Z$147</f>
        <v>0</v>
      </c>
      <c r="IU15" s="109">
        <f>'8A'!AA$147</f>
        <v>0</v>
      </c>
      <c r="IV15" s="109">
        <f>'8A'!AB$147</f>
        <v>0</v>
      </c>
      <c r="IW15" s="109">
        <f>'8A'!AC$147</f>
        <v>0</v>
      </c>
      <c r="IX15" s="109">
        <f>'8A'!AD$147</f>
        <v>0</v>
      </c>
      <c r="IY15" s="109">
        <f>'8A'!AE$147</f>
        <v>0</v>
      </c>
      <c r="IZ15" s="109">
        <f>'8A'!AF$147</f>
        <v>0</v>
      </c>
      <c r="JA15" s="109">
        <f>'8A'!AG$147</f>
        <v>0</v>
      </c>
      <c r="JB15" s="109">
        <f>'8A'!AH$147</f>
        <v>0</v>
      </c>
      <c r="JC15" s="109">
        <f>'8A'!Y$148</f>
        <v>0</v>
      </c>
      <c r="JD15" s="109">
        <f>'8A'!Z$148</f>
        <v>0</v>
      </c>
      <c r="JE15" s="109">
        <f>'8A'!AA$148</f>
        <v>0</v>
      </c>
      <c r="JF15" s="109">
        <f>'8A'!AB$148</f>
        <v>0</v>
      </c>
      <c r="JG15" s="109">
        <f>'8A'!AC$148</f>
        <v>0</v>
      </c>
      <c r="JH15" s="109">
        <f>'8A'!AD$148</f>
        <v>0</v>
      </c>
      <c r="JI15" s="109">
        <f>'8A'!AE$148</f>
        <v>0</v>
      </c>
      <c r="JJ15" s="109">
        <f>'8A'!AF$148</f>
        <v>0</v>
      </c>
      <c r="JK15" s="109">
        <f>'8A'!AG$148</f>
        <v>0</v>
      </c>
      <c r="JL15" s="109">
        <f>'8A'!AH$148</f>
        <v>0</v>
      </c>
      <c r="JM15" s="109">
        <f>'8A'!Y$149</f>
        <v>0</v>
      </c>
      <c r="JN15" s="109">
        <f>'8A'!Z$149</f>
        <v>0</v>
      </c>
      <c r="JO15" s="109">
        <f>'8A'!AA$149</f>
        <v>0</v>
      </c>
      <c r="JP15" s="109">
        <f>'8A'!AB$149</f>
        <v>0</v>
      </c>
      <c r="JQ15" s="109">
        <f>'8A'!AC$149</f>
        <v>0</v>
      </c>
      <c r="JR15" s="109">
        <f>'8A'!AD$149</f>
        <v>0</v>
      </c>
      <c r="JS15" s="109">
        <f>'8A'!AE$149</f>
        <v>0</v>
      </c>
      <c r="JT15" s="109">
        <f>'8A'!AF$149</f>
        <v>0</v>
      </c>
      <c r="JU15" s="109">
        <f>'8A'!AG$149</f>
        <v>0</v>
      </c>
      <c r="JV15" s="109">
        <f>'8A'!AH$149</f>
        <v>0</v>
      </c>
      <c r="JW15" s="109">
        <f>'8A'!Y$150</f>
        <v>0</v>
      </c>
      <c r="JX15" s="109">
        <f>'8A'!Z$150</f>
        <v>0</v>
      </c>
      <c r="JY15" s="109">
        <f>'8A'!AA$150</f>
        <v>0</v>
      </c>
      <c r="JZ15" s="109">
        <f>'8A'!AB$150</f>
        <v>0</v>
      </c>
      <c r="KA15" s="109">
        <f>'8A'!AC$150</f>
        <v>0</v>
      </c>
      <c r="KB15" s="109">
        <f>'8A'!AD$150</f>
        <v>0</v>
      </c>
      <c r="KC15" s="109">
        <f>'8A'!AE$150</f>
        <v>0</v>
      </c>
      <c r="KD15" s="109">
        <f>'8A'!AF$150</f>
        <v>0</v>
      </c>
      <c r="KE15" s="109">
        <f>'8A'!AG$150</f>
        <v>0</v>
      </c>
      <c r="KF15" s="109">
        <f>'8A'!AH$150</f>
        <v>0</v>
      </c>
      <c r="KG15" s="109">
        <f>'8A'!Y$152</f>
        <v>0</v>
      </c>
      <c r="KH15" s="109">
        <f>'8A'!Z$152</f>
        <v>0</v>
      </c>
      <c r="KI15" s="109">
        <f>'8A'!AA$152</f>
        <v>0</v>
      </c>
      <c r="KJ15" s="109">
        <f>'8A'!AB$152</f>
        <v>0</v>
      </c>
      <c r="KK15" s="109">
        <f>'8A'!AC$152</f>
        <v>0</v>
      </c>
      <c r="KL15" s="109">
        <f>'8A'!AD$152</f>
        <v>0</v>
      </c>
      <c r="KM15" s="109">
        <f>'8A'!AE$152</f>
        <v>0</v>
      </c>
    </row>
    <row r="16" spans="1:338">
      <c r="A16" s="117">
        <v>9</v>
      </c>
      <c r="B16" s="115">
        <f>'9A'!$G$6</f>
        <v>0</v>
      </c>
      <c r="C16" s="109">
        <f>'9A'!C$112</f>
        <v>0</v>
      </c>
      <c r="D16" s="109">
        <f>'9A'!D$112</f>
        <v>0</v>
      </c>
      <c r="E16" s="109">
        <f>'9A'!E$112</f>
        <v>0</v>
      </c>
      <c r="F16" s="109">
        <f>'9A'!F$112</f>
        <v>0</v>
      </c>
      <c r="G16" s="109">
        <f>'9A'!G$112</f>
        <v>0</v>
      </c>
      <c r="H16" s="109">
        <f>'9A'!H$112</f>
        <v>0</v>
      </c>
      <c r="I16" s="109">
        <f>'9A'!I$112</f>
        <v>0</v>
      </c>
      <c r="J16" s="109">
        <f>'9A'!J$112</f>
        <v>0</v>
      </c>
      <c r="K16" s="109">
        <f>'9A'!K$112</f>
        <v>0</v>
      </c>
      <c r="L16" s="109">
        <f>'9A'!L$112</f>
        <v>0</v>
      </c>
      <c r="M16" s="109">
        <f>'9A'!M$112</f>
        <v>0</v>
      </c>
      <c r="N16" s="109">
        <f>'9A'!N$112</f>
        <v>0</v>
      </c>
      <c r="O16" s="109">
        <f>'9A'!O$112</f>
        <v>0</v>
      </c>
      <c r="P16" s="109">
        <f>'9A'!P$112</f>
        <v>0</v>
      </c>
      <c r="Q16" s="109">
        <f>'9A'!Q$112</f>
        <v>0</v>
      </c>
      <c r="R16" s="109">
        <f>'9A'!R$112</f>
        <v>0</v>
      </c>
      <c r="S16" s="260">
        <f>'9A'!Y$117</f>
        <v>0</v>
      </c>
      <c r="T16" s="260">
        <f>'9A'!Z$117</f>
        <v>0</v>
      </c>
      <c r="U16" s="260">
        <f>'9A'!AA$117</f>
        <v>0</v>
      </c>
      <c r="V16" s="260">
        <f>'9A'!AB$117</f>
        <v>0</v>
      </c>
      <c r="W16" s="260">
        <f>'9A'!AC$117</f>
        <v>0</v>
      </c>
      <c r="X16" s="260">
        <f>'9A'!AD$117</f>
        <v>0</v>
      </c>
      <c r="Y16" s="260">
        <f>'9A'!AE$117</f>
        <v>0</v>
      </c>
      <c r="Z16" s="260">
        <f>'9A'!AF$117</f>
        <v>0</v>
      </c>
      <c r="AA16" s="260">
        <f>'9A'!AG$117</f>
        <v>0</v>
      </c>
      <c r="AB16" s="260">
        <f>'9A'!AH$117</f>
        <v>0</v>
      </c>
      <c r="AC16" s="260">
        <f>'9A'!AI$117</f>
        <v>0</v>
      </c>
      <c r="AD16" s="260">
        <f>'9A'!AJ$117</f>
        <v>0</v>
      </c>
      <c r="AE16" s="109">
        <f>'9A'!Y$118</f>
        <v>0</v>
      </c>
      <c r="AF16" s="109">
        <f>'9A'!Z$118</f>
        <v>0</v>
      </c>
      <c r="AG16" s="109">
        <f>'9A'!AA$118</f>
        <v>0</v>
      </c>
      <c r="AH16" s="109">
        <f>'9A'!AB$118</f>
        <v>0</v>
      </c>
      <c r="AI16" s="109">
        <f>'9A'!AC$118</f>
        <v>0</v>
      </c>
      <c r="AJ16" s="109">
        <f>'9A'!AD$118</f>
        <v>0</v>
      </c>
      <c r="AK16" s="109">
        <f>'9A'!AE$118</f>
        <v>0</v>
      </c>
      <c r="AL16" s="109">
        <f>'9A'!AF$118</f>
        <v>0</v>
      </c>
      <c r="AM16" s="109">
        <f>'9A'!AG$118</f>
        <v>0</v>
      </c>
      <c r="AN16" s="109">
        <f>'9A'!AH$118</f>
        <v>0</v>
      </c>
      <c r="AO16" s="109">
        <f>'9A'!AI$118</f>
        <v>0</v>
      </c>
      <c r="AP16" s="109">
        <f>'9A'!AJ$118</f>
        <v>0</v>
      </c>
      <c r="AQ16" s="109">
        <f>'9A'!Y$119</f>
        <v>0</v>
      </c>
      <c r="AR16" s="109">
        <f>'9A'!Z$119</f>
        <v>0</v>
      </c>
      <c r="AS16" s="109">
        <f>'9A'!AA$119</f>
        <v>0</v>
      </c>
      <c r="AT16" s="109">
        <f>'9A'!AB$119</f>
        <v>0</v>
      </c>
      <c r="AU16" s="109">
        <f>'9A'!AC$119</f>
        <v>0</v>
      </c>
      <c r="AV16" s="109">
        <f>'9A'!AD$119</f>
        <v>0</v>
      </c>
      <c r="AW16" s="109">
        <f>'9A'!AE$119</f>
        <v>0</v>
      </c>
      <c r="AX16" s="109">
        <f>'9A'!AF$119</f>
        <v>0</v>
      </c>
      <c r="AY16" s="109">
        <f>'9A'!AG$119</f>
        <v>0</v>
      </c>
      <c r="AZ16" s="109">
        <f>'9A'!AH$119</f>
        <v>0</v>
      </c>
      <c r="BA16" s="109">
        <f>'9A'!AI$119</f>
        <v>0</v>
      </c>
      <c r="BB16" s="109">
        <f>'9A'!AJ$119</f>
        <v>0</v>
      </c>
      <c r="BC16" s="109">
        <f>'9A'!Y$120</f>
        <v>0</v>
      </c>
      <c r="BD16" s="109">
        <f>'9A'!Z$120</f>
        <v>0</v>
      </c>
      <c r="BE16" s="109">
        <f>'9A'!AA$120</f>
        <v>0</v>
      </c>
      <c r="BF16" s="109">
        <f>'9A'!AB$120</f>
        <v>0</v>
      </c>
      <c r="BG16" s="109">
        <f>'9A'!AC$120</f>
        <v>0</v>
      </c>
      <c r="BH16" s="109">
        <f>'9A'!AD$120</f>
        <v>0</v>
      </c>
      <c r="BI16" s="109">
        <f>'9A'!AE$120</f>
        <v>0</v>
      </c>
      <c r="BJ16" s="109">
        <f>'9A'!AF$120</f>
        <v>0</v>
      </c>
      <c r="BK16" s="109">
        <f>'9A'!AG$120</f>
        <v>0</v>
      </c>
      <c r="BL16" s="109">
        <f>'9A'!AH$120</f>
        <v>0</v>
      </c>
      <c r="BM16" s="109">
        <f>'9A'!AI$120</f>
        <v>0</v>
      </c>
      <c r="BN16" s="109">
        <f>'9A'!AJ$120</f>
        <v>0</v>
      </c>
      <c r="BO16" s="109">
        <f>'9A'!Y$121</f>
        <v>0</v>
      </c>
      <c r="BP16" s="109">
        <f>'9A'!Z$121</f>
        <v>0</v>
      </c>
      <c r="BQ16" s="109">
        <f>'9A'!AA$121</f>
        <v>0</v>
      </c>
      <c r="BR16" s="109">
        <f>'9A'!AB$121</f>
        <v>0</v>
      </c>
      <c r="BS16" s="109">
        <f>'9A'!AC$121</f>
        <v>0</v>
      </c>
      <c r="BT16" s="109">
        <f>'9A'!AD$121</f>
        <v>0</v>
      </c>
      <c r="BU16" s="109">
        <f>'9A'!AE$121</f>
        <v>0</v>
      </c>
      <c r="BV16" s="109">
        <f>'9A'!AF$121</f>
        <v>0</v>
      </c>
      <c r="BW16" s="109">
        <f>'9A'!AG$121</f>
        <v>0</v>
      </c>
      <c r="BX16" s="109">
        <f>'9A'!AH$121</f>
        <v>0</v>
      </c>
      <c r="BY16" s="109">
        <f>'9A'!AI$121</f>
        <v>0</v>
      </c>
      <c r="BZ16" s="109">
        <f>'9A'!AJ$121</f>
        <v>0</v>
      </c>
      <c r="CA16" s="262">
        <f>'9A'!Y$122</f>
        <v>0</v>
      </c>
      <c r="CB16" s="262">
        <f>'9A'!Z$122</f>
        <v>0</v>
      </c>
      <c r="CC16" s="262">
        <f>'9A'!AA$122</f>
        <v>0</v>
      </c>
      <c r="CD16" s="262">
        <f>'9A'!AB$122</f>
        <v>0</v>
      </c>
      <c r="CE16" s="262">
        <f>'9A'!AC$122</f>
        <v>0</v>
      </c>
      <c r="CF16" s="262">
        <f>'9A'!AD$122</f>
        <v>0</v>
      </c>
      <c r="CG16" s="262">
        <f>'9A'!AE$122</f>
        <v>0</v>
      </c>
      <c r="CH16" s="262">
        <f>'9A'!AF$122</f>
        <v>0</v>
      </c>
      <c r="CI16" s="262">
        <f>'9A'!AG$122</f>
        <v>0</v>
      </c>
      <c r="CJ16" s="262">
        <f>'9A'!AH$122</f>
        <v>0</v>
      </c>
      <c r="CK16" s="262">
        <f>'9A'!AI$122</f>
        <v>0</v>
      </c>
      <c r="CL16" s="262">
        <f>'9A'!AJ$122</f>
        <v>0</v>
      </c>
      <c r="CM16" s="262">
        <f>'9A'!Y$123</f>
        <v>0</v>
      </c>
      <c r="CN16" s="262">
        <f>'9A'!Z$123</f>
        <v>0</v>
      </c>
      <c r="CO16" s="262">
        <f>'9A'!AA$123</f>
        <v>0</v>
      </c>
      <c r="CP16" s="262">
        <f>'9A'!AB$123</f>
        <v>0</v>
      </c>
      <c r="CQ16" s="262">
        <f>'9A'!AC$123</f>
        <v>0</v>
      </c>
      <c r="CR16" s="262">
        <f>'9A'!AD$123</f>
        <v>0</v>
      </c>
      <c r="CS16" s="262">
        <f>'9A'!AE$123</f>
        <v>0</v>
      </c>
      <c r="CT16" s="262">
        <f>'9A'!AF$123</f>
        <v>0</v>
      </c>
      <c r="CU16" s="262">
        <f>'9A'!AG$123</f>
        <v>0</v>
      </c>
      <c r="CV16" s="262">
        <f>'9A'!AH$123</f>
        <v>0</v>
      </c>
      <c r="CW16" s="262">
        <f>'9A'!AI$123</f>
        <v>0</v>
      </c>
      <c r="CX16" s="262">
        <f>'9A'!AJ$123</f>
        <v>0</v>
      </c>
      <c r="CY16" s="262">
        <f>'9A'!Y$124</f>
        <v>0</v>
      </c>
      <c r="CZ16" s="262">
        <f>'9A'!Z$124</f>
        <v>0</v>
      </c>
      <c r="DA16" s="262">
        <f>'9A'!AA$124</f>
        <v>0</v>
      </c>
      <c r="DB16" s="262">
        <f>'9A'!AB$124</f>
        <v>0</v>
      </c>
      <c r="DC16" s="262">
        <f>'9A'!AC$124</f>
        <v>0</v>
      </c>
      <c r="DD16" s="262">
        <f>'9A'!AD$124</f>
        <v>0</v>
      </c>
      <c r="DE16" s="262">
        <f>'9A'!AE$124</f>
        <v>0</v>
      </c>
      <c r="DF16" s="262">
        <f>'9A'!AF$124</f>
        <v>0</v>
      </c>
      <c r="DG16" s="262">
        <f>'9A'!AG$124</f>
        <v>0</v>
      </c>
      <c r="DH16" s="262">
        <f>'9A'!AH$124</f>
        <v>0</v>
      </c>
      <c r="DI16" s="262">
        <f>'9A'!AI$124</f>
        <v>0</v>
      </c>
      <c r="DJ16" s="262">
        <f>'9A'!AJ$124</f>
        <v>0</v>
      </c>
      <c r="DK16" s="109">
        <f>'9A'!Y$127</f>
        <v>0</v>
      </c>
      <c r="DL16" s="109">
        <f>'9A'!Z$127</f>
        <v>0</v>
      </c>
      <c r="DM16" s="109">
        <f>'9A'!AA$127</f>
        <v>0</v>
      </c>
      <c r="DN16" s="109">
        <f>'9A'!AB$127</f>
        <v>0</v>
      </c>
      <c r="DO16" s="109">
        <f>'9A'!AC$127</f>
        <v>0</v>
      </c>
      <c r="DP16" s="109">
        <f>'9A'!AD$127</f>
        <v>0</v>
      </c>
      <c r="DQ16" s="109">
        <f>'9A'!AE$127</f>
        <v>0</v>
      </c>
      <c r="DR16" s="109">
        <f>'9A'!AF$127</f>
        <v>0</v>
      </c>
      <c r="DS16" s="109">
        <f>'9A'!Y$128</f>
        <v>0</v>
      </c>
      <c r="DT16" s="109">
        <f>'9A'!Z$128</f>
        <v>0</v>
      </c>
      <c r="DU16" s="109">
        <f>'9A'!AA$128</f>
        <v>0</v>
      </c>
      <c r="DV16" s="109">
        <f>'9A'!AB$128</f>
        <v>0</v>
      </c>
      <c r="DW16" s="109">
        <f>'9A'!AC$128</f>
        <v>0</v>
      </c>
      <c r="DX16" s="109">
        <f>'9A'!AD$128</f>
        <v>0</v>
      </c>
      <c r="DY16" s="109">
        <f>'9A'!AE$128</f>
        <v>0</v>
      </c>
      <c r="DZ16" s="109">
        <f>'9A'!AF$128</f>
        <v>0</v>
      </c>
      <c r="EA16" s="109">
        <f>'9A'!Y$129</f>
        <v>0</v>
      </c>
      <c r="EB16" s="109">
        <f>'9A'!Z$129</f>
        <v>0</v>
      </c>
      <c r="EC16" s="109">
        <f>'9A'!AA$129</f>
        <v>0</v>
      </c>
      <c r="ED16" s="109">
        <f>'9A'!AB$129</f>
        <v>0</v>
      </c>
      <c r="EE16" s="109">
        <f>'9A'!AC$129</f>
        <v>0</v>
      </c>
      <c r="EF16" s="109">
        <f>'9A'!AD$129</f>
        <v>0</v>
      </c>
      <c r="EG16" s="109">
        <f>'9A'!AE$129</f>
        <v>0</v>
      </c>
      <c r="EH16" s="109">
        <f>'9A'!AF$129</f>
        <v>0</v>
      </c>
      <c r="EI16" s="109">
        <f>'9A'!Y$130</f>
        <v>0</v>
      </c>
      <c r="EJ16" s="109">
        <f>'9A'!Z$130</f>
        <v>0</v>
      </c>
      <c r="EK16" s="109">
        <f>'9A'!AA$130</f>
        <v>0</v>
      </c>
      <c r="EL16" s="109">
        <f>'9A'!AB$130</f>
        <v>0</v>
      </c>
      <c r="EM16" s="109">
        <f>'9A'!AC$130</f>
        <v>0</v>
      </c>
      <c r="EN16" s="109">
        <f>'9A'!AD$130</f>
        <v>0</v>
      </c>
      <c r="EO16" s="109">
        <f>'9A'!AE$130</f>
        <v>0</v>
      </c>
      <c r="EP16" s="109">
        <f>'9A'!AF$130</f>
        <v>0</v>
      </c>
      <c r="EQ16" s="109">
        <f>'9A'!Y$131</f>
        <v>0</v>
      </c>
      <c r="ER16" s="109">
        <f>'9A'!Z$131</f>
        <v>0</v>
      </c>
      <c r="ES16" s="109">
        <f>'9A'!AA$131</f>
        <v>0</v>
      </c>
      <c r="ET16" s="109">
        <f>'9A'!AB$131</f>
        <v>0</v>
      </c>
      <c r="EU16" s="109">
        <f>'9A'!AC$131</f>
        <v>0</v>
      </c>
      <c r="EV16" s="109">
        <f>'9A'!AD$131</f>
        <v>0</v>
      </c>
      <c r="EW16" s="109">
        <f>'9A'!AE$131</f>
        <v>0</v>
      </c>
      <c r="EX16" s="109">
        <f>'9A'!AF$131</f>
        <v>0</v>
      </c>
      <c r="EY16" s="109">
        <f>'9A'!Y$132</f>
        <v>0</v>
      </c>
      <c r="EZ16" s="109">
        <f>'9A'!Z$132</f>
        <v>0</v>
      </c>
      <c r="FA16" s="109">
        <f>'9A'!AA$132</f>
        <v>0</v>
      </c>
      <c r="FB16" s="109">
        <f>'9A'!AB$132</f>
        <v>0</v>
      </c>
      <c r="FC16" s="109">
        <f>'9A'!AC$132</f>
        <v>0</v>
      </c>
      <c r="FD16" s="109">
        <f>'9A'!AD$132</f>
        <v>0</v>
      </c>
      <c r="FE16" s="109">
        <f>'9A'!AE$132</f>
        <v>0</v>
      </c>
      <c r="FF16" s="109">
        <f>'9A'!AF$132</f>
        <v>0</v>
      </c>
      <c r="FG16" s="109">
        <f>'9A'!Y$133</f>
        <v>0</v>
      </c>
      <c r="FH16" s="109">
        <f>'9A'!Z$133</f>
        <v>0</v>
      </c>
      <c r="FI16" s="109">
        <f>'9A'!AA$133</f>
        <v>0</v>
      </c>
      <c r="FJ16" s="109">
        <f>'9A'!AB$133</f>
        <v>0</v>
      </c>
      <c r="FK16" s="109">
        <f>'9A'!AC$133</f>
        <v>0</v>
      </c>
      <c r="FL16" s="109">
        <f>'9A'!AD$133</f>
        <v>0</v>
      </c>
      <c r="FM16" s="109">
        <f>'9A'!AE$133</f>
        <v>0</v>
      </c>
      <c r="FN16" s="109">
        <f>'9A'!AF$133</f>
        <v>0</v>
      </c>
      <c r="FO16" s="109">
        <f>'9A'!Y$134</f>
        <v>0</v>
      </c>
      <c r="FP16" s="109">
        <f>'9A'!Z$134</f>
        <v>0</v>
      </c>
      <c r="FQ16" s="109">
        <f>'9A'!AA$134</f>
        <v>0</v>
      </c>
      <c r="FR16" s="109">
        <f>'9A'!AB$134</f>
        <v>0</v>
      </c>
      <c r="FS16" s="109">
        <f>'9A'!AC$134</f>
        <v>0</v>
      </c>
      <c r="FT16" s="109">
        <f>'9A'!AD$134</f>
        <v>0</v>
      </c>
      <c r="FU16" s="109">
        <f>'9A'!AE$134</f>
        <v>0</v>
      </c>
      <c r="FV16" s="109">
        <f>'9A'!AF$134</f>
        <v>0</v>
      </c>
      <c r="FW16" s="109">
        <f>'9A'!Y$137</f>
        <v>0</v>
      </c>
      <c r="FX16" s="109">
        <f>'9A'!Z$137</f>
        <v>0</v>
      </c>
      <c r="FY16" s="109">
        <f>'9A'!AA$137</f>
        <v>0</v>
      </c>
      <c r="FZ16" s="109">
        <f>'9A'!AB$137</f>
        <v>0</v>
      </c>
      <c r="GA16" s="109">
        <f>'9A'!AC$137</f>
        <v>0</v>
      </c>
      <c r="GB16" s="109">
        <f>'9A'!AD$137</f>
        <v>0</v>
      </c>
      <c r="GC16" s="109">
        <f>'9A'!AE$137</f>
        <v>0</v>
      </c>
      <c r="GD16" s="109">
        <f>'9A'!AF$137</f>
        <v>0</v>
      </c>
      <c r="GE16" s="109">
        <f>'9A'!Y$138</f>
        <v>0</v>
      </c>
      <c r="GF16" s="109">
        <f>'9A'!Z$138</f>
        <v>0</v>
      </c>
      <c r="GG16" s="109">
        <f>'9A'!AA$138</f>
        <v>0</v>
      </c>
      <c r="GH16" s="109">
        <f>'9A'!AB$138</f>
        <v>0</v>
      </c>
      <c r="GI16" s="109">
        <f>'9A'!AC$138</f>
        <v>0</v>
      </c>
      <c r="GJ16" s="109">
        <f>'9A'!AD$138</f>
        <v>0</v>
      </c>
      <c r="GK16" s="109">
        <f>'9A'!AE$138</f>
        <v>0</v>
      </c>
      <c r="GL16" s="109">
        <f>'9A'!AF$138</f>
        <v>0</v>
      </c>
      <c r="GM16" s="109">
        <f>'9A'!Y$139</f>
        <v>0</v>
      </c>
      <c r="GN16" s="109">
        <f>'9A'!Z$139</f>
        <v>0</v>
      </c>
      <c r="GO16" s="109">
        <f>'9A'!AA$139</f>
        <v>0</v>
      </c>
      <c r="GP16" s="109">
        <f>'9A'!AB$139</f>
        <v>0</v>
      </c>
      <c r="GQ16" s="109">
        <f>'9A'!AC$139</f>
        <v>0</v>
      </c>
      <c r="GR16" s="109">
        <f>'9A'!AD$139</f>
        <v>0</v>
      </c>
      <c r="GS16" s="109">
        <f>'9A'!AE$139</f>
        <v>0</v>
      </c>
      <c r="GT16" s="109">
        <f>'9A'!AF$139</f>
        <v>0</v>
      </c>
      <c r="GU16" s="109">
        <f>'9A'!Y$140</f>
        <v>0</v>
      </c>
      <c r="GV16" s="109">
        <f>'9A'!Z$140</f>
        <v>0</v>
      </c>
      <c r="GW16" s="109">
        <f>'9A'!AA$140</f>
        <v>0</v>
      </c>
      <c r="GX16" s="109">
        <f>'9A'!AB$140</f>
        <v>0</v>
      </c>
      <c r="GY16" s="109">
        <f>'9A'!AC$140</f>
        <v>0</v>
      </c>
      <c r="GZ16" s="109">
        <f>'9A'!AD$140</f>
        <v>0</v>
      </c>
      <c r="HA16" s="109">
        <f>'9A'!AE$140</f>
        <v>0</v>
      </c>
      <c r="HB16" s="109">
        <f>'9A'!AF$140</f>
        <v>0</v>
      </c>
      <c r="HC16" s="109">
        <f>'9A'!Y$141</f>
        <v>0</v>
      </c>
      <c r="HD16" s="109">
        <f>'9A'!Z$141</f>
        <v>0</v>
      </c>
      <c r="HE16" s="109">
        <f>'9A'!AA$141</f>
        <v>0</v>
      </c>
      <c r="HF16" s="109">
        <f>'9A'!AB$141</f>
        <v>0</v>
      </c>
      <c r="HG16" s="109">
        <f>'9A'!AC$141</f>
        <v>0</v>
      </c>
      <c r="HH16" s="109">
        <f>'9A'!AD$141</f>
        <v>0</v>
      </c>
      <c r="HI16" s="109">
        <f>'9A'!AE$141</f>
        <v>0</v>
      </c>
      <c r="HJ16" s="109">
        <f>'9A'!AF$141</f>
        <v>0</v>
      </c>
      <c r="HK16" s="109">
        <f>'9A'!Y$142</f>
        <v>0</v>
      </c>
      <c r="HL16" s="109">
        <f>'9A'!Z$142</f>
        <v>0</v>
      </c>
      <c r="HM16" s="109">
        <f>'9A'!AA$142</f>
        <v>0</v>
      </c>
      <c r="HN16" s="109">
        <f>'9A'!AB$142</f>
        <v>0</v>
      </c>
      <c r="HO16" s="109">
        <f>'9A'!AC$142</f>
        <v>0</v>
      </c>
      <c r="HP16" s="109">
        <f>'9A'!AD$142</f>
        <v>0</v>
      </c>
      <c r="HQ16" s="109">
        <f>'9A'!AE$142</f>
        <v>0</v>
      </c>
      <c r="HR16" s="109">
        <f>'9A'!AF$142</f>
        <v>0</v>
      </c>
      <c r="HS16" s="109">
        <f>'9A'!Y$143</f>
        <v>0</v>
      </c>
      <c r="HT16" s="109">
        <f>'9A'!Z$143</f>
        <v>0</v>
      </c>
      <c r="HU16" s="109">
        <f>'9A'!AA$143</f>
        <v>0</v>
      </c>
      <c r="HV16" s="109">
        <f>'9A'!AB$143</f>
        <v>0</v>
      </c>
      <c r="HW16" s="109">
        <f>'9A'!AC$143</f>
        <v>0</v>
      </c>
      <c r="HX16" s="109">
        <f>'9A'!AD$143</f>
        <v>0</v>
      </c>
      <c r="HY16" s="109">
        <f>'9A'!AE$143</f>
        <v>0</v>
      </c>
      <c r="HZ16" s="109">
        <f>'9A'!AF$143</f>
        <v>0</v>
      </c>
      <c r="IA16" s="109">
        <f>'9A'!Y$144</f>
        <v>0</v>
      </c>
      <c r="IB16" s="109">
        <f>'9A'!Z$144</f>
        <v>0</v>
      </c>
      <c r="IC16" s="109">
        <f>'9A'!AA$144</f>
        <v>0</v>
      </c>
      <c r="ID16" s="109">
        <f>'9A'!AB$144</f>
        <v>0</v>
      </c>
      <c r="IE16" s="109">
        <f>'9A'!AC$144</f>
        <v>0</v>
      </c>
      <c r="IF16" s="109">
        <f>'9A'!AD$144</f>
        <v>0</v>
      </c>
      <c r="IG16" s="109">
        <f>'9A'!AE$144</f>
        <v>0</v>
      </c>
      <c r="IH16" s="109">
        <f>'9A'!AF$144</f>
        <v>0</v>
      </c>
      <c r="II16" s="109">
        <f>'9A'!Y$146</f>
        <v>0</v>
      </c>
      <c r="IJ16" s="109">
        <f>'9A'!Z$146</f>
        <v>0</v>
      </c>
      <c r="IK16" s="109">
        <f>'9A'!AA$146</f>
        <v>0</v>
      </c>
      <c r="IL16" s="109">
        <f>'9A'!AB$146</f>
        <v>0</v>
      </c>
      <c r="IM16" s="109">
        <f>'9A'!AC$146</f>
        <v>0</v>
      </c>
      <c r="IN16" s="109">
        <f>'9A'!AD$146</f>
        <v>0</v>
      </c>
      <c r="IO16" s="109">
        <f>'9A'!AE$146</f>
        <v>0</v>
      </c>
      <c r="IP16" s="109">
        <f>'9A'!AF$146</f>
        <v>0</v>
      </c>
      <c r="IQ16" s="109">
        <f>'9A'!AG$146</f>
        <v>0</v>
      </c>
      <c r="IR16" s="109">
        <f>'9A'!AH$146</f>
        <v>0</v>
      </c>
      <c r="IS16" s="109">
        <f>'9A'!Y$147</f>
        <v>0</v>
      </c>
      <c r="IT16" s="109">
        <f>'9A'!Z$147</f>
        <v>0</v>
      </c>
      <c r="IU16" s="109">
        <f>'9A'!AA$147</f>
        <v>0</v>
      </c>
      <c r="IV16" s="109">
        <f>'9A'!AB$147</f>
        <v>0</v>
      </c>
      <c r="IW16" s="109">
        <f>'9A'!AC$147</f>
        <v>0</v>
      </c>
      <c r="IX16" s="109">
        <f>'9A'!AD$147</f>
        <v>0</v>
      </c>
      <c r="IY16" s="109">
        <f>'9A'!AE$147</f>
        <v>0</v>
      </c>
      <c r="IZ16" s="109">
        <f>'9A'!AF$147</f>
        <v>0</v>
      </c>
      <c r="JA16" s="109">
        <f>'9A'!AG$147</f>
        <v>0</v>
      </c>
      <c r="JB16" s="109">
        <f>'9A'!AH$147</f>
        <v>0</v>
      </c>
      <c r="JC16" s="109">
        <f>'9A'!Y$148</f>
        <v>0</v>
      </c>
      <c r="JD16" s="109">
        <f>'9A'!Z$148</f>
        <v>0</v>
      </c>
      <c r="JE16" s="109">
        <f>'9A'!AA$148</f>
        <v>0</v>
      </c>
      <c r="JF16" s="109">
        <f>'9A'!AB$148</f>
        <v>0</v>
      </c>
      <c r="JG16" s="109">
        <f>'9A'!AC$148</f>
        <v>0</v>
      </c>
      <c r="JH16" s="109">
        <f>'9A'!AD$148</f>
        <v>0</v>
      </c>
      <c r="JI16" s="109">
        <f>'9A'!AE$148</f>
        <v>0</v>
      </c>
      <c r="JJ16" s="109">
        <f>'9A'!AF$148</f>
        <v>0</v>
      </c>
      <c r="JK16" s="109">
        <f>'9A'!AG$148</f>
        <v>0</v>
      </c>
      <c r="JL16" s="109">
        <f>'9A'!AH$148</f>
        <v>0</v>
      </c>
      <c r="JM16" s="109">
        <f>'9A'!Y$149</f>
        <v>0</v>
      </c>
      <c r="JN16" s="109">
        <f>'9A'!Z$149</f>
        <v>0</v>
      </c>
      <c r="JO16" s="109">
        <f>'9A'!AA$149</f>
        <v>0</v>
      </c>
      <c r="JP16" s="109">
        <f>'9A'!AB$149</f>
        <v>0</v>
      </c>
      <c r="JQ16" s="109">
        <f>'9A'!AC$149</f>
        <v>0</v>
      </c>
      <c r="JR16" s="109">
        <f>'9A'!AD$149</f>
        <v>0</v>
      </c>
      <c r="JS16" s="109">
        <f>'9A'!AE$149</f>
        <v>0</v>
      </c>
      <c r="JT16" s="109">
        <f>'9A'!AF$149</f>
        <v>0</v>
      </c>
      <c r="JU16" s="109">
        <f>'9A'!AG$149</f>
        <v>0</v>
      </c>
      <c r="JV16" s="109">
        <f>'9A'!AH$149</f>
        <v>0</v>
      </c>
      <c r="JW16" s="109">
        <f>'9A'!Y$150</f>
        <v>0</v>
      </c>
      <c r="JX16" s="109">
        <f>'9A'!Z$150</f>
        <v>0</v>
      </c>
      <c r="JY16" s="109">
        <f>'9A'!AA$150</f>
        <v>0</v>
      </c>
      <c r="JZ16" s="109">
        <f>'9A'!AB$150</f>
        <v>0</v>
      </c>
      <c r="KA16" s="109">
        <f>'9A'!AC$150</f>
        <v>0</v>
      </c>
      <c r="KB16" s="109">
        <f>'9A'!AD$150</f>
        <v>0</v>
      </c>
      <c r="KC16" s="109">
        <f>'9A'!AE$150</f>
        <v>0</v>
      </c>
      <c r="KD16" s="109">
        <f>'9A'!AF$150</f>
        <v>0</v>
      </c>
      <c r="KE16" s="109">
        <f>'9A'!AG$150</f>
        <v>0</v>
      </c>
      <c r="KF16" s="109">
        <f>'9A'!AH$150</f>
        <v>0</v>
      </c>
      <c r="KG16" s="109">
        <f>'9A'!Y$152</f>
        <v>0</v>
      </c>
      <c r="KH16" s="109">
        <f>'9A'!Z$152</f>
        <v>0</v>
      </c>
      <c r="KI16" s="109">
        <f>'9A'!AA$152</f>
        <v>0</v>
      </c>
      <c r="KJ16" s="109">
        <f>'9A'!AB$152</f>
        <v>0</v>
      </c>
      <c r="KK16" s="109">
        <f>'9A'!AC$152</f>
        <v>0</v>
      </c>
      <c r="KL16" s="109">
        <f>'9A'!AD$152</f>
        <v>0</v>
      </c>
      <c r="KM16" s="109">
        <f>'9A'!AE$152</f>
        <v>0</v>
      </c>
    </row>
    <row r="17" spans="1:299">
      <c r="A17" s="117">
        <v>10</v>
      </c>
      <c r="B17" s="115">
        <f>'10A'!$G$6</f>
        <v>0</v>
      </c>
      <c r="C17" s="109">
        <f>'10A'!C$112</f>
        <v>0</v>
      </c>
      <c r="D17" s="109">
        <f>'10A'!D$112</f>
        <v>0</v>
      </c>
      <c r="E17" s="109">
        <f>'10A'!E$112</f>
        <v>0</v>
      </c>
      <c r="F17" s="109">
        <f>'10A'!F$112</f>
        <v>0</v>
      </c>
      <c r="G17" s="109">
        <f>'10A'!G$112</f>
        <v>0</v>
      </c>
      <c r="H17" s="109">
        <f>'10A'!H$112</f>
        <v>0</v>
      </c>
      <c r="I17" s="109">
        <f>'10A'!I$112</f>
        <v>0</v>
      </c>
      <c r="J17" s="109">
        <f>'10A'!J$112</f>
        <v>0</v>
      </c>
      <c r="K17" s="109">
        <f>'10A'!K$112</f>
        <v>0</v>
      </c>
      <c r="L17" s="109">
        <f>'10A'!L$112</f>
        <v>0</v>
      </c>
      <c r="M17" s="109">
        <f>'10A'!M$112</f>
        <v>0</v>
      </c>
      <c r="N17" s="109">
        <f>'10A'!N$112</f>
        <v>0</v>
      </c>
      <c r="O17" s="109">
        <f>'10A'!O$112</f>
        <v>0</v>
      </c>
      <c r="P17" s="109">
        <f>'10A'!P$112</f>
        <v>0</v>
      </c>
      <c r="Q17" s="109">
        <f>'10A'!Q$112</f>
        <v>0</v>
      </c>
      <c r="R17" s="109">
        <f>'10A'!R$112</f>
        <v>0</v>
      </c>
      <c r="S17" s="260">
        <f>'10A'!Y$117</f>
        <v>0</v>
      </c>
      <c r="T17" s="260">
        <f>'10A'!Z$117</f>
        <v>0</v>
      </c>
      <c r="U17" s="260">
        <f>'10A'!AA$117</f>
        <v>0</v>
      </c>
      <c r="V17" s="260">
        <f>'10A'!AB$117</f>
        <v>0</v>
      </c>
      <c r="W17" s="260">
        <f>'10A'!AC$117</f>
        <v>0</v>
      </c>
      <c r="X17" s="260">
        <f>'10A'!AD$117</f>
        <v>0</v>
      </c>
      <c r="Y17" s="260">
        <f>'10A'!AE$117</f>
        <v>0</v>
      </c>
      <c r="Z17" s="260">
        <f>'10A'!AF$117</f>
        <v>0</v>
      </c>
      <c r="AA17" s="260">
        <f>'10A'!AG$117</f>
        <v>0</v>
      </c>
      <c r="AB17" s="260">
        <f>'10A'!AH$117</f>
        <v>0</v>
      </c>
      <c r="AC17" s="260">
        <f>'10A'!AI$117</f>
        <v>0</v>
      </c>
      <c r="AD17" s="260">
        <f>'10A'!AJ$117</f>
        <v>0</v>
      </c>
      <c r="AE17" s="109">
        <f>'10A'!Y$118</f>
        <v>0</v>
      </c>
      <c r="AF17" s="109">
        <f>'10A'!Z$118</f>
        <v>0</v>
      </c>
      <c r="AG17" s="109">
        <f>'10A'!AA$118</f>
        <v>0</v>
      </c>
      <c r="AH17" s="109">
        <f>'10A'!AB$118</f>
        <v>0</v>
      </c>
      <c r="AI17" s="109">
        <f>'10A'!AC$118</f>
        <v>0</v>
      </c>
      <c r="AJ17" s="109">
        <f>'10A'!AD$118</f>
        <v>0</v>
      </c>
      <c r="AK17" s="109">
        <f>'10A'!AE$118</f>
        <v>0</v>
      </c>
      <c r="AL17" s="109">
        <f>'10A'!AF$118</f>
        <v>0</v>
      </c>
      <c r="AM17" s="109">
        <f>'10A'!AG$118</f>
        <v>0</v>
      </c>
      <c r="AN17" s="109">
        <f>'10A'!AH$118</f>
        <v>0</v>
      </c>
      <c r="AO17" s="109">
        <f>'10A'!AI$118</f>
        <v>0</v>
      </c>
      <c r="AP17" s="109">
        <f>'10A'!AJ$118</f>
        <v>0</v>
      </c>
      <c r="AQ17" s="109">
        <f>'10A'!Y$119</f>
        <v>0</v>
      </c>
      <c r="AR17" s="109">
        <f>'10A'!Z$119</f>
        <v>0</v>
      </c>
      <c r="AS17" s="109">
        <f>'10A'!AA$119</f>
        <v>0</v>
      </c>
      <c r="AT17" s="109">
        <f>'10A'!AB$119</f>
        <v>0</v>
      </c>
      <c r="AU17" s="109">
        <f>'10A'!AC$119</f>
        <v>0</v>
      </c>
      <c r="AV17" s="109">
        <f>'10A'!AD$119</f>
        <v>0</v>
      </c>
      <c r="AW17" s="109">
        <f>'10A'!AE$119</f>
        <v>0</v>
      </c>
      <c r="AX17" s="109">
        <f>'10A'!AF$119</f>
        <v>0</v>
      </c>
      <c r="AY17" s="109">
        <f>'10A'!AG$119</f>
        <v>0</v>
      </c>
      <c r="AZ17" s="109">
        <f>'10A'!AH$119</f>
        <v>0</v>
      </c>
      <c r="BA17" s="109">
        <f>'10A'!AI$119</f>
        <v>0</v>
      </c>
      <c r="BB17" s="109">
        <f>'10A'!AJ$119</f>
        <v>0</v>
      </c>
      <c r="BC17" s="109">
        <f>'10A'!Y$120</f>
        <v>0</v>
      </c>
      <c r="BD17" s="109">
        <f>'10A'!Z$120</f>
        <v>0</v>
      </c>
      <c r="BE17" s="109">
        <f>'10A'!AA$120</f>
        <v>0</v>
      </c>
      <c r="BF17" s="109">
        <f>'10A'!AB$120</f>
        <v>0</v>
      </c>
      <c r="BG17" s="109">
        <f>'10A'!AC$120</f>
        <v>0</v>
      </c>
      <c r="BH17" s="109">
        <f>'10A'!AD$120</f>
        <v>0</v>
      </c>
      <c r="BI17" s="109">
        <f>'10A'!AE$120</f>
        <v>0</v>
      </c>
      <c r="BJ17" s="109">
        <f>'10A'!AF$120</f>
        <v>0</v>
      </c>
      <c r="BK17" s="109">
        <f>'10A'!AG$120</f>
        <v>0</v>
      </c>
      <c r="BL17" s="109">
        <f>'10A'!AH$120</f>
        <v>0</v>
      </c>
      <c r="BM17" s="109">
        <f>'10A'!AI$120</f>
        <v>0</v>
      </c>
      <c r="BN17" s="109">
        <f>'10A'!AJ$120</f>
        <v>0</v>
      </c>
      <c r="BO17" s="109">
        <f>'10A'!Y$121</f>
        <v>0</v>
      </c>
      <c r="BP17" s="109">
        <f>'10A'!Z$121</f>
        <v>0</v>
      </c>
      <c r="BQ17" s="109">
        <f>'10A'!AA$121</f>
        <v>0</v>
      </c>
      <c r="BR17" s="109">
        <f>'10A'!AB$121</f>
        <v>0</v>
      </c>
      <c r="BS17" s="109">
        <f>'10A'!AC$121</f>
        <v>0</v>
      </c>
      <c r="BT17" s="109">
        <f>'10A'!AD$121</f>
        <v>0</v>
      </c>
      <c r="BU17" s="109">
        <f>'10A'!AE$121</f>
        <v>0</v>
      </c>
      <c r="BV17" s="109">
        <f>'10A'!AF$121</f>
        <v>0</v>
      </c>
      <c r="BW17" s="109">
        <f>'10A'!AG$121</f>
        <v>0</v>
      </c>
      <c r="BX17" s="109">
        <f>'10A'!AH$121</f>
        <v>0</v>
      </c>
      <c r="BY17" s="109">
        <f>'10A'!AI$121</f>
        <v>0</v>
      </c>
      <c r="BZ17" s="109">
        <f>'10A'!AJ$121</f>
        <v>0</v>
      </c>
      <c r="CA17" s="262">
        <f>'10A'!Y$122</f>
        <v>0</v>
      </c>
      <c r="CB17" s="262">
        <f>'10A'!Z$122</f>
        <v>0</v>
      </c>
      <c r="CC17" s="262">
        <f>'10A'!AA$122</f>
        <v>0</v>
      </c>
      <c r="CD17" s="262">
        <f>'10A'!AB$122</f>
        <v>0</v>
      </c>
      <c r="CE17" s="262">
        <f>'10A'!AC$122</f>
        <v>0</v>
      </c>
      <c r="CF17" s="262">
        <f>'10A'!AD$122</f>
        <v>0</v>
      </c>
      <c r="CG17" s="262">
        <f>'10A'!AE$122</f>
        <v>0</v>
      </c>
      <c r="CH17" s="262">
        <f>'10A'!AF$122</f>
        <v>0</v>
      </c>
      <c r="CI17" s="262">
        <f>'10A'!AG$122</f>
        <v>0</v>
      </c>
      <c r="CJ17" s="262">
        <f>'10A'!AH$122</f>
        <v>0</v>
      </c>
      <c r="CK17" s="262">
        <f>'10A'!AI$122</f>
        <v>0</v>
      </c>
      <c r="CL17" s="262">
        <f>'10A'!AJ$122</f>
        <v>0</v>
      </c>
      <c r="CM17" s="262">
        <f>'10A'!Y$123</f>
        <v>0</v>
      </c>
      <c r="CN17" s="262">
        <f>'10A'!Z$123</f>
        <v>0</v>
      </c>
      <c r="CO17" s="262">
        <f>'10A'!AA$123</f>
        <v>0</v>
      </c>
      <c r="CP17" s="262">
        <f>'10A'!AB$123</f>
        <v>0</v>
      </c>
      <c r="CQ17" s="262">
        <f>'10A'!AC$123</f>
        <v>0</v>
      </c>
      <c r="CR17" s="262">
        <f>'10A'!AD$123</f>
        <v>0</v>
      </c>
      <c r="CS17" s="262">
        <f>'10A'!AE$123</f>
        <v>0</v>
      </c>
      <c r="CT17" s="262">
        <f>'10A'!AF$123</f>
        <v>0</v>
      </c>
      <c r="CU17" s="262">
        <f>'10A'!AG$123</f>
        <v>0</v>
      </c>
      <c r="CV17" s="262">
        <f>'10A'!AH$123</f>
        <v>0</v>
      </c>
      <c r="CW17" s="262">
        <f>'10A'!AI$123</f>
        <v>0</v>
      </c>
      <c r="CX17" s="262">
        <f>'10A'!AJ$123</f>
        <v>0</v>
      </c>
      <c r="CY17" s="262">
        <f>'10A'!Y$124</f>
        <v>0</v>
      </c>
      <c r="CZ17" s="262">
        <f>'10A'!Z$124</f>
        <v>0</v>
      </c>
      <c r="DA17" s="262">
        <f>'10A'!AA$124</f>
        <v>0</v>
      </c>
      <c r="DB17" s="262">
        <f>'10A'!AB$124</f>
        <v>0</v>
      </c>
      <c r="DC17" s="262">
        <f>'10A'!AC$124</f>
        <v>0</v>
      </c>
      <c r="DD17" s="262">
        <f>'10A'!AD$124</f>
        <v>0</v>
      </c>
      <c r="DE17" s="262">
        <f>'10A'!AE$124</f>
        <v>0</v>
      </c>
      <c r="DF17" s="262">
        <f>'10A'!AF$124</f>
        <v>0</v>
      </c>
      <c r="DG17" s="262">
        <f>'10A'!AG$124</f>
        <v>0</v>
      </c>
      <c r="DH17" s="262">
        <f>'10A'!AH$124</f>
        <v>0</v>
      </c>
      <c r="DI17" s="262">
        <f>'10A'!AI$124</f>
        <v>0</v>
      </c>
      <c r="DJ17" s="262">
        <f>'10A'!AJ$124</f>
        <v>0</v>
      </c>
      <c r="DK17" s="109">
        <f>'10A'!Y$127</f>
        <v>0</v>
      </c>
      <c r="DL17" s="109">
        <f>'10A'!Z$127</f>
        <v>0</v>
      </c>
      <c r="DM17" s="109">
        <f>'10A'!AA$127</f>
        <v>0</v>
      </c>
      <c r="DN17" s="109">
        <f>'10A'!AB$127</f>
        <v>0</v>
      </c>
      <c r="DO17" s="109">
        <f>'10A'!AC$127</f>
        <v>0</v>
      </c>
      <c r="DP17" s="109">
        <f>'10A'!AD$127</f>
        <v>0</v>
      </c>
      <c r="DQ17" s="109">
        <f>'10A'!AE$127</f>
        <v>0</v>
      </c>
      <c r="DR17" s="109">
        <f>'10A'!AF$127</f>
        <v>0</v>
      </c>
      <c r="DS17" s="109">
        <f>'10A'!Y$128</f>
        <v>0</v>
      </c>
      <c r="DT17" s="109">
        <f>'10A'!Z$128</f>
        <v>0</v>
      </c>
      <c r="DU17" s="109">
        <f>'10A'!AA$128</f>
        <v>0</v>
      </c>
      <c r="DV17" s="109">
        <f>'10A'!AB$128</f>
        <v>0</v>
      </c>
      <c r="DW17" s="109">
        <f>'10A'!AC$128</f>
        <v>0</v>
      </c>
      <c r="DX17" s="109">
        <f>'10A'!AD$128</f>
        <v>0</v>
      </c>
      <c r="DY17" s="109">
        <f>'10A'!AE$128</f>
        <v>0</v>
      </c>
      <c r="DZ17" s="109">
        <f>'10A'!AF$128</f>
        <v>0</v>
      </c>
      <c r="EA17" s="109">
        <f>'10A'!Y$129</f>
        <v>0</v>
      </c>
      <c r="EB17" s="109">
        <f>'10A'!Z$129</f>
        <v>0</v>
      </c>
      <c r="EC17" s="109">
        <f>'10A'!AA$129</f>
        <v>0</v>
      </c>
      <c r="ED17" s="109">
        <f>'10A'!AB$129</f>
        <v>0</v>
      </c>
      <c r="EE17" s="109">
        <f>'10A'!AC$129</f>
        <v>0</v>
      </c>
      <c r="EF17" s="109">
        <f>'10A'!AD$129</f>
        <v>0</v>
      </c>
      <c r="EG17" s="109">
        <f>'10A'!AE$129</f>
        <v>0</v>
      </c>
      <c r="EH17" s="109">
        <f>'10A'!AF$129</f>
        <v>0</v>
      </c>
      <c r="EI17" s="109">
        <f>'10A'!Y$130</f>
        <v>0</v>
      </c>
      <c r="EJ17" s="109">
        <f>'10A'!Z$130</f>
        <v>0</v>
      </c>
      <c r="EK17" s="109">
        <f>'10A'!AA$130</f>
        <v>0</v>
      </c>
      <c r="EL17" s="109">
        <f>'10A'!AB$130</f>
        <v>0</v>
      </c>
      <c r="EM17" s="109">
        <f>'10A'!AC$130</f>
        <v>0</v>
      </c>
      <c r="EN17" s="109">
        <f>'10A'!AD$130</f>
        <v>0</v>
      </c>
      <c r="EO17" s="109">
        <f>'10A'!AE$130</f>
        <v>0</v>
      </c>
      <c r="EP17" s="109">
        <f>'10A'!AF$130</f>
        <v>0</v>
      </c>
      <c r="EQ17" s="109">
        <f>'10A'!Y$131</f>
        <v>0</v>
      </c>
      <c r="ER17" s="109">
        <f>'10A'!Z$131</f>
        <v>0</v>
      </c>
      <c r="ES17" s="109">
        <f>'10A'!AA$131</f>
        <v>0</v>
      </c>
      <c r="ET17" s="109">
        <f>'10A'!AB$131</f>
        <v>0</v>
      </c>
      <c r="EU17" s="109">
        <f>'10A'!AC$131</f>
        <v>0</v>
      </c>
      <c r="EV17" s="109">
        <f>'10A'!AD$131</f>
        <v>0</v>
      </c>
      <c r="EW17" s="109">
        <f>'10A'!AE$131</f>
        <v>0</v>
      </c>
      <c r="EX17" s="109">
        <f>'10A'!AF$131</f>
        <v>0</v>
      </c>
      <c r="EY17" s="109">
        <f>'10A'!Y$132</f>
        <v>0</v>
      </c>
      <c r="EZ17" s="109">
        <f>'10A'!Z$132</f>
        <v>0</v>
      </c>
      <c r="FA17" s="109">
        <f>'10A'!AA$132</f>
        <v>0</v>
      </c>
      <c r="FB17" s="109">
        <f>'10A'!AB$132</f>
        <v>0</v>
      </c>
      <c r="FC17" s="109">
        <f>'10A'!AC$132</f>
        <v>0</v>
      </c>
      <c r="FD17" s="109">
        <f>'10A'!AD$132</f>
        <v>0</v>
      </c>
      <c r="FE17" s="109">
        <f>'10A'!AE$132</f>
        <v>0</v>
      </c>
      <c r="FF17" s="109">
        <f>'10A'!AF$132</f>
        <v>0</v>
      </c>
      <c r="FG17" s="109">
        <f>'10A'!Y$133</f>
        <v>0</v>
      </c>
      <c r="FH17" s="109">
        <f>'10A'!Z$133</f>
        <v>0</v>
      </c>
      <c r="FI17" s="109">
        <f>'10A'!AA$133</f>
        <v>0</v>
      </c>
      <c r="FJ17" s="109">
        <f>'10A'!AB$133</f>
        <v>0</v>
      </c>
      <c r="FK17" s="109">
        <f>'10A'!AC$133</f>
        <v>0</v>
      </c>
      <c r="FL17" s="109">
        <f>'10A'!AD$133</f>
        <v>0</v>
      </c>
      <c r="FM17" s="109">
        <f>'10A'!AE$133</f>
        <v>0</v>
      </c>
      <c r="FN17" s="109">
        <f>'10A'!AF$133</f>
        <v>0</v>
      </c>
      <c r="FO17" s="109">
        <f>'10A'!Y$134</f>
        <v>0</v>
      </c>
      <c r="FP17" s="109">
        <f>'10A'!Z$134</f>
        <v>0</v>
      </c>
      <c r="FQ17" s="109">
        <f>'10A'!AA$134</f>
        <v>0</v>
      </c>
      <c r="FR17" s="109">
        <f>'10A'!AB$134</f>
        <v>0</v>
      </c>
      <c r="FS17" s="109">
        <f>'10A'!AC$134</f>
        <v>0</v>
      </c>
      <c r="FT17" s="109">
        <f>'10A'!AD$134</f>
        <v>0</v>
      </c>
      <c r="FU17" s="109">
        <f>'10A'!AE$134</f>
        <v>0</v>
      </c>
      <c r="FV17" s="109">
        <f>'10A'!AF$134</f>
        <v>0</v>
      </c>
      <c r="FW17" s="109">
        <f>'10A'!Y$137</f>
        <v>0</v>
      </c>
      <c r="FX17" s="109">
        <f>'10A'!Z$137</f>
        <v>0</v>
      </c>
      <c r="FY17" s="109">
        <f>'10A'!AA$137</f>
        <v>0</v>
      </c>
      <c r="FZ17" s="109">
        <f>'10A'!AB$137</f>
        <v>0</v>
      </c>
      <c r="GA17" s="109">
        <f>'10A'!AC$137</f>
        <v>0</v>
      </c>
      <c r="GB17" s="109">
        <f>'10A'!AD$137</f>
        <v>0</v>
      </c>
      <c r="GC17" s="109">
        <f>'10A'!AE$137</f>
        <v>0</v>
      </c>
      <c r="GD17" s="109">
        <f>'10A'!AF$137</f>
        <v>0</v>
      </c>
      <c r="GE17" s="109">
        <f>'10A'!Y$138</f>
        <v>0</v>
      </c>
      <c r="GF17" s="109">
        <f>'10A'!Z$138</f>
        <v>0</v>
      </c>
      <c r="GG17" s="109">
        <f>'10A'!AA$138</f>
        <v>0</v>
      </c>
      <c r="GH17" s="109">
        <f>'10A'!AB$138</f>
        <v>0</v>
      </c>
      <c r="GI17" s="109">
        <f>'10A'!AC$138</f>
        <v>0</v>
      </c>
      <c r="GJ17" s="109">
        <f>'10A'!AD$138</f>
        <v>0</v>
      </c>
      <c r="GK17" s="109">
        <f>'10A'!AE$138</f>
        <v>0</v>
      </c>
      <c r="GL17" s="109">
        <f>'10A'!AF$138</f>
        <v>0</v>
      </c>
      <c r="GM17" s="109">
        <f>'10A'!Y$139</f>
        <v>0</v>
      </c>
      <c r="GN17" s="109">
        <f>'10A'!Z$139</f>
        <v>0</v>
      </c>
      <c r="GO17" s="109">
        <f>'10A'!AA$139</f>
        <v>0</v>
      </c>
      <c r="GP17" s="109">
        <f>'10A'!AB$139</f>
        <v>0</v>
      </c>
      <c r="GQ17" s="109">
        <f>'10A'!AC$139</f>
        <v>0</v>
      </c>
      <c r="GR17" s="109">
        <f>'10A'!AD$139</f>
        <v>0</v>
      </c>
      <c r="GS17" s="109">
        <f>'10A'!AE$139</f>
        <v>0</v>
      </c>
      <c r="GT17" s="109">
        <f>'10A'!AF$139</f>
        <v>0</v>
      </c>
      <c r="GU17" s="109">
        <f>'10A'!Y$140</f>
        <v>0</v>
      </c>
      <c r="GV17" s="109">
        <f>'10A'!Z$140</f>
        <v>0</v>
      </c>
      <c r="GW17" s="109">
        <f>'10A'!AA$140</f>
        <v>0</v>
      </c>
      <c r="GX17" s="109">
        <f>'10A'!AB$140</f>
        <v>0</v>
      </c>
      <c r="GY17" s="109">
        <f>'10A'!AC$140</f>
        <v>0</v>
      </c>
      <c r="GZ17" s="109">
        <f>'10A'!AD$140</f>
        <v>0</v>
      </c>
      <c r="HA17" s="109">
        <f>'10A'!AE$140</f>
        <v>0</v>
      </c>
      <c r="HB17" s="109">
        <f>'10A'!AF$140</f>
        <v>0</v>
      </c>
      <c r="HC17" s="109">
        <f>'10A'!Y$141</f>
        <v>0</v>
      </c>
      <c r="HD17" s="109">
        <f>'10A'!Z$141</f>
        <v>0</v>
      </c>
      <c r="HE17" s="109">
        <f>'10A'!AA$141</f>
        <v>0</v>
      </c>
      <c r="HF17" s="109">
        <f>'10A'!AB$141</f>
        <v>0</v>
      </c>
      <c r="HG17" s="109">
        <f>'10A'!AC$141</f>
        <v>0</v>
      </c>
      <c r="HH17" s="109">
        <f>'10A'!AD$141</f>
        <v>0</v>
      </c>
      <c r="HI17" s="109">
        <f>'10A'!AE$141</f>
        <v>0</v>
      </c>
      <c r="HJ17" s="109">
        <f>'10A'!AF$141</f>
        <v>0</v>
      </c>
      <c r="HK17" s="109">
        <f>'10A'!Y$142</f>
        <v>0</v>
      </c>
      <c r="HL17" s="109">
        <f>'10A'!Z$142</f>
        <v>0</v>
      </c>
      <c r="HM17" s="109">
        <f>'10A'!AA$142</f>
        <v>0</v>
      </c>
      <c r="HN17" s="109">
        <f>'10A'!AB$142</f>
        <v>0</v>
      </c>
      <c r="HO17" s="109">
        <f>'10A'!AC$142</f>
        <v>0</v>
      </c>
      <c r="HP17" s="109">
        <f>'10A'!AD$142</f>
        <v>0</v>
      </c>
      <c r="HQ17" s="109">
        <f>'10A'!AE$142</f>
        <v>0</v>
      </c>
      <c r="HR17" s="109">
        <f>'10A'!AF$142</f>
        <v>0</v>
      </c>
      <c r="HS17" s="109">
        <f>'10A'!Y$143</f>
        <v>0</v>
      </c>
      <c r="HT17" s="109">
        <f>'10A'!Z$143</f>
        <v>0</v>
      </c>
      <c r="HU17" s="109">
        <f>'10A'!AA$143</f>
        <v>0</v>
      </c>
      <c r="HV17" s="109">
        <f>'10A'!AB$143</f>
        <v>0</v>
      </c>
      <c r="HW17" s="109">
        <f>'10A'!AC$143</f>
        <v>0</v>
      </c>
      <c r="HX17" s="109">
        <f>'10A'!AD$143</f>
        <v>0</v>
      </c>
      <c r="HY17" s="109">
        <f>'10A'!AE$143</f>
        <v>0</v>
      </c>
      <c r="HZ17" s="109">
        <f>'10A'!AF$143</f>
        <v>0</v>
      </c>
      <c r="IA17" s="109">
        <f>'10A'!Y$144</f>
        <v>0</v>
      </c>
      <c r="IB17" s="109">
        <f>'10A'!Z$144</f>
        <v>0</v>
      </c>
      <c r="IC17" s="109">
        <f>'10A'!AA$144</f>
        <v>0</v>
      </c>
      <c r="ID17" s="109">
        <f>'10A'!AB$144</f>
        <v>0</v>
      </c>
      <c r="IE17" s="109">
        <f>'10A'!AC$144</f>
        <v>0</v>
      </c>
      <c r="IF17" s="109">
        <f>'10A'!AD$144</f>
        <v>0</v>
      </c>
      <c r="IG17" s="109">
        <f>'10A'!AE$144</f>
        <v>0</v>
      </c>
      <c r="IH17" s="109">
        <f>'10A'!AF$144</f>
        <v>0</v>
      </c>
      <c r="II17" s="109">
        <f>'10A'!Y$146</f>
        <v>0</v>
      </c>
      <c r="IJ17" s="109">
        <f>'10A'!Z$146</f>
        <v>0</v>
      </c>
      <c r="IK17" s="109">
        <f>'10A'!AA$146</f>
        <v>0</v>
      </c>
      <c r="IL17" s="109">
        <f>'10A'!AB$146</f>
        <v>0</v>
      </c>
      <c r="IM17" s="109">
        <f>'10A'!AC$146</f>
        <v>0</v>
      </c>
      <c r="IN17" s="109">
        <f>'10A'!AD$146</f>
        <v>0</v>
      </c>
      <c r="IO17" s="109">
        <f>'10A'!AE$146</f>
        <v>0</v>
      </c>
      <c r="IP17" s="109">
        <f>'10A'!AF$146</f>
        <v>0</v>
      </c>
      <c r="IQ17" s="109">
        <f>'10A'!AG$146</f>
        <v>0</v>
      </c>
      <c r="IR17" s="109">
        <f>'10A'!AH$146</f>
        <v>0</v>
      </c>
      <c r="IS17" s="109">
        <f>'10A'!Y$147</f>
        <v>0</v>
      </c>
      <c r="IT17" s="109">
        <f>'10A'!Z$147</f>
        <v>0</v>
      </c>
      <c r="IU17" s="109">
        <f>'10A'!AA$147</f>
        <v>0</v>
      </c>
      <c r="IV17" s="109">
        <f>'10A'!AB$147</f>
        <v>0</v>
      </c>
      <c r="IW17" s="109">
        <f>'10A'!AC$147</f>
        <v>0</v>
      </c>
      <c r="IX17" s="109">
        <f>'10A'!AD$147</f>
        <v>0</v>
      </c>
      <c r="IY17" s="109">
        <f>'10A'!AE$147</f>
        <v>0</v>
      </c>
      <c r="IZ17" s="109">
        <f>'10A'!AF$147</f>
        <v>0</v>
      </c>
      <c r="JA17" s="109">
        <f>'10A'!AG$147</f>
        <v>0</v>
      </c>
      <c r="JB17" s="109">
        <f>'10A'!AH$147</f>
        <v>0</v>
      </c>
      <c r="JC17" s="109">
        <f>'10A'!Y$148</f>
        <v>0</v>
      </c>
      <c r="JD17" s="109">
        <f>'10A'!Z$148</f>
        <v>0</v>
      </c>
      <c r="JE17" s="109">
        <f>'10A'!AA$148</f>
        <v>0</v>
      </c>
      <c r="JF17" s="109">
        <f>'10A'!AB$148</f>
        <v>0</v>
      </c>
      <c r="JG17" s="109">
        <f>'10A'!AC$148</f>
        <v>0</v>
      </c>
      <c r="JH17" s="109">
        <f>'10A'!AD$148</f>
        <v>0</v>
      </c>
      <c r="JI17" s="109">
        <f>'10A'!AE$148</f>
        <v>0</v>
      </c>
      <c r="JJ17" s="109">
        <f>'10A'!AF$148</f>
        <v>0</v>
      </c>
      <c r="JK17" s="109">
        <f>'10A'!AG$148</f>
        <v>0</v>
      </c>
      <c r="JL17" s="109">
        <f>'10A'!AH$148</f>
        <v>0</v>
      </c>
      <c r="JM17" s="109">
        <f>'10A'!Y$149</f>
        <v>0</v>
      </c>
      <c r="JN17" s="109">
        <f>'10A'!Z$149</f>
        <v>0</v>
      </c>
      <c r="JO17" s="109">
        <f>'10A'!AA$149</f>
        <v>0</v>
      </c>
      <c r="JP17" s="109">
        <f>'10A'!AB$149</f>
        <v>0</v>
      </c>
      <c r="JQ17" s="109">
        <f>'10A'!AC$149</f>
        <v>0</v>
      </c>
      <c r="JR17" s="109">
        <f>'10A'!AD$149</f>
        <v>0</v>
      </c>
      <c r="JS17" s="109">
        <f>'10A'!AE$149</f>
        <v>0</v>
      </c>
      <c r="JT17" s="109">
        <f>'10A'!AF$149</f>
        <v>0</v>
      </c>
      <c r="JU17" s="109">
        <f>'10A'!AG$149</f>
        <v>0</v>
      </c>
      <c r="JV17" s="109">
        <f>'10A'!AH$149</f>
        <v>0</v>
      </c>
      <c r="JW17" s="109">
        <f>'10A'!Y$150</f>
        <v>0</v>
      </c>
      <c r="JX17" s="109">
        <f>'10A'!Z$150</f>
        <v>0</v>
      </c>
      <c r="JY17" s="109">
        <f>'10A'!AA$150</f>
        <v>0</v>
      </c>
      <c r="JZ17" s="109">
        <f>'10A'!AB$150</f>
        <v>0</v>
      </c>
      <c r="KA17" s="109">
        <f>'10A'!AC$150</f>
        <v>0</v>
      </c>
      <c r="KB17" s="109">
        <f>'10A'!AD$150</f>
        <v>0</v>
      </c>
      <c r="KC17" s="109">
        <f>'10A'!AE$150</f>
        <v>0</v>
      </c>
      <c r="KD17" s="109">
        <f>'10A'!AF$150</f>
        <v>0</v>
      </c>
      <c r="KE17" s="109">
        <f>'10A'!AG$150</f>
        <v>0</v>
      </c>
      <c r="KF17" s="109">
        <f>'10A'!AH$150</f>
        <v>0</v>
      </c>
      <c r="KG17" s="109">
        <f>'10A'!Y$152</f>
        <v>0</v>
      </c>
      <c r="KH17" s="109">
        <f>'10A'!Z$152</f>
        <v>0</v>
      </c>
      <c r="KI17" s="109">
        <f>'10A'!AA$152</f>
        <v>0</v>
      </c>
      <c r="KJ17" s="109">
        <f>'10A'!AB$152</f>
        <v>0</v>
      </c>
      <c r="KK17" s="109">
        <f>'10A'!AC$152</f>
        <v>0</v>
      </c>
      <c r="KL17" s="109">
        <f>'10A'!AD$152</f>
        <v>0</v>
      </c>
      <c r="KM17" s="109">
        <f>'10A'!AE$152</f>
        <v>0</v>
      </c>
    </row>
    <row r="18" spans="1:299">
      <c r="A18" s="117">
        <v>11</v>
      </c>
      <c r="B18" s="115">
        <f>'11A'!$G$6</f>
        <v>0</v>
      </c>
      <c r="C18" s="109">
        <f>'11A'!C$112</f>
        <v>0</v>
      </c>
      <c r="D18" s="109">
        <f>'11A'!D$112</f>
        <v>0</v>
      </c>
      <c r="E18" s="109">
        <f>'11A'!E$112</f>
        <v>0</v>
      </c>
      <c r="F18" s="109">
        <f>'11A'!F$112</f>
        <v>0</v>
      </c>
      <c r="G18" s="109">
        <f>'11A'!G$112</f>
        <v>0</v>
      </c>
      <c r="H18" s="109">
        <f>'11A'!H$112</f>
        <v>0</v>
      </c>
      <c r="I18" s="109">
        <f>'11A'!I$112</f>
        <v>0</v>
      </c>
      <c r="J18" s="109">
        <f>'11A'!J$112</f>
        <v>0</v>
      </c>
      <c r="K18" s="109">
        <f>'11A'!K$112</f>
        <v>0</v>
      </c>
      <c r="L18" s="109">
        <f>'11A'!L$112</f>
        <v>0</v>
      </c>
      <c r="M18" s="109">
        <f>'11A'!M$112</f>
        <v>0</v>
      </c>
      <c r="N18" s="109">
        <f>'11A'!N$112</f>
        <v>0</v>
      </c>
      <c r="O18" s="109">
        <f>'11A'!O$112</f>
        <v>0</v>
      </c>
      <c r="P18" s="109">
        <f>'11A'!P$112</f>
        <v>0</v>
      </c>
      <c r="Q18" s="109">
        <f>'11A'!Q$112</f>
        <v>0</v>
      </c>
      <c r="R18" s="109">
        <f>'11A'!R$112</f>
        <v>0</v>
      </c>
      <c r="S18" s="260">
        <f>'11A'!Y$117</f>
        <v>0</v>
      </c>
      <c r="T18" s="260">
        <f>'11A'!Z$117</f>
        <v>0</v>
      </c>
      <c r="U18" s="260">
        <f>'11A'!AA$117</f>
        <v>0</v>
      </c>
      <c r="V18" s="260">
        <f>'11A'!AB$117</f>
        <v>0</v>
      </c>
      <c r="W18" s="260">
        <f>'11A'!AC$117</f>
        <v>0</v>
      </c>
      <c r="X18" s="260">
        <f>'11A'!AD$117</f>
        <v>0</v>
      </c>
      <c r="Y18" s="260">
        <f>'11A'!AE$117</f>
        <v>0</v>
      </c>
      <c r="Z18" s="260">
        <f>'11A'!AF$117</f>
        <v>0</v>
      </c>
      <c r="AA18" s="260">
        <f>'11A'!AG$117</f>
        <v>0</v>
      </c>
      <c r="AB18" s="260">
        <f>'11A'!AH$117</f>
        <v>0</v>
      </c>
      <c r="AC18" s="260">
        <f>'11A'!AI$117</f>
        <v>0</v>
      </c>
      <c r="AD18" s="260">
        <f>'11A'!AJ$117</f>
        <v>0</v>
      </c>
      <c r="AE18" s="109">
        <f>'11A'!Y$118</f>
        <v>0</v>
      </c>
      <c r="AF18" s="109">
        <f>'11A'!Z$118</f>
        <v>0</v>
      </c>
      <c r="AG18" s="109">
        <f>'11A'!AA$118</f>
        <v>0</v>
      </c>
      <c r="AH18" s="109">
        <f>'11A'!AB$118</f>
        <v>0</v>
      </c>
      <c r="AI18" s="109">
        <f>'11A'!AC$118</f>
        <v>0</v>
      </c>
      <c r="AJ18" s="109">
        <f>'11A'!AD$118</f>
        <v>0</v>
      </c>
      <c r="AK18" s="109">
        <f>'11A'!AE$118</f>
        <v>0</v>
      </c>
      <c r="AL18" s="109">
        <f>'11A'!AF$118</f>
        <v>0</v>
      </c>
      <c r="AM18" s="109">
        <f>'11A'!AG$118</f>
        <v>0</v>
      </c>
      <c r="AN18" s="109">
        <f>'11A'!AH$118</f>
        <v>0</v>
      </c>
      <c r="AO18" s="109">
        <f>'11A'!AI$118</f>
        <v>0</v>
      </c>
      <c r="AP18" s="109">
        <f>'11A'!AJ$118</f>
        <v>0</v>
      </c>
      <c r="AQ18" s="109">
        <f>'11A'!Y$119</f>
        <v>0</v>
      </c>
      <c r="AR18" s="109">
        <f>'11A'!Z$119</f>
        <v>0</v>
      </c>
      <c r="AS18" s="109">
        <f>'11A'!AA$119</f>
        <v>0</v>
      </c>
      <c r="AT18" s="109">
        <f>'11A'!AB$119</f>
        <v>0</v>
      </c>
      <c r="AU18" s="109">
        <f>'11A'!AC$119</f>
        <v>0</v>
      </c>
      <c r="AV18" s="109">
        <f>'11A'!AD$119</f>
        <v>0</v>
      </c>
      <c r="AW18" s="109">
        <f>'11A'!AE$119</f>
        <v>0</v>
      </c>
      <c r="AX18" s="109">
        <f>'11A'!AF$119</f>
        <v>0</v>
      </c>
      <c r="AY18" s="109">
        <f>'11A'!AG$119</f>
        <v>0</v>
      </c>
      <c r="AZ18" s="109">
        <f>'11A'!AH$119</f>
        <v>0</v>
      </c>
      <c r="BA18" s="109">
        <f>'11A'!AI$119</f>
        <v>0</v>
      </c>
      <c r="BB18" s="109">
        <f>'11A'!AJ$119</f>
        <v>0</v>
      </c>
      <c r="BC18" s="109">
        <f>'11A'!Y$120</f>
        <v>0</v>
      </c>
      <c r="BD18" s="109">
        <f>'11A'!Z$120</f>
        <v>0</v>
      </c>
      <c r="BE18" s="109">
        <f>'11A'!AA$120</f>
        <v>0</v>
      </c>
      <c r="BF18" s="109">
        <f>'11A'!AB$120</f>
        <v>0</v>
      </c>
      <c r="BG18" s="109">
        <f>'11A'!AC$120</f>
        <v>0</v>
      </c>
      <c r="BH18" s="109">
        <f>'11A'!AD$120</f>
        <v>0</v>
      </c>
      <c r="BI18" s="109">
        <f>'11A'!AE$120</f>
        <v>0</v>
      </c>
      <c r="BJ18" s="109">
        <f>'11A'!AF$120</f>
        <v>0</v>
      </c>
      <c r="BK18" s="109">
        <f>'11A'!AG$120</f>
        <v>0</v>
      </c>
      <c r="BL18" s="109">
        <f>'11A'!AH$120</f>
        <v>0</v>
      </c>
      <c r="BM18" s="109">
        <f>'11A'!AI$120</f>
        <v>0</v>
      </c>
      <c r="BN18" s="109">
        <f>'11A'!AJ$120</f>
        <v>0</v>
      </c>
      <c r="BO18" s="109">
        <f>'11A'!Y$121</f>
        <v>0</v>
      </c>
      <c r="BP18" s="109">
        <f>'11A'!Z$121</f>
        <v>0</v>
      </c>
      <c r="BQ18" s="109">
        <f>'11A'!AA$121</f>
        <v>0</v>
      </c>
      <c r="BR18" s="109">
        <f>'11A'!AB$121</f>
        <v>0</v>
      </c>
      <c r="BS18" s="109">
        <f>'11A'!AC$121</f>
        <v>0</v>
      </c>
      <c r="BT18" s="109">
        <f>'11A'!AD$121</f>
        <v>0</v>
      </c>
      <c r="BU18" s="109">
        <f>'11A'!AE$121</f>
        <v>0</v>
      </c>
      <c r="BV18" s="109">
        <f>'11A'!AF$121</f>
        <v>0</v>
      </c>
      <c r="BW18" s="109">
        <f>'11A'!AG$121</f>
        <v>0</v>
      </c>
      <c r="BX18" s="109">
        <f>'11A'!AH$121</f>
        <v>0</v>
      </c>
      <c r="BY18" s="109">
        <f>'11A'!AI$121</f>
        <v>0</v>
      </c>
      <c r="BZ18" s="109">
        <f>'11A'!AJ$121</f>
        <v>0</v>
      </c>
      <c r="CA18" s="262">
        <f>'11A'!Y$122</f>
        <v>0</v>
      </c>
      <c r="CB18" s="262">
        <f>'11A'!Z$122</f>
        <v>0</v>
      </c>
      <c r="CC18" s="262">
        <f>'11A'!AA$122</f>
        <v>0</v>
      </c>
      <c r="CD18" s="262">
        <f>'11A'!AB$122</f>
        <v>0</v>
      </c>
      <c r="CE18" s="262">
        <f>'11A'!AC$122</f>
        <v>0</v>
      </c>
      <c r="CF18" s="262">
        <f>'11A'!AD$122</f>
        <v>0</v>
      </c>
      <c r="CG18" s="262">
        <f>'11A'!AE$122</f>
        <v>0</v>
      </c>
      <c r="CH18" s="262">
        <f>'11A'!AF$122</f>
        <v>0</v>
      </c>
      <c r="CI18" s="262">
        <f>'11A'!AG$122</f>
        <v>0</v>
      </c>
      <c r="CJ18" s="262">
        <f>'11A'!AH$122</f>
        <v>0</v>
      </c>
      <c r="CK18" s="262">
        <f>'11A'!AI$122</f>
        <v>0</v>
      </c>
      <c r="CL18" s="262">
        <f>'11A'!AJ$122</f>
        <v>0</v>
      </c>
      <c r="CM18" s="262">
        <f>'11A'!Y$123</f>
        <v>0</v>
      </c>
      <c r="CN18" s="262">
        <f>'11A'!Z$123</f>
        <v>0</v>
      </c>
      <c r="CO18" s="262">
        <f>'11A'!AA$123</f>
        <v>0</v>
      </c>
      <c r="CP18" s="262">
        <f>'11A'!AB$123</f>
        <v>0</v>
      </c>
      <c r="CQ18" s="262">
        <f>'11A'!AC$123</f>
        <v>0</v>
      </c>
      <c r="CR18" s="262">
        <f>'11A'!AD$123</f>
        <v>0</v>
      </c>
      <c r="CS18" s="262">
        <f>'11A'!AE$123</f>
        <v>0</v>
      </c>
      <c r="CT18" s="262">
        <f>'11A'!AF$123</f>
        <v>0</v>
      </c>
      <c r="CU18" s="262">
        <f>'11A'!AG$123</f>
        <v>0</v>
      </c>
      <c r="CV18" s="262">
        <f>'11A'!AH$123</f>
        <v>0</v>
      </c>
      <c r="CW18" s="262">
        <f>'11A'!AI$123</f>
        <v>0</v>
      </c>
      <c r="CX18" s="262">
        <f>'11A'!AJ$123</f>
        <v>0</v>
      </c>
      <c r="CY18" s="262">
        <f>'11A'!Y$124</f>
        <v>0</v>
      </c>
      <c r="CZ18" s="262">
        <f>'11A'!Z$124</f>
        <v>0</v>
      </c>
      <c r="DA18" s="262">
        <f>'11A'!AA$124</f>
        <v>0</v>
      </c>
      <c r="DB18" s="262">
        <f>'11A'!AB$124</f>
        <v>0</v>
      </c>
      <c r="DC18" s="262">
        <f>'11A'!AC$124</f>
        <v>0</v>
      </c>
      <c r="DD18" s="262">
        <f>'11A'!AD$124</f>
        <v>0</v>
      </c>
      <c r="DE18" s="262">
        <f>'11A'!AE$124</f>
        <v>0</v>
      </c>
      <c r="DF18" s="262">
        <f>'11A'!AF$124</f>
        <v>0</v>
      </c>
      <c r="DG18" s="262">
        <f>'11A'!AG$124</f>
        <v>0</v>
      </c>
      <c r="DH18" s="262">
        <f>'11A'!AH$124</f>
        <v>0</v>
      </c>
      <c r="DI18" s="262">
        <f>'11A'!AI$124</f>
        <v>0</v>
      </c>
      <c r="DJ18" s="262">
        <f>'11A'!AJ$124</f>
        <v>0</v>
      </c>
      <c r="DK18" s="109">
        <f>'11A'!Y$127</f>
        <v>0</v>
      </c>
      <c r="DL18" s="109">
        <f>'11A'!Z$127</f>
        <v>0</v>
      </c>
      <c r="DM18" s="109">
        <f>'11A'!AA$127</f>
        <v>0</v>
      </c>
      <c r="DN18" s="109">
        <f>'11A'!AB$127</f>
        <v>0</v>
      </c>
      <c r="DO18" s="109">
        <f>'11A'!AC$127</f>
        <v>0</v>
      </c>
      <c r="DP18" s="109">
        <f>'11A'!AD$127</f>
        <v>0</v>
      </c>
      <c r="DQ18" s="109">
        <f>'11A'!AE$127</f>
        <v>0</v>
      </c>
      <c r="DR18" s="109">
        <f>'11A'!AF$127</f>
        <v>0</v>
      </c>
      <c r="DS18" s="109">
        <f>'11A'!Y$128</f>
        <v>0</v>
      </c>
      <c r="DT18" s="109">
        <f>'11A'!Z$128</f>
        <v>0</v>
      </c>
      <c r="DU18" s="109">
        <f>'11A'!AA$128</f>
        <v>0</v>
      </c>
      <c r="DV18" s="109">
        <f>'11A'!AB$128</f>
        <v>0</v>
      </c>
      <c r="DW18" s="109">
        <f>'11A'!AC$128</f>
        <v>0</v>
      </c>
      <c r="DX18" s="109">
        <f>'11A'!AD$128</f>
        <v>0</v>
      </c>
      <c r="DY18" s="109">
        <f>'11A'!AE$128</f>
        <v>0</v>
      </c>
      <c r="DZ18" s="109">
        <f>'11A'!AF$128</f>
        <v>0</v>
      </c>
      <c r="EA18" s="109">
        <f>'11A'!Y$129</f>
        <v>0</v>
      </c>
      <c r="EB18" s="109">
        <f>'11A'!Z$129</f>
        <v>0</v>
      </c>
      <c r="EC18" s="109">
        <f>'11A'!AA$129</f>
        <v>0</v>
      </c>
      <c r="ED18" s="109">
        <f>'11A'!AB$129</f>
        <v>0</v>
      </c>
      <c r="EE18" s="109">
        <f>'11A'!AC$129</f>
        <v>0</v>
      </c>
      <c r="EF18" s="109">
        <f>'11A'!AD$129</f>
        <v>0</v>
      </c>
      <c r="EG18" s="109">
        <f>'11A'!AE$129</f>
        <v>0</v>
      </c>
      <c r="EH18" s="109">
        <f>'11A'!AF$129</f>
        <v>0</v>
      </c>
      <c r="EI18" s="109">
        <f>'11A'!Y$130</f>
        <v>0</v>
      </c>
      <c r="EJ18" s="109">
        <f>'11A'!Z$130</f>
        <v>0</v>
      </c>
      <c r="EK18" s="109">
        <f>'11A'!AA$130</f>
        <v>0</v>
      </c>
      <c r="EL18" s="109">
        <f>'11A'!AB$130</f>
        <v>0</v>
      </c>
      <c r="EM18" s="109">
        <f>'11A'!AC$130</f>
        <v>0</v>
      </c>
      <c r="EN18" s="109">
        <f>'11A'!AD$130</f>
        <v>0</v>
      </c>
      <c r="EO18" s="109">
        <f>'11A'!AE$130</f>
        <v>0</v>
      </c>
      <c r="EP18" s="109">
        <f>'11A'!AF$130</f>
        <v>0</v>
      </c>
      <c r="EQ18" s="109">
        <f>'11A'!Y$131</f>
        <v>0</v>
      </c>
      <c r="ER18" s="109">
        <f>'11A'!Z$131</f>
        <v>0</v>
      </c>
      <c r="ES18" s="109">
        <f>'11A'!AA$131</f>
        <v>0</v>
      </c>
      <c r="ET18" s="109">
        <f>'11A'!AB$131</f>
        <v>0</v>
      </c>
      <c r="EU18" s="109">
        <f>'11A'!AC$131</f>
        <v>0</v>
      </c>
      <c r="EV18" s="109">
        <f>'11A'!AD$131</f>
        <v>0</v>
      </c>
      <c r="EW18" s="109">
        <f>'11A'!AE$131</f>
        <v>0</v>
      </c>
      <c r="EX18" s="109">
        <f>'11A'!AF$131</f>
        <v>0</v>
      </c>
      <c r="EY18" s="109">
        <f>'11A'!Y$132</f>
        <v>0</v>
      </c>
      <c r="EZ18" s="109">
        <f>'11A'!Z$132</f>
        <v>0</v>
      </c>
      <c r="FA18" s="109">
        <f>'11A'!AA$132</f>
        <v>0</v>
      </c>
      <c r="FB18" s="109">
        <f>'11A'!AB$132</f>
        <v>0</v>
      </c>
      <c r="FC18" s="109">
        <f>'11A'!AC$132</f>
        <v>0</v>
      </c>
      <c r="FD18" s="109">
        <f>'11A'!AD$132</f>
        <v>0</v>
      </c>
      <c r="FE18" s="109">
        <f>'11A'!AE$132</f>
        <v>0</v>
      </c>
      <c r="FF18" s="109">
        <f>'11A'!AF$132</f>
        <v>0</v>
      </c>
      <c r="FG18" s="109">
        <f>'11A'!Y$133</f>
        <v>0</v>
      </c>
      <c r="FH18" s="109">
        <f>'11A'!Z$133</f>
        <v>0</v>
      </c>
      <c r="FI18" s="109">
        <f>'11A'!AA$133</f>
        <v>0</v>
      </c>
      <c r="FJ18" s="109">
        <f>'11A'!AB$133</f>
        <v>0</v>
      </c>
      <c r="FK18" s="109">
        <f>'11A'!AC$133</f>
        <v>0</v>
      </c>
      <c r="FL18" s="109">
        <f>'11A'!AD$133</f>
        <v>0</v>
      </c>
      <c r="FM18" s="109">
        <f>'11A'!AE$133</f>
        <v>0</v>
      </c>
      <c r="FN18" s="109">
        <f>'11A'!AF$133</f>
        <v>0</v>
      </c>
      <c r="FO18" s="109">
        <f>'11A'!Y$134</f>
        <v>0</v>
      </c>
      <c r="FP18" s="109">
        <f>'11A'!Z$134</f>
        <v>0</v>
      </c>
      <c r="FQ18" s="109">
        <f>'11A'!AA$134</f>
        <v>0</v>
      </c>
      <c r="FR18" s="109">
        <f>'11A'!AB$134</f>
        <v>0</v>
      </c>
      <c r="FS18" s="109">
        <f>'11A'!AC$134</f>
        <v>0</v>
      </c>
      <c r="FT18" s="109">
        <f>'11A'!AD$134</f>
        <v>0</v>
      </c>
      <c r="FU18" s="109">
        <f>'11A'!AE$134</f>
        <v>0</v>
      </c>
      <c r="FV18" s="109">
        <f>'11A'!AF$134</f>
        <v>0</v>
      </c>
      <c r="FW18" s="109">
        <f>'11A'!Y$137</f>
        <v>0</v>
      </c>
      <c r="FX18" s="109">
        <f>'11A'!Z$137</f>
        <v>0</v>
      </c>
      <c r="FY18" s="109">
        <f>'11A'!AA$137</f>
        <v>0</v>
      </c>
      <c r="FZ18" s="109">
        <f>'11A'!AB$137</f>
        <v>0</v>
      </c>
      <c r="GA18" s="109">
        <f>'11A'!AC$137</f>
        <v>0</v>
      </c>
      <c r="GB18" s="109">
        <f>'11A'!AD$137</f>
        <v>0</v>
      </c>
      <c r="GC18" s="109">
        <f>'11A'!AE$137</f>
        <v>0</v>
      </c>
      <c r="GD18" s="109">
        <f>'11A'!AF$137</f>
        <v>0</v>
      </c>
      <c r="GE18" s="109">
        <f>'11A'!Y$138</f>
        <v>0</v>
      </c>
      <c r="GF18" s="109">
        <f>'11A'!Z$138</f>
        <v>0</v>
      </c>
      <c r="GG18" s="109">
        <f>'11A'!AA$138</f>
        <v>0</v>
      </c>
      <c r="GH18" s="109">
        <f>'11A'!AB$138</f>
        <v>0</v>
      </c>
      <c r="GI18" s="109">
        <f>'11A'!AC$138</f>
        <v>0</v>
      </c>
      <c r="GJ18" s="109">
        <f>'11A'!AD$138</f>
        <v>0</v>
      </c>
      <c r="GK18" s="109">
        <f>'11A'!AE$138</f>
        <v>0</v>
      </c>
      <c r="GL18" s="109">
        <f>'11A'!AF$138</f>
        <v>0</v>
      </c>
      <c r="GM18" s="109">
        <f>'11A'!Y$139</f>
        <v>0</v>
      </c>
      <c r="GN18" s="109">
        <f>'11A'!Z$139</f>
        <v>0</v>
      </c>
      <c r="GO18" s="109">
        <f>'11A'!AA$139</f>
        <v>0</v>
      </c>
      <c r="GP18" s="109">
        <f>'11A'!AB$139</f>
        <v>0</v>
      </c>
      <c r="GQ18" s="109">
        <f>'11A'!AC$139</f>
        <v>0</v>
      </c>
      <c r="GR18" s="109">
        <f>'11A'!AD$139</f>
        <v>0</v>
      </c>
      <c r="GS18" s="109">
        <f>'11A'!AE$139</f>
        <v>0</v>
      </c>
      <c r="GT18" s="109">
        <f>'11A'!AF$139</f>
        <v>0</v>
      </c>
      <c r="GU18" s="109">
        <f>'11A'!Y$140</f>
        <v>0</v>
      </c>
      <c r="GV18" s="109">
        <f>'11A'!Z$140</f>
        <v>0</v>
      </c>
      <c r="GW18" s="109">
        <f>'11A'!AA$140</f>
        <v>0</v>
      </c>
      <c r="GX18" s="109">
        <f>'11A'!AB$140</f>
        <v>0</v>
      </c>
      <c r="GY18" s="109">
        <f>'11A'!AC$140</f>
        <v>0</v>
      </c>
      <c r="GZ18" s="109">
        <f>'11A'!AD$140</f>
        <v>0</v>
      </c>
      <c r="HA18" s="109">
        <f>'11A'!AE$140</f>
        <v>0</v>
      </c>
      <c r="HB18" s="109">
        <f>'11A'!AF$140</f>
        <v>0</v>
      </c>
      <c r="HC18" s="109">
        <f>'11A'!Y$141</f>
        <v>0</v>
      </c>
      <c r="HD18" s="109">
        <f>'11A'!Z$141</f>
        <v>0</v>
      </c>
      <c r="HE18" s="109">
        <f>'11A'!AA$141</f>
        <v>0</v>
      </c>
      <c r="HF18" s="109">
        <f>'11A'!AB$141</f>
        <v>0</v>
      </c>
      <c r="HG18" s="109">
        <f>'11A'!AC$141</f>
        <v>0</v>
      </c>
      <c r="HH18" s="109">
        <f>'11A'!AD$141</f>
        <v>0</v>
      </c>
      <c r="HI18" s="109">
        <f>'11A'!AE$141</f>
        <v>0</v>
      </c>
      <c r="HJ18" s="109">
        <f>'11A'!AF$141</f>
        <v>0</v>
      </c>
      <c r="HK18" s="109">
        <f>'11A'!Y$142</f>
        <v>0</v>
      </c>
      <c r="HL18" s="109">
        <f>'11A'!Z$142</f>
        <v>0</v>
      </c>
      <c r="HM18" s="109">
        <f>'11A'!AA$142</f>
        <v>0</v>
      </c>
      <c r="HN18" s="109">
        <f>'11A'!AB$142</f>
        <v>0</v>
      </c>
      <c r="HO18" s="109">
        <f>'11A'!AC$142</f>
        <v>0</v>
      </c>
      <c r="HP18" s="109">
        <f>'11A'!AD$142</f>
        <v>0</v>
      </c>
      <c r="HQ18" s="109">
        <f>'11A'!AE$142</f>
        <v>0</v>
      </c>
      <c r="HR18" s="109">
        <f>'11A'!AF$142</f>
        <v>0</v>
      </c>
      <c r="HS18" s="109">
        <f>'11A'!Y$143</f>
        <v>0</v>
      </c>
      <c r="HT18" s="109">
        <f>'11A'!Z$143</f>
        <v>0</v>
      </c>
      <c r="HU18" s="109">
        <f>'11A'!AA$143</f>
        <v>0</v>
      </c>
      <c r="HV18" s="109">
        <f>'11A'!AB$143</f>
        <v>0</v>
      </c>
      <c r="HW18" s="109">
        <f>'11A'!AC$143</f>
        <v>0</v>
      </c>
      <c r="HX18" s="109">
        <f>'11A'!AD$143</f>
        <v>0</v>
      </c>
      <c r="HY18" s="109">
        <f>'11A'!AE$143</f>
        <v>0</v>
      </c>
      <c r="HZ18" s="109">
        <f>'11A'!AF$143</f>
        <v>0</v>
      </c>
      <c r="IA18" s="109">
        <f>'11A'!Y$144</f>
        <v>0</v>
      </c>
      <c r="IB18" s="109">
        <f>'11A'!Z$144</f>
        <v>0</v>
      </c>
      <c r="IC18" s="109">
        <f>'11A'!AA$144</f>
        <v>0</v>
      </c>
      <c r="ID18" s="109">
        <f>'11A'!AB$144</f>
        <v>0</v>
      </c>
      <c r="IE18" s="109">
        <f>'11A'!AC$144</f>
        <v>0</v>
      </c>
      <c r="IF18" s="109">
        <f>'11A'!AD$144</f>
        <v>0</v>
      </c>
      <c r="IG18" s="109">
        <f>'11A'!AE$144</f>
        <v>0</v>
      </c>
      <c r="IH18" s="109">
        <f>'11A'!AF$144</f>
        <v>0</v>
      </c>
      <c r="II18" s="109">
        <f>'11A'!Y$146</f>
        <v>0</v>
      </c>
      <c r="IJ18" s="109">
        <f>'11A'!Z$146</f>
        <v>0</v>
      </c>
      <c r="IK18" s="109">
        <f>'11A'!AA$146</f>
        <v>0</v>
      </c>
      <c r="IL18" s="109">
        <f>'11A'!AB$146</f>
        <v>0</v>
      </c>
      <c r="IM18" s="109">
        <f>'11A'!AC$146</f>
        <v>0</v>
      </c>
      <c r="IN18" s="109">
        <f>'11A'!AD$146</f>
        <v>0</v>
      </c>
      <c r="IO18" s="109">
        <f>'11A'!AE$146</f>
        <v>0</v>
      </c>
      <c r="IP18" s="109">
        <f>'11A'!AF$146</f>
        <v>0</v>
      </c>
      <c r="IQ18" s="109">
        <f>'11A'!AG$146</f>
        <v>0</v>
      </c>
      <c r="IR18" s="109">
        <f>'11A'!AH$146</f>
        <v>0</v>
      </c>
      <c r="IS18" s="109">
        <f>'11A'!Y$147</f>
        <v>0</v>
      </c>
      <c r="IT18" s="109">
        <f>'11A'!Z$147</f>
        <v>0</v>
      </c>
      <c r="IU18" s="109">
        <f>'11A'!AA$147</f>
        <v>0</v>
      </c>
      <c r="IV18" s="109">
        <f>'11A'!AB$147</f>
        <v>0</v>
      </c>
      <c r="IW18" s="109">
        <f>'11A'!AC$147</f>
        <v>0</v>
      </c>
      <c r="IX18" s="109">
        <f>'11A'!AD$147</f>
        <v>0</v>
      </c>
      <c r="IY18" s="109">
        <f>'11A'!AE$147</f>
        <v>0</v>
      </c>
      <c r="IZ18" s="109">
        <f>'11A'!AF$147</f>
        <v>0</v>
      </c>
      <c r="JA18" s="109">
        <f>'11A'!AG$147</f>
        <v>0</v>
      </c>
      <c r="JB18" s="109">
        <f>'11A'!AH$147</f>
        <v>0</v>
      </c>
      <c r="JC18" s="109">
        <f>'11A'!Y$148</f>
        <v>0</v>
      </c>
      <c r="JD18" s="109">
        <f>'11A'!Z$148</f>
        <v>0</v>
      </c>
      <c r="JE18" s="109">
        <f>'11A'!AA$148</f>
        <v>0</v>
      </c>
      <c r="JF18" s="109">
        <f>'11A'!AB$148</f>
        <v>0</v>
      </c>
      <c r="JG18" s="109">
        <f>'11A'!AC$148</f>
        <v>0</v>
      </c>
      <c r="JH18" s="109">
        <f>'11A'!AD$148</f>
        <v>0</v>
      </c>
      <c r="JI18" s="109">
        <f>'11A'!AE$148</f>
        <v>0</v>
      </c>
      <c r="JJ18" s="109">
        <f>'11A'!AF$148</f>
        <v>0</v>
      </c>
      <c r="JK18" s="109">
        <f>'11A'!AG$148</f>
        <v>0</v>
      </c>
      <c r="JL18" s="109">
        <f>'11A'!AH$148</f>
        <v>0</v>
      </c>
      <c r="JM18" s="109">
        <f>'11A'!Y$149</f>
        <v>0</v>
      </c>
      <c r="JN18" s="109">
        <f>'11A'!Z$149</f>
        <v>0</v>
      </c>
      <c r="JO18" s="109">
        <f>'11A'!AA$149</f>
        <v>0</v>
      </c>
      <c r="JP18" s="109">
        <f>'11A'!AB$149</f>
        <v>0</v>
      </c>
      <c r="JQ18" s="109">
        <f>'11A'!AC$149</f>
        <v>0</v>
      </c>
      <c r="JR18" s="109">
        <f>'11A'!AD$149</f>
        <v>0</v>
      </c>
      <c r="JS18" s="109">
        <f>'11A'!AE$149</f>
        <v>0</v>
      </c>
      <c r="JT18" s="109">
        <f>'11A'!AF$149</f>
        <v>0</v>
      </c>
      <c r="JU18" s="109">
        <f>'11A'!AG$149</f>
        <v>0</v>
      </c>
      <c r="JV18" s="109">
        <f>'11A'!AH$149</f>
        <v>0</v>
      </c>
      <c r="JW18" s="109">
        <f>'11A'!Y$150</f>
        <v>0</v>
      </c>
      <c r="JX18" s="109">
        <f>'11A'!Z$150</f>
        <v>0</v>
      </c>
      <c r="JY18" s="109">
        <f>'11A'!AA$150</f>
        <v>0</v>
      </c>
      <c r="JZ18" s="109">
        <f>'11A'!AB$150</f>
        <v>0</v>
      </c>
      <c r="KA18" s="109">
        <f>'11A'!AC$150</f>
        <v>0</v>
      </c>
      <c r="KB18" s="109">
        <f>'11A'!AD$150</f>
        <v>0</v>
      </c>
      <c r="KC18" s="109">
        <f>'11A'!AE$150</f>
        <v>0</v>
      </c>
      <c r="KD18" s="109">
        <f>'11A'!AF$150</f>
        <v>0</v>
      </c>
      <c r="KE18" s="109">
        <f>'11A'!AG$150</f>
        <v>0</v>
      </c>
      <c r="KF18" s="109">
        <f>'11A'!AH$150</f>
        <v>0</v>
      </c>
      <c r="KG18" s="109">
        <f>'11A'!Y$152</f>
        <v>0</v>
      </c>
      <c r="KH18" s="109">
        <f>'11A'!Z$152</f>
        <v>0</v>
      </c>
      <c r="KI18" s="109">
        <f>'11A'!AA$152</f>
        <v>0</v>
      </c>
      <c r="KJ18" s="109">
        <f>'11A'!AB$152</f>
        <v>0</v>
      </c>
      <c r="KK18" s="109">
        <f>'11A'!AC$152</f>
        <v>0</v>
      </c>
      <c r="KL18" s="109">
        <f>'11A'!AD$152</f>
        <v>0</v>
      </c>
      <c r="KM18" s="109">
        <f>'11A'!AE$152</f>
        <v>0</v>
      </c>
    </row>
    <row r="19" spans="1:299">
      <c r="A19" s="117">
        <v>12</v>
      </c>
      <c r="B19" s="115">
        <f>'12A'!$G$6</f>
        <v>0</v>
      </c>
      <c r="C19" s="109">
        <f>'12A'!C$112</f>
        <v>0</v>
      </c>
      <c r="D19" s="109">
        <f>'12A'!D$112</f>
        <v>0</v>
      </c>
      <c r="E19" s="109">
        <f>'12A'!E$112</f>
        <v>0</v>
      </c>
      <c r="F19" s="109">
        <f>'12A'!F$112</f>
        <v>0</v>
      </c>
      <c r="G19" s="109">
        <f>'12A'!G$112</f>
        <v>0</v>
      </c>
      <c r="H19" s="109">
        <f>'12A'!H$112</f>
        <v>0</v>
      </c>
      <c r="I19" s="109">
        <f>'12A'!I$112</f>
        <v>0</v>
      </c>
      <c r="J19" s="109">
        <f>'12A'!J$112</f>
        <v>0</v>
      </c>
      <c r="K19" s="109">
        <f>'12A'!K$112</f>
        <v>0</v>
      </c>
      <c r="L19" s="109">
        <f>'12A'!L$112</f>
        <v>0</v>
      </c>
      <c r="M19" s="109">
        <f>'12A'!M$112</f>
        <v>0</v>
      </c>
      <c r="N19" s="109">
        <f>'12A'!N$112</f>
        <v>0</v>
      </c>
      <c r="O19" s="109">
        <f>'12A'!O$112</f>
        <v>0</v>
      </c>
      <c r="P19" s="109">
        <f>'12A'!P$112</f>
        <v>0</v>
      </c>
      <c r="Q19" s="109">
        <f>'12A'!Q$112</f>
        <v>0</v>
      </c>
      <c r="R19" s="109">
        <f>'12A'!R$112</f>
        <v>0</v>
      </c>
      <c r="S19" s="260">
        <f>'12A'!Y$117</f>
        <v>0</v>
      </c>
      <c r="T19" s="260">
        <f>'12A'!Z$117</f>
        <v>0</v>
      </c>
      <c r="U19" s="260">
        <f>'12A'!AA$117</f>
        <v>0</v>
      </c>
      <c r="V19" s="260">
        <f>'12A'!AB$117</f>
        <v>0</v>
      </c>
      <c r="W19" s="260">
        <f>'12A'!AC$117</f>
        <v>0</v>
      </c>
      <c r="X19" s="260">
        <f>'12A'!AD$117</f>
        <v>0</v>
      </c>
      <c r="Y19" s="260">
        <f>'12A'!AE$117</f>
        <v>0</v>
      </c>
      <c r="Z19" s="260">
        <f>'12A'!AF$117</f>
        <v>0</v>
      </c>
      <c r="AA19" s="260">
        <f>'12A'!AG$117</f>
        <v>0</v>
      </c>
      <c r="AB19" s="260">
        <f>'12A'!AH$117</f>
        <v>0</v>
      </c>
      <c r="AC19" s="260">
        <f>'12A'!AI$117</f>
        <v>0</v>
      </c>
      <c r="AD19" s="260">
        <f>'12A'!AJ$117</f>
        <v>0</v>
      </c>
      <c r="AE19" s="109">
        <f>'12A'!Y$118</f>
        <v>0</v>
      </c>
      <c r="AF19" s="109">
        <f>'12A'!Z$118</f>
        <v>0</v>
      </c>
      <c r="AG19" s="109">
        <f>'12A'!AA$118</f>
        <v>0</v>
      </c>
      <c r="AH19" s="109">
        <f>'12A'!AB$118</f>
        <v>0</v>
      </c>
      <c r="AI19" s="109">
        <f>'12A'!AC$118</f>
        <v>0</v>
      </c>
      <c r="AJ19" s="109">
        <f>'12A'!AD$118</f>
        <v>0</v>
      </c>
      <c r="AK19" s="109">
        <f>'12A'!AE$118</f>
        <v>0</v>
      </c>
      <c r="AL19" s="109">
        <f>'12A'!AF$118</f>
        <v>0</v>
      </c>
      <c r="AM19" s="109">
        <f>'12A'!AG$118</f>
        <v>0</v>
      </c>
      <c r="AN19" s="109">
        <f>'12A'!AH$118</f>
        <v>0</v>
      </c>
      <c r="AO19" s="109">
        <f>'12A'!AI$118</f>
        <v>0</v>
      </c>
      <c r="AP19" s="109">
        <f>'12A'!AJ$118</f>
        <v>0</v>
      </c>
      <c r="AQ19" s="109">
        <f>'12A'!Y$119</f>
        <v>0</v>
      </c>
      <c r="AR19" s="109">
        <f>'12A'!Z$119</f>
        <v>0</v>
      </c>
      <c r="AS19" s="109">
        <f>'12A'!AA$119</f>
        <v>0</v>
      </c>
      <c r="AT19" s="109">
        <f>'12A'!AB$119</f>
        <v>0</v>
      </c>
      <c r="AU19" s="109">
        <f>'12A'!AC$119</f>
        <v>0</v>
      </c>
      <c r="AV19" s="109">
        <f>'12A'!AD$119</f>
        <v>0</v>
      </c>
      <c r="AW19" s="109">
        <f>'12A'!AE$119</f>
        <v>0</v>
      </c>
      <c r="AX19" s="109">
        <f>'12A'!AF$119</f>
        <v>0</v>
      </c>
      <c r="AY19" s="109">
        <f>'12A'!AG$119</f>
        <v>0</v>
      </c>
      <c r="AZ19" s="109">
        <f>'12A'!AH$119</f>
        <v>0</v>
      </c>
      <c r="BA19" s="109">
        <f>'12A'!AI$119</f>
        <v>0</v>
      </c>
      <c r="BB19" s="109">
        <f>'12A'!AJ$119</f>
        <v>0</v>
      </c>
      <c r="BC19" s="109">
        <f>'12A'!Y$120</f>
        <v>0</v>
      </c>
      <c r="BD19" s="109">
        <f>'12A'!Z$120</f>
        <v>0</v>
      </c>
      <c r="BE19" s="109">
        <f>'12A'!AA$120</f>
        <v>0</v>
      </c>
      <c r="BF19" s="109">
        <f>'12A'!AB$120</f>
        <v>0</v>
      </c>
      <c r="BG19" s="109">
        <f>'12A'!AC$120</f>
        <v>0</v>
      </c>
      <c r="BH19" s="109">
        <f>'12A'!AD$120</f>
        <v>0</v>
      </c>
      <c r="BI19" s="109">
        <f>'12A'!AE$120</f>
        <v>0</v>
      </c>
      <c r="BJ19" s="109">
        <f>'12A'!AF$120</f>
        <v>0</v>
      </c>
      <c r="BK19" s="109">
        <f>'12A'!AG$120</f>
        <v>0</v>
      </c>
      <c r="BL19" s="109">
        <f>'12A'!AH$120</f>
        <v>0</v>
      </c>
      <c r="BM19" s="109">
        <f>'12A'!AI$120</f>
        <v>0</v>
      </c>
      <c r="BN19" s="109">
        <f>'12A'!AJ$120</f>
        <v>0</v>
      </c>
      <c r="BO19" s="109">
        <f>'12A'!Y$121</f>
        <v>0</v>
      </c>
      <c r="BP19" s="109">
        <f>'12A'!Z$121</f>
        <v>0</v>
      </c>
      <c r="BQ19" s="109">
        <f>'12A'!AA$121</f>
        <v>0</v>
      </c>
      <c r="BR19" s="109">
        <f>'12A'!AB$121</f>
        <v>0</v>
      </c>
      <c r="BS19" s="109">
        <f>'12A'!AC$121</f>
        <v>0</v>
      </c>
      <c r="BT19" s="109">
        <f>'12A'!AD$121</f>
        <v>0</v>
      </c>
      <c r="BU19" s="109">
        <f>'12A'!AE$121</f>
        <v>0</v>
      </c>
      <c r="BV19" s="109">
        <f>'12A'!AF$121</f>
        <v>0</v>
      </c>
      <c r="BW19" s="109">
        <f>'12A'!AG$121</f>
        <v>0</v>
      </c>
      <c r="BX19" s="109">
        <f>'12A'!AH$121</f>
        <v>0</v>
      </c>
      <c r="BY19" s="109">
        <f>'12A'!AI$121</f>
        <v>0</v>
      </c>
      <c r="BZ19" s="109">
        <f>'12A'!AJ$121</f>
        <v>0</v>
      </c>
      <c r="CA19" s="262">
        <f>'12A'!Y$122</f>
        <v>0</v>
      </c>
      <c r="CB19" s="262">
        <f>'12A'!Z$122</f>
        <v>0</v>
      </c>
      <c r="CC19" s="262">
        <f>'12A'!AA$122</f>
        <v>0</v>
      </c>
      <c r="CD19" s="262">
        <f>'12A'!AB$122</f>
        <v>0</v>
      </c>
      <c r="CE19" s="262">
        <f>'12A'!AC$122</f>
        <v>0</v>
      </c>
      <c r="CF19" s="262">
        <f>'12A'!AD$122</f>
        <v>0</v>
      </c>
      <c r="CG19" s="262">
        <f>'12A'!AE$122</f>
        <v>0</v>
      </c>
      <c r="CH19" s="262">
        <f>'12A'!AF$122</f>
        <v>0</v>
      </c>
      <c r="CI19" s="262">
        <f>'12A'!AG$122</f>
        <v>0</v>
      </c>
      <c r="CJ19" s="262">
        <f>'12A'!AH$122</f>
        <v>0</v>
      </c>
      <c r="CK19" s="262">
        <f>'12A'!AI$122</f>
        <v>0</v>
      </c>
      <c r="CL19" s="262">
        <f>'12A'!AJ$122</f>
        <v>0</v>
      </c>
      <c r="CM19" s="262">
        <f>'12A'!Y$123</f>
        <v>0</v>
      </c>
      <c r="CN19" s="262">
        <f>'12A'!Z$123</f>
        <v>0</v>
      </c>
      <c r="CO19" s="262">
        <f>'12A'!AA$123</f>
        <v>0</v>
      </c>
      <c r="CP19" s="262">
        <f>'12A'!AB$123</f>
        <v>0</v>
      </c>
      <c r="CQ19" s="262">
        <f>'12A'!AC$123</f>
        <v>0</v>
      </c>
      <c r="CR19" s="262">
        <f>'12A'!AD$123</f>
        <v>0</v>
      </c>
      <c r="CS19" s="262">
        <f>'12A'!AE$123</f>
        <v>0</v>
      </c>
      <c r="CT19" s="262">
        <f>'12A'!AF$123</f>
        <v>0</v>
      </c>
      <c r="CU19" s="262">
        <f>'12A'!AG$123</f>
        <v>0</v>
      </c>
      <c r="CV19" s="262">
        <f>'12A'!AH$123</f>
        <v>0</v>
      </c>
      <c r="CW19" s="262">
        <f>'12A'!AI$123</f>
        <v>0</v>
      </c>
      <c r="CX19" s="262">
        <f>'12A'!AJ$123</f>
        <v>0</v>
      </c>
      <c r="CY19" s="262">
        <f>'12A'!Y$124</f>
        <v>0</v>
      </c>
      <c r="CZ19" s="262">
        <f>'12A'!Z$124</f>
        <v>0</v>
      </c>
      <c r="DA19" s="262">
        <f>'12A'!AA$124</f>
        <v>0</v>
      </c>
      <c r="DB19" s="262">
        <f>'12A'!AB$124</f>
        <v>0</v>
      </c>
      <c r="DC19" s="262">
        <f>'12A'!AC$124</f>
        <v>0</v>
      </c>
      <c r="DD19" s="262">
        <f>'12A'!AD$124</f>
        <v>0</v>
      </c>
      <c r="DE19" s="262">
        <f>'12A'!AE$124</f>
        <v>0</v>
      </c>
      <c r="DF19" s="262">
        <f>'12A'!AF$124</f>
        <v>0</v>
      </c>
      <c r="DG19" s="262">
        <f>'12A'!AG$124</f>
        <v>0</v>
      </c>
      <c r="DH19" s="262">
        <f>'12A'!AH$124</f>
        <v>0</v>
      </c>
      <c r="DI19" s="262">
        <f>'12A'!AI$124</f>
        <v>0</v>
      </c>
      <c r="DJ19" s="262">
        <f>'12A'!AJ$124</f>
        <v>0</v>
      </c>
      <c r="DK19" s="109">
        <f>'12A'!Y$127</f>
        <v>0</v>
      </c>
      <c r="DL19" s="109">
        <f>'12A'!Z$127</f>
        <v>0</v>
      </c>
      <c r="DM19" s="109">
        <f>'12A'!AA$127</f>
        <v>0</v>
      </c>
      <c r="DN19" s="109">
        <f>'12A'!AB$127</f>
        <v>0</v>
      </c>
      <c r="DO19" s="109">
        <f>'12A'!AC$127</f>
        <v>0</v>
      </c>
      <c r="DP19" s="109">
        <f>'12A'!AD$127</f>
        <v>0</v>
      </c>
      <c r="DQ19" s="109">
        <f>'12A'!AE$127</f>
        <v>0</v>
      </c>
      <c r="DR19" s="109">
        <f>'12A'!AF$127</f>
        <v>0</v>
      </c>
      <c r="DS19" s="109">
        <f>'12A'!Y$128</f>
        <v>0</v>
      </c>
      <c r="DT19" s="109">
        <f>'12A'!Z$128</f>
        <v>0</v>
      </c>
      <c r="DU19" s="109">
        <f>'12A'!AA$128</f>
        <v>0</v>
      </c>
      <c r="DV19" s="109">
        <f>'12A'!AB$128</f>
        <v>0</v>
      </c>
      <c r="DW19" s="109">
        <f>'12A'!AC$128</f>
        <v>0</v>
      </c>
      <c r="DX19" s="109">
        <f>'12A'!AD$128</f>
        <v>0</v>
      </c>
      <c r="DY19" s="109">
        <f>'12A'!AE$128</f>
        <v>0</v>
      </c>
      <c r="DZ19" s="109">
        <f>'12A'!AF$128</f>
        <v>0</v>
      </c>
      <c r="EA19" s="109">
        <f>'12A'!Y$129</f>
        <v>0</v>
      </c>
      <c r="EB19" s="109">
        <f>'12A'!Z$129</f>
        <v>0</v>
      </c>
      <c r="EC19" s="109">
        <f>'12A'!AA$129</f>
        <v>0</v>
      </c>
      <c r="ED19" s="109">
        <f>'12A'!AB$129</f>
        <v>0</v>
      </c>
      <c r="EE19" s="109">
        <f>'12A'!AC$129</f>
        <v>0</v>
      </c>
      <c r="EF19" s="109">
        <f>'12A'!AD$129</f>
        <v>0</v>
      </c>
      <c r="EG19" s="109">
        <f>'12A'!AE$129</f>
        <v>0</v>
      </c>
      <c r="EH19" s="109">
        <f>'12A'!AF$129</f>
        <v>0</v>
      </c>
      <c r="EI19" s="109">
        <f>'12A'!Y$130</f>
        <v>0</v>
      </c>
      <c r="EJ19" s="109">
        <f>'12A'!Z$130</f>
        <v>0</v>
      </c>
      <c r="EK19" s="109">
        <f>'12A'!AA$130</f>
        <v>0</v>
      </c>
      <c r="EL19" s="109">
        <f>'12A'!AB$130</f>
        <v>0</v>
      </c>
      <c r="EM19" s="109">
        <f>'12A'!AC$130</f>
        <v>0</v>
      </c>
      <c r="EN19" s="109">
        <f>'12A'!AD$130</f>
        <v>0</v>
      </c>
      <c r="EO19" s="109">
        <f>'12A'!AE$130</f>
        <v>0</v>
      </c>
      <c r="EP19" s="109">
        <f>'12A'!AF$130</f>
        <v>0</v>
      </c>
      <c r="EQ19" s="109">
        <f>'12A'!Y$131</f>
        <v>0</v>
      </c>
      <c r="ER19" s="109">
        <f>'12A'!Z$131</f>
        <v>0</v>
      </c>
      <c r="ES19" s="109">
        <f>'12A'!AA$131</f>
        <v>0</v>
      </c>
      <c r="ET19" s="109">
        <f>'12A'!AB$131</f>
        <v>0</v>
      </c>
      <c r="EU19" s="109">
        <f>'12A'!AC$131</f>
        <v>0</v>
      </c>
      <c r="EV19" s="109">
        <f>'12A'!AD$131</f>
        <v>0</v>
      </c>
      <c r="EW19" s="109">
        <f>'12A'!AE$131</f>
        <v>0</v>
      </c>
      <c r="EX19" s="109">
        <f>'12A'!AF$131</f>
        <v>0</v>
      </c>
      <c r="EY19" s="109">
        <f>'12A'!Y$132</f>
        <v>0</v>
      </c>
      <c r="EZ19" s="109">
        <f>'12A'!Z$132</f>
        <v>0</v>
      </c>
      <c r="FA19" s="109">
        <f>'12A'!AA$132</f>
        <v>0</v>
      </c>
      <c r="FB19" s="109">
        <f>'12A'!AB$132</f>
        <v>0</v>
      </c>
      <c r="FC19" s="109">
        <f>'12A'!AC$132</f>
        <v>0</v>
      </c>
      <c r="FD19" s="109">
        <f>'12A'!AD$132</f>
        <v>0</v>
      </c>
      <c r="FE19" s="109">
        <f>'12A'!AE$132</f>
        <v>0</v>
      </c>
      <c r="FF19" s="109">
        <f>'12A'!AF$132</f>
        <v>0</v>
      </c>
      <c r="FG19" s="109">
        <f>'12A'!Y$133</f>
        <v>0</v>
      </c>
      <c r="FH19" s="109">
        <f>'12A'!Z$133</f>
        <v>0</v>
      </c>
      <c r="FI19" s="109">
        <f>'12A'!AA$133</f>
        <v>0</v>
      </c>
      <c r="FJ19" s="109">
        <f>'12A'!AB$133</f>
        <v>0</v>
      </c>
      <c r="FK19" s="109">
        <f>'12A'!AC$133</f>
        <v>0</v>
      </c>
      <c r="FL19" s="109">
        <f>'12A'!AD$133</f>
        <v>0</v>
      </c>
      <c r="FM19" s="109">
        <f>'12A'!AE$133</f>
        <v>0</v>
      </c>
      <c r="FN19" s="109">
        <f>'12A'!AF$133</f>
        <v>0</v>
      </c>
      <c r="FO19" s="109">
        <f>'12A'!Y$134</f>
        <v>0</v>
      </c>
      <c r="FP19" s="109">
        <f>'12A'!Z$134</f>
        <v>0</v>
      </c>
      <c r="FQ19" s="109">
        <f>'12A'!AA$134</f>
        <v>0</v>
      </c>
      <c r="FR19" s="109">
        <f>'12A'!AB$134</f>
        <v>0</v>
      </c>
      <c r="FS19" s="109">
        <f>'12A'!AC$134</f>
        <v>0</v>
      </c>
      <c r="FT19" s="109">
        <f>'12A'!AD$134</f>
        <v>0</v>
      </c>
      <c r="FU19" s="109">
        <f>'12A'!AE$134</f>
        <v>0</v>
      </c>
      <c r="FV19" s="109">
        <f>'12A'!AF$134</f>
        <v>0</v>
      </c>
      <c r="FW19" s="109">
        <f>'12A'!Y$137</f>
        <v>0</v>
      </c>
      <c r="FX19" s="109">
        <f>'12A'!Z$137</f>
        <v>0</v>
      </c>
      <c r="FY19" s="109">
        <f>'12A'!AA$137</f>
        <v>0</v>
      </c>
      <c r="FZ19" s="109">
        <f>'12A'!AB$137</f>
        <v>0</v>
      </c>
      <c r="GA19" s="109">
        <f>'12A'!AC$137</f>
        <v>0</v>
      </c>
      <c r="GB19" s="109">
        <f>'12A'!AD$137</f>
        <v>0</v>
      </c>
      <c r="GC19" s="109">
        <f>'12A'!AE$137</f>
        <v>0</v>
      </c>
      <c r="GD19" s="109">
        <f>'12A'!AF$137</f>
        <v>0</v>
      </c>
      <c r="GE19" s="109">
        <f>'12A'!Y$138</f>
        <v>0</v>
      </c>
      <c r="GF19" s="109">
        <f>'12A'!Z$138</f>
        <v>0</v>
      </c>
      <c r="GG19" s="109">
        <f>'12A'!AA$138</f>
        <v>0</v>
      </c>
      <c r="GH19" s="109">
        <f>'12A'!AB$138</f>
        <v>0</v>
      </c>
      <c r="GI19" s="109">
        <f>'12A'!AC$138</f>
        <v>0</v>
      </c>
      <c r="GJ19" s="109">
        <f>'12A'!AD$138</f>
        <v>0</v>
      </c>
      <c r="GK19" s="109">
        <f>'12A'!AE$138</f>
        <v>0</v>
      </c>
      <c r="GL19" s="109">
        <f>'12A'!AF$138</f>
        <v>0</v>
      </c>
      <c r="GM19" s="109">
        <f>'12A'!Y$139</f>
        <v>0</v>
      </c>
      <c r="GN19" s="109">
        <f>'12A'!Z$139</f>
        <v>0</v>
      </c>
      <c r="GO19" s="109">
        <f>'12A'!AA$139</f>
        <v>0</v>
      </c>
      <c r="GP19" s="109">
        <f>'12A'!AB$139</f>
        <v>0</v>
      </c>
      <c r="GQ19" s="109">
        <f>'12A'!AC$139</f>
        <v>0</v>
      </c>
      <c r="GR19" s="109">
        <f>'12A'!AD$139</f>
        <v>0</v>
      </c>
      <c r="GS19" s="109">
        <f>'12A'!AE$139</f>
        <v>0</v>
      </c>
      <c r="GT19" s="109">
        <f>'12A'!AF$139</f>
        <v>0</v>
      </c>
      <c r="GU19" s="109">
        <f>'12A'!Y$140</f>
        <v>0</v>
      </c>
      <c r="GV19" s="109">
        <f>'12A'!Z$140</f>
        <v>0</v>
      </c>
      <c r="GW19" s="109">
        <f>'12A'!AA$140</f>
        <v>0</v>
      </c>
      <c r="GX19" s="109">
        <f>'12A'!AB$140</f>
        <v>0</v>
      </c>
      <c r="GY19" s="109">
        <f>'12A'!AC$140</f>
        <v>0</v>
      </c>
      <c r="GZ19" s="109">
        <f>'12A'!AD$140</f>
        <v>0</v>
      </c>
      <c r="HA19" s="109">
        <f>'12A'!AE$140</f>
        <v>0</v>
      </c>
      <c r="HB19" s="109">
        <f>'12A'!AF$140</f>
        <v>0</v>
      </c>
      <c r="HC19" s="109">
        <f>'12A'!Y$141</f>
        <v>0</v>
      </c>
      <c r="HD19" s="109">
        <f>'12A'!Z$141</f>
        <v>0</v>
      </c>
      <c r="HE19" s="109">
        <f>'12A'!AA$141</f>
        <v>0</v>
      </c>
      <c r="HF19" s="109">
        <f>'12A'!AB$141</f>
        <v>0</v>
      </c>
      <c r="HG19" s="109">
        <f>'12A'!AC$141</f>
        <v>0</v>
      </c>
      <c r="HH19" s="109">
        <f>'12A'!AD$141</f>
        <v>0</v>
      </c>
      <c r="HI19" s="109">
        <f>'12A'!AE$141</f>
        <v>0</v>
      </c>
      <c r="HJ19" s="109">
        <f>'12A'!AF$141</f>
        <v>0</v>
      </c>
      <c r="HK19" s="109">
        <f>'12A'!Y$142</f>
        <v>0</v>
      </c>
      <c r="HL19" s="109">
        <f>'12A'!Z$142</f>
        <v>0</v>
      </c>
      <c r="HM19" s="109">
        <f>'12A'!AA$142</f>
        <v>0</v>
      </c>
      <c r="HN19" s="109">
        <f>'12A'!AB$142</f>
        <v>0</v>
      </c>
      <c r="HO19" s="109">
        <f>'12A'!AC$142</f>
        <v>0</v>
      </c>
      <c r="HP19" s="109">
        <f>'12A'!AD$142</f>
        <v>0</v>
      </c>
      <c r="HQ19" s="109">
        <f>'12A'!AE$142</f>
        <v>0</v>
      </c>
      <c r="HR19" s="109">
        <f>'12A'!AF$142</f>
        <v>0</v>
      </c>
      <c r="HS19" s="109">
        <f>'12A'!Y$143</f>
        <v>0</v>
      </c>
      <c r="HT19" s="109">
        <f>'12A'!Z$143</f>
        <v>0</v>
      </c>
      <c r="HU19" s="109">
        <f>'12A'!AA$143</f>
        <v>0</v>
      </c>
      <c r="HV19" s="109">
        <f>'12A'!AB$143</f>
        <v>0</v>
      </c>
      <c r="HW19" s="109">
        <f>'12A'!AC$143</f>
        <v>0</v>
      </c>
      <c r="HX19" s="109">
        <f>'12A'!AD$143</f>
        <v>0</v>
      </c>
      <c r="HY19" s="109">
        <f>'12A'!AE$143</f>
        <v>0</v>
      </c>
      <c r="HZ19" s="109">
        <f>'12A'!AF$143</f>
        <v>0</v>
      </c>
      <c r="IA19" s="109">
        <f>'12A'!Y$144</f>
        <v>0</v>
      </c>
      <c r="IB19" s="109">
        <f>'12A'!Z$144</f>
        <v>0</v>
      </c>
      <c r="IC19" s="109">
        <f>'12A'!AA$144</f>
        <v>0</v>
      </c>
      <c r="ID19" s="109">
        <f>'12A'!AB$144</f>
        <v>0</v>
      </c>
      <c r="IE19" s="109">
        <f>'12A'!AC$144</f>
        <v>0</v>
      </c>
      <c r="IF19" s="109">
        <f>'12A'!AD$144</f>
        <v>0</v>
      </c>
      <c r="IG19" s="109">
        <f>'12A'!AE$144</f>
        <v>0</v>
      </c>
      <c r="IH19" s="109">
        <f>'12A'!AF$144</f>
        <v>0</v>
      </c>
      <c r="II19" s="109">
        <f>'12A'!Y$146</f>
        <v>0</v>
      </c>
      <c r="IJ19" s="109">
        <f>'12A'!Z$146</f>
        <v>0</v>
      </c>
      <c r="IK19" s="109">
        <f>'12A'!AA$146</f>
        <v>0</v>
      </c>
      <c r="IL19" s="109">
        <f>'12A'!AB$146</f>
        <v>0</v>
      </c>
      <c r="IM19" s="109">
        <f>'12A'!AC$146</f>
        <v>0</v>
      </c>
      <c r="IN19" s="109">
        <f>'12A'!AD$146</f>
        <v>0</v>
      </c>
      <c r="IO19" s="109">
        <f>'12A'!AE$146</f>
        <v>0</v>
      </c>
      <c r="IP19" s="109">
        <f>'12A'!AF$146</f>
        <v>0</v>
      </c>
      <c r="IQ19" s="109">
        <f>'12A'!AG$146</f>
        <v>0</v>
      </c>
      <c r="IR19" s="109">
        <f>'12A'!AH$146</f>
        <v>0</v>
      </c>
      <c r="IS19" s="109">
        <f>'12A'!Y$147</f>
        <v>0</v>
      </c>
      <c r="IT19" s="109">
        <f>'12A'!Z$147</f>
        <v>0</v>
      </c>
      <c r="IU19" s="109">
        <f>'12A'!AA$147</f>
        <v>0</v>
      </c>
      <c r="IV19" s="109">
        <f>'12A'!AB$147</f>
        <v>0</v>
      </c>
      <c r="IW19" s="109">
        <f>'12A'!AC$147</f>
        <v>0</v>
      </c>
      <c r="IX19" s="109">
        <f>'12A'!AD$147</f>
        <v>0</v>
      </c>
      <c r="IY19" s="109">
        <f>'12A'!AE$147</f>
        <v>0</v>
      </c>
      <c r="IZ19" s="109">
        <f>'12A'!AF$147</f>
        <v>0</v>
      </c>
      <c r="JA19" s="109">
        <f>'12A'!AG$147</f>
        <v>0</v>
      </c>
      <c r="JB19" s="109">
        <f>'12A'!AH$147</f>
        <v>0</v>
      </c>
      <c r="JC19" s="109">
        <f>'12A'!Y$148</f>
        <v>0</v>
      </c>
      <c r="JD19" s="109">
        <f>'12A'!Z$148</f>
        <v>0</v>
      </c>
      <c r="JE19" s="109">
        <f>'12A'!AA$148</f>
        <v>0</v>
      </c>
      <c r="JF19" s="109">
        <f>'12A'!AB$148</f>
        <v>0</v>
      </c>
      <c r="JG19" s="109">
        <f>'12A'!AC$148</f>
        <v>0</v>
      </c>
      <c r="JH19" s="109">
        <f>'12A'!AD$148</f>
        <v>0</v>
      </c>
      <c r="JI19" s="109">
        <f>'12A'!AE$148</f>
        <v>0</v>
      </c>
      <c r="JJ19" s="109">
        <f>'12A'!AF$148</f>
        <v>0</v>
      </c>
      <c r="JK19" s="109">
        <f>'12A'!AG$148</f>
        <v>0</v>
      </c>
      <c r="JL19" s="109">
        <f>'12A'!AH$148</f>
        <v>0</v>
      </c>
      <c r="JM19" s="109">
        <f>'12A'!Y$149</f>
        <v>0</v>
      </c>
      <c r="JN19" s="109">
        <f>'12A'!Z$149</f>
        <v>0</v>
      </c>
      <c r="JO19" s="109">
        <f>'12A'!AA$149</f>
        <v>0</v>
      </c>
      <c r="JP19" s="109">
        <f>'12A'!AB$149</f>
        <v>0</v>
      </c>
      <c r="JQ19" s="109">
        <f>'12A'!AC$149</f>
        <v>0</v>
      </c>
      <c r="JR19" s="109">
        <f>'12A'!AD$149</f>
        <v>0</v>
      </c>
      <c r="JS19" s="109">
        <f>'12A'!AE$149</f>
        <v>0</v>
      </c>
      <c r="JT19" s="109">
        <f>'12A'!AF$149</f>
        <v>0</v>
      </c>
      <c r="JU19" s="109">
        <f>'12A'!AG$149</f>
        <v>0</v>
      </c>
      <c r="JV19" s="109">
        <f>'12A'!AH$149</f>
        <v>0</v>
      </c>
      <c r="JW19" s="109">
        <f>'12A'!Y$150</f>
        <v>0</v>
      </c>
      <c r="JX19" s="109">
        <f>'12A'!Z$150</f>
        <v>0</v>
      </c>
      <c r="JY19" s="109">
        <f>'12A'!AA$150</f>
        <v>0</v>
      </c>
      <c r="JZ19" s="109">
        <f>'12A'!AB$150</f>
        <v>0</v>
      </c>
      <c r="KA19" s="109">
        <f>'12A'!AC$150</f>
        <v>0</v>
      </c>
      <c r="KB19" s="109">
        <f>'12A'!AD$150</f>
        <v>0</v>
      </c>
      <c r="KC19" s="109">
        <f>'12A'!AE$150</f>
        <v>0</v>
      </c>
      <c r="KD19" s="109">
        <f>'12A'!AF$150</f>
        <v>0</v>
      </c>
      <c r="KE19" s="109">
        <f>'12A'!AG$150</f>
        <v>0</v>
      </c>
      <c r="KF19" s="109">
        <f>'12A'!AH$150</f>
        <v>0</v>
      </c>
      <c r="KG19" s="109">
        <f>'12A'!Y$152</f>
        <v>0</v>
      </c>
      <c r="KH19" s="109">
        <f>'12A'!Z$152</f>
        <v>0</v>
      </c>
      <c r="KI19" s="109">
        <f>'12A'!AA$152</f>
        <v>0</v>
      </c>
      <c r="KJ19" s="109">
        <f>'12A'!AB$152</f>
        <v>0</v>
      </c>
      <c r="KK19" s="109">
        <f>'12A'!AC$152</f>
        <v>0</v>
      </c>
      <c r="KL19" s="109">
        <f>'12A'!AD$152</f>
        <v>0</v>
      </c>
      <c r="KM19" s="109">
        <f>'12A'!AE$152</f>
        <v>0</v>
      </c>
    </row>
    <row r="20" spans="1:299">
      <c r="A20" s="117">
        <v>13</v>
      </c>
      <c r="B20" s="115">
        <f>'13A'!$G$6</f>
        <v>0</v>
      </c>
      <c r="C20" s="109">
        <f>'13A'!C$112</f>
        <v>0</v>
      </c>
      <c r="D20" s="109">
        <f>'13A'!D$112</f>
        <v>0</v>
      </c>
      <c r="E20" s="109">
        <f>'13A'!E$112</f>
        <v>0</v>
      </c>
      <c r="F20" s="109">
        <f>'13A'!F$112</f>
        <v>0</v>
      </c>
      <c r="G20" s="109">
        <f>'13A'!G$112</f>
        <v>0</v>
      </c>
      <c r="H20" s="109">
        <f>'13A'!H$112</f>
        <v>0</v>
      </c>
      <c r="I20" s="109">
        <f>'13A'!I$112</f>
        <v>0</v>
      </c>
      <c r="J20" s="109">
        <f>'13A'!J$112</f>
        <v>0</v>
      </c>
      <c r="K20" s="109">
        <f>'13A'!K$112</f>
        <v>0</v>
      </c>
      <c r="L20" s="109">
        <f>'13A'!L$112</f>
        <v>0</v>
      </c>
      <c r="M20" s="109">
        <f>'13A'!M$112</f>
        <v>0</v>
      </c>
      <c r="N20" s="109">
        <f>'13A'!N$112</f>
        <v>0</v>
      </c>
      <c r="O20" s="109">
        <f>'13A'!O$112</f>
        <v>0</v>
      </c>
      <c r="P20" s="109">
        <f>'13A'!P$112</f>
        <v>0</v>
      </c>
      <c r="Q20" s="109">
        <f>'13A'!Q$112</f>
        <v>0</v>
      </c>
      <c r="R20" s="109">
        <f>'13A'!R$112</f>
        <v>0</v>
      </c>
      <c r="S20" s="260">
        <f>'13A'!Y$117</f>
        <v>0</v>
      </c>
      <c r="T20" s="260">
        <f>'13A'!Z$117</f>
        <v>0</v>
      </c>
      <c r="U20" s="260">
        <f>'13A'!AA$117</f>
        <v>0</v>
      </c>
      <c r="V20" s="260">
        <f>'13A'!AB$117</f>
        <v>0</v>
      </c>
      <c r="W20" s="260">
        <f>'13A'!AC$117</f>
        <v>0</v>
      </c>
      <c r="X20" s="260">
        <f>'13A'!AD$117</f>
        <v>0</v>
      </c>
      <c r="Y20" s="260">
        <f>'13A'!AE$117</f>
        <v>0</v>
      </c>
      <c r="Z20" s="260">
        <f>'13A'!AF$117</f>
        <v>0</v>
      </c>
      <c r="AA20" s="260">
        <f>'13A'!AG$117</f>
        <v>0</v>
      </c>
      <c r="AB20" s="260">
        <f>'13A'!AH$117</f>
        <v>0</v>
      </c>
      <c r="AC20" s="260">
        <f>'13A'!AI$117</f>
        <v>0</v>
      </c>
      <c r="AD20" s="260">
        <f>'13A'!AJ$117</f>
        <v>0</v>
      </c>
      <c r="AE20" s="109">
        <f>'13A'!Y$118</f>
        <v>0</v>
      </c>
      <c r="AF20" s="109">
        <f>'13A'!Z$118</f>
        <v>0</v>
      </c>
      <c r="AG20" s="109">
        <f>'13A'!AA$118</f>
        <v>0</v>
      </c>
      <c r="AH20" s="109">
        <f>'13A'!AB$118</f>
        <v>0</v>
      </c>
      <c r="AI20" s="109">
        <f>'13A'!AC$118</f>
        <v>0</v>
      </c>
      <c r="AJ20" s="109">
        <f>'13A'!AD$118</f>
        <v>0</v>
      </c>
      <c r="AK20" s="109">
        <f>'13A'!AE$118</f>
        <v>0</v>
      </c>
      <c r="AL20" s="109">
        <f>'13A'!AF$118</f>
        <v>0</v>
      </c>
      <c r="AM20" s="109">
        <f>'13A'!AG$118</f>
        <v>0</v>
      </c>
      <c r="AN20" s="109">
        <f>'13A'!AH$118</f>
        <v>0</v>
      </c>
      <c r="AO20" s="109">
        <f>'13A'!AI$118</f>
        <v>0</v>
      </c>
      <c r="AP20" s="109">
        <f>'13A'!AJ$118</f>
        <v>0</v>
      </c>
      <c r="AQ20" s="109">
        <f>'13A'!Y$119</f>
        <v>0</v>
      </c>
      <c r="AR20" s="109">
        <f>'13A'!Z$119</f>
        <v>0</v>
      </c>
      <c r="AS20" s="109">
        <f>'13A'!AA$119</f>
        <v>0</v>
      </c>
      <c r="AT20" s="109">
        <f>'13A'!AB$119</f>
        <v>0</v>
      </c>
      <c r="AU20" s="109">
        <f>'13A'!AC$119</f>
        <v>0</v>
      </c>
      <c r="AV20" s="109">
        <f>'13A'!AD$119</f>
        <v>0</v>
      </c>
      <c r="AW20" s="109">
        <f>'13A'!AE$119</f>
        <v>0</v>
      </c>
      <c r="AX20" s="109">
        <f>'13A'!AF$119</f>
        <v>0</v>
      </c>
      <c r="AY20" s="109">
        <f>'13A'!AG$119</f>
        <v>0</v>
      </c>
      <c r="AZ20" s="109">
        <f>'13A'!AH$119</f>
        <v>0</v>
      </c>
      <c r="BA20" s="109">
        <f>'13A'!AI$119</f>
        <v>0</v>
      </c>
      <c r="BB20" s="109">
        <f>'13A'!AJ$119</f>
        <v>0</v>
      </c>
      <c r="BC20" s="109">
        <f>'13A'!Y$120</f>
        <v>0</v>
      </c>
      <c r="BD20" s="109">
        <f>'13A'!Z$120</f>
        <v>0</v>
      </c>
      <c r="BE20" s="109">
        <f>'13A'!AA$120</f>
        <v>0</v>
      </c>
      <c r="BF20" s="109">
        <f>'13A'!AB$120</f>
        <v>0</v>
      </c>
      <c r="BG20" s="109">
        <f>'13A'!AC$120</f>
        <v>0</v>
      </c>
      <c r="BH20" s="109">
        <f>'13A'!AD$120</f>
        <v>0</v>
      </c>
      <c r="BI20" s="109">
        <f>'13A'!AE$120</f>
        <v>0</v>
      </c>
      <c r="BJ20" s="109">
        <f>'13A'!AF$120</f>
        <v>0</v>
      </c>
      <c r="BK20" s="109">
        <f>'13A'!AG$120</f>
        <v>0</v>
      </c>
      <c r="BL20" s="109">
        <f>'13A'!AH$120</f>
        <v>0</v>
      </c>
      <c r="BM20" s="109">
        <f>'13A'!AI$120</f>
        <v>0</v>
      </c>
      <c r="BN20" s="109">
        <f>'13A'!AJ$120</f>
        <v>0</v>
      </c>
      <c r="BO20" s="109">
        <f>'13A'!Y$121</f>
        <v>0</v>
      </c>
      <c r="BP20" s="109">
        <f>'13A'!Z$121</f>
        <v>0</v>
      </c>
      <c r="BQ20" s="109">
        <f>'13A'!AA$121</f>
        <v>0</v>
      </c>
      <c r="BR20" s="109">
        <f>'13A'!AB$121</f>
        <v>0</v>
      </c>
      <c r="BS20" s="109">
        <f>'13A'!AC$121</f>
        <v>0</v>
      </c>
      <c r="BT20" s="109">
        <f>'13A'!AD$121</f>
        <v>0</v>
      </c>
      <c r="BU20" s="109">
        <f>'13A'!AE$121</f>
        <v>0</v>
      </c>
      <c r="BV20" s="109">
        <f>'13A'!AF$121</f>
        <v>0</v>
      </c>
      <c r="BW20" s="109">
        <f>'13A'!AG$121</f>
        <v>0</v>
      </c>
      <c r="BX20" s="109">
        <f>'13A'!AH$121</f>
        <v>0</v>
      </c>
      <c r="BY20" s="109">
        <f>'13A'!AI$121</f>
        <v>0</v>
      </c>
      <c r="BZ20" s="109">
        <f>'13A'!AJ$121</f>
        <v>0</v>
      </c>
      <c r="CA20" s="262">
        <f>'13A'!Y$122</f>
        <v>0</v>
      </c>
      <c r="CB20" s="262">
        <f>'13A'!Z$122</f>
        <v>0</v>
      </c>
      <c r="CC20" s="262">
        <f>'13A'!AA$122</f>
        <v>0</v>
      </c>
      <c r="CD20" s="262">
        <f>'13A'!AB$122</f>
        <v>0</v>
      </c>
      <c r="CE20" s="262">
        <f>'13A'!AC$122</f>
        <v>0</v>
      </c>
      <c r="CF20" s="262">
        <f>'13A'!AD$122</f>
        <v>0</v>
      </c>
      <c r="CG20" s="262">
        <f>'13A'!AE$122</f>
        <v>0</v>
      </c>
      <c r="CH20" s="262">
        <f>'13A'!AF$122</f>
        <v>0</v>
      </c>
      <c r="CI20" s="262">
        <f>'13A'!AG$122</f>
        <v>0</v>
      </c>
      <c r="CJ20" s="262">
        <f>'13A'!AH$122</f>
        <v>0</v>
      </c>
      <c r="CK20" s="262">
        <f>'13A'!AI$122</f>
        <v>0</v>
      </c>
      <c r="CL20" s="262">
        <f>'13A'!AJ$122</f>
        <v>0</v>
      </c>
      <c r="CM20" s="262">
        <f>'13A'!Y$123</f>
        <v>0</v>
      </c>
      <c r="CN20" s="262">
        <f>'13A'!Z$123</f>
        <v>0</v>
      </c>
      <c r="CO20" s="262">
        <f>'13A'!AA$123</f>
        <v>0</v>
      </c>
      <c r="CP20" s="262">
        <f>'13A'!AB$123</f>
        <v>0</v>
      </c>
      <c r="CQ20" s="262">
        <f>'13A'!AC$123</f>
        <v>0</v>
      </c>
      <c r="CR20" s="262">
        <f>'13A'!AD$123</f>
        <v>0</v>
      </c>
      <c r="CS20" s="262">
        <f>'13A'!AE$123</f>
        <v>0</v>
      </c>
      <c r="CT20" s="262">
        <f>'13A'!AF$123</f>
        <v>0</v>
      </c>
      <c r="CU20" s="262">
        <f>'13A'!AG$123</f>
        <v>0</v>
      </c>
      <c r="CV20" s="262">
        <f>'13A'!AH$123</f>
        <v>0</v>
      </c>
      <c r="CW20" s="262">
        <f>'13A'!AI$123</f>
        <v>0</v>
      </c>
      <c r="CX20" s="262">
        <f>'13A'!AJ$123</f>
        <v>0</v>
      </c>
      <c r="CY20" s="262">
        <f>'13A'!Y$124</f>
        <v>0</v>
      </c>
      <c r="CZ20" s="262">
        <f>'13A'!Z$124</f>
        <v>0</v>
      </c>
      <c r="DA20" s="262">
        <f>'13A'!AA$124</f>
        <v>0</v>
      </c>
      <c r="DB20" s="262">
        <f>'13A'!AB$124</f>
        <v>0</v>
      </c>
      <c r="DC20" s="262">
        <f>'13A'!AC$124</f>
        <v>0</v>
      </c>
      <c r="DD20" s="262">
        <f>'13A'!AD$124</f>
        <v>0</v>
      </c>
      <c r="DE20" s="262">
        <f>'13A'!AE$124</f>
        <v>0</v>
      </c>
      <c r="DF20" s="262">
        <f>'13A'!AF$124</f>
        <v>0</v>
      </c>
      <c r="DG20" s="262">
        <f>'13A'!AG$124</f>
        <v>0</v>
      </c>
      <c r="DH20" s="262">
        <f>'13A'!AH$124</f>
        <v>0</v>
      </c>
      <c r="DI20" s="262">
        <f>'13A'!AI$124</f>
        <v>0</v>
      </c>
      <c r="DJ20" s="262">
        <f>'13A'!AJ$124</f>
        <v>0</v>
      </c>
      <c r="DK20" s="109">
        <f>'13A'!Y$127</f>
        <v>0</v>
      </c>
      <c r="DL20" s="109">
        <f>'13A'!Z$127</f>
        <v>0</v>
      </c>
      <c r="DM20" s="109">
        <f>'13A'!AA$127</f>
        <v>0</v>
      </c>
      <c r="DN20" s="109">
        <f>'13A'!AB$127</f>
        <v>0</v>
      </c>
      <c r="DO20" s="109">
        <f>'13A'!AC$127</f>
        <v>0</v>
      </c>
      <c r="DP20" s="109">
        <f>'13A'!AD$127</f>
        <v>0</v>
      </c>
      <c r="DQ20" s="109">
        <f>'13A'!AE$127</f>
        <v>0</v>
      </c>
      <c r="DR20" s="109">
        <f>'13A'!AF$127</f>
        <v>0</v>
      </c>
      <c r="DS20" s="109">
        <f>'13A'!Y$128</f>
        <v>0</v>
      </c>
      <c r="DT20" s="109">
        <f>'13A'!Z$128</f>
        <v>0</v>
      </c>
      <c r="DU20" s="109">
        <f>'13A'!AA$128</f>
        <v>0</v>
      </c>
      <c r="DV20" s="109">
        <f>'13A'!AB$128</f>
        <v>0</v>
      </c>
      <c r="DW20" s="109">
        <f>'13A'!AC$128</f>
        <v>0</v>
      </c>
      <c r="DX20" s="109">
        <f>'13A'!AD$128</f>
        <v>0</v>
      </c>
      <c r="DY20" s="109">
        <f>'13A'!AE$128</f>
        <v>0</v>
      </c>
      <c r="DZ20" s="109">
        <f>'13A'!AF$128</f>
        <v>0</v>
      </c>
      <c r="EA20" s="109">
        <f>'13A'!Y$129</f>
        <v>0</v>
      </c>
      <c r="EB20" s="109">
        <f>'13A'!Z$129</f>
        <v>0</v>
      </c>
      <c r="EC20" s="109">
        <f>'13A'!AA$129</f>
        <v>0</v>
      </c>
      <c r="ED20" s="109">
        <f>'13A'!AB$129</f>
        <v>0</v>
      </c>
      <c r="EE20" s="109">
        <f>'13A'!AC$129</f>
        <v>0</v>
      </c>
      <c r="EF20" s="109">
        <f>'13A'!AD$129</f>
        <v>0</v>
      </c>
      <c r="EG20" s="109">
        <f>'13A'!AE$129</f>
        <v>0</v>
      </c>
      <c r="EH20" s="109">
        <f>'13A'!AF$129</f>
        <v>0</v>
      </c>
      <c r="EI20" s="109">
        <f>'13A'!Y$130</f>
        <v>0</v>
      </c>
      <c r="EJ20" s="109">
        <f>'13A'!Z$130</f>
        <v>0</v>
      </c>
      <c r="EK20" s="109">
        <f>'13A'!AA$130</f>
        <v>0</v>
      </c>
      <c r="EL20" s="109">
        <f>'13A'!AB$130</f>
        <v>0</v>
      </c>
      <c r="EM20" s="109">
        <f>'13A'!AC$130</f>
        <v>0</v>
      </c>
      <c r="EN20" s="109">
        <f>'13A'!AD$130</f>
        <v>0</v>
      </c>
      <c r="EO20" s="109">
        <f>'13A'!AE$130</f>
        <v>0</v>
      </c>
      <c r="EP20" s="109">
        <f>'13A'!AF$130</f>
        <v>0</v>
      </c>
      <c r="EQ20" s="109">
        <f>'13A'!Y$131</f>
        <v>0</v>
      </c>
      <c r="ER20" s="109">
        <f>'13A'!Z$131</f>
        <v>0</v>
      </c>
      <c r="ES20" s="109">
        <f>'13A'!AA$131</f>
        <v>0</v>
      </c>
      <c r="ET20" s="109">
        <f>'13A'!AB$131</f>
        <v>0</v>
      </c>
      <c r="EU20" s="109">
        <f>'13A'!AC$131</f>
        <v>0</v>
      </c>
      <c r="EV20" s="109">
        <f>'13A'!AD$131</f>
        <v>0</v>
      </c>
      <c r="EW20" s="109">
        <f>'13A'!AE$131</f>
        <v>0</v>
      </c>
      <c r="EX20" s="109">
        <f>'13A'!AF$131</f>
        <v>0</v>
      </c>
      <c r="EY20" s="109">
        <f>'13A'!Y$132</f>
        <v>0</v>
      </c>
      <c r="EZ20" s="109">
        <f>'13A'!Z$132</f>
        <v>0</v>
      </c>
      <c r="FA20" s="109">
        <f>'13A'!AA$132</f>
        <v>0</v>
      </c>
      <c r="FB20" s="109">
        <f>'13A'!AB$132</f>
        <v>0</v>
      </c>
      <c r="FC20" s="109">
        <f>'13A'!AC$132</f>
        <v>0</v>
      </c>
      <c r="FD20" s="109">
        <f>'13A'!AD$132</f>
        <v>0</v>
      </c>
      <c r="FE20" s="109">
        <f>'13A'!AE$132</f>
        <v>0</v>
      </c>
      <c r="FF20" s="109">
        <f>'13A'!AF$132</f>
        <v>0</v>
      </c>
      <c r="FG20" s="109">
        <f>'13A'!Y$133</f>
        <v>0</v>
      </c>
      <c r="FH20" s="109">
        <f>'13A'!Z$133</f>
        <v>0</v>
      </c>
      <c r="FI20" s="109">
        <f>'13A'!AA$133</f>
        <v>0</v>
      </c>
      <c r="FJ20" s="109">
        <f>'13A'!AB$133</f>
        <v>0</v>
      </c>
      <c r="FK20" s="109">
        <f>'13A'!AC$133</f>
        <v>0</v>
      </c>
      <c r="FL20" s="109">
        <f>'13A'!AD$133</f>
        <v>0</v>
      </c>
      <c r="FM20" s="109">
        <f>'13A'!AE$133</f>
        <v>0</v>
      </c>
      <c r="FN20" s="109">
        <f>'13A'!AF$133</f>
        <v>0</v>
      </c>
      <c r="FO20" s="109">
        <f>'13A'!Y$134</f>
        <v>0</v>
      </c>
      <c r="FP20" s="109">
        <f>'13A'!Z$134</f>
        <v>0</v>
      </c>
      <c r="FQ20" s="109">
        <f>'13A'!AA$134</f>
        <v>0</v>
      </c>
      <c r="FR20" s="109">
        <f>'13A'!AB$134</f>
        <v>0</v>
      </c>
      <c r="FS20" s="109">
        <f>'13A'!AC$134</f>
        <v>0</v>
      </c>
      <c r="FT20" s="109">
        <f>'13A'!AD$134</f>
        <v>0</v>
      </c>
      <c r="FU20" s="109">
        <f>'13A'!AE$134</f>
        <v>0</v>
      </c>
      <c r="FV20" s="109">
        <f>'13A'!AF$134</f>
        <v>0</v>
      </c>
      <c r="FW20" s="109">
        <f>'13A'!Y$137</f>
        <v>0</v>
      </c>
      <c r="FX20" s="109">
        <f>'13A'!Z$137</f>
        <v>0</v>
      </c>
      <c r="FY20" s="109">
        <f>'13A'!AA$137</f>
        <v>0</v>
      </c>
      <c r="FZ20" s="109">
        <f>'13A'!AB$137</f>
        <v>0</v>
      </c>
      <c r="GA20" s="109">
        <f>'13A'!AC$137</f>
        <v>0</v>
      </c>
      <c r="GB20" s="109">
        <f>'13A'!AD$137</f>
        <v>0</v>
      </c>
      <c r="GC20" s="109">
        <f>'13A'!AE$137</f>
        <v>0</v>
      </c>
      <c r="GD20" s="109">
        <f>'13A'!AF$137</f>
        <v>0</v>
      </c>
      <c r="GE20" s="109">
        <f>'13A'!Y$138</f>
        <v>0</v>
      </c>
      <c r="GF20" s="109">
        <f>'13A'!Z$138</f>
        <v>0</v>
      </c>
      <c r="GG20" s="109">
        <f>'13A'!AA$138</f>
        <v>0</v>
      </c>
      <c r="GH20" s="109">
        <f>'13A'!AB$138</f>
        <v>0</v>
      </c>
      <c r="GI20" s="109">
        <f>'13A'!AC$138</f>
        <v>0</v>
      </c>
      <c r="GJ20" s="109">
        <f>'13A'!AD$138</f>
        <v>0</v>
      </c>
      <c r="GK20" s="109">
        <f>'13A'!AE$138</f>
        <v>0</v>
      </c>
      <c r="GL20" s="109">
        <f>'13A'!AF$138</f>
        <v>0</v>
      </c>
      <c r="GM20" s="109">
        <f>'13A'!Y$139</f>
        <v>0</v>
      </c>
      <c r="GN20" s="109">
        <f>'13A'!Z$139</f>
        <v>0</v>
      </c>
      <c r="GO20" s="109">
        <f>'13A'!AA$139</f>
        <v>0</v>
      </c>
      <c r="GP20" s="109">
        <f>'13A'!AB$139</f>
        <v>0</v>
      </c>
      <c r="GQ20" s="109">
        <f>'13A'!AC$139</f>
        <v>0</v>
      </c>
      <c r="GR20" s="109">
        <f>'13A'!AD$139</f>
        <v>0</v>
      </c>
      <c r="GS20" s="109">
        <f>'13A'!AE$139</f>
        <v>0</v>
      </c>
      <c r="GT20" s="109">
        <f>'13A'!AF$139</f>
        <v>0</v>
      </c>
      <c r="GU20" s="109">
        <f>'13A'!Y$140</f>
        <v>0</v>
      </c>
      <c r="GV20" s="109">
        <f>'13A'!Z$140</f>
        <v>0</v>
      </c>
      <c r="GW20" s="109">
        <f>'13A'!AA$140</f>
        <v>0</v>
      </c>
      <c r="GX20" s="109">
        <f>'13A'!AB$140</f>
        <v>0</v>
      </c>
      <c r="GY20" s="109">
        <f>'13A'!AC$140</f>
        <v>0</v>
      </c>
      <c r="GZ20" s="109">
        <f>'13A'!AD$140</f>
        <v>0</v>
      </c>
      <c r="HA20" s="109">
        <f>'13A'!AE$140</f>
        <v>0</v>
      </c>
      <c r="HB20" s="109">
        <f>'13A'!AF$140</f>
        <v>0</v>
      </c>
      <c r="HC20" s="109">
        <f>'13A'!Y$141</f>
        <v>0</v>
      </c>
      <c r="HD20" s="109">
        <f>'13A'!Z$141</f>
        <v>0</v>
      </c>
      <c r="HE20" s="109">
        <f>'13A'!AA$141</f>
        <v>0</v>
      </c>
      <c r="HF20" s="109">
        <f>'13A'!AB$141</f>
        <v>0</v>
      </c>
      <c r="HG20" s="109">
        <f>'13A'!AC$141</f>
        <v>0</v>
      </c>
      <c r="HH20" s="109">
        <f>'13A'!AD$141</f>
        <v>0</v>
      </c>
      <c r="HI20" s="109">
        <f>'13A'!AE$141</f>
        <v>0</v>
      </c>
      <c r="HJ20" s="109">
        <f>'13A'!AF$141</f>
        <v>0</v>
      </c>
      <c r="HK20" s="109">
        <f>'13A'!Y$142</f>
        <v>0</v>
      </c>
      <c r="HL20" s="109">
        <f>'13A'!Z$142</f>
        <v>0</v>
      </c>
      <c r="HM20" s="109">
        <f>'13A'!AA$142</f>
        <v>0</v>
      </c>
      <c r="HN20" s="109">
        <f>'13A'!AB$142</f>
        <v>0</v>
      </c>
      <c r="HO20" s="109">
        <f>'13A'!AC$142</f>
        <v>0</v>
      </c>
      <c r="HP20" s="109">
        <f>'13A'!AD$142</f>
        <v>0</v>
      </c>
      <c r="HQ20" s="109">
        <f>'13A'!AE$142</f>
        <v>0</v>
      </c>
      <c r="HR20" s="109">
        <f>'13A'!AF$142</f>
        <v>0</v>
      </c>
      <c r="HS20" s="109">
        <f>'13A'!Y$143</f>
        <v>0</v>
      </c>
      <c r="HT20" s="109">
        <f>'13A'!Z$143</f>
        <v>0</v>
      </c>
      <c r="HU20" s="109">
        <f>'13A'!AA$143</f>
        <v>0</v>
      </c>
      <c r="HV20" s="109">
        <f>'13A'!AB$143</f>
        <v>0</v>
      </c>
      <c r="HW20" s="109">
        <f>'13A'!AC$143</f>
        <v>0</v>
      </c>
      <c r="HX20" s="109">
        <f>'13A'!AD$143</f>
        <v>0</v>
      </c>
      <c r="HY20" s="109">
        <f>'13A'!AE$143</f>
        <v>0</v>
      </c>
      <c r="HZ20" s="109">
        <f>'13A'!AF$143</f>
        <v>0</v>
      </c>
      <c r="IA20" s="109">
        <f>'13A'!Y$144</f>
        <v>0</v>
      </c>
      <c r="IB20" s="109">
        <f>'13A'!Z$144</f>
        <v>0</v>
      </c>
      <c r="IC20" s="109">
        <f>'13A'!AA$144</f>
        <v>0</v>
      </c>
      <c r="ID20" s="109">
        <f>'13A'!AB$144</f>
        <v>0</v>
      </c>
      <c r="IE20" s="109">
        <f>'13A'!AC$144</f>
        <v>0</v>
      </c>
      <c r="IF20" s="109">
        <f>'13A'!AD$144</f>
        <v>0</v>
      </c>
      <c r="IG20" s="109">
        <f>'13A'!AE$144</f>
        <v>0</v>
      </c>
      <c r="IH20" s="109">
        <f>'13A'!AF$144</f>
        <v>0</v>
      </c>
      <c r="II20" s="109">
        <f>'13A'!Y$146</f>
        <v>0</v>
      </c>
      <c r="IJ20" s="109">
        <f>'13A'!Z$146</f>
        <v>0</v>
      </c>
      <c r="IK20" s="109">
        <f>'13A'!AA$146</f>
        <v>0</v>
      </c>
      <c r="IL20" s="109">
        <f>'13A'!AB$146</f>
        <v>0</v>
      </c>
      <c r="IM20" s="109">
        <f>'13A'!AC$146</f>
        <v>0</v>
      </c>
      <c r="IN20" s="109">
        <f>'13A'!AD$146</f>
        <v>0</v>
      </c>
      <c r="IO20" s="109">
        <f>'13A'!AE$146</f>
        <v>0</v>
      </c>
      <c r="IP20" s="109">
        <f>'13A'!AF$146</f>
        <v>0</v>
      </c>
      <c r="IQ20" s="109">
        <f>'13A'!AG$146</f>
        <v>0</v>
      </c>
      <c r="IR20" s="109">
        <f>'13A'!AH$146</f>
        <v>0</v>
      </c>
      <c r="IS20" s="109">
        <f>'13A'!Y$147</f>
        <v>0</v>
      </c>
      <c r="IT20" s="109">
        <f>'13A'!Z$147</f>
        <v>0</v>
      </c>
      <c r="IU20" s="109">
        <f>'13A'!AA$147</f>
        <v>0</v>
      </c>
      <c r="IV20" s="109">
        <f>'13A'!AB$147</f>
        <v>0</v>
      </c>
      <c r="IW20" s="109">
        <f>'13A'!AC$147</f>
        <v>0</v>
      </c>
      <c r="IX20" s="109">
        <f>'13A'!AD$147</f>
        <v>0</v>
      </c>
      <c r="IY20" s="109">
        <f>'13A'!AE$147</f>
        <v>0</v>
      </c>
      <c r="IZ20" s="109">
        <f>'13A'!AF$147</f>
        <v>0</v>
      </c>
      <c r="JA20" s="109">
        <f>'13A'!AG$147</f>
        <v>0</v>
      </c>
      <c r="JB20" s="109">
        <f>'13A'!AH$147</f>
        <v>0</v>
      </c>
      <c r="JC20" s="109">
        <f>'13A'!Y$148</f>
        <v>0</v>
      </c>
      <c r="JD20" s="109">
        <f>'13A'!Z$148</f>
        <v>0</v>
      </c>
      <c r="JE20" s="109">
        <f>'13A'!AA$148</f>
        <v>0</v>
      </c>
      <c r="JF20" s="109">
        <f>'13A'!AB$148</f>
        <v>0</v>
      </c>
      <c r="JG20" s="109">
        <f>'13A'!AC$148</f>
        <v>0</v>
      </c>
      <c r="JH20" s="109">
        <f>'13A'!AD$148</f>
        <v>0</v>
      </c>
      <c r="JI20" s="109">
        <f>'13A'!AE$148</f>
        <v>0</v>
      </c>
      <c r="JJ20" s="109">
        <f>'13A'!AF$148</f>
        <v>0</v>
      </c>
      <c r="JK20" s="109">
        <f>'13A'!AG$148</f>
        <v>0</v>
      </c>
      <c r="JL20" s="109">
        <f>'13A'!AH$148</f>
        <v>0</v>
      </c>
      <c r="JM20" s="109">
        <f>'13A'!Y$149</f>
        <v>0</v>
      </c>
      <c r="JN20" s="109">
        <f>'13A'!Z$149</f>
        <v>0</v>
      </c>
      <c r="JO20" s="109">
        <f>'13A'!AA$149</f>
        <v>0</v>
      </c>
      <c r="JP20" s="109">
        <f>'13A'!AB$149</f>
        <v>0</v>
      </c>
      <c r="JQ20" s="109">
        <f>'13A'!AC$149</f>
        <v>0</v>
      </c>
      <c r="JR20" s="109">
        <f>'13A'!AD$149</f>
        <v>0</v>
      </c>
      <c r="JS20" s="109">
        <f>'13A'!AE$149</f>
        <v>0</v>
      </c>
      <c r="JT20" s="109">
        <f>'13A'!AF$149</f>
        <v>0</v>
      </c>
      <c r="JU20" s="109">
        <f>'13A'!AG$149</f>
        <v>0</v>
      </c>
      <c r="JV20" s="109">
        <f>'13A'!AH$149</f>
        <v>0</v>
      </c>
      <c r="JW20" s="109">
        <f>'13A'!Y$150</f>
        <v>0</v>
      </c>
      <c r="JX20" s="109">
        <f>'13A'!Z$150</f>
        <v>0</v>
      </c>
      <c r="JY20" s="109">
        <f>'13A'!AA$150</f>
        <v>0</v>
      </c>
      <c r="JZ20" s="109">
        <f>'13A'!AB$150</f>
        <v>0</v>
      </c>
      <c r="KA20" s="109">
        <f>'13A'!AC$150</f>
        <v>0</v>
      </c>
      <c r="KB20" s="109">
        <f>'13A'!AD$150</f>
        <v>0</v>
      </c>
      <c r="KC20" s="109">
        <f>'13A'!AE$150</f>
        <v>0</v>
      </c>
      <c r="KD20" s="109">
        <f>'13A'!AF$150</f>
        <v>0</v>
      </c>
      <c r="KE20" s="109">
        <f>'13A'!AG$150</f>
        <v>0</v>
      </c>
      <c r="KF20" s="109">
        <f>'13A'!AH$150</f>
        <v>0</v>
      </c>
      <c r="KG20" s="109">
        <f>'13A'!Y$152</f>
        <v>0</v>
      </c>
      <c r="KH20" s="109">
        <f>'13A'!Z$152</f>
        <v>0</v>
      </c>
      <c r="KI20" s="109">
        <f>'13A'!AA$152</f>
        <v>0</v>
      </c>
      <c r="KJ20" s="109">
        <f>'13A'!AB$152</f>
        <v>0</v>
      </c>
      <c r="KK20" s="109">
        <f>'13A'!AC$152</f>
        <v>0</v>
      </c>
      <c r="KL20" s="109">
        <f>'13A'!AD$152</f>
        <v>0</v>
      </c>
      <c r="KM20" s="109">
        <f>'13A'!AE$152</f>
        <v>0</v>
      </c>
    </row>
    <row r="21" spans="1:299">
      <c r="A21" s="117">
        <v>14</v>
      </c>
      <c r="B21" s="115">
        <f>'14A'!$G$6</f>
        <v>0</v>
      </c>
      <c r="C21" s="109">
        <f>'14A'!C$112</f>
        <v>0</v>
      </c>
      <c r="D21" s="109">
        <f>'14A'!D$112</f>
        <v>0</v>
      </c>
      <c r="E21" s="109">
        <f>'14A'!E$112</f>
        <v>0</v>
      </c>
      <c r="F21" s="109">
        <f>'14A'!F$112</f>
        <v>0</v>
      </c>
      <c r="G21" s="109">
        <f>'14A'!G$112</f>
        <v>0</v>
      </c>
      <c r="H21" s="109">
        <f>'14A'!H$112</f>
        <v>0</v>
      </c>
      <c r="I21" s="109">
        <f>'14A'!I$112</f>
        <v>0</v>
      </c>
      <c r="J21" s="109">
        <f>'14A'!J$112</f>
        <v>0</v>
      </c>
      <c r="K21" s="109">
        <f>'14A'!K$112</f>
        <v>0</v>
      </c>
      <c r="L21" s="109">
        <f>'14A'!L$112</f>
        <v>0</v>
      </c>
      <c r="M21" s="109">
        <f>'14A'!M$112</f>
        <v>0</v>
      </c>
      <c r="N21" s="109">
        <f>'14A'!N$112</f>
        <v>0</v>
      </c>
      <c r="O21" s="109">
        <f>'14A'!O$112</f>
        <v>0</v>
      </c>
      <c r="P21" s="109">
        <f>'14A'!P$112</f>
        <v>0</v>
      </c>
      <c r="Q21" s="109">
        <f>'14A'!Q$112</f>
        <v>0</v>
      </c>
      <c r="R21" s="109">
        <f>'14A'!R$112</f>
        <v>0</v>
      </c>
      <c r="S21" s="260">
        <f>'14A'!Y$117</f>
        <v>0</v>
      </c>
      <c r="T21" s="260">
        <f>'14A'!Z$117</f>
        <v>0</v>
      </c>
      <c r="U21" s="260">
        <f>'14A'!AA$117</f>
        <v>0</v>
      </c>
      <c r="V21" s="260">
        <f>'14A'!AB$117</f>
        <v>0</v>
      </c>
      <c r="W21" s="260">
        <f>'14A'!AC$117</f>
        <v>0</v>
      </c>
      <c r="X21" s="260">
        <f>'14A'!AD$117</f>
        <v>0</v>
      </c>
      <c r="Y21" s="260">
        <f>'14A'!AE$117</f>
        <v>0</v>
      </c>
      <c r="Z21" s="260">
        <f>'14A'!AF$117</f>
        <v>0</v>
      </c>
      <c r="AA21" s="260">
        <f>'14A'!AG$117</f>
        <v>0</v>
      </c>
      <c r="AB21" s="260">
        <f>'14A'!AH$117</f>
        <v>0</v>
      </c>
      <c r="AC21" s="260">
        <f>'14A'!AI$117</f>
        <v>0</v>
      </c>
      <c r="AD21" s="260">
        <f>'14A'!AJ$117</f>
        <v>0</v>
      </c>
      <c r="AE21" s="109">
        <f>'14A'!Y$118</f>
        <v>0</v>
      </c>
      <c r="AF21" s="109">
        <f>'14A'!Z$118</f>
        <v>0</v>
      </c>
      <c r="AG21" s="109">
        <f>'14A'!AA$118</f>
        <v>0</v>
      </c>
      <c r="AH21" s="109">
        <f>'14A'!AB$118</f>
        <v>0</v>
      </c>
      <c r="AI21" s="109">
        <f>'14A'!AC$118</f>
        <v>0</v>
      </c>
      <c r="AJ21" s="109">
        <f>'14A'!AD$118</f>
        <v>0</v>
      </c>
      <c r="AK21" s="109">
        <f>'14A'!AE$118</f>
        <v>0</v>
      </c>
      <c r="AL21" s="109">
        <f>'14A'!AF$118</f>
        <v>0</v>
      </c>
      <c r="AM21" s="109">
        <f>'14A'!AG$118</f>
        <v>0</v>
      </c>
      <c r="AN21" s="109">
        <f>'14A'!AH$118</f>
        <v>0</v>
      </c>
      <c r="AO21" s="109">
        <f>'14A'!AI$118</f>
        <v>0</v>
      </c>
      <c r="AP21" s="109">
        <f>'14A'!AJ$118</f>
        <v>0</v>
      </c>
      <c r="AQ21" s="109">
        <f>'14A'!Y$119</f>
        <v>0</v>
      </c>
      <c r="AR21" s="109">
        <f>'14A'!Z$119</f>
        <v>0</v>
      </c>
      <c r="AS21" s="109">
        <f>'14A'!AA$119</f>
        <v>0</v>
      </c>
      <c r="AT21" s="109">
        <f>'14A'!AB$119</f>
        <v>0</v>
      </c>
      <c r="AU21" s="109">
        <f>'14A'!AC$119</f>
        <v>0</v>
      </c>
      <c r="AV21" s="109">
        <f>'14A'!AD$119</f>
        <v>0</v>
      </c>
      <c r="AW21" s="109">
        <f>'14A'!AE$119</f>
        <v>0</v>
      </c>
      <c r="AX21" s="109">
        <f>'14A'!AF$119</f>
        <v>0</v>
      </c>
      <c r="AY21" s="109">
        <f>'14A'!AG$119</f>
        <v>0</v>
      </c>
      <c r="AZ21" s="109">
        <f>'14A'!AH$119</f>
        <v>0</v>
      </c>
      <c r="BA21" s="109">
        <f>'14A'!AI$119</f>
        <v>0</v>
      </c>
      <c r="BB21" s="109">
        <f>'14A'!AJ$119</f>
        <v>0</v>
      </c>
      <c r="BC21" s="109">
        <f>'14A'!Y$120</f>
        <v>0</v>
      </c>
      <c r="BD21" s="109">
        <f>'14A'!Z$120</f>
        <v>0</v>
      </c>
      <c r="BE21" s="109">
        <f>'14A'!AA$120</f>
        <v>0</v>
      </c>
      <c r="BF21" s="109">
        <f>'14A'!AB$120</f>
        <v>0</v>
      </c>
      <c r="BG21" s="109">
        <f>'14A'!AC$120</f>
        <v>0</v>
      </c>
      <c r="BH21" s="109">
        <f>'14A'!AD$120</f>
        <v>0</v>
      </c>
      <c r="BI21" s="109">
        <f>'14A'!AE$120</f>
        <v>0</v>
      </c>
      <c r="BJ21" s="109">
        <f>'14A'!AF$120</f>
        <v>0</v>
      </c>
      <c r="BK21" s="109">
        <f>'14A'!AG$120</f>
        <v>0</v>
      </c>
      <c r="BL21" s="109">
        <f>'14A'!AH$120</f>
        <v>0</v>
      </c>
      <c r="BM21" s="109">
        <f>'14A'!AI$120</f>
        <v>0</v>
      </c>
      <c r="BN21" s="109">
        <f>'14A'!AJ$120</f>
        <v>0</v>
      </c>
      <c r="BO21" s="109">
        <f>'14A'!Y$121</f>
        <v>0</v>
      </c>
      <c r="BP21" s="109">
        <f>'14A'!Z$121</f>
        <v>0</v>
      </c>
      <c r="BQ21" s="109">
        <f>'14A'!AA$121</f>
        <v>0</v>
      </c>
      <c r="BR21" s="109">
        <f>'14A'!AB$121</f>
        <v>0</v>
      </c>
      <c r="BS21" s="109">
        <f>'14A'!AC$121</f>
        <v>0</v>
      </c>
      <c r="BT21" s="109">
        <f>'14A'!AD$121</f>
        <v>0</v>
      </c>
      <c r="BU21" s="109">
        <f>'14A'!AE$121</f>
        <v>0</v>
      </c>
      <c r="BV21" s="109">
        <f>'14A'!AF$121</f>
        <v>0</v>
      </c>
      <c r="BW21" s="109">
        <f>'14A'!AG$121</f>
        <v>0</v>
      </c>
      <c r="BX21" s="109">
        <f>'14A'!AH$121</f>
        <v>0</v>
      </c>
      <c r="BY21" s="109">
        <f>'14A'!AI$121</f>
        <v>0</v>
      </c>
      <c r="BZ21" s="109">
        <f>'14A'!AJ$121</f>
        <v>0</v>
      </c>
      <c r="CA21" s="262">
        <f>'14A'!Y$122</f>
        <v>0</v>
      </c>
      <c r="CB21" s="262">
        <f>'14A'!Z$122</f>
        <v>0</v>
      </c>
      <c r="CC21" s="262">
        <f>'14A'!AA$122</f>
        <v>0</v>
      </c>
      <c r="CD21" s="262">
        <f>'14A'!AB$122</f>
        <v>0</v>
      </c>
      <c r="CE21" s="262">
        <f>'14A'!AC$122</f>
        <v>0</v>
      </c>
      <c r="CF21" s="262">
        <f>'14A'!AD$122</f>
        <v>0</v>
      </c>
      <c r="CG21" s="262">
        <f>'14A'!AE$122</f>
        <v>0</v>
      </c>
      <c r="CH21" s="262">
        <f>'14A'!AF$122</f>
        <v>0</v>
      </c>
      <c r="CI21" s="262">
        <f>'14A'!AG$122</f>
        <v>0</v>
      </c>
      <c r="CJ21" s="262">
        <f>'14A'!AH$122</f>
        <v>0</v>
      </c>
      <c r="CK21" s="262">
        <f>'14A'!AI$122</f>
        <v>0</v>
      </c>
      <c r="CL21" s="262">
        <f>'14A'!AJ$122</f>
        <v>0</v>
      </c>
      <c r="CM21" s="262">
        <f>'14A'!Y$123</f>
        <v>0</v>
      </c>
      <c r="CN21" s="262">
        <f>'14A'!Z$123</f>
        <v>0</v>
      </c>
      <c r="CO21" s="262">
        <f>'14A'!AA$123</f>
        <v>0</v>
      </c>
      <c r="CP21" s="262">
        <f>'14A'!AB$123</f>
        <v>0</v>
      </c>
      <c r="CQ21" s="262">
        <f>'14A'!AC$123</f>
        <v>0</v>
      </c>
      <c r="CR21" s="262">
        <f>'14A'!AD$123</f>
        <v>0</v>
      </c>
      <c r="CS21" s="262">
        <f>'14A'!AE$123</f>
        <v>0</v>
      </c>
      <c r="CT21" s="262">
        <f>'14A'!AF$123</f>
        <v>0</v>
      </c>
      <c r="CU21" s="262">
        <f>'14A'!AG$123</f>
        <v>0</v>
      </c>
      <c r="CV21" s="262">
        <f>'14A'!AH$123</f>
        <v>0</v>
      </c>
      <c r="CW21" s="262">
        <f>'14A'!AI$123</f>
        <v>0</v>
      </c>
      <c r="CX21" s="262">
        <f>'14A'!AJ$123</f>
        <v>0</v>
      </c>
      <c r="CY21" s="262">
        <f>'14A'!Y$124</f>
        <v>0</v>
      </c>
      <c r="CZ21" s="262">
        <f>'14A'!Z$124</f>
        <v>0</v>
      </c>
      <c r="DA21" s="262">
        <f>'14A'!AA$124</f>
        <v>0</v>
      </c>
      <c r="DB21" s="262">
        <f>'14A'!AB$124</f>
        <v>0</v>
      </c>
      <c r="DC21" s="262">
        <f>'14A'!AC$124</f>
        <v>0</v>
      </c>
      <c r="DD21" s="262">
        <f>'14A'!AD$124</f>
        <v>0</v>
      </c>
      <c r="DE21" s="262">
        <f>'14A'!AE$124</f>
        <v>0</v>
      </c>
      <c r="DF21" s="262">
        <f>'14A'!AF$124</f>
        <v>0</v>
      </c>
      <c r="DG21" s="262">
        <f>'14A'!AG$124</f>
        <v>0</v>
      </c>
      <c r="DH21" s="262">
        <f>'14A'!AH$124</f>
        <v>0</v>
      </c>
      <c r="DI21" s="262">
        <f>'14A'!AI$124</f>
        <v>0</v>
      </c>
      <c r="DJ21" s="262">
        <f>'14A'!AJ$124</f>
        <v>0</v>
      </c>
      <c r="DK21" s="109">
        <f>'14A'!Y$127</f>
        <v>0</v>
      </c>
      <c r="DL21" s="109">
        <f>'14A'!Z$127</f>
        <v>0</v>
      </c>
      <c r="DM21" s="109">
        <f>'14A'!AA$127</f>
        <v>0</v>
      </c>
      <c r="DN21" s="109">
        <f>'14A'!AB$127</f>
        <v>0</v>
      </c>
      <c r="DO21" s="109">
        <f>'14A'!AC$127</f>
        <v>0</v>
      </c>
      <c r="DP21" s="109">
        <f>'14A'!AD$127</f>
        <v>0</v>
      </c>
      <c r="DQ21" s="109">
        <f>'14A'!AE$127</f>
        <v>0</v>
      </c>
      <c r="DR21" s="109">
        <f>'14A'!AF$127</f>
        <v>0</v>
      </c>
      <c r="DS21" s="109">
        <f>'14A'!Y$128</f>
        <v>0</v>
      </c>
      <c r="DT21" s="109">
        <f>'14A'!Z$128</f>
        <v>0</v>
      </c>
      <c r="DU21" s="109">
        <f>'14A'!AA$128</f>
        <v>0</v>
      </c>
      <c r="DV21" s="109">
        <f>'14A'!AB$128</f>
        <v>0</v>
      </c>
      <c r="DW21" s="109">
        <f>'14A'!AC$128</f>
        <v>0</v>
      </c>
      <c r="DX21" s="109">
        <f>'14A'!AD$128</f>
        <v>0</v>
      </c>
      <c r="DY21" s="109">
        <f>'14A'!AE$128</f>
        <v>0</v>
      </c>
      <c r="DZ21" s="109">
        <f>'14A'!AF$128</f>
        <v>0</v>
      </c>
      <c r="EA21" s="109">
        <f>'14A'!Y$129</f>
        <v>0</v>
      </c>
      <c r="EB21" s="109">
        <f>'14A'!Z$129</f>
        <v>0</v>
      </c>
      <c r="EC21" s="109">
        <f>'14A'!AA$129</f>
        <v>0</v>
      </c>
      <c r="ED21" s="109">
        <f>'14A'!AB$129</f>
        <v>0</v>
      </c>
      <c r="EE21" s="109">
        <f>'14A'!AC$129</f>
        <v>0</v>
      </c>
      <c r="EF21" s="109">
        <f>'14A'!AD$129</f>
        <v>0</v>
      </c>
      <c r="EG21" s="109">
        <f>'14A'!AE$129</f>
        <v>0</v>
      </c>
      <c r="EH21" s="109">
        <f>'14A'!AF$129</f>
        <v>0</v>
      </c>
      <c r="EI21" s="109">
        <f>'14A'!Y$130</f>
        <v>0</v>
      </c>
      <c r="EJ21" s="109">
        <f>'14A'!Z$130</f>
        <v>0</v>
      </c>
      <c r="EK21" s="109">
        <f>'14A'!AA$130</f>
        <v>0</v>
      </c>
      <c r="EL21" s="109">
        <f>'14A'!AB$130</f>
        <v>0</v>
      </c>
      <c r="EM21" s="109">
        <f>'14A'!AC$130</f>
        <v>0</v>
      </c>
      <c r="EN21" s="109">
        <f>'14A'!AD$130</f>
        <v>0</v>
      </c>
      <c r="EO21" s="109">
        <f>'14A'!AE$130</f>
        <v>0</v>
      </c>
      <c r="EP21" s="109">
        <f>'14A'!AF$130</f>
        <v>0</v>
      </c>
      <c r="EQ21" s="109">
        <f>'14A'!Y$131</f>
        <v>0</v>
      </c>
      <c r="ER21" s="109">
        <f>'14A'!Z$131</f>
        <v>0</v>
      </c>
      <c r="ES21" s="109">
        <f>'14A'!AA$131</f>
        <v>0</v>
      </c>
      <c r="ET21" s="109">
        <f>'14A'!AB$131</f>
        <v>0</v>
      </c>
      <c r="EU21" s="109">
        <f>'14A'!AC$131</f>
        <v>0</v>
      </c>
      <c r="EV21" s="109">
        <f>'14A'!AD$131</f>
        <v>0</v>
      </c>
      <c r="EW21" s="109">
        <f>'14A'!AE$131</f>
        <v>0</v>
      </c>
      <c r="EX21" s="109">
        <f>'14A'!AF$131</f>
        <v>0</v>
      </c>
      <c r="EY21" s="109">
        <f>'14A'!Y$132</f>
        <v>0</v>
      </c>
      <c r="EZ21" s="109">
        <f>'14A'!Z$132</f>
        <v>0</v>
      </c>
      <c r="FA21" s="109">
        <f>'14A'!AA$132</f>
        <v>0</v>
      </c>
      <c r="FB21" s="109">
        <f>'14A'!AB$132</f>
        <v>0</v>
      </c>
      <c r="FC21" s="109">
        <f>'14A'!AC$132</f>
        <v>0</v>
      </c>
      <c r="FD21" s="109">
        <f>'14A'!AD$132</f>
        <v>0</v>
      </c>
      <c r="FE21" s="109">
        <f>'14A'!AE$132</f>
        <v>0</v>
      </c>
      <c r="FF21" s="109">
        <f>'14A'!AF$132</f>
        <v>0</v>
      </c>
      <c r="FG21" s="109">
        <f>'14A'!Y$133</f>
        <v>0</v>
      </c>
      <c r="FH21" s="109">
        <f>'14A'!Z$133</f>
        <v>0</v>
      </c>
      <c r="FI21" s="109">
        <f>'14A'!AA$133</f>
        <v>0</v>
      </c>
      <c r="FJ21" s="109">
        <f>'14A'!AB$133</f>
        <v>0</v>
      </c>
      <c r="FK21" s="109">
        <f>'14A'!AC$133</f>
        <v>0</v>
      </c>
      <c r="FL21" s="109">
        <f>'14A'!AD$133</f>
        <v>0</v>
      </c>
      <c r="FM21" s="109">
        <f>'14A'!AE$133</f>
        <v>0</v>
      </c>
      <c r="FN21" s="109">
        <f>'14A'!AF$133</f>
        <v>0</v>
      </c>
      <c r="FO21" s="109">
        <f>'14A'!Y$134</f>
        <v>0</v>
      </c>
      <c r="FP21" s="109">
        <f>'14A'!Z$134</f>
        <v>0</v>
      </c>
      <c r="FQ21" s="109">
        <f>'14A'!AA$134</f>
        <v>0</v>
      </c>
      <c r="FR21" s="109">
        <f>'14A'!AB$134</f>
        <v>0</v>
      </c>
      <c r="FS21" s="109">
        <f>'14A'!AC$134</f>
        <v>0</v>
      </c>
      <c r="FT21" s="109">
        <f>'14A'!AD$134</f>
        <v>0</v>
      </c>
      <c r="FU21" s="109">
        <f>'14A'!AE$134</f>
        <v>0</v>
      </c>
      <c r="FV21" s="109">
        <f>'14A'!AF$134</f>
        <v>0</v>
      </c>
      <c r="FW21" s="109">
        <f>'14A'!Y$137</f>
        <v>0</v>
      </c>
      <c r="FX21" s="109">
        <f>'14A'!Z$137</f>
        <v>0</v>
      </c>
      <c r="FY21" s="109">
        <f>'14A'!AA$137</f>
        <v>0</v>
      </c>
      <c r="FZ21" s="109">
        <f>'14A'!AB$137</f>
        <v>0</v>
      </c>
      <c r="GA21" s="109">
        <f>'14A'!AC$137</f>
        <v>0</v>
      </c>
      <c r="GB21" s="109">
        <f>'14A'!AD$137</f>
        <v>0</v>
      </c>
      <c r="GC21" s="109">
        <f>'14A'!AE$137</f>
        <v>0</v>
      </c>
      <c r="GD21" s="109">
        <f>'14A'!AF$137</f>
        <v>0</v>
      </c>
      <c r="GE21" s="109">
        <f>'14A'!Y$138</f>
        <v>0</v>
      </c>
      <c r="GF21" s="109">
        <f>'14A'!Z$138</f>
        <v>0</v>
      </c>
      <c r="GG21" s="109">
        <f>'14A'!AA$138</f>
        <v>0</v>
      </c>
      <c r="GH21" s="109">
        <f>'14A'!AB$138</f>
        <v>0</v>
      </c>
      <c r="GI21" s="109">
        <f>'14A'!AC$138</f>
        <v>0</v>
      </c>
      <c r="GJ21" s="109">
        <f>'14A'!AD$138</f>
        <v>0</v>
      </c>
      <c r="GK21" s="109">
        <f>'14A'!AE$138</f>
        <v>0</v>
      </c>
      <c r="GL21" s="109">
        <f>'14A'!AF$138</f>
        <v>0</v>
      </c>
      <c r="GM21" s="109">
        <f>'14A'!Y$139</f>
        <v>0</v>
      </c>
      <c r="GN21" s="109">
        <f>'14A'!Z$139</f>
        <v>0</v>
      </c>
      <c r="GO21" s="109">
        <f>'14A'!AA$139</f>
        <v>0</v>
      </c>
      <c r="GP21" s="109">
        <f>'14A'!AB$139</f>
        <v>0</v>
      </c>
      <c r="GQ21" s="109">
        <f>'14A'!AC$139</f>
        <v>0</v>
      </c>
      <c r="GR21" s="109">
        <f>'14A'!AD$139</f>
        <v>0</v>
      </c>
      <c r="GS21" s="109">
        <f>'14A'!AE$139</f>
        <v>0</v>
      </c>
      <c r="GT21" s="109">
        <f>'14A'!AF$139</f>
        <v>0</v>
      </c>
      <c r="GU21" s="109">
        <f>'14A'!Y$140</f>
        <v>0</v>
      </c>
      <c r="GV21" s="109">
        <f>'14A'!Z$140</f>
        <v>0</v>
      </c>
      <c r="GW21" s="109">
        <f>'14A'!AA$140</f>
        <v>0</v>
      </c>
      <c r="GX21" s="109">
        <f>'14A'!AB$140</f>
        <v>0</v>
      </c>
      <c r="GY21" s="109">
        <f>'14A'!AC$140</f>
        <v>0</v>
      </c>
      <c r="GZ21" s="109">
        <f>'14A'!AD$140</f>
        <v>0</v>
      </c>
      <c r="HA21" s="109">
        <f>'14A'!AE$140</f>
        <v>0</v>
      </c>
      <c r="HB21" s="109">
        <f>'14A'!AF$140</f>
        <v>0</v>
      </c>
      <c r="HC21" s="109">
        <f>'14A'!Y$141</f>
        <v>0</v>
      </c>
      <c r="HD21" s="109">
        <f>'14A'!Z$141</f>
        <v>0</v>
      </c>
      <c r="HE21" s="109">
        <f>'14A'!AA$141</f>
        <v>0</v>
      </c>
      <c r="HF21" s="109">
        <f>'14A'!AB$141</f>
        <v>0</v>
      </c>
      <c r="HG21" s="109">
        <f>'14A'!AC$141</f>
        <v>0</v>
      </c>
      <c r="HH21" s="109">
        <f>'14A'!AD$141</f>
        <v>0</v>
      </c>
      <c r="HI21" s="109">
        <f>'14A'!AE$141</f>
        <v>0</v>
      </c>
      <c r="HJ21" s="109">
        <f>'14A'!AF$141</f>
        <v>0</v>
      </c>
      <c r="HK21" s="109">
        <f>'14A'!Y$142</f>
        <v>0</v>
      </c>
      <c r="HL21" s="109">
        <f>'14A'!Z$142</f>
        <v>0</v>
      </c>
      <c r="HM21" s="109">
        <f>'14A'!AA$142</f>
        <v>0</v>
      </c>
      <c r="HN21" s="109">
        <f>'14A'!AB$142</f>
        <v>0</v>
      </c>
      <c r="HO21" s="109">
        <f>'14A'!AC$142</f>
        <v>0</v>
      </c>
      <c r="HP21" s="109">
        <f>'14A'!AD$142</f>
        <v>0</v>
      </c>
      <c r="HQ21" s="109">
        <f>'14A'!AE$142</f>
        <v>0</v>
      </c>
      <c r="HR21" s="109">
        <f>'14A'!AF$142</f>
        <v>0</v>
      </c>
      <c r="HS21" s="109">
        <f>'14A'!Y$143</f>
        <v>0</v>
      </c>
      <c r="HT21" s="109">
        <f>'14A'!Z$143</f>
        <v>0</v>
      </c>
      <c r="HU21" s="109">
        <f>'14A'!AA$143</f>
        <v>0</v>
      </c>
      <c r="HV21" s="109">
        <f>'14A'!AB$143</f>
        <v>0</v>
      </c>
      <c r="HW21" s="109">
        <f>'14A'!AC$143</f>
        <v>0</v>
      </c>
      <c r="HX21" s="109">
        <f>'14A'!AD$143</f>
        <v>0</v>
      </c>
      <c r="HY21" s="109">
        <f>'14A'!AE$143</f>
        <v>0</v>
      </c>
      <c r="HZ21" s="109">
        <f>'14A'!AF$143</f>
        <v>0</v>
      </c>
      <c r="IA21" s="109">
        <f>'14A'!Y$144</f>
        <v>0</v>
      </c>
      <c r="IB21" s="109">
        <f>'14A'!Z$144</f>
        <v>0</v>
      </c>
      <c r="IC21" s="109">
        <f>'14A'!AA$144</f>
        <v>0</v>
      </c>
      <c r="ID21" s="109">
        <f>'14A'!AB$144</f>
        <v>0</v>
      </c>
      <c r="IE21" s="109">
        <f>'14A'!AC$144</f>
        <v>0</v>
      </c>
      <c r="IF21" s="109">
        <f>'14A'!AD$144</f>
        <v>0</v>
      </c>
      <c r="IG21" s="109">
        <f>'14A'!AE$144</f>
        <v>0</v>
      </c>
      <c r="IH21" s="109">
        <f>'14A'!AF$144</f>
        <v>0</v>
      </c>
      <c r="II21" s="109">
        <f>'14A'!Y$146</f>
        <v>0</v>
      </c>
      <c r="IJ21" s="109">
        <f>'14A'!Z$146</f>
        <v>0</v>
      </c>
      <c r="IK21" s="109">
        <f>'14A'!AA$146</f>
        <v>0</v>
      </c>
      <c r="IL21" s="109">
        <f>'14A'!AB$146</f>
        <v>0</v>
      </c>
      <c r="IM21" s="109">
        <f>'14A'!AC$146</f>
        <v>0</v>
      </c>
      <c r="IN21" s="109">
        <f>'14A'!AD$146</f>
        <v>0</v>
      </c>
      <c r="IO21" s="109">
        <f>'14A'!AE$146</f>
        <v>0</v>
      </c>
      <c r="IP21" s="109">
        <f>'14A'!AF$146</f>
        <v>0</v>
      </c>
      <c r="IQ21" s="109">
        <f>'14A'!AG$146</f>
        <v>0</v>
      </c>
      <c r="IR21" s="109">
        <f>'14A'!AH$146</f>
        <v>0</v>
      </c>
      <c r="IS21" s="109">
        <f>'14A'!Y$147</f>
        <v>0</v>
      </c>
      <c r="IT21" s="109">
        <f>'14A'!Z$147</f>
        <v>0</v>
      </c>
      <c r="IU21" s="109">
        <f>'14A'!AA$147</f>
        <v>0</v>
      </c>
      <c r="IV21" s="109">
        <f>'14A'!AB$147</f>
        <v>0</v>
      </c>
      <c r="IW21" s="109">
        <f>'14A'!AC$147</f>
        <v>0</v>
      </c>
      <c r="IX21" s="109">
        <f>'14A'!AD$147</f>
        <v>0</v>
      </c>
      <c r="IY21" s="109">
        <f>'14A'!AE$147</f>
        <v>0</v>
      </c>
      <c r="IZ21" s="109">
        <f>'14A'!AF$147</f>
        <v>0</v>
      </c>
      <c r="JA21" s="109">
        <f>'14A'!AG$147</f>
        <v>0</v>
      </c>
      <c r="JB21" s="109">
        <f>'14A'!AH$147</f>
        <v>0</v>
      </c>
      <c r="JC21" s="109">
        <f>'14A'!Y$148</f>
        <v>0</v>
      </c>
      <c r="JD21" s="109">
        <f>'14A'!Z$148</f>
        <v>0</v>
      </c>
      <c r="JE21" s="109">
        <f>'14A'!AA$148</f>
        <v>0</v>
      </c>
      <c r="JF21" s="109">
        <f>'14A'!AB$148</f>
        <v>0</v>
      </c>
      <c r="JG21" s="109">
        <f>'14A'!AC$148</f>
        <v>0</v>
      </c>
      <c r="JH21" s="109">
        <f>'14A'!AD$148</f>
        <v>0</v>
      </c>
      <c r="JI21" s="109">
        <f>'14A'!AE$148</f>
        <v>0</v>
      </c>
      <c r="JJ21" s="109">
        <f>'14A'!AF$148</f>
        <v>0</v>
      </c>
      <c r="JK21" s="109">
        <f>'14A'!AG$148</f>
        <v>0</v>
      </c>
      <c r="JL21" s="109">
        <f>'14A'!AH$148</f>
        <v>0</v>
      </c>
      <c r="JM21" s="109">
        <f>'14A'!Y$149</f>
        <v>0</v>
      </c>
      <c r="JN21" s="109">
        <f>'14A'!Z$149</f>
        <v>0</v>
      </c>
      <c r="JO21" s="109">
        <f>'14A'!AA$149</f>
        <v>0</v>
      </c>
      <c r="JP21" s="109">
        <f>'14A'!AB$149</f>
        <v>0</v>
      </c>
      <c r="JQ21" s="109">
        <f>'14A'!AC$149</f>
        <v>0</v>
      </c>
      <c r="JR21" s="109">
        <f>'14A'!AD$149</f>
        <v>0</v>
      </c>
      <c r="JS21" s="109">
        <f>'14A'!AE$149</f>
        <v>0</v>
      </c>
      <c r="JT21" s="109">
        <f>'14A'!AF$149</f>
        <v>0</v>
      </c>
      <c r="JU21" s="109">
        <f>'14A'!AG$149</f>
        <v>0</v>
      </c>
      <c r="JV21" s="109">
        <f>'14A'!AH$149</f>
        <v>0</v>
      </c>
      <c r="JW21" s="109">
        <f>'14A'!Y$150</f>
        <v>0</v>
      </c>
      <c r="JX21" s="109">
        <f>'14A'!Z$150</f>
        <v>0</v>
      </c>
      <c r="JY21" s="109">
        <f>'14A'!AA$150</f>
        <v>0</v>
      </c>
      <c r="JZ21" s="109">
        <f>'14A'!AB$150</f>
        <v>0</v>
      </c>
      <c r="KA21" s="109">
        <f>'14A'!AC$150</f>
        <v>0</v>
      </c>
      <c r="KB21" s="109">
        <f>'14A'!AD$150</f>
        <v>0</v>
      </c>
      <c r="KC21" s="109">
        <f>'14A'!AE$150</f>
        <v>0</v>
      </c>
      <c r="KD21" s="109">
        <f>'14A'!AF$150</f>
        <v>0</v>
      </c>
      <c r="KE21" s="109">
        <f>'14A'!AG$150</f>
        <v>0</v>
      </c>
      <c r="KF21" s="109">
        <f>'14A'!AH$150</f>
        <v>0</v>
      </c>
      <c r="KG21" s="109">
        <f>'14A'!Y$152</f>
        <v>0</v>
      </c>
      <c r="KH21" s="109">
        <f>'14A'!Z$152</f>
        <v>0</v>
      </c>
      <c r="KI21" s="109">
        <f>'14A'!AA$152</f>
        <v>0</v>
      </c>
      <c r="KJ21" s="109">
        <f>'14A'!AB$152</f>
        <v>0</v>
      </c>
      <c r="KK21" s="109">
        <f>'14A'!AC$152</f>
        <v>0</v>
      </c>
      <c r="KL21" s="109">
        <f>'14A'!AD$152</f>
        <v>0</v>
      </c>
      <c r="KM21" s="109">
        <f>'14A'!AE$152</f>
        <v>0</v>
      </c>
    </row>
    <row r="22" spans="1:299" s="374" customFormat="1">
      <c r="A22" s="117">
        <v>15</v>
      </c>
      <c r="B22" s="115">
        <f>'15A'!$G$6</f>
        <v>0</v>
      </c>
      <c r="C22" s="109">
        <f>'15A'!C$112</f>
        <v>0</v>
      </c>
      <c r="D22" s="109">
        <f>'15A'!D$112</f>
        <v>0</v>
      </c>
      <c r="E22" s="109">
        <f>'15A'!E$112</f>
        <v>0</v>
      </c>
      <c r="F22" s="109">
        <f>'15A'!F$112</f>
        <v>0</v>
      </c>
      <c r="G22" s="109">
        <f>'15A'!G$112</f>
        <v>0</v>
      </c>
      <c r="H22" s="109">
        <f>'15A'!H$112</f>
        <v>0</v>
      </c>
      <c r="I22" s="109">
        <f>'15A'!I$112</f>
        <v>0</v>
      </c>
      <c r="J22" s="109">
        <f>'15A'!J$112</f>
        <v>0</v>
      </c>
      <c r="K22" s="109">
        <f>'15A'!K$112</f>
        <v>0</v>
      </c>
      <c r="L22" s="109">
        <f>'15A'!L$112</f>
        <v>0</v>
      </c>
      <c r="M22" s="109">
        <f>'15A'!M$112</f>
        <v>0</v>
      </c>
      <c r="N22" s="109">
        <f>'15A'!N$112</f>
        <v>0</v>
      </c>
      <c r="O22" s="109">
        <f>'15A'!O$112</f>
        <v>0</v>
      </c>
      <c r="P22" s="109">
        <f>'15A'!P$112</f>
        <v>0</v>
      </c>
      <c r="Q22" s="109">
        <f>'15A'!Q$112</f>
        <v>0</v>
      </c>
      <c r="R22" s="109">
        <f>'15A'!R$112</f>
        <v>0</v>
      </c>
      <c r="S22" s="260">
        <f>'15A'!Y$117</f>
        <v>0</v>
      </c>
      <c r="T22" s="260">
        <f>'15A'!Z$117</f>
        <v>0</v>
      </c>
      <c r="U22" s="260">
        <f>'15A'!AA$117</f>
        <v>0</v>
      </c>
      <c r="V22" s="260">
        <f>'15A'!AB$117</f>
        <v>0</v>
      </c>
      <c r="W22" s="260">
        <f>'15A'!AC$117</f>
        <v>0</v>
      </c>
      <c r="X22" s="260">
        <f>'15A'!AD$117</f>
        <v>0</v>
      </c>
      <c r="Y22" s="260">
        <f>'15A'!AE$117</f>
        <v>0</v>
      </c>
      <c r="Z22" s="260">
        <f>'15A'!AF$117</f>
        <v>0</v>
      </c>
      <c r="AA22" s="260">
        <f>'15A'!AG$117</f>
        <v>0</v>
      </c>
      <c r="AB22" s="260">
        <f>'15A'!AH$117</f>
        <v>0</v>
      </c>
      <c r="AC22" s="260">
        <f>'15A'!AI$117</f>
        <v>0</v>
      </c>
      <c r="AD22" s="260">
        <f>'15A'!AJ$117</f>
        <v>0</v>
      </c>
      <c r="AE22" s="109">
        <f>'15A'!Y$118</f>
        <v>0</v>
      </c>
      <c r="AF22" s="109">
        <f>'15A'!Z$118</f>
        <v>0</v>
      </c>
      <c r="AG22" s="109">
        <f>'15A'!AA$118</f>
        <v>0</v>
      </c>
      <c r="AH22" s="109">
        <f>'15A'!AB$118</f>
        <v>0</v>
      </c>
      <c r="AI22" s="109">
        <f>'15A'!AC$118</f>
        <v>0</v>
      </c>
      <c r="AJ22" s="109">
        <f>'15A'!AD$118</f>
        <v>0</v>
      </c>
      <c r="AK22" s="109">
        <f>'15A'!AE$118</f>
        <v>0</v>
      </c>
      <c r="AL22" s="109">
        <f>'15A'!AF$118</f>
        <v>0</v>
      </c>
      <c r="AM22" s="109">
        <f>'15A'!AG$118</f>
        <v>0</v>
      </c>
      <c r="AN22" s="109">
        <f>'15A'!AH$118</f>
        <v>0</v>
      </c>
      <c r="AO22" s="109">
        <f>'15A'!AI$118</f>
        <v>0</v>
      </c>
      <c r="AP22" s="109">
        <f>'15A'!AJ$118</f>
        <v>0</v>
      </c>
      <c r="AQ22" s="109">
        <f>'15A'!Y$119</f>
        <v>0</v>
      </c>
      <c r="AR22" s="109">
        <f>'15A'!Z$119</f>
        <v>0</v>
      </c>
      <c r="AS22" s="109">
        <f>'15A'!AA$119</f>
        <v>0</v>
      </c>
      <c r="AT22" s="109">
        <f>'15A'!AB$119</f>
        <v>0</v>
      </c>
      <c r="AU22" s="109">
        <f>'15A'!AC$119</f>
        <v>0</v>
      </c>
      <c r="AV22" s="109">
        <f>'15A'!AD$119</f>
        <v>0</v>
      </c>
      <c r="AW22" s="109">
        <f>'15A'!AE$119</f>
        <v>0</v>
      </c>
      <c r="AX22" s="109">
        <f>'15A'!AF$119</f>
        <v>0</v>
      </c>
      <c r="AY22" s="109">
        <f>'15A'!AG$119</f>
        <v>0</v>
      </c>
      <c r="AZ22" s="109">
        <f>'15A'!AH$119</f>
        <v>0</v>
      </c>
      <c r="BA22" s="109">
        <f>'15A'!AI$119</f>
        <v>0</v>
      </c>
      <c r="BB22" s="109">
        <f>'15A'!AJ$119</f>
        <v>0</v>
      </c>
      <c r="BC22" s="109">
        <f>'15A'!Y$120</f>
        <v>0</v>
      </c>
      <c r="BD22" s="109">
        <f>'15A'!Z$120</f>
        <v>0</v>
      </c>
      <c r="BE22" s="109">
        <f>'15A'!AA$120</f>
        <v>0</v>
      </c>
      <c r="BF22" s="109">
        <f>'15A'!AB$120</f>
        <v>0</v>
      </c>
      <c r="BG22" s="109">
        <f>'15A'!AC$120</f>
        <v>0</v>
      </c>
      <c r="BH22" s="109">
        <f>'15A'!AD$120</f>
        <v>0</v>
      </c>
      <c r="BI22" s="109">
        <f>'15A'!AE$120</f>
        <v>0</v>
      </c>
      <c r="BJ22" s="109">
        <f>'15A'!AF$120</f>
        <v>0</v>
      </c>
      <c r="BK22" s="109">
        <f>'15A'!AG$120</f>
        <v>0</v>
      </c>
      <c r="BL22" s="109">
        <f>'15A'!AH$120</f>
        <v>0</v>
      </c>
      <c r="BM22" s="109">
        <f>'15A'!AI$120</f>
        <v>0</v>
      </c>
      <c r="BN22" s="109">
        <f>'15A'!AJ$120</f>
        <v>0</v>
      </c>
      <c r="BO22" s="109">
        <f>'15A'!Y$121</f>
        <v>0</v>
      </c>
      <c r="BP22" s="109">
        <f>'15A'!Z$121</f>
        <v>0</v>
      </c>
      <c r="BQ22" s="109">
        <f>'15A'!AA$121</f>
        <v>0</v>
      </c>
      <c r="BR22" s="109">
        <f>'15A'!AB$121</f>
        <v>0</v>
      </c>
      <c r="BS22" s="109">
        <f>'15A'!AC$121</f>
        <v>0</v>
      </c>
      <c r="BT22" s="109">
        <f>'15A'!AD$121</f>
        <v>0</v>
      </c>
      <c r="BU22" s="109">
        <f>'15A'!AE$121</f>
        <v>0</v>
      </c>
      <c r="BV22" s="109">
        <f>'15A'!AF$121</f>
        <v>0</v>
      </c>
      <c r="BW22" s="109">
        <f>'15A'!AG$121</f>
        <v>0</v>
      </c>
      <c r="BX22" s="109">
        <f>'15A'!AH$121</f>
        <v>0</v>
      </c>
      <c r="BY22" s="109">
        <f>'15A'!AI$121</f>
        <v>0</v>
      </c>
      <c r="BZ22" s="109">
        <f>'15A'!AJ$121</f>
        <v>0</v>
      </c>
      <c r="CA22" s="262">
        <f>'15A'!Y$122</f>
        <v>0</v>
      </c>
      <c r="CB22" s="262">
        <f>'15A'!Z$122</f>
        <v>0</v>
      </c>
      <c r="CC22" s="262">
        <f>'15A'!AA$122</f>
        <v>0</v>
      </c>
      <c r="CD22" s="262">
        <f>'15A'!AB$122</f>
        <v>0</v>
      </c>
      <c r="CE22" s="262">
        <f>'15A'!AC$122</f>
        <v>0</v>
      </c>
      <c r="CF22" s="262">
        <f>'15A'!AD$122</f>
        <v>0</v>
      </c>
      <c r="CG22" s="262">
        <f>'15A'!AE$122</f>
        <v>0</v>
      </c>
      <c r="CH22" s="262">
        <f>'15A'!AF$122</f>
        <v>0</v>
      </c>
      <c r="CI22" s="262">
        <f>'15A'!AG$122</f>
        <v>0</v>
      </c>
      <c r="CJ22" s="262">
        <f>'15A'!AH$122</f>
        <v>0</v>
      </c>
      <c r="CK22" s="262">
        <f>'15A'!AI$122</f>
        <v>0</v>
      </c>
      <c r="CL22" s="262">
        <f>'15A'!AJ$122</f>
        <v>0</v>
      </c>
      <c r="CM22" s="262">
        <f>'15A'!Y$123</f>
        <v>0</v>
      </c>
      <c r="CN22" s="262">
        <f>'15A'!Z$123</f>
        <v>0</v>
      </c>
      <c r="CO22" s="262">
        <f>'15A'!AA$123</f>
        <v>0</v>
      </c>
      <c r="CP22" s="262">
        <f>'15A'!AB$123</f>
        <v>0</v>
      </c>
      <c r="CQ22" s="262">
        <f>'15A'!AC$123</f>
        <v>0</v>
      </c>
      <c r="CR22" s="262">
        <f>'15A'!AD$123</f>
        <v>0</v>
      </c>
      <c r="CS22" s="262">
        <f>'15A'!AE$123</f>
        <v>0</v>
      </c>
      <c r="CT22" s="262">
        <f>'15A'!AF$123</f>
        <v>0</v>
      </c>
      <c r="CU22" s="262">
        <f>'15A'!AG$123</f>
        <v>0</v>
      </c>
      <c r="CV22" s="262">
        <f>'15A'!AH$123</f>
        <v>0</v>
      </c>
      <c r="CW22" s="262">
        <f>'15A'!AI$123</f>
        <v>0</v>
      </c>
      <c r="CX22" s="262">
        <f>'15A'!AJ$123</f>
        <v>0</v>
      </c>
      <c r="CY22" s="262">
        <f>'15A'!Y$124</f>
        <v>0</v>
      </c>
      <c r="CZ22" s="262">
        <f>'15A'!Z$124</f>
        <v>0</v>
      </c>
      <c r="DA22" s="262">
        <f>'15A'!AA$124</f>
        <v>0</v>
      </c>
      <c r="DB22" s="262">
        <f>'15A'!AB$124</f>
        <v>0</v>
      </c>
      <c r="DC22" s="262">
        <f>'15A'!AC$124</f>
        <v>0</v>
      </c>
      <c r="DD22" s="262">
        <f>'15A'!AD$124</f>
        <v>0</v>
      </c>
      <c r="DE22" s="262">
        <f>'15A'!AE$124</f>
        <v>0</v>
      </c>
      <c r="DF22" s="262">
        <f>'15A'!AF$124</f>
        <v>0</v>
      </c>
      <c r="DG22" s="262">
        <f>'15A'!AG$124</f>
        <v>0</v>
      </c>
      <c r="DH22" s="262">
        <f>'15A'!AH$124</f>
        <v>0</v>
      </c>
      <c r="DI22" s="262">
        <f>'15A'!AI$124</f>
        <v>0</v>
      </c>
      <c r="DJ22" s="262">
        <f>'15A'!AJ$124</f>
        <v>0</v>
      </c>
      <c r="DK22" s="109">
        <f>'15A'!Y$127</f>
        <v>0</v>
      </c>
      <c r="DL22" s="109">
        <f>'15A'!Z$127</f>
        <v>0</v>
      </c>
      <c r="DM22" s="109">
        <f>'15A'!AA$127</f>
        <v>0</v>
      </c>
      <c r="DN22" s="109">
        <f>'15A'!AB$127</f>
        <v>0</v>
      </c>
      <c r="DO22" s="109">
        <f>'15A'!AC$127</f>
        <v>0</v>
      </c>
      <c r="DP22" s="109">
        <f>'15A'!AD$127</f>
        <v>0</v>
      </c>
      <c r="DQ22" s="109">
        <f>'15A'!AE$127</f>
        <v>0</v>
      </c>
      <c r="DR22" s="109">
        <f>'15A'!AF$127</f>
        <v>0</v>
      </c>
      <c r="DS22" s="109">
        <f>'15A'!Y$128</f>
        <v>0</v>
      </c>
      <c r="DT22" s="109">
        <f>'15A'!Z$128</f>
        <v>0</v>
      </c>
      <c r="DU22" s="109">
        <f>'15A'!AA$128</f>
        <v>0</v>
      </c>
      <c r="DV22" s="109">
        <f>'15A'!AB$128</f>
        <v>0</v>
      </c>
      <c r="DW22" s="109">
        <f>'15A'!AC$128</f>
        <v>0</v>
      </c>
      <c r="DX22" s="109">
        <f>'15A'!AD$128</f>
        <v>0</v>
      </c>
      <c r="DY22" s="109">
        <f>'15A'!AE$128</f>
        <v>0</v>
      </c>
      <c r="DZ22" s="109">
        <f>'15A'!AF$128</f>
        <v>0</v>
      </c>
      <c r="EA22" s="109">
        <f>'15A'!Y$129</f>
        <v>0</v>
      </c>
      <c r="EB22" s="109">
        <f>'15A'!Z$129</f>
        <v>0</v>
      </c>
      <c r="EC22" s="109">
        <f>'15A'!AA$129</f>
        <v>0</v>
      </c>
      <c r="ED22" s="109">
        <f>'15A'!AB$129</f>
        <v>0</v>
      </c>
      <c r="EE22" s="109">
        <f>'15A'!AC$129</f>
        <v>0</v>
      </c>
      <c r="EF22" s="109">
        <f>'15A'!AD$129</f>
        <v>0</v>
      </c>
      <c r="EG22" s="109">
        <f>'15A'!AE$129</f>
        <v>0</v>
      </c>
      <c r="EH22" s="109">
        <f>'15A'!AF$129</f>
        <v>0</v>
      </c>
      <c r="EI22" s="109">
        <f>'15A'!Y$130</f>
        <v>0</v>
      </c>
      <c r="EJ22" s="109">
        <f>'15A'!Z$130</f>
        <v>0</v>
      </c>
      <c r="EK22" s="109">
        <f>'15A'!AA$130</f>
        <v>0</v>
      </c>
      <c r="EL22" s="109">
        <f>'15A'!AB$130</f>
        <v>0</v>
      </c>
      <c r="EM22" s="109">
        <f>'15A'!AC$130</f>
        <v>0</v>
      </c>
      <c r="EN22" s="109">
        <f>'15A'!AD$130</f>
        <v>0</v>
      </c>
      <c r="EO22" s="109">
        <f>'15A'!AE$130</f>
        <v>0</v>
      </c>
      <c r="EP22" s="109">
        <f>'15A'!AF$130</f>
        <v>0</v>
      </c>
      <c r="EQ22" s="109">
        <f>'15A'!Y$131</f>
        <v>0</v>
      </c>
      <c r="ER22" s="109">
        <f>'15A'!Z$131</f>
        <v>0</v>
      </c>
      <c r="ES22" s="109">
        <f>'15A'!AA$131</f>
        <v>0</v>
      </c>
      <c r="ET22" s="109">
        <f>'15A'!AB$131</f>
        <v>0</v>
      </c>
      <c r="EU22" s="109">
        <f>'15A'!AC$131</f>
        <v>0</v>
      </c>
      <c r="EV22" s="109">
        <f>'15A'!AD$131</f>
        <v>0</v>
      </c>
      <c r="EW22" s="109">
        <f>'15A'!AE$131</f>
        <v>0</v>
      </c>
      <c r="EX22" s="109">
        <f>'15A'!AF$131</f>
        <v>0</v>
      </c>
      <c r="EY22" s="109">
        <f>'15A'!Y$132</f>
        <v>0</v>
      </c>
      <c r="EZ22" s="109">
        <f>'15A'!Z$132</f>
        <v>0</v>
      </c>
      <c r="FA22" s="109">
        <f>'15A'!AA$132</f>
        <v>0</v>
      </c>
      <c r="FB22" s="109">
        <f>'15A'!AB$132</f>
        <v>0</v>
      </c>
      <c r="FC22" s="109">
        <f>'15A'!AC$132</f>
        <v>0</v>
      </c>
      <c r="FD22" s="109">
        <f>'15A'!AD$132</f>
        <v>0</v>
      </c>
      <c r="FE22" s="109">
        <f>'15A'!AE$132</f>
        <v>0</v>
      </c>
      <c r="FF22" s="109">
        <f>'15A'!AF$132</f>
        <v>0</v>
      </c>
      <c r="FG22" s="109">
        <f>'15A'!Y$133</f>
        <v>0</v>
      </c>
      <c r="FH22" s="109">
        <f>'15A'!Z$133</f>
        <v>0</v>
      </c>
      <c r="FI22" s="109">
        <f>'15A'!AA$133</f>
        <v>0</v>
      </c>
      <c r="FJ22" s="109">
        <f>'15A'!AB$133</f>
        <v>0</v>
      </c>
      <c r="FK22" s="109">
        <f>'15A'!AC$133</f>
        <v>0</v>
      </c>
      <c r="FL22" s="109">
        <f>'15A'!AD$133</f>
        <v>0</v>
      </c>
      <c r="FM22" s="109">
        <f>'15A'!AE$133</f>
        <v>0</v>
      </c>
      <c r="FN22" s="109">
        <f>'15A'!AF$133</f>
        <v>0</v>
      </c>
      <c r="FO22" s="109">
        <f>'15A'!Y$134</f>
        <v>0</v>
      </c>
      <c r="FP22" s="109">
        <f>'15A'!Z$134</f>
        <v>0</v>
      </c>
      <c r="FQ22" s="109">
        <f>'15A'!AA$134</f>
        <v>0</v>
      </c>
      <c r="FR22" s="109">
        <f>'15A'!AB$134</f>
        <v>0</v>
      </c>
      <c r="FS22" s="109">
        <f>'15A'!AC$134</f>
        <v>0</v>
      </c>
      <c r="FT22" s="109">
        <f>'15A'!AD$134</f>
        <v>0</v>
      </c>
      <c r="FU22" s="109">
        <f>'15A'!AE$134</f>
        <v>0</v>
      </c>
      <c r="FV22" s="109">
        <f>'15A'!AF$134</f>
        <v>0</v>
      </c>
      <c r="FW22" s="109">
        <f>'15A'!Y$137</f>
        <v>0</v>
      </c>
      <c r="FX22" s="109">
        <f>'15A'!Z$137</f>
        <v>0</v>
      </c>
      <c r="FY22" s="109">
        <f>'15A'!AA$137</f>
        <v>0</v>
      </c>
      <c r="FZ22" s="109">
        <f>'15A'!AB$137</f>
        <v>0</v>
      </c>
      <c r="GA22" s="109">
        <f>'15A'!AC$137</f>
        <v>0</v>
      </c>
      <c r="GB22" s="109">
        <f>'15A'!AD$137</f>
        <v>0</v>
      </c>
      <c r="GC22" s="109">
        <f>'15A'!AE$137</f>
        <v>0</v>
      </c>
      <c r="GD22" s="109">
        <f>'15A'!AF$137</f>
        <v>0</v>
      </c>
      <c r="GE22" s="109">
        <f>'15A'!Y$138</f>
        <v>0</v>
      </c>
      <c r="GF22" s="109">
        <f>'15A'!Z$138</f>
        <v>0</v>
      </c>
      <c r="GG22" s="109">
        <f>'15A'!AA$138</f>
        <v>0</v>
      </c>
      <c r="GH22" s="109">
        <f>'15A'!AB$138</f>
        <v>0</v>
      </c>
      <c r="GI22" s="109">
        <f>'15A'!AC$138</f>
        <v>0</v>
      </c>
      <c r="GJ22" s="109">
        <f>'15A'!AD$138</f>
        <v>0</v>
      </c>
      <c r="GK22" s="109">
        <f>'15A'!AE$138</f>
        <v>0</v>
      </c>
      <c r="GL22" s="109">
        <f>'15A'!AF$138</f>
        <v>0</v>
      </c>
      <c r="GM22" s="109">
        <f>'15A'!Y$139</f>
        <v>0</v>
      </c>
      <c r="GN22" s="109">
        <f>'15A'!Z$139</f>
        <v>0</v>
      </c>
      <c r="GO22" s="109">
        <f>'15A'!AA$139</f>
        <v>0</v>
      </c>
      <c r="GP22" s="109">
        <f>'15A'!AB$139</f>
        <v>0</v>
      </c>
      <c r="GQ22" s="109">
        <f>'15A'!AC$139</f>
        <v>0</v>
      </c>
      <c r="GR22" s="109">
        <f>'15A'!AD$139</f>
        <v>0</v>
      </c>
      <c r="GS22" s="109">
        <f>'15A'!AE$139</f>
        <v>0</v>
      </c>
      <c r="GT22" s="109">
        <f>'15A'!AF$139</f>
        <v>0</v>
      </c>
      <c r="GU22" s="109">
        <f>'15A'!Y$140</f>
        <v>0</v>
      </c>
      <c r="GV22" s="109">
        <f>'15A'!Z$140</f>
        <v>0</v>
      </c>
      <c r="GW22" s="109">
        <f>'15A'!AA$140</f>
        <v>0</v>
      </c>
      <c r="GX22" s="109">
        <f>'15A'!AB$140</f>
        <v>0</v>
      </c>
      <c r="GY22" s="109">
        <f>'15A'!AC$140</f>
        <v>0</v>
      </c>
      <c r="GZ22" s="109">
        <f>'15A'!AD$140</f>
        <v>0</v>
      </c>
      <c r="HA22" s="109">
        <f>'15A'!AE$140</f>
        <v>0</v>
      </c>
      <c r="HB22" s="109">
        <f>'15A'!AF$140</f>
        <v>0</v>
      </c>
      <c r="HC22" s="109">
        <f>'15A'!Y$141</f>
        <v>0</v>
      </c>
      <c r="HD22" s="109">
        <f>'15A'!Z$141</f>
        <v>0</v>
      </c>
      <c r="HE22" s="109">
        <f>'15A'!AA$141</f>
        <v>0</v>
      </c>
      <c r="HF22" s="109">
        <f>'15A'!AB$141</f>
        <v>0</v>
      </c>
      <c r="HG22" s="109">
        <f>'15A'!AC$141</f>
        <v>0</v>
      </c>
      <c r="HH22" s="109">
        <f>'15A'!AD$141</f>
        <v>0</v>
      </c>
      <c r="HI22" s="109">
        <f>'15A'!AE$141</f>
        <v>0</v>
      </c>
      <c r="HJ22" s="109">
        <f>'15A'!AF$141</f>
        <v>0</v>
      </c>
      <c r="HK22" s="109">
        <f>'15A'!Y$142</f>
        <v>0</v>
      </c>
      <c r="HL22" s="109">
        <f>'15A'!Z$142</f>
        <v>0</v>
      </c>
      <c r="HM22" s="109">
        <f>'15A'!AA$142</f>
        <v>0</v>
      </c>
      <c r="HN22" s="109">
        <f>'15A'!AB$142</f>
        <v>0</v>
      </c>
      <c r="HO22" s="109">
        <f>'15A'!AC$142</f>
        <v>0</v>
      </c>
      <c r="HP22" s="109">
        <f>'15A'!AD$142</f>
        <v>0</v>
      </c>
      <c r="HQ22" s="109">
        <f>'15A'!AE$142</f>
        <v>0</v>
      </c>
      <c r="HR22" s="109">
        <f>'15A'!AF$142</f>
        <v>0</v>
      </c>
      <c r="HS22" s="109">
        <f>'15A'!Y$143</f>
        <v>0</v>
      </c>
      <c r="HT22" s="109">
        <f>'15A'!Z$143</f>
        <v>0</v>
      </c>
      <c r="HU22" s="109">
        <f>'15A'!AA$143</f>
        <v>0</v>
      </c>
      <c r="HV22" s="109">
        <f>'15A'!AB$143</f>
        <v>0</v>
      </c>
      <c r="HW22" s="109">
        <f>'15A'!AC$143</f>
        <v>0</v>
      </c>
      <c r="HX22" s="109">
        <f>'15A'!AD$143</f>
        <v>0</v>
      </c>
      <c r="HY22" s="109">
        <f>'15A'!AE$143</f>
        <v>0</v>
      </c>
      <c r="HZ22" s="109">
        <f>'15A'!AF$143</f>
        <v>0</v>
      </c>
      <c r="IA22" s="109">
        <f>'15A'!Y$144</f>
        <v>0</v>
      </c>
      <c r="IB22" s="109">
        <f>'15A'!Z$144</f>
        <v>0</v>
      </c>
      <c r="IC22" s="109">
        <f>'15A'!AA$144</f>
        <v>0</v>
      </c>
      <c r="ID22" s="109">
        <f>'15A'!AB$144</f>
        <v>0</v>
      </c>
      <c r="IE22" s="109">
        <f>'15A'!AC$144</f>
        <v>0</v>
      </c>
      <c r="IF22" s="109">
        <f>'15A'!AD$144</f>
        <v>0</v>
      </c>
      <c r="IG22" s="109">
        <f>'15A'!AE$144</f>
        <v>0</v>
      </c>
      <c r="IH22" s="109">
        <f>'15A'!AF$144</f>
        <v>0</v>
      </c>
      <c r="II22" s="109">
        <f>'15A'!Y$146</f>
        <v>0</v>
      </c>
      <c r="IJ22" s="109">
        <f>'15A'!Z$146</f>
        <v>0</v>
      </c>
      <c r="IK22" s="109">
        <f>'15A'!AA$146</f>
        <v>0</v>
      </c>
      <c r="IL22" s="109">
        <f>'15A'!AB$146</f>
        <v>0</v>
      </c>
      <c r="IM22" s="109">
        <f>'15A'!AC$146</f>
        <v>0</v>
      </c>
      <c r="IN22" s="109">
        <f>'15A'!AD$146</f>
        <v>0</v>
      </c>
      <c r="IO22" s="109">
        <f>'15A'!AE$146</f>
        <v>0</v>
      </c>
      <c r="IP22" s="109">
        <f>'15A'!AF$146</f>
        <v>0</v>
      </c>
      <c r="IQ22" s="109">
        <f>'15A'!AG$146</f>
        <v>0</v>
      </c>
      <c r="IR22" s="109">
        <f>'15A'!AH$146</f>
        <v>0</v>
      </c>
      <c r="IS22" s="109">
        <f>'15A'!Y$147</f>
        <v>0</v>
      </c>
      <c r="IT22" s="109">
        <f>'15A'!Z$147</f>
        <v>0</v>
      </c>
      <c r="IU22" s="109">
        <f>'15A'!AA$147</f>
        <v>0</v>
      </c>
      <c r="IV22" s="109">
        <f>'15A'!AB$147</f>
        <v>0</v>
      </c>
      <c r="IW22" s="109">
        <f>'15A'!AC$147</f>
        <v>0</v>
      </c>
      <c r="IX22" s="109">
        <f>'15A'!AD$147</f>
        <v>0</v>
      </c>
      <c r="IY22" s="109">
        <f>'15A'!AE$147</f>
        <v>0</v>
      </c>
      <c r="IZ22" s="109">
        <f>'15A'!AF$147</f>
        <v>0</v>
      </c>
      <c r="JA22" s="109">
        <f>'15A'!AG$147</f>
        <v>0</v>
      </c>
      <c r="JB22" s="109">
        <f>'15A'!AH$147</f>
        <v>0</v>
      </c>
      <c r="JC22" s="109">
        <f>'15A'!Y$148</f>
        <v>0</v>
      </c>
      <c r="JD22" s="109">
        <f>'15A'!Z$148</f>
        <v>0</v>
      </c>
      <c r="JE22" s="109">
        <f>'15A'!AA$148</f>
        <v>0</v>
      </c>
      <c r="JF22" s="109">
        <f>'15A'!AB$148</f>
        <v>0</v>
      </c>
      <c r="JG22" s="109">
        <f>'15A'!AC$148</f>
        <v>0</v>
      </c>
      <c r="JH22" s="109">
        <f>'15A'!AD$148</f>
        <v>0</v>
      </c>
      <c r="JI22" s="109">
        <f>'15A'!AE$148</f>
        <v>0</v>
      </c>
      <c r="JJ22" s="109">
        <f>'15A'!AF$148</f>
        <v>0</v>
      </c>
      <c r="JK22" s="109">
        <f>'15A'!AG$148</f>
        <v>0</v>
      </c>
      <c r="JL22" s="109">
        <f>'15A'!AH$148</f>
        <v>0</v>
      </c>
      <c r="JM22" s="109">
        <f>'15A'!Y$149</f>
        <v>0</v>
      </c>
      <c r="JN22" s="109">
        <f>'15A'!Z$149</f>
        <v>0</v>
      </c>
      <c r="JO22" s="109">
        <f>'15A'!AA$149</f>
        <v>0</v>
      </c>
      <c r="JP22" s="109">
        <f>'15A'!AB$149</f>
        <v>0</v>
      </c>
      <c r="JQ22" s="109">
        <f>'15A'!AC$149</f>
        <v>0</v>
      </c>
      <c r="JR22" s="109">
        <f>'15A'!AD$149</f>
        <v>0</v>
      </c>
      <c r="JS22" s="109">
        <f>'15A'!AE$149</f>
        <v>0</v>
      </c>
      <c r="JT22" s="109">
        <f>'15A'!AF$149</f>
        <v>0</v>
      </c>
      <c r="JU22" s="109">
        <f>'15A'!AG$149</f>
        <v>0</v>
      </c>
      <c r="JV22" s="109">
        <f>'15A'!AH$149</f>
        <v>0</v>
      </c>
      <c r="JW22" s="109">
        <f>'15A'!Y$150</f>
        <v>0</v>
      </c>
      <c r="JX22" s="109">
        <f>'15A'!Z$150</f>
        <v>0</v>
      </c>
      <c r="JY22" s="109">
        <f>'15A'!AA$150</f>
        <v>0</v>
      </c>
      <c r="JZ22" s="109">
        <f>'15A'!AB$150</f>
        <v>0</v>
      </c>
      <c r="KA22" s="109">
        <f>'15A'!AC$150</f>
        <v>0</v>
      </c>
      <c r="KB22" s="109">
        <f>'15A'!AD$150</f>
        <v>0</v>
      </c>
      <c r="KC22" s="109">
        <f>'15A'!AE$150</f>
        <v>0</v>
      </c>
      <c r="KD22" s="109">
        <f>'15A'!AF$150</f>
        <v>0</v>
      </c>
      <c r="KE22" s="109">
        <f>'15A'!AG$150</f>
        <v>0</v>
      </c>
      <c r="KF22" s="109">
        <f>'15A'!AH$150</f>
        <v>0</v>
      </c>
      <c r="KG22" s="109">
        <f>'15A'!Y$152</f>
        <v>0</v>
      </c>
      <c r="KH22" s="109">
        <f>'15A'!Z$152</f>
        <v>0</v>
      </c>
      <c r="KI22" s="109">
        <f>'15A'!AA$152</f>
        <v>0</v>
      </c>
      <c r="KJ22" s="109">
        <f>'15A'!AB$152</f>
        <v>0</v>
      </c>
      <c r="KK22" s="109">
        <f>'15A'!AC$152</f>
        <v>0</v>
      </c>
      <c r="KL22" s="109">
        <f>'15A'!AD$152</f>
        <v>0</v>
      </c>
      <c r="KM22" s="109">
        <f>'15A'!AE$152</f>
        <v>0</v>
      </c>
    </row>
    <row r="23" spans="1:299" s="380" customFormat="1">
      <c r="A23" s="375">
        <v>16</v>
      </c>
      <c r="B23" s="376">
        <f>'16A'!$G$6</f>
        <v>0</v>
      </c>
      <c r="C23" s="377">
        <f>'16A'!C$112</f>
        <v>0</v>
      </c>
      <c r="D23" s="377">
        <f>'16A'!D$112</f>
        <v>0</v>
      </c>
      <c r="E23" s="377">
        <f>'16A'!E$112</f>
        <v>0</v>
      </c>
      <c r="F23" s="377">
        <f>'16A'!F$112</f>
        <v>0</v>
      </c>
      <c r="G23" s="377">
        <f>'16A'!G$112</f>
        <v>0</v>
      </c>
      <c r="H23" s="377">
        <f>'16A'!H$112</f>
        <v>0</v>
      </c>
      <c r="I23" s="377">
        <f>'16A'!I$112</f>
        <v>0</v>
      </c>
      <c r="J23" s="377">
        <f>'16A'!J$112</f>
        <v>0</v>
      </c>
      <c r="K23" s="377">
        <f>'16A'!K$112</f>
        <v>0</v>
      </c>
      <c r="L23" s="377">
        <f>'16A'!L$112</f>
        <v>0</v>
      </c>
      <c r="M23" s="377">
        <f>'16A'!M$112</f>
        <v>0</v>
      </c>
      <c r="N23" s="377">
        <f>'16A'!N$112</f>
        <v>0</v>
      </c>
      <c r="O23" s="377">
        <f>'16A'!O$112</f>
        <v>0</v>
      </c>
      <c r="P23" s="377">
        <f>'16A'!P$112</f>
        <v>0</v>
      </c>
      <c r="Q23" s="377">
        <f>'16A'!Q$112</f>
        <v>0</v>
      </c>
      <c r="R23" s="377">
        <f>'16A'!R$112</f>
        <v>0</v>
      </c>
      <c r="S23" s="378">
        <f>'16A'!Y$117</f>
        <v>0</v>
      </c>
      <c r="T23" s="378">
        <f>'16A'!Z$117</f>
        <v>0</v>
      </c>
      <c r="U23" s="378">
        <f>'16A'!AA$117</f>
        <v>0</v>
      </c>
      <c r="V23" s="378">
        <f>'16A'!AB$117</f>
        <v>0</v>
      </c>
      <c r="W23" s="378">
        <f>'16A'!AC$117</f>
        <v>0</v>
      </c>
      <c r="X23" s="378">
        <f>'16A'!AD$117</f>
        <v>0</v>
      </c>
      <c r="Y23" s="378">
        <f>'16A'!AE$117</f>
        <v>0</v>
      </c>
      <c r="Z23" s="378">
        <f>'16A'!AF$117</f>
        <v>0</v>
      </c>
      <c r="AA23" s="378">
        <f>'16A'!AG$117</f>
        <v>0</v>
      </c>
      <c r="AB23" s="378">
        <f>'16A'!AH$117</f>
        <v>0</v>
      </c>
      <c r="AC23" s="378">
        <f>'16A'!AI$117</f>
        <v>0</v>
      </c>
      <c r="AD23" s="378">
        <f>'16A'!AJ$117</f>
        <v>0</v>
      </c>
      <c r="AE23" s="377">
        <f>'16A'!Y$118</f>
        <v>0</v>
      </c>
      <c r="AF23" s="377">
        <f>'16A'!Z$118</f>
        <v>0</v>
      </c>
      <c r="AG23" s="377">
        <f>'16A'!AA$118</f>
        <v>0</v>
      </c>
      <c r="AH23" s="377">
        <f>'16A'!AB$118</f>
        <v>0</v>
      </c>
      <c r="AI23" s="377">
        <f>'16A'!AC$118</f>
        <v>0</v>
      </c>
      <c r="AJ23" s="377">
        <f>'16A'!AD$118</f>
        <v>0</v>
      </c>
      <c r="AK23" s="377">
        <f>'16A'!AE$118</f>
        <v>0</v>
      </c>
      <c r="AL23" s="377">
        <f>'16A'!AF$118</f>
        <v>0</v>
      </c>
      <c r="AM23" s="377">
        <f>'16A'!AG$118</f>
        <v>0</v>
      </c>
      <c r="AN23" s="377">
        <f>'16A'!AH$118</f>
        <v>0</v>
      </c>
      <c r="AO23" s="377">
        <f>'16A'!AI$118</f>
        <v>0</v>
      </c>
      <c r="AP23" s="377">
        <f>'16A'!AJ$118</f>
        <v>0</v>
      </c>
      <c r="AQ23" s="377">
        <f>'16A'!Y$119</f>
        <v>0</v>
      </c>
      <c r="AR23" s="377">
        <f>'16A'!Z$119</f>
        <v>0</v>
      </c>
      <c r="AS23" s="377">
        <f>'16A'!AA$119</f>
        <v>0</v>
      </c>
      <c r="AT23" s="377">
        <f>'16A'!AB$119</f>
        <v>0</v>
      </c>
      <c r="AU23" s="377">
        <f>'16A'!AC$119</f>
        <v>0</v>
      </c>
      <c r="AV23" s="377">
        <f>'16A'!AD$119</f>
        <v>0</v>
      </c>
      <c r="AW23" s="377">
        <f>'16A'!AE$119</f>
        <v>0</v>
      </c>
      <c r="AX23" s="377">
        <f>'16A'!AF$119</f>
        <v>0</v>
      </c>
      <c r="AY23" s="377">
        <f>'16A'!AG$119</f>
        <v>0</v>
      </c>
      <c r="AZ23" s="377">
        <f>'16A'!AH$119</f>
        <v>0</v>
      </c>
      <c r="BA23" s="377">
        <f>'16A'!AI$119</f>
        <v>0</v>
      </c>
      <c r="BB23" s="377">
        <f>'16A'!AJ$119</f>
        <v>0</v>
      </c>
      <c r="BC23" s="377">
        <f>'16A'!Y$120</f>
        <v>0</v>
      </c>
      <c r="BD23" s="377">
        <f>'16A'!Z$120</f>
        <v>0</v>
      </c>
      <c r="BE23" s="377">
        <f>'16A'!AA$120</f>
        <v>0</v>
      </c>
      <c r="BF23" s="377">
        <f>'16A'!AB$120</f>
        <v>0</v>
      </c>
      <c r="BG23" s="377">
        <f>'16A'!AC$120</f>
        <v>0</v>
      </c>
      <c r="BH23" s="377">
        <f>'16A'!AD$120</f>
        <v>0</v>
      </c>
      <c r="BI23" s="377">
        <f>'16A'!AE$120</f>
        <v>0</v>
      </c>
      <c r="BJ23" s="377">
        <f>'16A'!AF$120</f>
        <v>0</v>
      </c>
      <c r="BK23" s="377">
        <f>'16A'!AG$120</f>
        <v>0</v>
      </c>
      <c r="BL23" s="377">
        <f>'16A'!AH$120</f>
        <v>0</v>
      </c>
      <c r="BM23" s="377">
        <f>'16A'!AI$120</f>
        <v>0</v>
      </c>
      <c r="BN23" s="377">
        <f>'16A'!AJ$120</f>
        <v>0</v>
      </c>
      <c r="BO23" s="377">
        <f>'16A'!Y$121</f>
        <v>0</v>
      </c>
      <c r="BP23" s="377">
        <f>'16A'!Z$121</f>
        <v>0</v>
      </c>
      <c r="BQ23" s="377">
        <f>'16A'!AA$121</f>
        <v>0</v>
      </c>
      <c r="BR23" s="377">
        <f>'16A'!AB$121</f>
        <v>0</v>
      </c>
      <c r="BS23" s="377">
        <f>'16A'!AC$121</f>
        <v>0</v>
      </c>
      <c r="BT23" s="377">
        <f>'16A'!AD$121</f>
        <v>0</v>
      </c>
      <c r="BU23" s="377">
        <f>'16A'!AE$121</f>
        <v>0</v>
      </c>
      <c r="BV23" s="377">
        <f>'16A'!AF$121</f>
        <v>0</v>
      </c>
      <c r="BW23" s="377">
        <f>'16A'!AG$121</f>
        <v>0</v>
      </c>
      <c r="BX23" s="377">
        <f>'16A'!AH$121</f>
        <v>0</v>
      </c>
      <c r="BY23" s="377">
        <f>'16A'!AI$121</f>
        <v>0</v>
      </c>
      <c r="BZ23" s="377">
        <f>'16A'!AJ$121</f>
        <v>0</v>
      </c>
      <c r="CA23" s="379">
        <f>'16A'!Y$122</f>
        <v>0</v>
      </c>
      <c r="CB23" s="379">
        <f>'16A'!Z$122</f>
        <v>0</v>
      </c>
      <c r="CC23" s="379">
        <f>'16A'!AA$122</f>
        <v>0</v>
      </c>
      <c r="CD23" s="379">
        <f>'16A'!AB$122</f>
        <v>0</v>
      </c>
      <c r="CE23" s="379">
        <f>'16A'!AC$122</f>
        <v>0</v>
      </c>
      <c r="CF23" s="379">
        <f>'16A'!AD$122</f>
        <v>0</v>
      </c>
      <c r="CG23" s="379">
        <f>'16A'!AE$122</f>
        <v>0</v>
      </c>
      <c r="CH23" s="379">
        <f>'16A'!AF$122</f>
        <v>0</v>
      </c>
      <c r="CI23" s="379">
        <f>'16A'!AG$122</f>
        <v>0</v>
      </c>
      <c r="CJ23" s="379">
        <f>'16A'!AH$122</f>
        <v>0</v>
      </c>
      <c r="CK23" s="379">
        <f>'16A'!AI$122</f>
        <v>0</v>
      </c>
      <c r="CL23" s="379">
        <f>'16A'!AJ$122</f>
        <v>0</v>
      </c>
      <c r="CM23" s="379">
        <f>'16A'!Y$123</f>
        <v>0</v>
      </c>
      <c r="CN23" s="379">
        <f>'16A'!Z$123</f>
        <v>0</v>
      </c>
      <c r="CO23" s="379">
        <f>'16A'!AA$123</f>
        <v>0</v>
      </c>
      <c r="CP23" s="379">
        <f>'16A'!AB$123</f>
        <v>0</v>
      </c>
      <c r="CQ23" s="379">
        <f>'16A'!AC$123</f>
        <v>0</v>
      </c>
      <c r="CR23" s="379">
        <f>'16A'!AD$123</f>
        <v>0</v>
      </c>
      <c r="CS23" s="379">
        <f>'16A'!AE$123</f>
        <v>0</v>
      </c>
      <c r="CT23" s="379">
        <f>'16A'!AF$123</f>
        <v>0</v>
      </c>
      <c r="CU23" s="379">
        <f>'16A'!AG$123</f>
        <v>0</v>
      </c>
      <c r="CV23" s="379">
        <f>'16A'!AH$123</f>
        <v>0</v>
      </c>
      <c r="CW23" s="379">
        <f>'16A'!AI$123</f>
        <v>0</v>
      </c>
      <c r="CX23" s="379">
        <f>'16A'!AJ$123</f>
        <v>0</v>
      </c>
      <c r="CY23" s="379">
        <f>'16A'!Y$124</f>
        <v>0</v>
      </c>
      <c r="CZ23" s="379">
        <f>'16A'!Z$124</f>
        <v>0</v>
      </c>
      <c r="DA23" s="379">
        <f>'16A'!AA$124</f>
        <v>0</v>
      </c>
      <c r="DB23" s="379">
        <f>'16A'!AB$124</f>
        <v>0</v>
      </c>
      <c r="DC23" s="379">
        <f>'16A'!AC$124</f>
        <v>0</v>
      </c>
      <c r="DD23" s="379">
        <f>'16A'!AD$124</f>
        <v>0</v>
      </c>
      <c r="DE23" s="379">
        <f>'16A'!AE$124</f>
        <v>0</v>
      </c>
      <c r="DF23" s="379">
        <f>'16A'!AF$124</f>
        <v>0</v>
      </c>
      <c r="DG23" s="379">
        <f>'16A'!AG$124</f>
        <v>0</v>
      </c>
      <c r="DH23" s="379">
        <f>'16A'!AH$124</f>
        <v>0</v>
      </c>
      <c r="DI23" s="379">
        <f>'16A'!AI$124</f>
        <v>0</v>
      </c>
      <c r="DJ23" s="379">
        <f>'16A'!AJ$124</f>
        <v>0</v>
      </c>
      <c r="DK23" s="377">
        <f>'16A'!Y$127</f>
        <v>0</v>
      </c>
      <c r="DL23" s="377">
        <f>'16A'!Z$127</f>
        <v>0</v>
      </c>
      <c r="DM23" s="377">
        <f>'16A'!AA$127</f>
        <v>0</v>
      </c>
      <c r="DN23" s="377">
        <f>'16A'!AB$127</f>
        <v>0</v>
      </c>
      <c r="DO23" s="377">
        <f>'16A'!AC$127</f>
        <v>0</v>
      </c>
      <c r="DP23" s="377">
        <f>'16A'!AD$127</f>
        <v>0</v>
      </c>
      <c r="DQ23" s="377">
        <f>'16A'!AE$127</f>
        <v>0</v>
      </c>
      <c r="DR23" s="377">
        <f>'16A'!AF$127</f>
        <v>0</v>
      </c>
      <c r="DS23" s="377">
        <f>'16A'!Y$128</f>
        <v>0</v>
      </c>
      <c r="DT23" s="377">
        <f>'16A'!Z$128</f>
        <v>0</v>
      </c>
      <c r="DU23" s="377">
        <f>'16A'!AA$128</f>
        <v>0</v>
      </c>
      <c r="DV23" s="377">
        <f>'16A'!AB$128</f>
        <v>0</v>
      </c>
      <c r="DW23" s="377">
        <f>'16A'!AC$128</f>
        <v>0</v>
      </c>
      <c r="DX23" s="377">
        <f>'16A'!AD$128</f>
        <v>0</v>
      </c>
      <c r="DY23" s="377">
        <f>'16A'!AE$128</f>
        <v>0</v>
      </c>
      <c r="DZ23" s="377">
        <f>'16A'!AF$128</f>
        <v>0</v>
      </c>
      <c r="EA23" s="377">
        <f>'16A'!Y$129</f>
        <v>0</v>
      </c>
      <c r="EB23" s="377">
        <f>'16A'!Z$129</f>
        <v>0</v>
      </c>
      <c r="EC23" s="377">
        <f>'16A'!AA$129</f>
        <v>0</v>
      </c>
      <c r="ED23" s="377">
        <f>'16A'!AB$129</f>
        <v>0</v>
      </c>
      <c r="EE23" s="377">
        <f>'16A'!AC$129</f>
        <v>0</v>
      </c>
      <c r="EF23" s="377">
        <f>'16A'!AD$129</f>
        <v>0</v>
      </c>
      <c r="EG23" s="377">
        <f>'16A'!AE$129</f>
        <v>0</v>
      </c>
      <c r="EH23" s="377">
        <f>'16A'!AF$129</f>
        <v>0</v>
      </c>
      <c r="EI23" s="377">
        <f>'16A'!Y$130</f>
        <v>0</v>
      </c>
      <c r="EJ23" s="377">
        <f>'16A'!Z$130</f>
        <v>0</v>
      </c>
      <c r="EK23" s="377">
        <f>'16A'!AA$130</f>
        <v>0</v>
      </c>
      <c r="EL23" s="377">
        <f>'16A'!AB$130</f>
        <v>0</v>
      </c>
      <c r="EM23" s="377">
        <f>'16A'!AC$130</f>
        <v>0</v>
      </c>
      <c r="EN23" s="377">
        <f>'16A'!AD$130</f>
        <v>0</v>
      </c>
      <c r="EO23" s="377">
        <f>'16A'!AE$130</f>
        <v>0</v>
      </c>
      <c r="EP23" s="377">
        <f>'16A'!AF$130</f>
        <v>0</v>
      </c>
      <c r="EQ23" s="377">
        <f>'16A'!Y$131</f>
        <v>0</v>
      </c>
      <c r="ER23" s="377">
        <f>'16A'!Z$131</f>
        <v>0</v>
      </c>
      <c r="ES23" s="377">
        <f>'16A'!AA$131</f>
        <v>0</v>
      </c>
      <c r="ET23" s="377">
        <f>'16A'!AB$131</f>
        <v>0</v>
      </c>
      <c r="EU23" s="377">
        <f>'16A'!AC$131</f>
        <v>0</v>
      </c>
      <c r="EV23" s="377">
        <f>'16A'!AD$131</f>
        <v>0</v>
      </c>
      <c r="EW23" s="377">
        <f>'16A'!AE$131</f>
        <v>0</v>
      </c>
      <c r="EX23" s="377">
        <f>'16A'!AF$131</f>
        <v>0</v>
      </c>
      <c r="EY23" s="377">
        <f>'16A'!Y$132</f>
        <v>0</v>
      </c>
      <c r="EZ23" s="377">
        <f>'16A'!Z$132</f>
        <v>0</v>
      </c>
      <c r="FA23" s="377">
        <f>'16A'!AA$132</f>
        <v>0</v>
      </c>
      <c r="FB23" s="377">
        <f>'16A'!AB$132</f>
        <v>0</v>
      </c>
      <c r="FC23" s="377">
        <f>'16A'!AC$132</f>
        <v>0</v>
      </c>
      <c r="FD23" s="377">
        <f>'16A'!AD$132</f>
        <v>0</v>
      </c>
      <c r="FE23" s="377">
        <f>'16A'!AE$132</f>
        <v>0</v>
      </c>
      <c r="FF23" s="377">
        <f>'16A'!AF$132</f>
        <v>0</v>
      </c>
      <c r="FG23" s="377">
        <f>'16A'!Y$133</f>
        <v>0</v>
      </c>
      <c r="FH23" s="377">
        <f>'16A'!Z$133</f>
        <v>0</v>
      </c>
      <c r="FI23" s="377">
        <f>'16A'!AA$133</f>
        <v>0</v>
      </c>
      <c r="FJ23" s="377">
        <f>'16A'!AB$133</f>
        <v>0</v>
      </c>
      <c r="FK23" s="377">
        <f>'16A'!AC$133</f>
        <v>0</v>
      </c>
      <c r="FL23" s="377">
        <f>'16A'!AD$133</f>
        <v>0</v>
      </c>
      <c r="FM23" s="377">
        <f>'16A'!AE$133</f>
        <v>0</v>
      </c>
      <c r="FN23" s="377">
        <f>'16A'!AF$133</f>
        <v>0</v>
      </c>
      <c r="FO23" s="377">
        <f>'16A'!Y$134</f>
        <v>0</v>
      </c>
      <c r="FP23" s="377">
        <f>'16A'!Z$134</f>
        <v>0</v>
      </c>
      <c r="FQ23" s="377">
        <f>'16A'!AA$134</f>
        <v>0</v>
      </c>
      <c r="FR23" s="377">
        <f>'16A'!AB$134</f>
        <v>0</v>
      </c>
      <c r="FS23" s="377">
        <f>'16A'!AC$134</f>
        <v>0</v>
      </c>
      <c r="FT23" s="377">
        <f>'16A'!AD$134</f>
        <v>0</v>
      </c>
      <c r="FU23" s="377">
        <f>'16A'!AE$134</f>
        <v>0</v>
      </c>
      <c r="FV23" s="377">
        <f>'16A'!AF$134</f>
        <v>0</v>
      </c>
      <c r="FW23" s="377">
        <f>'16A'!Y$137</f>
        <v>0</v>
      </c>
      <c r="FX23" s="377">
        <f>'16A'!Z$137</f>
        <v>0</v>
      </c>
      <c r="FY23" s="377">
        <f>'16A'!AA$137</f>
        <v>0</v>
      </c>
      <c r="FZ23" s="377">
        <f>'16A'!AB$137</f>
        <v>0</v>
      </c>
      <c r="GA23" s="377">
        <f>'16A'!AC$137</f>
        <v>0</v>
      </c>
      <c r="GB23" s="377">
        <f>'16A'!AD$137</f>
        <v>0</v>
      </c>
      <c r="GC23" s="377">
        <f>'16A'!AE$137</f>
        <v>0</v>
      </c>
      <c r="GD23" s="377">
        <f>'16A'!AF$137</f>
        <v>0</v>
      </c>
      <c r="GE23" s="377">
        <f>'16A'!Y$138</f>
        <v>0</v>
      </c>
      <c r="GF23" s="377">
        <f>'16A'!Z$138</f>
        <v>0</v>
      </c>
      <c r="GG23" s="377">
        <f>'16A'!AA$138</f>
        <v>0</v>
      </c>
      <c r="GH23" s="377">
        <f>'16A'!AB$138</f>
        <v>0</v>
      </c>
      <c r="GI23" s="377">
        <f>'16A'!AC$138</f>
        <v>0</v>
      </c>
      <c r="GJ23" s="377">
        <f>'16A'!AD$138</f>
        <v>0</v>
      </c>
      <c r="GK23" s="377">
        <f>'16A'!AE$138</f>
        <v>0</v>
      </c>
      <c r="GL23" s="377">
        <f>'16A'!AF$138</f>
        <v>0</v>
      </c>
      <c r="GM23" s="377">
        <f>'16A'!Y$139</f>
        <v>0</v>
      </c>
      <c r="GN23" s="377">
        <f>'16A'!Z$139</f>
        <v>0</v>
      </c>
      <c r="GO23" s="377">
        <f>'16A'!AA$139</f>
        <v>0</v>
      </c>
      <c r="GP23" s="377">
        <f>'16A'!AB$139</f>
        <v>0</v>
      </c>
      <c r="GQ23" s="377">
        <f>'16A'!AC$139</f>
        <v>0</v>
      </c>
      <c r="GR23" s="377">
        <f>'16A'!AD$139</f>
        <v>0</v>
      </c>
      <c r="GS23" s="377">
        <f>'16A'!AE$139</f>
        <v>0</v>
      </c>
      <c r="GT23" s="377">
        <f>'16A'!AF$139</f>
        <v>0</v>
      </c>
      <c r="GU23" s="377">
        <f>'16A'!Y$140</f>
        <v>0</v>
      </c>
      <c r="GV23" s="377">
        <f>'16A'!Z$140</f>
        <v>0</v>
      </c>
      <c r="GW23" s="377">
        <f>'16A'!AA$140</f>
        <v>0</v>
      </c>
      <c r="GX23" s="377">
        <f>'16A'!AB$140</f>
        <v>0</v>
      </c>
      <c r="GY23" s="377">
        <f>'16A'!AC$140</f>
        <v>0</v>
      </c>
      <c r="GZ23" s="377">
        <f>'16A'!AD$140</f>
        <v>0</v>
      </c>
      <c r="HA23" s="377">
        <f>'16A'!AE$140</f>
        <v>0</v>
      </c>
      <c r="HB23" s="377">
        <f>'16A'!AF$140</f>
        <v>0</v>
      </c>
      <c r="HC23" s="377">
        <f>'16A'!Y$141</f>
        <v>0</v>
      </c>
      <c r="HD23" s="377">
        <f>'16A'!Z$141</f>
        <v>0</v>
      </c>
      <c r="HE23" s="377">
        <f>'16A'!AA$141</f>
        <v>0</v>
      </c>
      <c r="HF23" s="377">
        <f>'16A'!AB$141</f>
        <v>0</v>
      </c>
      <c r="HG23" s="377">
        <f>'16A'!AC$141</f>
        <v>0</v>
      </c>
      <c r="HH23" s="377">
        <f>'16A'!AD$141</f>
        <v>0</v>
      </c>
      <c r="HI23" s="377">
        <f>'16A'!AE$141</f>
        <v>0</v>
      </c>
      <c r="HJ23" s="377">
        <f>'16A'!AF$141</f>
        <v>0</v>
      </c>
      <c r="HK23" s="377">
        <f>'16A'!Y$142</f>
        <v>0</v>
      </c>
      <c r="HL23" s="377">
        <f>'16A'!Z$142</f>
        <v>0</v>
      </c>
      <c r="HM23" s="377">
        <f>'16A'!AA$142</f>
        <v>0</v>
      </c>
      <c r="HN23" s="377">
        <f>'16A'!AB$142</f>
        <v>0</v>
      </c>
      <c r="HO23" s="377">
        <f>'16A'!AC$142</f>
        <v>0</v>
      </c>
      <c r="HP23" s="377">
        <f>'16A'!AD$142</f>
        <v>0</v>
      </c>
      <c r="HQ23" s="377">
        <f>'16A'!AE$142</f>
        <v>0</v>
      </c>
      <c r="HR23" s="377">
        <f>'16A'!AF$142</f>
        <v>0</v>
      </c>
      <c r="HS23" s="377">
        <f>'16A'!Y$143</f>
        <v>0</v>
      </c>
      <c r="HT23" s="377">
        <f>'16A'!Z$143</f>
        <v>0</v>
      </c>
      <c r="HU23" s="377">
        <f>'16A'!AA$143</f>
        <v>0</v>
      </c>
      <c r="HV23" s="377">
        <f>'16A'!AB$143</f>
        <v>0</v>
      </c>
      <c r="HW23" s="377">
        <f>'16A'!AC$143</f>
        <v>0</v>
      </c>
      <c r="HX23" s="377">
        <f>'16A'!AD$143</f>
        <v>0</v>
      </c>
      <c r="HY23" s="377">
        <f>'16A'!AE$143</f>
        <v>0</v>
      </c>
      <c r="HZ23" s="377">
        <f>'16A'!AF$143</f>
        <v>0</v>
      </c>
      <c r="IA23" s="377">
        <f>'16A'!Y$144</f>
        <v>0</v>
      </c>
      <c r="IB23" s="377">
        <f>'16A'!Z$144</f>
        <v>0</v>
      </c>
      <c r="IC23" s="377">
        <f>'16A'!AA$144</f>
        <v>0</v>
      </c>
      <c r="ID23" s="377">
        <f>'16A'!AB$144</f>
        <v>0</v>
      </c>
      <c r="IE23" s="377">
        <f>'16A'!AC$144</f>
        <v>0</v>
      </c>
      <c r="IF23" s="377">
        <f>'16A'!AD$144</f>
        <v>0</v>
      </c>
      <c r="IG23" s="377">
        <f>'16A'!AE$144</f>
        <v>0</v>
      </c>
      <c r="IH23" s="377">
        <f>'16A'!AF$144</f>
        <v>0</v>
      </c>
      <c r="II23" s="377">
        <f>'16A'!Y$146</f>
        <v>0</v>
      </c>
      <c r="IJ23" s="377">
        <f>'16A'!Z$146</f>
        <v>0</v>
      </c>
      <c r="IK23" s="377">
        <f>'16A'!AA$146</f>
        <v>0</v>
      </c>
      <c r="IL23" s="377">
        <f>'16A'!AB$146</f>
        <v>0</v>
      </c>
      <c r="IM23" s="377">
        <f>'16A'!AC$146</f>
        <v>0</v>
      </c>
      <c r="IN23" s="377">
        <f>'16A'!AD$146</f>
        <v>0</v>
      </c>
      <c r="IO23" s="377">
        <f>'16A'!AE$146</f>
        <v>0</v>
      </c>
      <c r="IP23" s="377">
        <f>'16A'!AF$146</f>
        <v>0</v>
      </c>
      <c r="IQ23" s="377">
        <f>'16A'!AG$146</f>
        <v>0</v>
      </c>
      <c r="IR23" s="377">
        <f>'16A'!AH$146</f>
        <v>0</v>
      </c>
      <c r="IS23" s="377">
        <f>'16A'!Y$147</f>
        <v>0</v>
      </c>
      <c r="IT23" s="377">
        <f>'16A'!Z$147</f>
        <v>0</v>
      </c>
      <c r="IU23" s="377">
        <f>'16A'!AA$147</f>
        <v>0</v>
      </c>
      <c r="IV23" s="377">
        <f>'16A'!AB$147</f>
        <v>0</v>
      </c>
      <c r="IW23" s="377">
        <f>'16A'!AC$147</f>
        <v>0</v>
      </c>
      <c r="IX23" s="377">
        <f>'16A'!AD$147</f>
        <v>0</v>
      </c>
      <c r="IY23" s="377">
        <f>'16A'!AE$147</f>
        <v>0</v>
      </c>
      <c r="IZ23" s="377">
        <f>'16A'!AF$147</f>
        <v>0</v>
      </c>
      <c r="JA23" s="377">
        <f>'16A'!AG$147</f>
        <v>0</v>
      </c>
      <c r="JB23" s="377">
        <f>'16A'!AH$147</f>
        <v>0</v>
      </c>
      <c r="JC23" s="377">
        <f>'16A'!Y$148</f>
        <v>0</v>
      </c>
      <c r="JD23" s="377">
        <f>'16A'!Z$148</f>
        <v>0</v>
      </c>
      <c r="JE23" s="377">
        <f>'16A'!AA$148</f>
        <v>0</v>
      </c>
      <c r="JF23" s="377">
        <f>'16A'!AB$148</f>
        <v>0</v>
      </c>
      <c r="JG23" s="377">
        <f>'16A'!AC$148</f>
        <v>0</v>
      </c>
      <c r="JH23" s="377">
        <f>'16A'!AD$148</f>
        <v>0</v>
      </c>
      <c r="JI23" s="377">
        <f>'16A'!AE$148</f>
        <v>0</v>
      </c>
      <c r="JJ23" s="377">
        <f>'16A'!AF$148</f>
        <v>0</v>
      </c>
      <c r="JK23" s="377">
        <f>'16A'!AG$148</f>
        <v>0</v>
      </c>
      <c r="JL23" s="377">
        <f>'16A'!AH$148</f>
        <v>0</v>
      </c>
      <c r="JM23" s="377">
        <f>'16A'!Y$149</f>
        <v>0</v>
      </c>
      <c r="JN23" s="377">
        <f>'16A'!Z$149</f>
        <v>0</v>
      </c>
      <c r="JO23" s="377">
        <f>'16A'!AA$149</f>
        <v>0</v>
      </c>
      <c r="JP23" s="377">
        <f>'16A'!AB$149</f>
        <v>0</v>
      </c>
      <c r="JQ23" s="377">
        <f>'16A'!AC$149</f>
        <v>0</v>
      </c>
      <c r="JR23" s="377">
        <f>'16A'!AD$149</f>
        <v>0</v>
      </c>
      <c r="JS23" s="377">
        <f>'16A'!AE$149</f>
        <v>0</v>
      </c>
      <c r="JT23" s="377">
        <f>'16A'!AF$149</f>
        <v>0</v>
      </c>
      <c r="JU23" s="377">
        <f>'16A'!AG$149</f>
        <v>0</v>
      </c>
      <c r="JV23" s="377">
        <f>'16A'!AH$149</f>
        <v>0</v>
      </c>
      <c r="JW23" s="377">
        <f>'16A'!Y$150</f>
        <v>0</v>
      </c>
      <c r="JX23" s="377">
        <f>'16A'!Z$150</f>
        <v>0</v>
      </c>
      <c r="JY23" s="377">
        <f>'16A'!AA$150</f>
        <v>0</v>
      </c>
      <c r="JZ23" s="377">
        <f>'16A'!AB$150</f>
        <v>0</v>
      </c>
      <c r="KA23" s="377">
        <f>'16A'!AC$150</f>
        <v>0</v>
      </c>
      <c r="KB23" s="377">
        <f>'16A'!AD$150</f>
        <v>0</v>
      </c>
      <c r="KC23" s="377">
        <f>'16A'!AE$150</f>
        <v>0</v>
      </c>
      <c r="KD23" s="377">
        <f>'16A'!AF$150</f>
        <v>0</v>
      </c>
      <c r="KE23" s="377">
        <f>'16A'!AG$150</f>
        <v>0</v>
      </c>
      <c r="KF23" s="377">
        <f>'16A'!AH$150</f>
        <v>0</v>
      </c>
      <c r="KG23" s="377">
        <f>'16A'!Y$152</f>
        <v>0</v>
      </c>
      <c r="KH23" s="377">
        <f>'16A'!Z$152</f>
        <v>0</v>
      </c>
      <c r="KI23" s="377">
        <f>'16A'!AA$152</f>
        <v>0</v>
      </c>
      <c r="KJ23" s="377">
        <f>'16A'!AB$152</f>
        <v>0</v>
      </c>
      <c r="KK23" s="377">
        <f>'16A'!AC$152</f>
        <v>0</v>
      </c>
      <c r="KL23" s="377">
        <f>'16A'!AD$152</f>
        <v>0</v>
      </c>
      <c r="KM23" s="377">
        <f>'16A'!AE$152</f>
        <v>0</v>
      </c>
    </row>
    <row r="24" spans="1:299" s="380" customFormat="1">
      <c r="A24" s="375">
        <v>17</v>
      </c>
      <c r="B24" s="376">
        <f>'17A'!$G$6</f>
        <v>0</v>
      </c>
      <c r="C24" s="377">
        <f>'17A'!C$112</f>
        <v>0</v>
      </c>
      <c r="D24" s="377">
        <f>'17A'!D$112</f>
        <v>0</v>
      </c>
      <c r="E24" s="377">
        <f>'17A'!E$112</f>
        <v>0</v>
      </c>
      <c r="F24" s="377">
        <f>'17A'!F$112</f>
        <v>0</v>
      </c>
      <c r="G24" s="377">
        <f>'17A'!G$112</f>
        <v>0</v>
      </c>
      <c r="H24" s="377">
        <f>'17A'!H$112</f>
        <v>0</v>
      </c>
      <c r="I24" s="377">
        <f>'17A'!I$112</f>
        <v>0</v>
      </c>
      <c r="J24" s="377">
        <f>'17A'!J$112</f>
        <v>0</v>
      </c>
      <c r="K24" s="377">
        <f>'17A'!K$112</f>
        <v>0</v>
      </c>
      <c r="L24" s="377">
        <f>'17A'!L$112</f>
        <v>0</v>
      </c>
      <c r="M24" s="377">
        <f>'17A'!M$112</f>
        <v>0</v>
      </c>
      <c r="N24" s="377">
        <f>'17A'!N$112</f>
        <v>0</v>
      </c>
      <c r="O24" s="377">
        <f>'17A'!O$112</f>
        <v>0</v>
      </c>
      <c r="P24" s="377">
        <f>'17A'!P$112</f>
        <v>0</v>
      </c>
      <c r="Q24" s="377">
        <f>'17A'!Q$112</f>
        <v>0</v>
      </c>
      <c r="R24" s="377">
        <f>'17A'!R$112</f>
        <v>0</v>
      </c>
      <c r="S24" s="378">
        <f>'17A'!Y$117</f>
        <v>0</v>
      </c>
      <c r="T24" s="378">
        <f>'17A'!Z$117</f>
        <v>0</v>
      </c>
      <c r="U24" s="378">
        <f>'17A'!AA$117</f>
        <v>0</v>
      </c>
      <c r="V24" s="378">
        <f>'17A'!AB$117</f>
        <v>0</v>
      </c>
      <c r="W24" s="378">
        <f>'17A'!AC$117</f>
        <v>0</v>
      </c>
      <c r="X24" s="378">
        <f>'17A'!AD$117</f>
        <v>0</v>
      </c>
      <c r="Y24" s="378">
        <f>'17A'!AE$117</f>
        <v>0</v>
      </c>
      <c r="Z24" s="378">
        <f>'17A'!AF$117</f>
        <v>0</v>
      </c>
      <c r="AA24" s="378">
        <f>'17A'!AG$117</f>
        <v>0</v>
      </c>
      <c r="AB24" s="378">
        <f>'17A'!AH$117</f>
        <v>0</v>
      </c>
      <c r="AC24" s="378">
        <f>'17A'!AI$117</f>
        <v>0</v>
      </c>
      <c r="AD24" s="378">
        <f>'17A'!AJ$117</f>
        <v>0</v>
      </c>
      <c r="AE24" s="377">
        <f>'17A'!Y$118</f>
        <v>0</v>
      </c>
      <c r="AF24" s="377">
        <f>'17A'!Z$118</f>
        <v>0</v>
      </c>
      <c r="AG24" s="377">
        <f>'17A'!AA$118</f>
        <v>0</v>
      </c>
      <c r="AH24" s="377">
        <f>'17A'!AB$118</f>
        <v>0</v>
      </c>
      <c r="AI24" s="377">
        <f>'17A'!AC$118</f>
        <v>0</v>
      </c>
      <c r="AJ24" s="377">
        <f>'17A'!AD$118</f>
        <v>0</v>
      </c>
      <c r="AK24" s="377">
        <f>'17A'!AE$118</f>
        <v>0</v>
      </c>
      <c r="AL24" s="377">
        <f>'17A'!AF$118</f>
        <v>0</v>
      </c>
      <c r="AM24" s="377">
        <f>'17A'!AG$118</f>
        <v>0</v>
      </c>
      <c r="AN24" s="377">
        <f>'17A'!AH$118</f>
        <v>0</v>
      </c>
      <c r="AO24" s="377">
        <f>'17A'!AI$118</f>
        <v>0</v>
      </c>
      <c r="AP24" s="377">
        <f>'17A'!AJ$118</f>
        <v>0</v>
      </c>
      <c r="AQ24" s="377">
        <f>'17A'!Y$119</f>
        <v>0</v>
      </c>
      <c r="AR24" s="377">
        <f>'17A'!Z$119</f>
        <v>0</v>
      </c>
      <c r="AS24" s="377">
        <f>'17A'!AA$119</f>
        <v>0</v>
      </c>
      <c r="AT24" s="377">
        <f>'17A'!AB$119</f>
        <v>0</v>
      </c>
      <c r="AU24" s="377">
        <f>'17A'!AC$119</f>
        <v>0</v>
      </c>
      <c r="AV24" s="377">
        <f>'17A'!AD$119</f>
        <v>0</v>
      </c>
      <c r="AW24" s="377">
        <f>'17A'!AE$119</f>
        <v>0</v>
      </c>
      <c r="AX24" s="377">
        <f>'17A'!AF$119</f>
        <v>0</v>
      </c>
      <c r="AY24" s="377">
        <f>'17A'!AG$119</f>
        <v>0</v>
      </c>
      <c r="AZ24" s="377">
        <f>'17A'!AH$119</f>
        <v>0</v>
      </c>
      <c r="BA24" s="377">
        <f>'17A'!AI$119</f>
        <v>0</v>
      </c>
      <c r="BB24" s="377">
        <f>'17A'!AJ$119</f>
        <v>0</v>
      </c>
      <c r="BC24" s="377">
        <f>'17A'!Y$120</f>
        <v>0</v>
      </c>
      <c r="BD24" s="377">
        <f>'17A'!Z$120</f>
        <v>0</v>
      </c>
      <c r="BE24" s="377">
        <f>'17A'!AA$120</f>
        <v>0</v>
      </c>
      <c r="BF24" s="377">
        <f>'17A'!AB$120</f>
        <v>0</v>
      </c>
      <c r="BG24" s="377">
        <f>'17A'!AC$120</f>
        <v>0</v>
      </c>
      <c r="BH24" s="377">
        <f>'17A'!AD$120</f>
        <v>0</v>
      </c>
      <c r="BI24" s="377">
        <f>'17A'!AE$120</f>
        <v>0</v>
      </c>
      <c r="BJ24" s="377">
        <f>'17A'!AF$120</f>
        <v>0</v>
      </c>
      <c r="BK24" s="377">
        <f>'17A'!AG$120</f>
        <v>0</v>
      </c>
      <c r="BL24" s="377">
        <f>'17A'!AH$120</f>
        <v>0</v>
      </c>
      <c r="BM24" s="377">
        <f>'17A'!AI$120</f>
        <v>0</v>
      </c>
      <c r="BN24" s="377">
        <f>'17A'!AJ$120</f>
        <v>0</v>
      </c>
      <c r="BO24" s="377">
        <f>'17A'!Y$121</f>
        <v>0</v>
      </c>
      <c r="BP24" s="377">
        <f>'17A'!Z$121</f>
        <v>0</v>
      </c>
      <c r="BQ24" s="377">
        <f>'17A'!AA$121</f>
        <v>0</v>
      </c>
      <c r="BR24" s="377">
        <f>'17A'!AB$121</f>
        <v>0</v>
      </c>
      <c r="BS24" s="377">
        <f>'17A'!AC$121</f>
        <v>0</v>
      </c>
      <c r="BT24" s="377">
        <f>'17A'!AD$121</f>
        <v>0</v>
      </c>
      <c r="BU24" s="377">
        <f>'17A'!AE$121</f>
        <v>0</v>
      </c>
      <c r="BV24" s="377">
        <f>'17A'!AF$121</f>
        <v>0</v>
      </c>
      <c r="BW24" s="377">
        <f>'17A'!AG$121</f>
        <v>0</v>
      </c>
      <c r="BX24" s="377">
        <f>'17A'!AH$121</f>
        <v>0</v>
      </c>
      <c r="BY24" s="377">
        <f>'17A'!AI$121</f>
        <v>0</v>
      </c>
      <c r="BZ24" s="377">
        <f>'17A'!AJ$121</f>
        <v>0</v>
      </c>
      <c r="CA24" s="379">
        <f>'17A'!Y$122</f>
        <v>0</v>
      </c>
      <c r="CB24" s="379">
        <f>'17A'!Z$122</f>
        <v>0</v>
      </c>
      <c r="CC24" s="379">
        <f>'17A'!AA$122</f>
        <v>0</v>
      </c>
      <c r="CD24" s="379">
        <f>'17A'!AB$122</f>
        <v>0</v>
      </c>
      <c r="CE24" s="379">
        <f>'17A'!AC$122</f>
        <v>0</v>
      </c>
      <c r="CF24" s="379">
        <f>'17A'!AD$122</f>
        <v>0</v>
      </c>
      <c r="CG24" s="379">
        <f>'17A'!AE$122</f>
        <v>0</v>
      </c>
      <c r="CH24" s="379">
        <f>'17A'!AF$122</f>
        <v>0</v>
      </c>
      <c r="CI24" s="379">
        <f>'17A'!AG$122</f>
        <v>0</v>
      </c>
      <c r="CJ24" s="379">
        <f>'17A'!AH$122</f>
        <v>0</v>
      </c>
      <c r="CK24" s="379">
        <f>'17A'!AI$122</f>
        <v>0</v>
      </c>
      <c r="CL24" s="379">
        <f>'17A'!AJ$122</f>
        <v>0</v>
      </c>
      <c r="CM24" s="379">
        <f>'17A'!Y$123</f>
        <v>0</v>
      </c>
      <c r="CN24" s="379">
        <f>'17A'!Z$123</f>
        <v>0</v>
      </c>
      <c r="CO24" s="379">
        <f>'17A'!AA$123</f>
        <v>0</v>
      </c>
      <c r="CP24" s="379">
        <f>'17A'!AB$123</f>
        <v>0</v>
      </c>
      <c r="CQ24" s="379">
        <f>'17A'!AC$123</f>
        <v>0</v>
      </c>
      <c r="CR24" s="379">
        <f>'17A'!AD$123</f>
        <v>0</v>
      </c>
      <c r="CS24" s="379">
        <f>'17A'!AE$123</f>
        <v>0</v>
      </c>
      <c r="CT24" s="379">
        <f>'17A'!AF$123</f>
        <v>0</v>
      </c>
      <c r="CU24" s="379">
        <f>'17A'!AG$123</f>
        <v>0</v>
      </c>
      <c r="CV24" s="379">
        <f>'17A'!AH$123</f>
        <v>0</v>
      </c>
      <c r="CW24" s="379">
        <f>'17A'!AI$123</f>
        <v>0</v>
      </c>
      <c r="CX24" s="379">
        <f>'17A'!AJ$123</f>
        <v>0</v>
      </c>
      <c r="CY24" s="379">
        <f>'17A'!Y$124</f>
        <v>0</v>
      </c>
      <c r="CZ24" s="379">
        <f>'17A'!Z$124</f>
        <v>0</v>
      </c>
      <c r="DA24" s="379">
        <f>'17A'!AA$124</f>
        <v>0</v>
      </c>
      <c r="DB24" s="379">
        <f>'17A'!AB$124</f>
        <v>0</v>
      </c>
      <c r="DC24" s="379">
        <f>'17A'!AC$124</f>
        <v>0</v>
      </c>
      <c r="DD24" s="379">
        <f>'17A'!AD$124</f>
        <v>0</v>
      </c>
      <c r="DE24" s="379">
        <f>'17A'!AE$124</f>
        <v>0</v>
      </c>
      <c r="DF24" s="379">
        <f>'17A'!AF$124</f>
        <v>0</v>
      </c>
      <c r="DG24" s="379">
        <f>'17A'!AG$124</f>
        <v>0</v>
      </c>
      <c r="DH24" s="379">
        <f>'17A'!AH$124</f>
        <v>0</v>
      </c>
      <c r="DI24" s="379">
        <f>'17A'!AI$124</f>
        <v>0</v>
      </c>
      <c r="DJ24" s="379">
        <f>'17A'!AJ$124</f>
        <v>0</v>
      </c>
      <c r="DK24" s="377">
        <f>'17A'!Y$127</f>
        <v>0</v>
      </c>
      <c r="DL24" s="377">
        <f>'17A'!Z$127</f>
        <v>0</v>
      </c>
      <c r="DM24" s="377">
        <f>'17A'!AA$127</f>
        <v>0</v>
      </c>
      <c r="DN24" s="377">
        <f>'17A'!AB$127</f>
        <v>0</v>
      </c>
      <c r="DO24" s="377">
        <f>'17A'!AC$127</f>
        <v>0</v>
      </c>
      <c r="DP24" s="377">
        <f>'17A'!AD$127</f>
        <v>0</v>
      </c>
      <c r="DQ24" s="377">
        <f>'17A'!AE$127</f>
        <v>0</v>
      </c>
      <c r="DR24" s="377">
        <f>'17A'!AF$127</f>
        <v>0</v>
      </c>
      <c r="DS24" s="377">
        <f>'17A'!Y$128</f>
        <v>0</v>
      </c>
      <c r="DT24" s="377">
        <f>'17A'!Z$128</f>
        <v>0</v>
      </c>
      <c r="DU24" s="377">
        <f>'17A'!AA$128</f>
        <v>0</v>
      </c>
      <c r="DV24" s="377">
        <f>'17A'!AB$128</f>
        <v>0</v>
      </c>
      <c r="DW24" s="377">
        <f>'17A'!AC$128</f>
        <v>0</v>
      </c>
      <c r="DX24" s="377">
        <f>'17A'!AD$128</f>
        <v>0</v>
      </c>
      <c r="DY24" s="377">
        <f>'17A'!AE$128</f>
        <v>0</v>
      </c>
      <c r="DZ24" s="377">
        <f>'17A'!AF$128</f>
        <v>0</v>
      </c>
      <c r="EA24" s="377">
        <f>'17A'!Y$129</f>
        <v>0</v>
      </c>
      <c r="EB24" s="377">
        <f>'17A'!Z$129</f>
        <v>0</v>
      </c>
      <c r="EC24" s="377">
        <f>'17A'!AA$129</f>
        <v>0</v>
      </c>
      <c r="ED24" s="377">
        <f>'17A'!AB$129</f>
        <v>0</v>
      </c>
      <c r="EE24" s="377">
        <f>'17A'!AC$129</f>
        <v>0</v>
      </c>
      <c r="EF24" s="377">
        <f>'17A'!AD$129</f>
        <v>0</v>
      </c>
      <c r="EG24" s="377">
        <f>'17A'!AE$129</f>
        <v>0</v>
      </c>
      <c r="EH24" s="377">
        <f>'17A'!AF$129</f>
        <v>0</v>
      </c>
      <c r="EI24" s="377">
        <f>'17A'!Y$130</f>
        <v>0</v>
      </c>
      <c r="EJ24" s="377">
        <f>'17A'!Z$130</f>
        <v>0</v>
      </c>
      <c r="EK24" s="377">
        <f>'17A'!AA$130</f>
        <v>0</v>
      </c>
      <c r="EL24" s="377">
        <f>'17A'!AB$130</f>
        <v>0</v>
      </c>
      <c r="EM24" s="377">
        <f>'17A'!AC$130</f>
        <v>0</v>
      </c>
      <c r="EN24" s="377">
        <f>'17A'!AD$130</f>
        <v>0</v>
      </c>
      <c r="EO24" s="377">
        <f>'17A'!AE$130</f>
        <v>0</v>
      </c>
      <c r="EP24" s="377">
        <f>'17A'!AF$130</f>
        <v>0</v>
      </c>
      <c r="EQ24" s="377">
        <f>'17A'!Y$131</f>
        <v>0</v>
      </c>
      <c r="ER24" s="377">
        <f>'17A'!Z$131</f>
        <v>0</v>
      </c>
      <c r="ES24" s="377">
        <f>'17A'!AA$131</f>
        <v>0</v>
      </c>
      <c r="ET24" s="377">
        <f>'17A'!AB$131</f>
        <v>0</v>
      </c>
      <c r="EU24" s="377">
        <f>'17A'!AC$131</f>
        <v>0</v>
      </c>
      <c r="EV24" s="377">
        <f>'17A'!AD$131</f>
        <v>0</v>
      </c>
      <c r="EW24" s="377">
        <f>'17A'!AE$131</f>
        <v>0</v>
      </c>
      <c r="EX24" s="377">
        <f>'17A'!AF$131</f>
        <v>0</v>
      </c>
      <c r="EY24" s="377">
        <f>'17A'!Y$132</f>
        <v>0</v>
      </c>
      <c r="EZ24" s="377">
        <f>'17A'!Z$132</f>
        <v>0</v>
      </c>
      <c r="FA24" s="377">
        <f>'17A'!AA$132</f>
        <v>0</v>
      </c>
      <c r="FB24" s="377">
        <f>'17A'!AB$132</f>
        <v>0</v>
      </c>
      <c r="FC24" s="377">
        <f>'17A'!AC$132</f>
        <v>0</v>
      </c>
      <c r="FD24" s="377">
        <f>'17A'!AD$132</f>
        <v>0</v>
      </c>
      <c r="FE24" s="377">
        <f>'17A'!AE$132</f>
        <v>0</v>
      </c>
      <c r="FF24" s="377">
        <f>'17A'!AF$132</f>
        <v>0</v>
      </c>
      <c r="FG24" s="377">
        <f>'17A'!Y$133</f>
        <v>0</v>
      </c>
      <c r="FH24" s="377">
        <f>'17A'!Z$133</f>
        <v>0</v>
      </c>
      <c r="FI24" s="377">
        <f>'17A'!AA$133</f>
        <v>0</v>
      </c>
      <c r="FJ24" s="377">
        <f>'17A'!AB$133</f>
        <v>0</v>
      </c>
      <c r="FK24" s="377">
        <f>'17A'!AC$133</f>
        <v>0</v>
      </c>
      <c r="FL24" s="377">
        <f>'17A'!AD$133</f>
        <v>0</v>
      </c>
      <c r="FM24" s="377">
        <f>'17A'!AE$133</f>
        <v>0</v>
      </c>
      <c r="FN24" s="377">
        <f>'17A'!AF$133</f>
        <v>0</v>
      </c>
      <c r="FO24" s="377">
        <f>'17A'!Y$134</f>
        <v>0</v>
      </c>
      <c r="FP24" s="377">
        <f>'17A'!Z$134</f>
        <v>0</v>
      </c>
      <c r="FQ24" s="377">
        <f>'17A'!AA$134</f>
        <v>0</v>
      </c>
      <c r="FR24" s="377">
        <f>'17A'!AB$134</f>
        <v>0</v>
      </c>
      <c r="FS24" s="377">
        <f>'17A'!AC$134</f>
        <v>0</v>
      </c>
      <c r="FT24" s="377">
        <f>'17A'!AD$134</f>
        <v>0</v>
      </c>
      <c r="FU24" s="377">
        <f>'17A'!AE$134</f>
        <v>0</v>
      </c>
      <c r="FV24" s="377">
        <f>'17A'!AF$134</f>
        <v>0</v>
      </c>
      <c r="FW24" s="377">
        <f>'17A'!Y$137</f>
        <v>0</v>
      </c>
      <c r="FX24" s="377">
        <f>'17A'!Z$137</f>
        <v>0</v>
      </c>
      <c r="FY24" s="377">
        <f>'17A'!AA$137</f>
        <v>0</v>
      </c>
      <c r="FZ24" s="377">
        <f>'17A'!AB$137</f>
        <v>0</v>
      </c>
      <c r="GA24" s="377">
        <f>'17A'!AC$137</f>
        <v>0</v>
      </c>
      <c r="GB24" s="377">
        <f>'17A'!AD$137</f>
        <v>0</v>
      </c>
      <c r="GC24" s="377">
        <f>'17A'!AE$137</f>
        <v>0</v>
      </c>
      <c r="GD24" s="377">
        <f>'17A'!AF$137</f>
        <v>0</v>
      </c>
      <c r="GE24" s="377">
        <f>'17A'!Y$138</f>
        <v>0</v>
      </c>
      <c r="GF24" s="377">
        <f>'17A'!Z$138</f>
        <v>0</v>
      </c>
      <c r="GG24" s="377">
        <f>'17A'!AA$138</f>
        <v>0</v>
      </c>
      <c r="GH24" s="377">
        <f>'17A'!AB$138</f>
        <v>0</v>
      </c>
      <c r="GI24" s="377">
        <f>'17A'!AC$138</f>
        <v>0</v>
      </c>
      <c r="GJ24" s="377">
        <f>'17A'!AD$138</f>
        <v>0</v>
      </c>
      <c r="GK24" s="377">
        <f>'17A'!AE$138</f>
        <v>0</v>
      </c>
      <c r="GL24" s="377">
        <f>'17A'!AF$138</f>
        <v>0</v>
      </c>
      <c r="GM24" s="377">
        <f>'17A'!Y$139</f>
        <v>0</v>
      </c>
      <c r="GN24" s="377">
        <f>'17A'!Z$139</f>
        <v>0</v>
      </c>
      <c r="GO24" s="377">
        <f>'17A'!AA$139</f>
        <v>0</v>
      </c>
      <c r="GP24" s="377">
        <f>'17A'!AB$139</f>
        <v>0</v>
      </c>
      <c r="GQ24" s="377">
        <f>'17A'!AC$139</f>
        <v>0</v>
      </c>
      <c r="GR24" s="377">
        <f>'17A'!AD$139</f>
        <v>0</v>
      </c>
      <c r="GS24" s="377">
        <f>'17A'!AE$139</f>
        <v>0</v>
      </c>
      <c r="GT24" s="377">
        <f>'17A'!AF$139</f>
        <v>0</v>
      </c>
      <c r="GU24" s="377">
        <f>'17A'!Y$140</f>
        <v>0</v>
      </c>
      <c r="GV24" s="377">
        <f>'17A'!Z$140</f>
        <v>0</v>
      </c>
      <c r="GW24" s="377">
        <f>'17A'!AA$140</f>
        <v>0</v>
      </c>
      <c r="GX24" s="377">
        <f>'17A'!AB$140</f>
        <v>0</v>
      </c>
      <c r="GY24" s="377">
        <f>'17A'!AC$140</f>
        <v>0</v>
      </c>
      <c r="GZ24" s="377">
        <f>'17A'!AD$140</f>
        <v>0</v>
      </c>
      <c r="HA24" s="377">
        <f>'17A'!AE$140</f>
        <v>0</v>
      </c>
      <c r="HB24" s="377">
        <f>'17A'!AF$140</f>
        <v>0</v>
      </c>
      <c r="HC24" s="377">
        <f>'17A'!Y$141</f>
        <v>0</v>
      </c>
      <c r="HD24" s="377">
        <f>'17A'!Z$141</f>
        <v>0</v>
      </c>
      <c r="HE24" s="377">
        <f>'17A'!AA$141</f>
        <v>0</v>
      </c>
      <c r="HF24" s="377">
        <f>'17A'!AB$141</f>
        <v>0</v>
      </c>
      <c r="HG24" s="377">
        <f>'17A'!AC$141</f>
        <v>0</v>
      </c>
      <c r="HH24" s="377">
        <f>'17A'!AD$141</f>
        <v>0</v>
      </c>
      <c r="HI24" s="377">
        <f>'17A'!AE$141</f>
        <v>0</v>
      </c>
      <c r="HJ24" s="377">
        <f>'17A'!AF$141</f>
        <v>0</v>
      </c>
      <c r="HK24" s="377">
        <f>'17A'!Y$142</f>
        <v>0</v>
      </c>
      <c r="HL24" s="377">
        <f>'17A'!Z$142</f>
        <v>0</v>
      </c>
      <c r="HM24" s="377">
        <f>'17A'!AA$142</f>
        <v>0</v>
      </c>
      <c r="HN24" s="377">
        <f>'17A'!AB$142</f>
        <v>0</v>
      </c>
      <c r="HO24" s="377">
        <f>'17A'!AC$142</f>
        <v>0</v>
      </c>
      <c r="HP24" s="377">
        <f>'17A'!AD$142</f>
        <v>0</v>
      </c>
      <c r="HQ24" s="377">
        <f>'17A'!AE$142</f>
        <v>0</v>
      </c>
      <c r="HR24" s="377">
        <f>'17A'!AF$142</f>
        <v>0</v>
      </c>
      <c r="HS24" s="377">
        <f>'17A'!Y$143</f>
        <v>0</v>
      </c>
      <c r="HT24" s="377">
        <f>'17A'!Z$143</f>
        <v>0</v>
      </c>
      <c r="HU24" s="377">
        <f>'17A'!AA$143</f>
        <v>0</v>
      </c>
      <c r="HV24" s="377">
        <f>'17A'!AB$143</f>
        <v>0</v>
      </c>
      <c r="HW24" s="377">
        <f>'17A'!AC$143</f>
        <v>0</v>
      </c>
      <c r="HX24" s="377">
        <f>'17A'!AD$143</f>
        <v>0</v>
      </c>
      <c r="HY24" s="377">
        <f>'17A'!AE$143</f>
        <v>0</v>
      </c>
      <c r="HZ24" s="377">
        <f>'17A'!AF$143</f>
        <v>0</v>
      </c>
      <c r="IA24" s="377">
        <f>'17A'!Y$144</f>
        <v>0</v>
      </c>
      <c r="IB24" s="377">
        <f>'17A'!Z$144</f>
        <v>0</v>
      </c>
      <c r="IC24" s="377">
        <f>'17A'!AA$144</f>
        <v>0</v>
      </c>
      <c r="ID24" s="377">
        <f>'17A'!AB$144</f>
        <v>0</v>
      </c>
      <c r="IE24" s="377">
        <f>'17A'!AC$144</f>
        <v>0</v>
      </c>
      <c r="IF24" s="377">
        <f>'17A'!AD$144</f>
        <v>0</v>
      </c>
      <c r="IG24" s="377">
        <f>'17A'!AE$144</f>
        <v>0</v>
      </c>
      <c r="IH24" s="377">
        <f>'17A'!AF$144</f>
        <v>0</v>
      </c>
      <c r="II24" s="377">
        <f>'17A'!Y$146</f>
        <v>0</v>
      </c>
      <c r="IJ24" s="377">
        <f>'17A'!Z$146</f>
        <v>0</v>
      </c>
      <c r="IK24" s="377">
        <f>'17A'!AA$146</f>
        <v>0</v>
      </c>
      <c r="IL24" s="377">
        <f>'17A'!AB$146</f>
        <v>0</v>
      </c>
      <c r="IM24" s="377">
        <f>'17A'!AC$146</f>
        <v>0</v>
      </c>
      <c r="IN24" s="377">
        <f>'17A'!AD$146</f>
        <v>0</v>
      </c>
      <c r="IO24" s="377">
        <f>'17A'!AE$146</f>
        <v>0</v>
      </c>
      <c r="IP24" s="377">
        <f>'17A'!AF$146</f>
        <v>0</v>
      </c>
      <c r="IQ24" s="377">
        <f>'17A'!AG$146</f>
        <v>0</v>
      </c>
      <c r="IR24" s="377">
        <f>'17A'!AH$146</f>
        <v>0</v>
      </c>
      <c r="IS24" s="377">
        <f>'17A'!Y$147</f>
        <v>0</v>
      </c>
      <c r="IT24" s="377">
        <f>'17A'!Z$147</f>
        <v>0</v>
      </c>
      <c r="IU24" s="377">
        <f>'17A'!AA$147</f>
        <v>0</v>
      </c>
      <c r="IV24" s="377">
        <f>'17A'!AB$147</f>
        <v>0</v>
      </c>
      <c r="IW24" s="377">
        <f>'17A'!AC$147</f>
        <v>0</v>
      </c>
      <c r="IX24" s="377">
        <f>'17A'!AD$147</f>
        <v>0</v>
      </c>
      <c r="IY24" s="377">
        <f>'17A'!AE$147</f>
        <v>0</v>
      </c>
      <c r="IZ24" s="377">
        <f>'17A'!AF$147</f>
        <v>0</v>
      </c>
      <c r="JA24" s="377">
        <f>'17A'!AG$147</f>
        <v>0</v>
      </c>
      <c r="JB24" s="377">
        <f>'17A'!AH$147</f>
        <v>0</v>
      </c>
      <c r="JC24" s="377">
        <f>'17A'!Y$148</f>
        <v>0</v>
      </c>
      <c r="JD24" s="377">
        <f>'17A'!Z$148</f>
        <v>0</v>
      </c>
      <c r="JE24" s="377">
        <f>'17A'!AA$148</f>
        <v>0</v>
      </c>
      <c r="JF24" s="377">
        <f>'17A'!AB$148</f>
        <v>0</v>
      </c>
      <c r="JG24" s="377">
        <f>'17A'!AC$148</f>
        <v>0</v>
      </c>
      <c r="JH24" s="377">
        <f>'17A'!AD$148</f>
        <v>0</v>
      </c>
      <c r="JI24" s="377">
        <f>'17A'!AE$148</f>
        <v>0</v>
      </c>
      <c r="JJ24" s="377">
        <f>'17A'!AF$148</f>
        <v>0</v>
      </c>
      <c r="JK24" s="377">
        <f>'17A'!AG$148</f>
        <v>0</v>
      </c>
      <c r="JL24" s="377">
        <f>'17A'!AH$148</f>
        <v>0</v>
      </c>
      <c r="JM24" s="377">
        <f>'17A'!Y$149</f>
        <v>0</v>
      </c>
      <c r="JN24" s="377">
        <f>'17A'!Z$149</f>
        <v>0</v>
      </c>
      <c r="JO24" s="377">
        <f>'17A'!AA$149</f>
        <v>0</v>
      </c>
      <c r="JP24" s="377">
        <f>'17A'!AB$149</f>
        <v>0</v>
      </c>
      <c r="JQ24" s="377">
        <f>'17A'!AC$149</f>
        <v>0</v>
      </c>
      <c r="JR24" s="377">
        <f>'17A'!AD$149</f>
        <v>0</v>
      </c>
      <c r="JS24" s="377">
        <f>'17A'!AE$149</f>
        <v>0</v>
      </c>
      <c r="JT24" s="377">
        <f>'17A'!AF$149</f>
        <v>0</v>
      </c>
      <c r="JU24" s="377">
        <f>'17A'!AG$149</f>
        <v>0</v>
      </c>
      <c r="JV24" s="377">
        <f>'17A'!AH$149</f>
        <v>0</v>
      </c>
      <c r="JW24" s="377">
        <f>'17A'!Y$150</f>
        <v>0</v>
      </c>
      <c r="JX24" s="377">
        <f>'17A'!Z$150</f>
        <v>0</v>
      </c>
      <c r="JY24" s="377">
        <f>'17A'!AA$150</f>
        <v>0</v>
      </c>
      <c r="JZ24" s="377">
        <f>'17A'!AB$150</f>
        <v>0</v>
      </c>
      <c r="KA24" s="377">
        <f>'17A'!AC$150</f>
        <v>0</v>
      </c>
      <c r="KB24" s="377">
        <f>'17A'!AD$150</f>
        <v>0</v>
      </c>
      <c r="KC24" s="377">
        <f>'17A'!AE$150</f>
        <v>0</v>
      </c>
      <c r="KD24" s="377">
        <f>'17A'!AF$150</f>
        <v>0</v>
      </c>
      <c r="KE24" s="377">
        <f>'17A'!AG$150</f>
        <v>0</v>
      </c>
      <c r="KF24" s="377">
        <f>'17A'!AH$150</f>
        <v>0</v>
      </c>
      <c r="KG24" s="377">
        <f>'17A'!Y$152</f>
        <v>0</v>
      </c>
      <c r="KH24" s="377">
        <f>'17A'!Z$152</f>
        <v>0</v>
      </c>
      <c r="KI24" s="377">
        <f>'17A'!AA$152</f>
        <v>0</v>
      </c>
      <c r="KJ24" s="377">
        <f>'17A'!AB$152</f>
        <v>0</v>
      </c>
      <c r="KK24" s="377">
        <f>'17A'!AC$152</f>
        <v>0</v>
      </c>
      <c r="KL24" s="377">
        <f>'17A'!AD$152</f>
        <v>0</v>
      </c>
      <c r="KM24" s="377">
        <f>'17A'!AE$152</f>
        <v>0</v>
      </c>
    </row>
    <row r="25" spans="1:299" s="380" customFormat="1">
      <c r="A25" s="375">
        <v>18</v>
      </c>
      <c r="B25" s="376">
        <f>'18A'!$G$6</f>
        <v>0</v>
      </c>
      <c r="C25" s="377">
        <f>'18A'!C$112</f>
        <v>0</v>
      </c>
      <c r="D25" s="377">
        <f>'18A'!D$112</f>
        <v>0</v>
      </c>
      <c r="E25" s="377">
        <f>'18A'!E$112</f>
        <v>0</v>
      </c>
      <c r="F25" s="377">
        <f>'18A'!F$112</f>
        <v>0</v>
      </c>
      <c r="G25" s="377">
        <f>'18A'!G$112</f>
        <v>0</v>
      </c>
      <c r="H25" s="377">
        <f>'18A'!H$112</f>
        <v>0</v>
      </c>
      <c r="I25" s="377">
        <f>'18A'!I$112</f>
        <v>0</v>
      </c>
      <c r="J25" s="377">
        <f>'18A'!J$112</f>
        <v>0</v>
      </c>
      <c r="K25" s="377">
        <f>'18A'!K$112</f>
        <v>0</v>
      </c>
      <c r="L25" s="377">
        <f>'18A'!L$112</f>
        <v>0</v>
      </c>
      <c r="M25" s="377">
        <f>'18A'!M$112</f>
        <v>0</v>
      </c>
      <c r="N25" s="377">
        <f>'18A'!N$112</f>
        <v>0</v>
      </c>
      <c r="O25" s="377">
        <f>'18A'!O$112</f>
        <v>0</v>
      </c>
      <c r="P25" s="377">
        <f>'18A'!P$112</f>
        <v>0</v>
      </c>
      <c r="Q25" s="377">
        <f>'18A'!Q$112</f>
        <v>0</v>
      </c>
      <c r="R25" s="377">
        <f>'18A'!R$112</f>
        <v>0</v>
      </c>
      <c r="S25" s="378">
        <f>'18A'!Y$117</f>
        <v>0</v>
      </c>
      <c r="T25" s="378">
        <f>'18A'!Z$117</f>
        <v>0</v>
      </c>
      <c r="U25" s="378">
        <f>'18A'!AA$117</f>
        <v>0</v>
      </c>
      <c r="V25" s="378">
        <f>'18A'!AB$117</f>
        <v>0</v>
      </c>
      <c r="W25" s="378">
        <f>'18A'!AC$117</f>
        <v>0</v>
      </c>
      <c r="X25" s="378">
        <f>'18A'!AD$117</f>
        <v>0</v>
      </c>
      <c r="Y25" s="378">
        <f>'18A'!AE$117</f>
        <v>0</v>
      </c>
      <c r="Z25" s="378">
        <f>'18A'!AF$117</f>
        <v>0</v>
      </c>
      <c r="AA25" s="378">
        <f>'18A'!AG$117</f>
        <v>0</v>
      </c>
      <c r="AB25" s="378">
        <f>'18A'!AH$117</f>
        <v>0</v>
      </c>
      <c r="AC25" s="378">
        <f>'18A'!AI$117</f>
        <v>0</v>
      </c>
      <c r="AD25" s="378">
        <f>'18A'!AJ$117</f>
        <v>0</v>
      </c>
      <c r="AE25" s="377">
        <f>'18A'!Y$118</f>
        <v>0</v>
      </c>
      <c r="AF25" s="377">
        <f>'18A'!Z$118</f>
        <v>0</v>
      </c>
      <c r="AG25" s="377">
        <f>'18A'!AA$118</f>
        <v>0</v>
      </c>
      <c r="AH25" s="377">
        <f>'18A'!AB$118</f>
        <v>0</v>
      </c>
      <c r="AI25" s="377">
        <f>'18A'!AC$118</f>
        <v>0</v>
      </c>
      <c r="AJ25" s="377">
        <f>'18A'!AD$118</f>
        <v>0</v>
      </c>
      <c r="AK25" s="377">
        <f>'18A'!AE$118</f>
        <v>0</v>
      </c>
      <c r="AL25" s="377">
        <f>'18A'!AF$118</f>
        <v>0</v>
      </c>
      <c r="AM25" s="377">
        <f>'18A'!AG$118</f>
        <v>0</v>
      </c>
      <c r="AN25" s="377">
        <f>'18A'!AH$118</f>
        <v>0</v>
      </c>
      <c r="AO25" s="377">
        <f>'18A'!AI$118</f>
        <v>0</v>
      </c>
      <c r="AP25" s="377">
        <f>'18A'!AJ$118</f>
        <v>0</v>
      </c>
      <c r="AQ25" s="377">
        <f>'18A'!Y$119</f>
        <v>0</v>
      </c>
      <c r="AR25" s="377">
        <f>'18A'!Z$119</f>
        <v>0</v>
      </c>
      <c r="AS25" s="377">
        <f>'18A'!AA$119</f>
        <v>0</v>
      </c>
      <c r="AT25" s="377">
        <f>'18A'!AB$119</f>
        <v>0</v>
      </c>
      <c r="AU25" s="377">
        <f>'18A'!AC$119</f>
        <v>0</v>
      </c>
      <c r="AV25" s="377">
        <f>'18A'!AD$119</f>
        <v>0</v>
      </c>
      <c r="AW25" s="377">
        <f>'18A'!AE$119</f>
        <v>0</v>
      </c>
      <c r="AX25" s="377">
        <f>'18A'!AF$119</f>
        <v>0</v>
      </c>
      <c r="AY25" s="377">
        <f>'18A'!AG$119</f>
        <v>0</v>
      </c>
      <c r="AZ25" s="377">
        <f>'18A'!AH$119</f>
        <v>0</v>
      </c>
      <c r="BA25" s="377">
        <f>'18A'!AI$119</f>
        <v>0</v>
      </c>
      <c r="BB25" s="377">
        <f>'18A'!AJ$119</f>
        <v>0</v>
      </c>
      <c r="BC25" s="377">
        <f>'18A'!Y$120</f>
        <v>0</v>
      </c>
      <c r="BD25" s="377">
        <f>'18A'!Z$120</f>
        <v>0</v>
      </c>
      <c r="BE25" s="377">
        <f>'18A'!AA$120</f>
        <v>0</v>
      </c>
      <c r="BF25" s="377">
        <f>'18A'!AB$120</f>
        <v>0</v>
      </c>
      <c r="BG25" s="377">
        <f>'18A'!AC$120</f>
        <v>0</v>
      </c>
      <c r="BH25" s="377">
        <f>'18A'!AD$120</f>
        <v>0</v>
      </c>
      <c r="BI25" s="377">
        <f>'18A'!AE$120</f>
        <v>0</v>
      </c>
      <c r="BJ25" s="377">
        <f>'18A'!AF$120</f>
        <v>0</v>
      </c>
      <c r="BK25" s="377">
        <f>'18A'!AG$120</f>
        <v>0</v>
      </c>
      <c r="BL25" s="377">
        <f>'18A'!AH$120</f>
        <v>0</v>
      </c>
      <c r="BM25" s="377">
        <f>'18A'!AI$120</f>
        <v>0</v>
      </c>
      <c r="BN25" s="377">
        <f>'18A'!AJ$120</f>
        <v>0</v>
      </c>
      <c r="BO25" s="377">
        <f>'18A'!Y$121</f>
        <v>0</v>
      </c>
      <c r="BP25" s="377">
        <f>'18A'!Z$121</f>
        <v>0</v>
      </c>
      <c r="BQ25" s="377">
        <f>'18A'!AA$121</f>
        <v>0</v>
      </c>
      <c r="BR25" s="377">
        <f>'18A'!AB$121</f>
        <v>0</v>
      </c>
      <c r="BS25" s="377">
        <f>'18A'!AC$121</f>
        <v>0</v>
      </c>
      <c r="BT25" s="377">
        <f>'18A'!AD$121</f>
        <v>0</v>
      </c>
      <c r="BU25" s="377">
        <f>'18A'!AE$121</f>
        <v>0</v>
      </c>
      <c r="BV25" s="377">
        <f>'18A'!AF$121</f>
        <v>0</v>
      </c>
      <c r="BW25" s="377">
        <f>'18A'!AG$121</f>
        <v>0</v>
      </c>
      <c r="BX25" s="377">
        <f>'18A'!AH$121</f>
        <v>0</v>
      </c>
      <c r="BY25" s="377">
        <f>'18A'!AI$121</f>
        <v>0</v>
      </c>
      <c r="BZ25" s="377">
        <f>'18A'!AJ$121</f>
        <v>0</v>
      </c>
      <c r="CA25" s="379">
        <f>'18A'!Y$122</f>
        <v>0</v>
      </c>
      <c r="CB25" s="379">
        <f>'18A'!Z$122</f>
        <v>0</v>
      </c>
      <c r="CC25" s="379">
        <f>'18A'!AA$122</f>
        <v>0</v>
      </c>
      <c r="CD25" s="379">
        <f>'18A'!AB$122</f>
        <v>0</v>
      </c>
      <c r="CE25" s="379">
        <f>'18A'!AC$122</f>
        <v>0</v>
      </c>
      <c r="CF25" s="379">
        <f>'18A'!AD$122</f>
        <v>0</v>
      </c>
      <c r="CG25" s="379">
        <f>'18A'!AE$122</f>
        <v>0</v>
      </c>
      <c r="CH25" s="379">
        <f>'18A'!AF$122</f>
        <v>0</v>
      </c>
      <c r="CI25" s="379">
        <f>'18A'!AG$122</f>
        <v>0</v>
      </c>
      <c r="CJ25" s="379">
        <f>'18A'!AH$122</f>
        <v>0</v>
      </c>
      <c r="CK25" s="379">
        <f>'18A'!AI$122</f>
        <v>0</v>
      </c>
      <c r="CL25" s="379">
        <f>'18A'!AJ$122</f>
        <v>0</v>
      </c>
      <c r="CM25" s="379">
        <f>'18A'!Y$123</f>
        <v>0</v>
      </c>
      <c r="CN25" s="379">
        <f>'18A'!Z$123</f>
        <v>0</v>
      </c>
      <c r="CO25" s="379">
        <f>'18A'!AA$123</f>
        <v>0</v>
      </c>
      <c r="CP25" s="379">
        <f>'18A'!AB$123</f>
        <v>0</v>
      </c>
      <c r="CQ25" s="379">
        <f>'18A'!AC$123</f>
        <v>0</v>
      </c>
      <c r="CR25" s="379">
        <f>'18A'!AD$123</f>
        <v>0</v>
      </c>
      <c r="CS25" s="379">
        <f>'18A'!AE$123</f>
        <v>0</v>
      </c>
      <c r="CT25" s="379">
        <f>'18A'!AF$123</f>
        <v>0</v>
      </c>
      <c r="CU25" s="379">
        <f>'18A'!AG$123</f>
        <v>0</v>
      </c>
      <c r="CV25" s="379">
        <f>'18A'!AH$123</f>
        <v>0</v>
      </c>
      <c r="CW25" s="379">
        <f>'18A'!AI$123</f>
        <v>0</v>
      </c>
      <c r="CX25" s="379">
        <f>'18A'!AJ$123</f>
        <v>0</v>
      </c>
      <c r="CY25" s="379">
        <f>'18A'!Y$124</f>
        <v>0</v>
      </c>
      <c r="CZ25" s="379">
        <f>'18A'!Z$124</f>
        <v>0</v>
      </c>
      <c r="DA25" s="379">
        <f>'18A'!AA$124</f>
        <v>0</v>
      </c>
      <c r="DB25" s="379">
        <f>'18A'!AB$124</f>
        <v>0</v>
      </c>
      <c r="DC25" s="379">
        <f>'18A'!AC$124</f>
        <v>0</v>
      </c>
      <c r="DD25" s="379">
        <f>'18A'!AD$124</f>
        <v>0</v>
      </c>
      <c r="DE25" s="379">
        <f>'18A'!AE$124</f>
        <v>0</v>
      </c>
      <c r="DF25" s="379">
        <f>'18A'!AF$124</f>
        <v>0</v>
      </c>
      <c r="DG25" s="379">
        <f>'18A'!AG$124</f>
        <v>0</v>
      </c>
      <c r="DH25" s="379">
        <f>'18A'!AH$124</f>
        <v>0</v>
      </c>
      <c r="DI25" s="379">
        <f>'18A'!AI$124</f>
        <v>0</v>
      </c>
      <c r="DJ25" s="379">
        <f>'18A'!AJ$124</f>
        <v>0</v>
      </c>
      <c r="DK25" s="377">
        <f>'18A'!Y$127</f>
        <v>0</v>
      </c>
      <c r="DL25" s="377">
        <f>'18A'!Z$127</f>
        <v>0</v>
      </c>
      <c r="DM25" s="377">
        <f>'18A'!AA$127</f>
        <v>0</v>
      </c>
      <c r="DN25" s="377">
        <f>'18A'!AB$127</f>
        <v>0</v>
      </c>
      <c r="DO25" s="377">
        <f>'18A'!AC$127</f>
        <v>0</v>
      </c>
      <c r="DP25" s="377">
        <f>'18A'!AD$127</f>
        <v>0</v>
      </c>
      <c r="DQ25" s="377">
        <f>'18A'!AE$127</f>
        <v>0</v>
      </c>
      <c r="DR25" s="377">
        <f>'18A'!AF$127</f>
        <v>0</v>
      </c>
      <c r="DS25" s="377">
        <f>'18A'!Y$128</f>
        <v>0</v>
      </c>
      <c r="DT25" s="377">
        <f>'18A'!Z$128</f>
        <v>0</v>
      </c>
      <c r="DU25" s="377">
        <f>'18A'!AA$128</f>
        <v>0</v>
      </c>
      <c r="DV25" s="377">
        <f>'18A'!AB$128</f>
        <v>0</v>
      </c>
      <c r="DW25" s="377">
        <f>'18A'!AC$128</f>
        <v>0</v>
      </c>
      <c r="DX25" s="377">
        <f>'18A'!AD$128</f>
        <v>0</v>
      </c>
      <c r="DY25" s="377">
        <f>'18A'!AE$128</f>
        <v>0</v>
      </c>
      <c r="DZ25" s="377">
        <f>'18A'!AF$128</f>
        <v>0</v>
      </c>
      <c r="EA25" s="377">
        <f>'18A'!Y$129</f>
        <v>0</v>
      </c>
      <c r="EB25" s="377">
        <f>'18A'!Z$129</f>
        <v>0</v>
      </c>
      <c r="EC25" s="377">
        <f>'18A'!AA$129</f>
        <v>0</v>
      </c>
      <c r="ED25" s="377">
        <f>'18A'!AB$129</f>
        <v>0</v>
      </c>
      <c r="EE25" s="377">
        <f>'18A'!AC$129</f>
        <v>0</v>
      </c>
      <c r="EF25" s="377">
        <f>'18A'!AD$129</f>
        <v>0</v>
      </c>
      <c r="EG25" s="377">
        <f>'18A'!AE$129</f>
        <v>0</v>
      </c>
      <c r="EH25" s="377">
        <f>'18A'!AF$129</f>
        <v>0</v>
      </c>
      <c r="EI25" s="377">
        <f>'18A'!Y$130</f>
        <v>0</v>
      </c>
      <c r="EJ25" s="377">
        <f>'18A'!Z$130</f>
        <v>0</v>
      </c>
      <c r="EK25" s="377">
        <f>'18A'!AA$130</f>
        <v>0</v>
      </c>
      <c r="EL25" s="377">
        <f>'18A'!AB$130</f>
        <v>0</v>
      </c>
      <c r="EM25" s="377">
        <f>'18A'!AC$130</f>
        <v>0</v>
      </c>
      <c r="EN25" s="377">
        <f>'18A'!AD$130</f>
        <v>0</v>
      </c>
      <c r="EO25" s="377">
        <f>'18A'!AE$130</f>
        <v>0</v>
      </c>
      <c r="EP25" s="377">
        <f>'18A'!AF$130</f>
        <v>0</v>
      </c>
      <c r="EQ25" s="377">
        <f>'18A'!Y$131</f>
        <v>0</v>
      </c>
      <c r="ER25" s="377">
        <f>'18A'!Z$131</f>
        <v>0</v>
      </c>
      <c r="ES25" s="377">
        <f>'18A'!AA$131</f>
        <v>0</v>
      </c>
      <c r="ET25" s="377">
        <f>'18A'!AB$131</f>
        <v>0</v>
      </c>
      <c r="EU25" s="377">
        <f>'18A'!AC$131</f>
        <v>0</v>
      </c>
      <c r="EV25" s="377">
        <f>'18A'!AD$131</f>
        <v>0</v>
      </c>
      <c r="EW25" s="377">
        <f>'18A'!AE$131</f>
        <v>0</v>
      </c>
      <c r="EX25" s="377">
        <f>'18A'!AF$131</f>
        <v>0</v>
      </c>
      <c r="EY25" s="377">
        <f>'18A'!Y$132</f>
        <v>0</v>
      </c>
      <c r="EZ25" s="377">
        <f>'18A'!Z$132</f>
        <v>0</v>
      </c>
      <c r="FA25" s="377">
        <f>'18A'!AA$132</f>
        <v>0</v>
      </c>
      <c r="FB25" s="377">
        <f>'18A'!AB$132</f>
        <v>0</v>
      </c>
      <c r="FC25" s="377">
        <f>'18A'!AC$132</f>
        <v>0</v>
      </c>
      <c r="FD25" s="377">
        <f>'18A'!AD$132</f>
        <v>0</v>
      </c>
      <c r="FE25" s="377">
        <f>'18A'!AE$132</f>
        <v>0</v>
      </c>
      <c r="FF25" s="377">
        <f>'18A'!AF$132</f>
        <v>0</v>
      </c>
      <c r="FG25" s="377">
        <f>'18A'!Y$133</f>
        <v>0</v>
      </c>
      <c r="FH25" s="377">
        <f>'18A'!Z$133</f>
        <v>0</v>
      </c>
      <c r="FI25" s="377">
        <f>'18A'!AA$133</f>
        <v>0</v>
      </c>
      <c r="FJ25" s="377">
        <f>'18A'!AB$133</f>
        <v>0</v>
      </c>
      <c r="FK25" s="377">
        <f>'18A'!AC$133</f>
        <v>0</v>
      </c>
      <c r="FL25" s="377">
        <f>'18A'!AD$133</f>
        <v>0</v>
      </c>
      <c r="FM25" s="377">
        <f>'18A'!AE$133</f>
        <v>0</v>
      </c>
      <c r="FN25" s="377">
        <f>'18A'!AF$133</f>
        <v>0</v>
      </c>
      <c r="FO25" s="377">
        <f>'18A'!Y$134</f>
        <v>0</v>
      </c>
      <c r="FP25" s="377">
        <f>'18A'!Z$134</f>
        <v>0</v>
      </c>
      <c r="FQ25" s="377">
        <f>'18A'!AA$134</f>
        <v>0</v>
      </c>
      <c r="FR25" s="377">
        <f>'18A'!AB$134</f>
        <v>0</v>
      </c>
      <c r="FS25" s="377">
        <f>'18A'!AC$134</f>
        <v>0</v>
      </c>
      <c r="FT25" s="377">
        <f>'18A'!AD$134</f>
        <v>0</v>
      </c>
      <c r="FU25" s="377">
        <f>'18A'!AE$134</f>
        <v>0</v>
      </c>
      <c r="FV25" s="377">
        <f>'18A'!AF$134</f>
        <v>0</v>
      </c>
      <c r="FW25" s="377">
        <f>'18A'!Y$137</f>
        <v>0</v>
      </c>
      <c r="FX25" s="377">
        <f>'18A'!Z$137</f>
        <v>0</v>
      </c>
      <c r="FY25" s="377">
        <f>'18A'!AA$137</f>
        <v>0</v>
      </c>
      <c r="FZ25" s="377">
        <f>'18A'!AB$137</f>
        <v>0</v>
      </c>
      <c r="GA25" s="377">
        <f>'18A'!AC$137</f>
        <v>0</v>
      </c>
      <c r="GB25" s="377">
        <f>'18A'!AD$137</f>
        <v>0</v>
      </c>
      <c r="GC25" s="377">
        <f>'18A'!AE$137</f>
        <v>0</v>
      </c>
      <c r="GD25" s="377">
        <f>'18A'!AF$137</f>
        <v>0</v>
      </c>
      <c r="GE25" s="377">
        <f>'18A'!Y$138</f>
        <v>0</v>
      </c>
      <c r="GF25" s="377">
        <f>'18A'!Z$138</f>
        <v>0</v>
      </c>
      <c r="GG25" s="377">
        <f>'18A'!AA$138</f>
        <v>0</v>
      </c>
      <c r="GH25" s="377">
        <f>'18A'!AB$138</f>
        <v>0</v>
      </c>
      <c r="GI25" s="377">
        <f>'18A'!AC$138</f>
        <v>0</v>
      </c>
      <c r="GJ25" s="377">
        <f>'18A'!AD$138</f>
        <v>0</v>
      </c>
      <c r="GK25" s="377">
        <f>'18A'!AE$138</f>
        <v>0</v>
      </c>
      <c r="GL25" s="377">
        <f>'18A'!AF$138</f>
        <v>0</v>
      </c>
      <c r="GM25" s="377">
        <f>'18A'!Y$139</f>
        <v>0</v>
      </c>
      <c r="GN25" s="377">
        <f>'18A'!Z$139</f>
        <v>0</v>
      </c>
      <c r="GO25" s="377">
        <f>'18A'!AA$139</f>
        <v>0</v>
      </c>
      <c r="GP25" s="377">
        <f>'18A'!AB$139</f>
        <v>0</v>
      </c>
      <c r="GQ25" s="377">
        <f>'18A'!AC$139</f>
        <v>0</v>
      </c>
      <c r="GR25" s="377">
        <f>'18A'!AD$139</f>
        <v>0</v>
      </c>
      <c r="GS25" s="377">
        <f>'18A'!AE$139</f>
        <v>0</v>
      </c>
      <c r="GT25" s="377">
        <f>'18A'!AF$139</f>
        <v>0</v>
      </c>
      <c r="GU25" s="377">
        <f>'18A'!Y$140</f>
        <v>0</v>
      </c>
      <c r="GV25" s="377">
        <f>'18A'!Z$140</f>
        <v>0</v>
      </c>
      <c r="GW25" s="377">
        <f>'18A'!AA$140</f>
        <v>0</v>
      </c>
      <c r="GX25" s="377">
        <f>'18A'!AB$140</f>
        <v>0</v>
      </c>
      <c r="GY25" s="377">
        <f>'18A'!AC$140</f>
        <v>0</v>
      </c>
      <c r="GZ25" s="377">
        <f>'18A'!AD$140</f>
        <v>0</v>
      </c>
      <c r="HA25" s="377">
        <f>'18A'!AE$140</f>
        <v>0</v>
      </c>
      <c r="HB25" s="377">
        <f>'18A'!AF$140</f>
        <v>0</v>
      </c>
      <c r="HC25" s="377">
        <f>'18A'!Y$141</f>
        <v>0</v>
      </c>
      <c r="HD25" s="377">
        <f>'18A'!Z$141</f>
        <v>0</v>
      </c>
      <c r="HE25" s="377">
        <f>'18A'!AA$141</f>
        <v>0</v>
      </c>
      <c r="HF25" s="377">
        <f>'18A'!AB$141</f>
        <v>0</v>
      </c>
      <c r="HG25" s="377">
        <f>'18A'!AC$141</f>
        <v>0</v>
      </c>
      <c r="HH25" s="377">
        <f>'18A'!AD$141</f>
        <v>0</v>
      </c>
      <c r="HI25" s="377">
        <f>'18A'!AE$141</f>
        <v>0</v>
      </c>
      <c r="HJ25" s="377">
        <f>'18A'!AF$141</f>
        <v>0</v>
      </c>
      <c r="HK25" s="377">
        <f>'18A'!Y$142</f>
        <v>0</v>
      </c>
      <c r="HL25" s="377">
        <f>'18A'!Z$142</f>
        <v>0</v>
      </c>
      <c r="HM25" s="377">
        <f>'18A'!AA$142</f>
        <v>0</v>
      </c>
      <c r="HN25" s="377">
        <f>'18A'!AB$142</f>
        <v>0</v>
      </c>
      <c r="HO25" s="377">
        <f>'18A'!AC$142</f>
        <v>0</v>
      </c>
      <c r="HP25" s="377">
        <f>'18A'!AD$142</f>
        <v>0</v>
      </c>
      <c r="HQ25" s="377">
        <f>'18A'!AE$142</f>
        <v>0</v>
      </c>
      <c r="HR25" s="377">
        <f>'18A'!AF$142</f>
        <v>0</v>
      </c>
      <c r="HS25" s="377">
        <f>'18A'!Y$143</f>
        <v>0</v>
      </c>
      <c r="HT25" s="377">
        <f>'18A'!Z$143</f>
        <v>0</v>
      </c>
      <c r="HU25" s="377">
        <f>'18A'!AA$143</f>
        <v>0</v>
      </c>
      <c r="HV25" s="377">
        <f>'18A'!AB$143</f>
        <v>0</v>
      </c>
      <c r="HW25" s="377">
        <f>'18A'!AC$143</f>
        <v>0</v>
      </c>
      <c r="HX25" s="377">
        <f>'18A'!AD$143</f>
        <v>0</v>
      </c>
      <c r="HY25" s="377">
        <f>'18A'!AE$143</f>
        <v>0</v>
      </c>
      <c r="HZ25" s="377">
        <f>'18A'!AF$143</f>
        <v>0</v>
      </c>
      <c r="IA25" s="377">
        <f>'18A'!Y$144</f>
        <v>0</v>
      </c>
      <c r="IB25" s="377">
        <f>'18A'!Z$144</f>
        <v>0</v>
      </c>
      <c r="IC25" s="377">
        <f>'18A'!AA$144</f>
        <v>0</v>
      </c>
      <c r="ID25" s="377">
        <f>'18A'!AB$144</f>
        <v>0</v>
      </c>
      <c r="IE25" s="377">
        <f>'18A'!AC$144</f>
        <v>0</v>
      </c>
      <c r="IF25" s="377">
        <f>'18A'!AD$144</f>
        <v>0</v>
      </c>
      <c r="IG25" s="377">
        <f>'18A'!AE$144</f>
        <v>0</v>
      </c>
      <c r="IH25" s="377">
        <f>'18A'!AF$144</f>
        <v>0</v>
      </c>
      <c r="II25" s="377">
        <f>'18A'!Y$146</f>
        <v>0</v>
      </c>
      <c r="IJ25" s="377">
        <f>'18A'!Z$146</f>
        <v>0</v>
      </c>
      <c r="IK25" s="377">
        <f>'18A'!AA$146</f>
        <v>0</v>
      </c>
      <c r="IL25" s="377">
        <f>'18A'!AB$146</f>
        <v>0</v>
      </c>
      <c r="IM25" s="377">
        <f>'18A'!AC$146</f>
        <v>0</v>
      </c>
      <c r="IN25" s="377">
        <f>'18A'!AD$146</f>
        <v>0</v>
      </c>
      <c r="IO25" s="377">
        <f>'18A'!AE$146</f>
        <v>0</v>
      </c>
      <c r="IP25" s="377">
        <f>'18A'!AF$146</f>
        <v>0</v>
      </c>
      <c r="IQ25" s="377">
        <f>'18A'!AG$146</f>
        <v>0</v>
      </c>
      <c r="IR25" s="377">
        <f>'18A'!AH$146</f>
        <v>0</v>
      </c>
      <c r="IS25" s="377">
        <f>'18A'!Y$147</f>
        <v>0</v>
      </c>
      <c r="IT25" s="377">
        <f>'18A'!Z$147</f>
        <v>0</v>
      </c>
      <c r="IU25" s="377">
        <f>'18A'!AA$147</f>
        <v>0</v>
      </c>
      <c r="IV25" s="377">
        <f>'18A'!AB$147</f>
        <v>0</v>
      </c>
      <c r="IW25" s="377">
        <f>'18A'!AC$147</f>
        <v>0</v>
      </c>
      <c r="IX25" s="377">
        <f>'18A'!AD$147</f>
        <v>0</v>
      </c>
      <c r="IY25" s="377">
        <f>'18A'!AE$147</f>
        <v>0</v>
      </c>
      <c r="IZ25" s="377">
        <f>'18A'!AF$147</f>
        <v>0</v>
      </c>
      <c r="JA25" s="377">
        <f>'18A'!AG$147</f>
        <v>0</v>
      </c>
      <c r="JB25" s="377">
        <f>'18A'!AH$147</f>
        <v>0</v>
      </c>
      <c r="JC25" s="377">
        <f>'18A'!Y$148</f>
        <v>0</v>
      </c>
      <c r="JD25" s="377">
        <f>'18A'!Z$148</f>
        <v>0</v>
      </c>
      <c r="JE25" s="377">
        <f>'18A'!AA$148</f>
        <v>0</v>
      </c>
      <c r="JF25" s="377">
        <f>'18A'!AB$148</f>
        <v>0</v>
      </c>
      <c r="JG25" s="377">
        <f>'18A'!AC$148</f>
        <v>0</v>
      </c>
      <c r="JH25" s="377">
        <f>'18A'!AD$148</f>
        <v>0</v>
      </c>
      <c r="JI25" s="377">
        <f>'18A'!AE$148</f>
        <v>0</v>
      </c>
      <c r="JJ25" s="377">
        <f>'18A'!AF$148</f>
        <v>0</v>
      </c>
      <c r="JK25" s="377">
        <f>'18A'!AG$148</f>
        <v>0</v>
      </c>
      <c r="JL25" s="377">
        <f>'18A'!AH$148</f>
        <v>0</v>
      </c>
      <c r="JM25" s="377">
        <f>'18A'!Y$149</f>
        <v>0</v>
      </c>
      <c r="JN25" s="377">
        <f>'18A'!Z$149</f>
        <v>0</v>
      </c>
      <c r="JO25" s="377">
        <f>'18A'!AA$149</f>
        <v>0</v>
      </c>
      <c r="JP25" s="377">
        <f>'18A'!AB$149</f>
        <v>0</v>
      </c>
      <c r="JQ25" s="377">
        <f>'18A'!AC$149</f>
        <v>0</v>
      </c>
      <c r="JR25" s="377">
        <f>'18A'!AD$149</f>
        <v>0</v>
      </c>
      <c r="JS25" s="377">
        <f>'18A'!AE$149</f>
        <v>0</v>
      </c>
      <c r="JT25" s="377">
        <f>'18A'!AF$149</f>
        <v>0</v>
      </c>
      <c r="JU25" s="377">
        <f>'18A'!AG$149</f>
        <v>0</v>
      </c>
      <c r="JV25" s="377">
        <f>'18A'!AH$149</f>
        <v>0</v>
      </c>
      <c r="JW25" s="377">
        <f>'18A'!Y$150</f>
        <v>0</v>
      </c>
      <c r="JX25" s="377">
        <f>'18A'!Z$150</f>
        <v>0</v>
      </c>
      <c r="JY25" s="377">
        <f>'18A'!AA$150</f>
        <v>0</v>
      </c>
      <c r="JZ25" s="377">
        <f>'18A'!AB$150</f>
        <v>0</v>
      </c>
      <c r="KA25" s="377">
        <f>'18A'!AC$150</f>
        <v>0</v>
      </c>
      <c r="KB25" s="377">
        <f>'18A'!AD$150</f>
        <v>0</v>
      </c>
      <c r="KC25" s="377">
        <f>'18A'!AE$150</f>
        <v>0</v>
      </c>
      <c r="KD25" s="377">
        <f>'18A'!AF$150</f>
        <v>0</v>
      </c>
      <c r="KE25" s="377">
        <f>'18A'!AG$150</f>
        <v>0</v>
      </c>
      <c r="KF25" s="377">
        <f>'18A'!AH$150</f>
        <v>0</v>
      </c>
      <c r="KG25" s="377">
        <f>'18A'!Y$152</f>
        <v>0</v>
      </c>
      <c r="KH25" s="377">
        <f>'18A'!Z$152</f>
        <v>0</v>
      </c>
      <c r="KI25" s="377">
        <f>'18A'!AA$152</f>
        <v>0</v>
      </c>
      <c r="KJ25" s="377">
        <f>'18A'!AB$152</f>
        <v>0</v>
      </c>
      <c r="KK25" s="377">
        <f>'18A'!AC$152</f>
        <v>0</v>
      </c>
      <c r="KL25" s="377">
        <f>'18A'!AD$152</f>
        <v>0</v>
      </c>
      <c r="KM25" s="377">
        <f>'18A'!AE$152</f>
        <v>0</v>
      </c>
    </row>
    <row r="26" spans="1:299" s="380" customFormat="1">
      <c r="A26" s="375">
        <v>19</v>
      </c>
      <c r="B26" s="376">
        <f>'19A'!$G$6</f>
        <v>0</v>
      </c>
      <c r="C26" s="377">
        <f>'19A'!C$112</f>
        <v>0</v>
      </c>
      <c r="D26" s="377">
        <f>'19A'!D$112</f>
        <v>0</v>
      </c>
      <c r="E26" s="377">
        <f>'19A'!E$112</f>
        <v>0</v>
      </c>
      <c r="F26" s="377">
        <f>'19A'!F$112</f>
        <v>0</v>
      </c>
      <c r="G26" s="377">
        <f>'19A'!G$112</f>
        <v>0</v>
      </c>
      <c r="H26" s="377">
        <f>'19A'!H$112</f>
        <v>0</v>
      </c>
      <c r="I26" s="377">
        <f>'19A'!I$112</f>
        <v>0</v>
      </c>
      <c r="J26" s="377">
        <f>'19A'!J$112</f>
        <v>0</v>
      </c>
      <c r="K26" s="377">
        <f>'19A'!K$112</f>
        <v>0</v>
      </c>
      <c r="L26" s="377">
        <f>'19A'!L$112</f>
        <v>0</v>
      </c>
      <c r="M26" s="377">
        <f>'19A'!M$112</f>
        <v>0</v>
      </c>
      <c r="N26" s="377">
        <f>'19A'!N$112</f>
        <v>0</v>
      </c>
      <c r="O26" s="377">
        <f>'19A'!O$112</f>
        <v>0</v>
      </c>
      <c r="P26" s="377">
        <f>'19A'!P$112</f>
        <v>0</v>
      </c>
      <c r="Q26" s="377">
        <f>'19A'!Q$112</f>
        <v>0</v>
      </c>
      <c r="R26" s="377">
        <f>'19A'!R$112</f>
        <v>0</v>
      </c>
      <c r="S26" s="378">
        <f>'19A'!Y$117</f>
        <v>0</v>
      </c>
      <c r="T26" s="378">
        <f>'19A'!Z$117</f>
        <v>0</v>
      </c>
      <c r="U26" s="378">
        <f>'19A'!AA$117</f>
        <v>0</v>
      </c>
      <c r="V26" s="378">
        <f>'19A'!AB$117</f>
        <v>0</v>
      </c>
      <c r="W26" s="378">
        <f>'19A'!AC$117</f>
        <v>0</v>
      </c>
      <c r="X26" s="378">
        <f>'19A'!AD$117</f>
        <v>0</v>
      </c>
      <c r="Y26" s="378">
        <f>'19A'!AE$117</f>
        <v>0</v>
      </c>
      <c r="Z26" s="378">
        <f>'19A'!AF$117</f>
        <v>0</v>
      </c>
      <c r="AA26" s="378">
        <f>'19A'!AG$117</f>
        <v>0</v>
      </c>
      <c r="AB26" s="378">
        <f>'19A'!AH$117</f>
        <v>0</v>
      </c>
      <c r="AC26" s="378">
        <f>'19A'!AI$117</f>
        <v>0</v>
      </c>
      <c r="AD26" s="378">
        <f>'19A'!AJ$117</f>
        <v>0</v>
      </c>
      <c r="AE26" s="377">
        <f>'19A'!Y$118</f>
        <v>0</v>
      </c>
      <c r="AF26" s="377">
        <f>'19A'!Z$118</f>
        <v>0</v>
      </c>
      <c r="AG26" s="377">
        <f>'19A'!AA$118</f>
        <v>0</v>
      </c>
      <c r="AH26" s="377">
        <f>'19A'!AB$118</f>
        <v>0</v>
      </c>
      <c r="AI26" s="377">
        <f>'19A'!AC$118</f>
        <v>0</v>
      </c>
      <c r="AJ26" s="377">
        <f>'19A'!AD$118</f>
        <v>0</v>
      </c>
      <c r="AK26" s="377">
        <f>'19A'!AE$118</f>
        <v>0</v>
      </c>
      <c r="AL26" s="377">
        <f>'19A'!AF$118</f>
        <v>0</v>
      </c>
      <c r="AM26" s="377">
        <f>'19A'!AG$118</f>
        <v>0</v>
      </c>
      <c r="AN26" s="377">
        <f>'19A'!AH$118</f>
        <v>0</v>
      </c>
      <c r="AO26" s="377">
        <f>'19A'!AI$118</f>
        <v>0</v>
      </c>
      <c r="AP26" s="377">
        <f>'19A'!AJ$118</f>
        <v>0</v>
      </c>
      <c r="AQ26" s="377">
        <f>'19A'!Y$119</f>
        <v>0</v>
      </c>
      <c r="AR26" s="377">
        <f>'19A'!Z$119</f>
        <v>0</v>
      </c>
      <c r="AS26" s="377">
        <f>'19A'!AA$119</f>
        <v>0</v>
      </c>
      <c r="AT26" s="377">
        <f>'19A'!AB$119</f>
        <v>0</v>
      </c>
      <c r="AU26" s="377">
        <f>'19A'!AC$119</f>
        <v>0</v>
      </c>
      <c r="AV26" s="377">
        <f>'19A'!AD$119</f>
        <v>0</v>
      </c>
      <c r="AW26" s="377">
        <f>'19A'!AE$119</f>
        <v>0</v>
      </c>
      <c r="AX26" s="377">
        <f>'19A'!AF$119</f>
        <v>0</v>
      </c>
      <c r="AY26" s="377">
        <f>'19A'!AG$119</f>
        <v>0</v>
      </c>
      <c r="AZ26" s="377">
        <f>'19A'!AH$119</f>
        <v>0</v>
      </c>
      <c r="BA26" s="377">
        <f>'19A'!AI$119</f>
        <v>0</v>
      </c>
      <c r="BB26" s="377">
        <f>'19A'!AJ$119</f>
        <v>0</v>
      </c>
      <c r="BC26" s="377">
        <f>'19A'!Y$120</f>
        <v>0</v>
      </c>
      <c r="BD26" s="377">
        <f>'19A'!Z$120</f>
        <v>0</v>
      </c>
      <c r="BE26" s="377">
        <f>'19A'!AA$120</f>
        <v>0</v>
      </c>
      <c r="BF26" s="377">
        <f>'19A'!AB$120</f>
        <v>0</v>
      </c>
      <c r="BG26" s="377">
        <f>'19A'!AC$120</f>
        <v>0</v>
      </c>
      <c r="BH26" s="377">
        <f>'19A'!AD$120</f>
        <v>0</v>
      </c>
      <c r="BI26" s="377">
        <f>'19A'!AE$120</f>
        <v>0</v>
      </c>
      <c r="BJ26" s="377">
        <f>'19A'!AF$120</f>
        <v>0</v>
      </c>
      <c r="BK26" s="377">
        <f>'19A'!AG$120</f>
        <v>0</v>
      </c>
      <c r="BL26" s="377">
        <f>'19A'!AH$120</f>
        <v>0</v>
      </c>
      <c r="BM26" s="377">
        <f>'19A'!AI$120</f>
        <v>0</v>
      </c>
      <c r="BN26" s="377">
        <f>'19A'!AJ$120</f>
        <v>0</v>
      </c>
      <c r="BO26" s="377">
        <f>'19A'!Y$121</f>
        <v>0</v>
      </c>
      <c r="BP26" s="377">
        <f>'19A'!Z$121</f>
        <v>0</v>
      </c>
      <c r="BQ26" s="377">
        <f>'19A'!AA$121</f>
        <v>0</v>
      </c>
      <c r="BR26" s="377">
        <f>'19A'!AB$121</f>
        <v>0</v>
      </c>
      <c r="BS26" s="377">
        <f>'19A'!AC$121</f>
        <v>0</v>
      </c>
      <c r="BT26" s="377">
        <f>'19A'!AD$121</f>
        <v>0</v>
      </c>
      <c r="BU26" s="377">
        <f>'19A'!AE$121</f>
        <v>0</v>
      </c>
      <c r="BV26" s="377">
        <f>'19A'!AF$121</f>
        <v>0</v>
      </c>
      <c r="BW26" s="377">
        <f>'19A'!AG$121</f>
        <v>0</v>
      </c>
      <c r="BX26" s="377">
        <f>'19A'!AH$121</f>
        <v>0</v>
      </c>
      <c r="BY26" s="377">
        <f>'19A'!AI$121</f>
        <v>0</v>
      </c>
      <c r="BZ26" s="377">
        <f>'19A'!AJ$121</f>
        <v>0</v>
      </c>
      <c r="CA26" s="379">
        <f>'19A'!Y$122</f>
        <v>0</v>
      </c>
      <c r="CB26" s="379">
        <f>'19A'!Z$122</f>
        <v>0</v>
      </c>
      <c r="CC26" s="379">
        <f>'19A'!AA$122</f>
        <v>0</v>
      </c>
      <c r="CD26" s="379">
        <f>'19A'!AB$122</f>
        <v>0</v>
      </c>
      <c r="CE26" s="379">
        <f>'19A'!AC$122</f>
        <v>0</v>
      </c>
      <c r="CF26" s="379">
        <f>'19A'!AD$122</f>
        <v>0</v>
      </c>
      <c r="CG26" s="379">
        <f>'19A'!AE$122</f>
        <v>0</v>
      </c>
      <c r="CH26" s="379">
        <f>'19A'!AF$122</f>
        <v>0</v>
      </c>
      <c r="CI26" s="379">
        <f>'19A'!AG$122</f>
        <v>0</v>
      </c>
      <c r="CJ26" s="379">
        <f>'19A'!AH$122</f>
        <v>0</v>
      </c>
      <c r="CK26" s="379">
        <f>'19A'!AI$122</f>
        <v>0</v>
      </c>
      <c r="CL26" s="379">
        <f>'19A'!AJ$122</f>
        <v>0</v>
      </c>
      <c r="CM26" s="379">
        <f>'19A'!Y$123</f>
        <v>0</v>
      </c>
      <c r="CN26" s="379">
        <f>'19A'!Z$123</f>
        <v>0</v>
      </c>
      <c r="CO26" s="379">
        <f>'19A'!AA$123</f>
        <v>0</v>
      </c>
      <c r="CP26" s="379">
        <f>'19A'!AB$123</f>
        <v>0</v>
      </c>
      <c r="CQ26" s="379">
        <f>'19A'!AC$123</f>
        <v>0</v>
      </c>
      <c r="CR26" s="379">
        <f>'19A'!AD$123</f>
        <v>0</v>
      </c>
      <c r="CS26" s="379">
        <f>'19A'!AE$123</f>
        <v>0</v>
      </c>
      <c r="CT26" s="379">
        <f>'19A'!AF$123</f>
        <v>0</v>
      </c>
      <c r="CU26" s="379">
        <f>'19A'!AG$123</f>
        <v>0</v>
      </c>
      <c r="CV26" s="379">
        <f>'19A'!AH$123</f>
        <v>0</v>
      </c>
      <c r="CW26" s="379">
        <f>'19A'!AI$123</f>
        <v>0</v>
      </c>
      <c r="CX26" s="379">
        <f>'19A'!AJ$123</f>
        <v>0</v>
      </c>
      <c r="CY26" s="379">
        <f>'19A'!Y$124</f>
        <v>0</v>
      </c>
      <c r="CZ26" s="379">
        <f>'19A'!Z$124</f>
        <v>0</v>
      </c>
      <c r="DA26" s="379">
        <f>'19A'!AA$124</f>
        <v>0</v>
      </c>
      <c r="DB26" s="379">
        <f>'19A'!AB$124</f>
        <v>0</v>
      </c>
      <c r="DC26" s="379">
        <f>'19A'!AC$124</f>
        <v>0</v>
      </c>
      <c r="DD26" s="379">
        <f>'19A'!AD$124</f>
        <v>0</v>
      </c>
      <c r="DE26" s="379">
        <f>'19A'!AE$124</f>
        <v>0</v>
      </c>
      <c r="DF26" s="379">
        <f>'19A'!AF$124</f>
        <v>0</v>
      </c>
      <c r="DG26" s="379">
        <f>'19A'!AG$124</f>
        <v>0</v>
      </c>
      <c r="DH26" s="379">
        <f>'19A'!AH$124</f>
        <v>0</v>
      </c>
      <c r="DI26" s="379">
        <f>'19A'!AI$124</f>
        <v>0</v>
      </c>
      <c r="DJ26" s="379">
        <f>'19A'!AJ$124</f>
        <v>0</v>
      </c>
      <c r="DK26" s="377">
        <f>'19A'!Y$127</f>
        <v>0</v>
      </c>
      <c r="DL26" s="377">
        <f>'19A'!Z$127</f>
        <v>0</v>
      </c>
      <c r="DM26" s="377">
        <f>'19A'!AA$127</f>
        <v>0</v>
      </c>
      <c r="DN26" s="377">
        <f>'19A'!AB$127</f>
        <v>0</v>
      </c>
      <c r="DO26" s="377">
        <f>'19A'!AC$127</f>
        <v>0</v>
      </c>
      <c r="DP26" s="377">
        <f>'19A'!AD$127</f>
        <v>0</v>
      </c>
      <c r="DQ26" s="377">
        <f>'19A'!AE$127</f>
        <v>0</v>
      </c>
      <c r="DR26" s="377">
        <f>'19A'!AF$127</f>
        <v>0</v>
      </c>
      <c r="DS26" s="377">
        <f>'19A'!Y$128</f>
        <v>0</v>
      </c>
      <c r="DT26" s="377">
        <f>'19A'!Z$128</f>
        <v>0</v>
      </c>
      <c r="DU26" s="377">
        <f>'19A'!AA$128</f>
        <v>0</v>
      </c>
      <c r="DV26" s="377">
        <f>'19A'!AB$128</f>
        <v>0</v>
      </c>
      <c r="DW26" s="377">
        <f>'19A'!AC$128</f>
        <v>0</v>
      </c>
      <c r="DX26" s="377">
        <f>'19A'!AD$128</f>
        <v>0</v>
      </c>
      <c r="DY26" s="377">
        <f>'19A'!AE$128</f>
        <v>0</v>
      </c>
      <c r="DZ26" s="377">
        <f>'19A'!AF$128</f>
        <v>0</v>
      </c>
      <c r="EA26" s="377">
        <f>'19A'!Y$129</f>
        <v>0</v>
      </c>
      <c r="EB26" s="377">
        <f>'19A'!Z$129</f>
        <v>0</v>
      </c>
      <c r="EC26" s="377">
        <f>'19A'!AA$129</f>
        <v>0</v>
      </c>
      <c r="ED26" s="377">
        <f>'19A'!AB$129</f>
        <v>0</v>
      </c>
      <c r="EE26" s="377">
        <f>'19A'!AC$129</f>
        <v>0</v>
      </c>
      <c r="EF26" s="377">
        <f>'19A'!AD$129</f>
        <v>0</v>
      </c>
      <c r="EG26" s="377">
        <f>'19A'!AE$129</f>
        <v>0</v>
      </c>
      <c r="EH26" s="377">
        <f>'19A'!AF$129</f>
        <v>0</v>
      </c>
      <c r="EI26" s="377">
        <f>'19A'!Y$130</f>
        <v>0</v>
      </c>
      <c r="EJ26" s="377">
        <f>'19A'!Z$130</f>
        <v>0</v>
      </c>
      <c r="EK26" s="377">
        <f>'19A'!AA$130</f>
        <v>0</v>
      </c>
      <c r="EL26" s="377">
        <f>'19A'!AB$130</f>
        <v>0</v>
      </c>
      <c r="EM26" s="377">
        <f>'19A'!AC$130</f>
        <v>0</v>
      </c>
      <c r="EN26" s="377">
        <f>'19A'!AD$130</f>
        <v>0</v>
      </c>
      <c r="EO26" s="377">
        <f>'19A'!AE$130</f>
        <v>0</v>
      </c>
      <c r="EP26" s="377">
        <f>'19A'!AF$130</f>
        <v>0</v>
      </c>
      <c r="EQ26" s="377">
        <f>'19A'!Y$131</f>
        <v>0</v>
      </c>
      <c r="ER26" s="377">
        <f>'19A'!Z$131</f>
        <v>0</v>
      </c>
      <c r="ES26" s="377">
        <f>'19A'!AA$131</f>
        <v>0</v>
      </c>
      <c r="ET26" s="377">
        <f>'19A'!AB$131</f>
        <v>0</v>
      </c>
      <c r="EU26" s="377">
        <f>'19A'!AC$131</f>
        <v>0</v>
      </c>
      <c r="EV26" s="377">
        <f>'19A'!AD$131</f>
        <v>0</v>
      </c>
      <c r="EW26" s="377">
        <f>'19A'!AE$131</f>
        <v>0</v>
      </c>
      <c r="EX26" s="377">
        <f>'19A'!AF$131</f>
        <v>0</v>
      </c>
      <c r="EY26" s="377">
        <f>'19A'!Y$132</f>
        <v>0</v>
      </c>
      <c r="EZ26" s="377">
        <f>'19A'!Z$132</f>
        <v>0</v>
      </c>
      <c r="FA26" s="377">
        <f>'19A'!AA$132</f>
        <v>0</v>
      </c>
      <c r="FB26" s="377">
        <f>'19A'!AB$132</f>
        <v>0</v>
      </c>
      <c r="FC26" s="377">
        <f>'19A'!AC$132</f>
        <v>0</v>
      </c>
      <c r="FD26" s="377">
        <f>'19A'!AD$132</f>
        <v>0</v>
      </c>
      <c r="FE26" s="377">
        <f>'19A'!AE$132</f>
        <v>0</v>
      </c>
      <c r="FF26" s="377">
        <f>'19A'!AF$132</f>
        <v>0</v>
      </c>
      <c r="FG26" s="377">
        <f>'19A'!Y$133</f>
        <v>0</v>
      </c>
      <c r="FH26" s="377">
        <f>'19A'!Z$133</f>
        <v>0</v>
      </c>
      <c r="FI26" s="377">
        <f>'19A'!AA$133</f>
        <v>0</v>
      </c>
      <c r="FJ26" s="377">
        <f>'19A'!AB$133</f>
        <v>0</v>
      </c>
      <c r="FK26" s="377">
        <f>'19A'!AC$133</f>
        <v>0</v>
      </c>
      <c r="FL26" s="377">
        <f>'19A'!AD$133</f>
        <v>0</v>
      </c>
      <c r="FM26" s="377">
        <f>'19A'!AE$133</f>
        <v>0</v>
      </c>
      <c r="FN26" s="377">
        <f>'19A'!AF$133</f>
        <v>0</v>
      </c>
      <c r="FO26" s="377">
        <f>'19A'!Y$134</f>
        <v>0</v>
      </c>
      <c r="FP26" s="377">
        <f>'19A'!Z$134</f>
        <v>0</v>
      </c>
      <c r="FQ26" s="377">
        <f>'19A'!AA$134</f>
        <v>0</v>
      </c>
      <c r="FR26" s="377">
        <f>'19A'!AB$134</f>
        <v>0</v>
      </c>
      <c r="FS26" s="377">
        <f>'19A'!AC$134</f>
        <v>0</v>
      </c>
      <c r="FT26" s="377">
        <f>'19A'!AD$134</f>
        <v>0</v>
      </c>
      <c r="FU26" s="377">
        <f>'19A'!AE$134</f>
        <v>0</v>
      </c>
      <c r="FV26" s="377">
        <f>'19A'!AF$134</f>
        <v>0</v>
      </c>
      <c r="FW26" s="377">
        <f>'19A'!Y$137</f>
        <v>0</v>
      </c>
      <c r="FX26" s="377">
        <f>'19A'!Z$137</f>
        <v>0</v>
      </c>
      <c r="FY26" s="377">
        <f>'19A'!AA$137</f>
        <v>0</v>
      </c>
      <c r="FZ26" s="377">
        <f>'19A'!AB$137</f>
        <v>0</v>
      </c>
      <c r="GA26" s="377">
        <f>'19A'!AC$137</f>
        <v>0</v>
      </c>
      <c r="GB26" s="377">
        <f>'19A'!AD$137</f>
        <v>0</v>
      </c>
      <c r="GC26" s="377">
        <f>'19A'!AE$137</f>
        <v>0</v>
      </c>
      <c r="GD26" s="377">
        <f>'19A'!AF$137</f>
        <v>0</v>
      </c>
      <c r="GE26" s="377">
        <f>'19A'!Y$138</f>
        <v>0</v>
      </c>
      <c r="GF26" s="377">
        <f>'19A'!Z$138</f>
        <v>0</v>
      </c>
      <c r="GG26" s="377">
        <f>'19A'!AA$138</f>
        <v>0</v>
      </c>
      <c r="GH26" s="377">
        <f>'19A'!AB$138</f>
        <v>0</v>
      </c>
      <c r="GI26" s="377">
        <f>'19A'!AC$138</f>
        <v>0</v>
      </c>
      <c r="GJ26" s="377">
        <f>'19A'!AD$138</f>
        <v>0</v>
      </c>
      <c r="GK26" s="377">
        <f>'19A'!AE$138</f>
        <v>0</v>
      </c>
      <c r="GL26" s="377">
        <f>'19A'!AF$138</f>
        <v>0</v>
      </c>
      <c r="GM26" s="377">
        <f>'19A'!Y$139</f>
        <v>0</v>
      </c>
      <c r="GN26" s="377">
        <f>'19A'!Z$139</f>
        <v>0</v>
      </c>
      <c r="GO26" s="377">
        <f>'19A'!AA$139</f>
        <v>0</v>
      </c>
      <c r="GP26" s="377">
        <f>'19A'!AB$139</f>
        <v>0</v>
      </c>
      <c r="GQ26" s="377">
        <f>'19A'!AC$139</f>
        <v>0</v>
      </c>
      <c r="GR26" s="377">
        <f>'19A'!AD$139</f>
        <v>0</v>
      </c>
      <c r="GS26" s="377">
        <f>'19A'!AE$139</f>
        <v>0</v>
      </c>
      <c r="GT26" s="377">
        <f>'19A'!AF$139</f>
        <v>0</v>
      </c>
      <c r="GU26" s="377">
        <f>'19A'!Y$140</f>
        <v>0</v>
      </c>
      <c r="GV26" s="377">
        <f>'19A'!Z$140</f>
        <v>0</v>
      </c>
      <c r="GW26" s="377">
        <f>'19A'!AA$140</f>
        <v>0</v>
      </c>
      <c r="GX26" s="377">
        <f>'19A'!AB$140</f>
        <v>0</v>
      </c>
      <c r="GY26" s="377">
        <f>'19A'!AC$140</f>
        <v>0</v>
      </c>
      <c r="GZ26" s="377">
        <f>'19A'!AD$140</f>
        <v>0</v>
      </c>
      <c r="HA26" s="377">
        <f>'19A'!AE$140</f>
        <v>0</v>
      </c>
      <c r="HB26" s="377">
        <f>'19A'!AF$140</f>
        <v>0</v>
      </c>
      <c r="HC26" s="377">
        <f>'19A'!Y$141</f>
        <v>0</v>
      </c>
      <c r="HD26" s="377">
        <f>'19A'!Z$141</f>
        <v>0</v>
      </c>
      <c r="HE26" s="377">
        <f>'19A'!AA$141</f>
        <v>0</v>
      </c>
      <c r="HF26" s="377">
        <f>'19A'!AB$141</f>
        <v>0</v>
      </c>
      <c r="HG26" s="377">
        <f>'19A'!AC$141</f>
        <v>0</v>
      </c>
      <c r="HH26" s="377">
        <f>'19A'!AD$141</f>
        <v>0</v>
      </c>
      <c r="HI26" s="377">
        <f>'19A'!AE$141</f>
        <v>0</v>
      </c>
      <c r="HJ26" s="377">
        <f>'19A'!AF$141</f>
        <v>0</v>
      </c>
      <c r="HK26" s="377">
        <f>'19A'!Y$142</f>
        <v>0</v>
      </c>
      <c r="HL26" s="377">
        <f>'19A'!Z$142</f>
        <v>0</v>
      </c>
      <c r="HM26" s="377">
        <f>'19A'!AA$142</f>
        <v>0</v>
      </c>
      <c r="HN26" s="377">
        <f>'19A'!AB$142</f>
        <v>0</v>
      </c>
      <c r="HO26" s="377">
        <f>'19A'!AC$142</f>
        <v>0</v>
      </c>
      <c r="HP26" s="377">
        <f>'19A'!AD$142</f>
        <v>0</v>
      </c>
      <c r="HQ26" s="377">
        <f>'19A'!AE$142</f>
        <v>0</v>
      </c>
      <c r="HR26" s="377">
        <f>'19A'!AF$142</f>
        <v>0</v>
      </c>
      <c r="HS26" s="377">
        <f>'19A'!Y$143</f>
        <v>0</v>
      </c>
      <c r="HT26" s="377">
        <f>'19A'!Z$143</f>
        <v>0</v>
      </c>
      <c r="HU26" s="377">
        <f>'19A'!AA$143</f>
        <v>0</v>
      </c>
      <c r="HV26" s="377">
        <f>'19A'!AB$143</f>
        <v>0</v>
      </c>
      <c r="HW26" s="377">
        <f>'19A'!AC$143</f>
        <v>0</v>
      </c>
      <c r="HX26" s="377">
        <f>'19A'!AD$143</f>
        <v>0</v>
      </c>
      <c r="HY26" s="377">
        <f>'19A'!AE$143</f>
        <v>0</v>
      </c>
      <c r="HZ26" s="377">
        <f>'19A'!AF$143</f>
        <v>0</v>
      </c>
      <c r="IA26" s="377">
        <f>'19A'!Y$144</f>
        <v>0</v>
      </c>
      <c r="IB26" s="377">
        <f>'19A'!Z$144</f>
        <v>0</v>
      </c>
      <c r="IC26" s="377">
        <f>'19A'!AA$144</f>
        <v>0</v>
      </c>
      <c r="ID26" s="377">
        <f>'19A'!AB$144</f>
        <v>0</v>
      </c>
      <c r="IE26" s="377">
        <f>'19A'!AC$144</f>
        <v>0</v>
      </c>
      <c r="IF26" s="377">
        <f>'19A'!AD$144</f>
        <v>0</v>
      </c>
      <c r="IG26" s="377">
        <f>'19A'!AE$144</f>
        <v>0</v>
      </c>
      <c r="IH26" s="377">
        <f>'19A'!AF$144</f>
        <v>0</v>
      </c>
      <c r="II26" s="377">
        <f>'19A'!Y$146</f>
        <v>0</v>
      </c>
      <c r="IJ26" s="377">
        <f>'19A'!Z$146</f>
        <v>0</v>
      </c>
      <c r="IK26" s="377">
        <f>'19A'!AA$146</f>
        <v>0</v>
      </c>
      <c r="IL26" s="377">
        <f>'19A'!AB$146</f>
        <v>0</v>
      </c>
      <c r="IM26" s="377">
        <f>'19A'!AC$146</f>
        <v>0</v>
      </c>
      <c r="IN26" s="377">
        <f>'19A'!AD$146</f>
        <v>0</v>
      </c>
      <c r="IO26" s="377">
        <f>'19A'!AE$146</f>
        <v>0</v>
      </c>
      <c r="IP26" s="377">
        <f>'19A'!AF$146</f>
        <v>0</v>
      </c>
      <c r="IQ26" s="377">
        <f>'19A'!AG$146</f>
        <v>0</v>
      </c>
      <c r="IR26" s="377">
        <f>'19A'!AH$146</f>
        <v>0</v>
      </c>
      <c r="IS26" s="377">
        <f>'19A'!Y$147</f>
        <v>0</v>
      </c>
      <c r="IT26" s="377">
        <f>'19A'!Z$147</f>
        <v>0</v>
      </c>
      <c r="IU26" s="377">
        <f>'19A'!AA$147</f>
        <v>0</v>
      </c>
      <c r="IV26" s="377">
        <f>'19A'!AB$147</f>
        <v>0</v>
      </c>
      <c r="IW26" s="377">
        <f>'19A'!AC$147</f>
        <v>0</v>
      </c>
      <c r="IX26" s="377">
        <f>'19A'!AD$147</f>
        <v>0</v>
      </c>
      <c r="IY26" s="377">
        <f>'19A'!AE$147</f>
        <v>0</v>
      </c>
      <c r="IZ26" s="377">
        <f>'19A'!AF$147</f>
        <v>0</v>
      </c>
      <c r="JA26" s="377">
        <f>'19A'!AG$147</f>
        <v>0</v>
      </c>
      <c r="JB26" s="377">
        <f>'19A'!AH$147</f>
        <v>0</v>
      </c>
      <c r="JC26" s="377">
        <f>'19A'!Y$148</f>
        <v>0</v>
      </c>
      <c r="JD26" s="377">
        <f>'19A'!Z$148</f>
        <v>0</v>
      </c>
      <c r="JE26" s="377">
        <f>'19A'!AA$148</f>
        <v>0</v>
      </c>
      <c r="JF26" s="377">
        <f>'19A'!AB$148</f>
        <v>0</v>
      </c>
      <c r="JG26" s="377">
        <f>'19A'!AC$148</f>
        <v>0</v>
      </c>
      <c r="JH26" s="377">
        <f>'19A'!AD$148</f>
        <v>0</v>
      </c>
      <c r="JI26" s="377">
        <f>'19A'!AE$148</f>
        <v>0</v>
      </c>
      <c r="JJ26" s="377">
        <f>'19A'!AF$148</f>
        <v>0</v>
      </c>
      <c r="JK26" s="377">
        <f>'19A'!AG$148</f>
        <v>0</v>
      </c>
      <c r="JL26" s="377">
        <f>'19A'!AH$148</f>
        <v>0</v>
      </c>
      <c r="JM26" s="377">
        <f>'19A'!Y$149</f>
        <v>0</v>
      </c>
      <c r="JN26" s="377">
        <f>'19A'!Z$149</f>
        <v>0</v>
      </c>
      <c r="JO26" s="377">
        <f>'19A'!AA$149</f>
        <v>0</v>
      </c>
      <c r="JP26" s="377">
        <f>'19A'!AB$149</f>
        <v>0</v>
      </c>
      <c r="JQ26" s="377">
        <f>'19A'!AC$149</f>
        <v>0</v>
      </c>
      <c r="JR26" s="377">
        <f>'19A'!AD$149</f>
        <v>0</v>
      </c>
      <c r="JS26" s="377">
        <f>'19A'!AE$149</f>
        <v>0</v>
      </c>
      <c r="JT26" s="377">
        <f>'19A'!AF$149</f>
        <v>0</v>
      </c>
      <c r="JU26" s="377">
        <f>'19A'!AG$149</f>
        <v>0</v>
      </c>
      <c r="JV26" s="377">
        <f>'19A'!AH$149</f>
        <v>0</v>
      </c>
      <c r="JW26" s="377">
        <f>'19A'!Y$150</f>
        <v>0</v>
      </c>
      <c r="JX26" s="377">
        <f>'19A'!Z$150</f>
        <v>0</v>
      </c>
      <c r="JY26" s="377">
        <f>'19A'!AA$150</f>
        <v>0</v>
      </c>
      <c r="JZ26" s="377">
        <f>'19A'!AB$150</f>
        <v>0</v>
      </c>
      <c r="KA26" s="377">
        <f>'19A'!AC$150</f>
        <v>0</v>
      </c>
      <c r="KB26" s="377">
        <f>'19A'!AD$150</f>
        <v>0</v>
      </c>
      <c r="KC26" s="377">
        <f>'19A'!AE$150</f>
        <v>0</v>
      </c>
      <c r="KD26" s="377">
        <f>'19A'!AF$150</f>
        <v>0</v>
      </c>
      <c r="KE26" s="377">
        <f>'19A'!AG$150</f>
        <v>0</v>
      </c>
      <c r="KF26" s="377">
        <f>'19A'!AH$150</f>
        <v>0</v>
      </c>
      <c r="KG26" s="377">
        <f>'19A'!Y$152</f>
        <v>0</v>
      </c>
      <c r="KH26" s="377">
        <f>'19A'!Z$152</f>
        <v>0</v>
      </c>
      <c r="KI26" s="377">
        <f>'19A'!AA$152</f>
        <v>0</v>
      </c>
      <c r="KJ26" s="377">
        <f>'19A'!AB$152</f>
        <v>0</v>
      </c>
      <c r="KK26" s="377">
        <f>'19A'!AC$152</f>
        <v>0</v>
      </c>
      <c r="KL26" s="377">
        <f>'19A'!AD$152</f>
        <v>0</v>
      </c>
      <c r="KM26" s="377">
        <f>'19A'!AE$152</f>
        <v>0</v>
      </c>
    </row>
    <row r="27" spans="1:299" s="380" customFormat="1">
      <c r="A27" s="375">
        <v>20</v>
      </c>
      <c r="B27" s="376">
        <f>'20A'!$G$6</f>
        <v>0</v>
      </c>
      <c r="C27" s="377">
        <f>'20A'!C$112</f>
        <v>0</v>
      </c>
      <c r="D27" s="377">
        <f>'20A'!D$112</f>
        <v>0</v>
      </c>
      <c r="E27" s="377">
        <f>'20A'!E$112</f>
        <v>0</v>
      </c>
      <c r="F27" s="377">
        <f>'20A'!F$112</f>
        <v>0</v>
      </c>
      <c r="G27" s="377">
        <f>'20A'!G$112</f>
        <v>0</v>
      </c>
      <c r="H27" s="377">
        <f>'20A'!H$112</f>
        <v>0</v>
      </c>
      <c r="I27" s="377">
        <f>'20A'!I$112</f>
        <v>0</v>
      </c>
      <c r="J27" s="377">
        <f>'20A'!J$112</f>
        <v>0</v>
      </c>
      <c r="K27" s="377">
        <f>'20A'!K$112</f>
        <v>0</v>
      </c>
      <c r="L27" s="377">
        <f>'20A'!L$112</f>
        <v>0</v>
      </c>
      <c r="M27" s="377">
        <f>'20A'!M$112</f>
        <v>0</v>
      </c>
      <c r="N27" s="377">
        <f>'20A'!N$112</f>
        <v>0</v>
      </c>
      <c r="O27" s="377">
        <f>'20A'!O$112</f>
        <v>0</v>
      </c>
      <c r="P27" s="377">
        <f>'20A'!P$112</f>
        <v>0</v>
      </c>
      <c r="Q27" s="377">
        <f>'20A'!Q$112</f>
        <v>0</v>
      </c>
      <c r="R27" s="377">
        <f>'20A'!R$112</f>
        <v>0</v>
      </c>
      <c r="S27" s="378">
        <f>'20A'!Y$117</f>
        <v>0</v>
      </c>
      <c r="T27" s="378">
        <f>'20A'!Z$117</f>
        <v>0</v>
      </c>
      <c r="U27" s="378">
        <f>'20A'!AA$117</f>
        <v>0</v>
      </c>
      <c r="V27" s="378">
        <f>'20A'!AB$117</f>
        <v>0</v>
      </c>
      <c r="W27" s="378">
        <f>'20A'!AC$117</f>
        <v>0</v>
      </c>
      <c r="X27" s="378">
        <f>'20A'!AD$117</f>
        <v>0</v>
      </c>
      <c r="Y27" s="378">
        <f>'20A'!AE$117</f>
        <v>0</v>
      </c>
      <c r="Z27" s="378">
        <f>'20A'!AF$117</f>
        <v>0</v>
      </c>
      <c r="AA27" s="378">
        <f>'20A'!AG$117</f>
        <v>0</v>
      </c>
      <c r="AB27" s="378">
        <f>'20A'!AH$117</f>
        <v>0</v>
      </c>
      <c r="AC27" s="378">
        <f>'20A'!AI$117</f>
        <v>0</v>
      </c>
      <c r="AD27" s="378">
        <f>'20A'!AJ$117</f>
        <v>0</v>
      </c>
      <c r="AE27" s="377">
        <f>'20A'!Y$118</f>
        <v>0</v>
      </c>
      <c r="AF27" s="377">
        <f>'20A'!Z$118</f>
        <v>0</v>
      </c>
      <c r="AG27" s="377">
        <f>'20A'!AA$118</f>
        <v>0</v>
      </c>
      <c r="AH27" s="377">
        <f>'20A'!AB$118</f>
        <v>0</v>
      </c>
      <c r="AI27" s="377">
        <f>'20A'!AC$118</f>
        <v>0</v>
      </c>
      <c r="AJ27" s="377">
        <f>'20A'!AD$118</f>
        <v>0</v>
      </c>
      <c r="AK27" s="377">
        <f>'20A'!AE$118</f>
        <v>0</v>
      </c>
      <c r="AL27" s="377">
        <f>'20A'!AF$118</f>
        <v>0</v>
      </c>
      <c r="AM27" s="377">
        <f>'20A'!AG$118</f>
        <v>0</v>
      </c>
      <c r="AN27" s="377">
        <f>'20A'!AH$118</f>
        <v>0</v>
      </c>
      <c r="AO27" s="377">
        <f>'20A'!AI$118</f>
        <v>0</v>
      </c>
      <c r="AP27" s="377">
        <f>'20A'!AJ$118</f>
        <v>0</v>
      </c>
      <c r="AQ27" s="377">
        <f>'20A'!Y$119</f>
        <v>0</v>
      </c>
      <c r="AR27" s="377">
        <f>'20A'!Z$119</f>
        <v>0</v>
      </c>
      <c r="AS27" s="377">
        <f>'20A'!AA$119</f>
        <v>0</v>
      </c>
      <c r="AT27" s="377">
        <f>'20A'!AB$119</f>
        <v>0</v>
      </c>
      <c r="AU27" s="377">
        <f>'20A'!AC$119</f>
        <v>0</v>
      </c>
      <c r="AV27" s="377">
        <f>'20A'!AD$119</f>
        <v>0</v>
      </c>
      <c r="AW27" s="377">
        <f>'20A'!AE$119</f>
        <v>0</v>
      </c>
      <c r="AX27" s="377">
        <f>'20A'!AF$119</f>
        <v>0</v>
      </c>
      <c r="AY27" s="377">
        <f>'20A'!AG$119</f>
        <v>0</v>
      </c>
      <c r="AZ27" s="377">
        <f>'20A'!AH$119</f>
        <v>0</v>
      </c>
      <c r="BA27" s="377">
        <f>'20A'!AI$119</f>
        <v>0</v>
      </c>
      <c r="BB27" s="377">
        <f>'20A'!AJ$119</f>
        <v>0</v>
      </c>
      <c r="BC27" s="377">
        <f>'20A'!Y$120</f>
        <v>0</v>
      </c>
      <c r="BD27" s="377">
        <f>'20A'!Z$120</f>
        <v>0</v>
      </c>
      <c r="BE27" s="377">
        <f>'20A'!AA$120</f>
        <v>0</v>
      </c>
      <c r="BF27" s="377">
        <f>'20A'!AB$120</f>
        <v>0</v>
      </c>
      <c r="BG27" s="377">
        <f>'20A'!AC$120</f>
        <v>0</v>
      </c>
      <c r="BH27" s="377">
        <f>'20A'!AD$120</f>
        <v>0</v>
      </c>
      <c r="BI27" s="377">
        <f>'20A'!AE$120</f>
        <v>0</v>
      </c>
      <c r="BJ27" s="377">
        <f>'20A'!AF$120</f>
        <v>0</v>
      </c>
      <c r="BK27" s="377">
        <f>'20A'!AG$120</f>
        <v>0</v>
      </c>
      <c r="BL27" s="377">
        <f>'20A'!AH$120</f>
        <v>0</v>
      </c>
      <c r="BM27" s="377">
        <f>'20A'!AI$120</f>
        <v>0</v>
      </c>
      <c r="BN27" s="377">
        <f>'20A'!AJ$120</f>
        <v>0</v>
      </c>
      <c r="BO27" s="377">
        <f>'20A'!Y$121</f>
        <v>0</v>
      </c>
      <c r="BP27" s="377">
        <f>'20A'!Z$121</f>
        <v>0</v>
      </c>
      <c r="BQ27" s="377">
        <f>'20A'!AA$121</f>
        <v>0</v>
      </c>
      <c r="BR27" s="377">
        <f>'20A'!AB$121</f>
        <v>0</v>
      </c>
      <c r="BS27" s="377">
        <f>'20A'!AC$121</f>
        <v>0</v>
      </c>
      <c r="BT27" s="377">
        <f>'20A'!AD$121</f>
        <v>0</v>
      </c>
      <c r="BU27" s="377">
        <f>'20A'!AE$121</f>
        <v>0</v>
      </c>
      <c r="BV27" s="377">
        <f>'20A'!AF$121</f>
        <v>0</v>
      </c>
      <c r="BW27" s="377">
        <f>'20A'!AG$121</f>
        <v>0</v>
      </c>
      <c r="BX27" s="377">
        <f>'20A'!AH$121</f>
        <v>0</v>
      </c>
      <c r="BY27" s="377">
        <f>'20A'!AI$121</f>
        <v>0</v>
      </c>
      <c r="BZ27" s="377">
        <f>'20A'!AJ$121</f>
        <v>0</v>
      </c>
      <c r="CA27" s="379">
        <f>'20A'!Y$122</f>
        <v>0</v>
      </c>
      <c r="CB27" s="379">
        <f>'20A'!Z$122</f>
        <v>0</v>
      </c>
      <c r="CC27" s="379">
        <f>'20A'!AA$122</f>
        <v>0</v>
      </c>
      <c r="CD27" s="379">
        <f>'20A'!AB$122</f>
        <v>0</v>
      </c>
      <c r="CE27" s="379">
        <f>'20A'!AC$122</f>
        <v>0</v>
      </c>
      <c r="CF27" s="379">
        <f>'20A'!AD$122</f>
        <v>0</v>
      </c>
      <c r="CG27" s="379">
        <f>'20A'!AE$122</f>
        <v>0</v>
      </c>
      <c r="CH27" s="379">
        <f>'20A'!AF$122</f>
        <v>0</v>
      </c>
      <c r="CI27" s="379">
        <f>'20A'!AG$122</f>
        <v>0</v>
      </c>
      <c r="CJ27" s="379">
        <f>'20A'!AH$122</f>
        <v>0</v>
      </c>
      <c r="CK27" s="379">
        <f>'20A'!AI$122</f>
        <v>0</v>
      </c>
      <c r="CL27" s="379">
        <f>'20A'!AJ$122</f>
        <v>0</v>
      </c>
      <c r="CM27" s="379">
        <f>'20A'!Y$123</f>
        <v>0</v>
      </c>
      <c r="CN27" s="379">
        <f>'20A'!Z$123</f>
        <v>0</v>
      </c>
      <c r="CO27" s="379">
        <f>'20A'!AA$123</f>
        <v>0</v>
      </c>
      <c r="CP27" s="379">
        <f>'20A'!AB$123</f>
        <v>0</v>
      </c>
      <c r="CQ27" s="379">
        <f>'20A'!AC$123</f>
        <v>0</v>
      </c>
      <c r="CR27" s="379">
        <f>'20A'!AD$123</f>
        <v>0</v>
      </c>
      <c r="CS27" s="379">
        <f>'20A'!AE$123</f>
        <v>0</v>
      </c>
      <c r="CT27" s="379">
        <f>'20A'!AF$123</f>
        <v>0</v>
      </c>
      <c r="CU27" s="379">
        <f>'20A'!AG$123</f>
        <v>0</v>
      </c>
      <c r="CV27" s="379">
        <f>'20A'!AH$123</f>
        <v>0</v>
      </c>
      <c r="CW27" s="379">
        <f>'20A'!AI$123</f>
        <v>0</v>
      </c>
      <c r="CX27" s="379">
        <f>'20A'!AJ$123</f>
        <v>0</v>
      </c>
      <c r="CY27" s="379">
        <f>'20A'!Y$124</f>
        <v>0</v>
      </c>
      <c r="CZ27" s="379">
        <f>'20A'!Z$124</f>
        <v>0</v>
      </c>
      <c r="DA27" s="379">
        <f>'20A'!AA$124</f>
        <v>0</v>
      </c>
      <c r="DB27" s="379">
        <f>'20A'!AB$124</f>
        <v>0</v>
      </c>
      <c r="DC27" s="379">
        <f>'20A'!AC$124</f>
        <v>0</v>
      </c>
      <c r="DD27" s="379">
        <f>'20A'!AD$124</f>
        <v>0</v>
      </c>
      <c r="DE27" s="379">
        <f>'20A'!AE$124</f>
        <v>0</v>
      </c>
      <c r="DF27" s="379">
        <f>'20A'!AF$124</f>
        <v>0</v>
      </c>
      <c r="DG27" s="379">
        <f>'20A'!AG$124</f>
        <v>0</v>
      </c>
      <c r="DH27" s="379">
        <f>'20A'!AH$124</f>
        <v>0</v>
      </c>
      <c r="DI27" s="379">
        <f>'20A'!AI$124</f>
        <v>0</v>
      </c>
      <c r="DJ27" s="379">
        <f>'20A'!AJ$124</f>
        <v>0</v>
      </c>
      <c r="DK27" s="377">
        <f>'20A'!Y$127</f>
        <v>0</v>
      </c>
      <c r="DL27" s="377">
        <f>'20A'!Z$127</f>
        <v>0</v>
      </c>
      <c r="DM27" s="377">
        <f>'20A'!AA$127</f>
        <v>0</v>
      </c>
      <c r="DN27" s="377">
        <f>'20A'!AB$127</f>
        <v>0</v>
      </c>
      <c r="DO27" s="377">
        <f>'20A'!AC$127</f>
        <v>0</v>
      </c>
      <c r="DP27" s="377">
        <f>'20A'!AD$127</f>
        <v>0</v>
      </c>
      <c r="DQ27" s="377">
        <f>'20A'!AE$127</f>
        <v>0</v>
      </c>
      <c r="DR27" s="377">
        <f>'20A'!AF$127</f>
        <v>0</v>
      </c>
      <c r="DS27" s="377">
        <f>'20A'!Y$128</f>
        <v>0</v>
      </c>
      <c r="DT27" s="377">
        <f>'20A'!Z$128</f>
        <v>0</v>
      </c>
      <c r="DU27" s="377">
        <f>'20A'!AA$128</f>
        <v>0</v>
      </c>
      <c r="DV27" s="377">
        <f>'20A'!AB$128</f>
        <v>0</v>
      </c>
      <c r="DW27" s="377">
        <f>'20A'!AC$128</f>
        <v>0</v>
      </c>
      <c r="DX27" s="377">
        <f>'20A'!AD$128</f>
        <v>0</v>
      </c>
      <c r="DY27" s="377">
        <f>'20A'!AE$128</f>
        <v>0</v>
      </c>
      <c r="DZ27" s="377">
        <f>'20A'!AF$128</f>
        <v>0</v>
      </c>
      <c r="EA27" s="377">
        <f>'20A'!Y$129</f>
        <v>0</v>
      </c>
      <c r="EB27" s="377">
        <f>'20A'!Z$129</f>
        <v>0</v>
      </c>
      <c r="EC27" s="377">
        <f>'20A'!AA$129</f>
        <v>0</v>
      </c>
      <c r="ED27" s="377">
        <f>'20A'!AB$129</f>
        <v>0</v>
      </c>
      <c r="EE27" s="377">
        <f>'20A'!AC$129</f>
        <v>0</v>
      </c>
      <c r="EF27" s="377">
        <f>'20A'!AD$129</f>
        <v>0</v>
      </c>
      <c r="EG27" s="377">
        <f>'20A'!AE$129</f>
        <v>0</v>
      </c>
      <c r="EH27" s="377">
        <f>'20A'!AF$129</f>
        <v>0</v>
      </c>
      <c r="EI27" s="377">
        <f>'20A'!Y$130</f>
        <v>0</v>
      </c>
      <c r="EJ27" s="377">
        <f>'20A'!Z$130</f>
        <v>0</v>
      </c>
      <c r="EK27" s="377">
        <f>'20A'!AA$130</f>
        <v>0</v>
      </c>
      <c r="EL27" s="377">
        <f>'20A'!AB$130</f>
        <v>0</v>
      </c>
      <c r="EM27" s="377">
        <f>'20A'!AC$130</f>
        <v>0</v>
      </c>
      <c r="EN27" s="377">
        <f>'20A'!AD$130</f>
        <v>0</v>
      </c>
      <c r="EO27" s="377">
        <f>'20A'!AE$130</f>
        <v>0</v>
      </c>
      <c r="EP27" s="377">
        <f>'20A'!AF$130</f>
        <v>0</v>
      </c>
      <c r="EQ27" s="377">
        <f>'20A'!Y$131</f>
        <v>0</v>
      </c>
      <c r="ER27" s="377">
        <f>'20A'!Z$131</f>
        <v>0</v>
      </c>
      <c r="ES27" s="377">
        <f>'20A'!AA$131</f>
        <v>0</v>
      </c>
      <c r="ET27" s="377">
        <f>'20A'!AB$131</f>
        <v>0</v>
      </c>
      <c r="EU27" s="377">
        <f>'20A'!AC$131</f>
        <v>0</v>
      </c>
      <c r="EV27" s="377">
        <f>'20A'!AD$131</f>
        <v>0</v>
      </c>
      <c r="EW27" s="377">
        <f>'20A'!AE$131</f>
        <v>0</v>
      </c>
      <c r="EX27" s="377">
        <f>'20A'!AF$131</f>
        <v>0</v>
      </c>
      <c r="EY27" s="377">
        <f>'20A'!Y$132</f>
        <v>0</v>
      </c>
      <c r="EZ27" s="377">
        <f>'20A'!Z$132</f>
        <v>0</v>
      </c>
      <c r="FA27" s="377">
        <f>'20A'!AA$132</f>
        <v>0</v>
      </c>
      <c r="FB27" s="377">
        <f>'20A'!AB$132</f>
        <v>0</v>
      </c>
      <c r="FC27" s="377">
        <f>'20A'!AC$132</f>
        <v>0</v>
      </c>
      <c r="FD27" s="377">
        <f>'20A'!AD$132</f>
        <v>0</v>
      </c>
      <c r="FE27" s="377">
        <f>'20A'!AE$132</f>
        <v>0</v>
      </c>
      <c r="FF27" s="377">
        <f>'20A'!AF$132</f>
        <v>0</v>
      </c>
      <c r="FG27" s="377">
        <f>'20A'!Y$133</f>
        <v>0</v>
      </c>
      <c r="FH27" s="377">
        <f>'20A'!Z$133</f>
        <v>0</v>
      </c>
      <c r="FI27" s="377">
        <f>'20A'!AA$133</f>
        <v>0</v>
      </c>
      <c r="FJ27" s="377">
        <f>'20A'!AB$133</f>
        <v>0</v>
      </c>
      <c r="FK27" s="377">
        <f>'20A'!AC$133</f>
        <v>0</v>
      </c>
      <c r="FL27" s="377">
        <f>'20A'!AD$133</f>
        <v>0</v>
      </c>
      <c r="FM27" s="377">
        <f>'20A'!AE$133</f>
        <v>0</v>
      </c>
      <c r="FN27" s="377">
        <f>'20A'!AF$133</f>
        <v>0</v>
      </c>
      <c r="FO27" s="377">
        <f>'20A'!Y$134</f>
        <v>0</v>
      </c>
      <c r="FP27" s="377">
        <f>'20A'!Z$134</f>
        <v>0</v>
      </c>
      <c r="FQ27" s="377">
        <f>'20A'!AA$134</f>
        <v>0</v>
      </c>
      <c r="FR27" s="377">
        <f>'20A'!AB$134</f>
        <v>0</v>
      </c>
      <c r="FS27" s="377">
        <f>'20A'!AC$134</f>
        <v>0</v>
      </c>
      <c r="FT27" s="377">
        <f>'20A'!AD$134</f>
        <v>0</v>
      </c>
      <c r="FU27" s="377">
        <f>'20A'!AE$134</f>
        <v>0</v>
      </c>
      <c r="FV27" s="377">
        <f>'20A'!AF$134</f>
        <v>0</v>
      </c>
      <c r="FW27" s="377">
        <f>'20A'!Y$137</f>
        <v>0</v>
      </c>
      <c r="FX27" s="377">
        <f>'20A'!Z$137</f>
        <v>0</v>
      </c>
      <c r="FY27" s="377">
        <f>'20A'!AA$137</f>
        <v>0</v>
      </c>
      <c r="FZ27" s="377">
        <f>'20A'!AB$137</f>
        <v>0</v>
      </c>
      <c r="GA27" s="377">
        <f>'20A'!AC$137</f>
        <v>0</v>
      </c>
      <c r="GB27" s="377">
        <f>'20A'!AD$137</f>
        <v>0</v>
      </c>
      <c r="GC27" s="377">
        <f>'20A'!AE$137</f>
        <v>0</v>
      </c>
      <c r="GD27" s="377">
        <f>'20A'!AF$137</f>
        <v>0</v>
      </c>
      <c r="GE27" s="377">
        <f>'20A'!Y$138</f>
        <v>0</v>
      </c>
      <c r="GF27" s="377">
        <f>'20A'!Z$138</f>
        <v>0</v>
      </c>
      <c r="GG27" s="377">
        <f>'20A'!AA$138</f>
        <v>0</v>
      </c>
      <c r="GH27" s="377">
        <f>'20A'!AB$138</f>
        <v>0</v>
      </c>
      <c r="GI27" s="377">
        <f>'20A'!AC$138</f>
        <v>0</v>
      </c>
      <c r="GJ27" s="377">
        <f>'20A'!AD$138</f>
        <v>0</v>
      </c>
      <c r="GK27" s="377">
        <f>'20A'!AE$138</f>
        <v>0</v>
      </c>
      <c r="GL27" s="377">
        <f>'20A'!AF$138</f>
        <v>0</v>
      </c>
      <c r="GM27" s="377">
        <f>'20A'!Y$139</f>
        <v>0</v>
      </c>
      <c r="GN27" s="377">
        <f>'20A'!Z$139</f>
        <v>0</v>
      </c>
      <c r="GO27" s="377">
        <f>'20A'!AA$139</f>
        <v>0</v>
      </c>
      <c r="GP27" s="377">
        <f>'20A'!AB$139</f>
        <v>0</v>
      </c>
      <c r="GQ27" s="377">
        <f>'20A'!AC$139</f>
        <v>0</v>
      </c>
      <c r="GR27" s="377">
        <f>'20A'!AD$139</f>
        <v>0</v>
      </c>
      <c r="GS27" s="377">
        <f>'20A'!AE$139</f>
        <v>0</v>
      </c>
      <c r="GT27" s="377">
        <f>'20A'!AF$139</f>
        <v>0</v>
      </c>
      <c r="GU27" s="377">
        <f>'20A'!Y$140</f>
        <v>0</v>
      </c>
      <c r="GV27" s="377">
        <f>'20A'!Z$140</f>
        <v>0</v>
      </c>
      <c r="GW27" s="377">
        <f>'20A'!AA$140</f>
        <v>0</v>
      </c>
      <c r="GX27" s="377">
        <f>'20A'!AB$140</f>
        <v>0</v>
      </c>
      <c r="GY27" s="377">
        <f>'20A'!AC$140</f>
        <v>0</v>
      </c>
      <c r="GZ27" s="377">
        <f>'20A'!AD$140</f>
        <v>0</v>
      </c>
      <c r="HA27" s="377">
        <f>'20A'!AE$140</f>
        <v>0</v>
      </c>
      <c r="HB27" s="377">
        <f>'20A'!AF$140</f>
        <v>0</v>
      </c>
      <c r="HC27" s="377">
        <f>'20A'!Y$141</f>
        <v>0</v>
      </c>
      <c r="HD27" s="377">
        <f>'20A'!Z$141</f>
        <v>0</v>
      </c>
      <c r="HE27" s="377">
        <f>'20A'!AA$141</f>
        <v>0</v>
      </c>
      <c r="HF27" s="377">
        <f>'20A'!AB$141</f>
        <v>0</v>
      </c>
      <c r="HG27" s="377">
        <f>'20A'!AC$141</f>
        <v>0</v>
      </c>
      <c r="HH27" s="377">
        <f>'20A'!AD$141</f>
        <v>0</v>
      </c>
      <c r="HI27" s="377">
        <f>'20A'!AE$141</f>
        <v>0</v>
      </c>
      <c r="HJ27" s="377">
        <f>'20A'!AF$141</f>
        <v>0</v>
      </c>
      <c r="HK27" s="377">
        <f>'20A'!Y$142</f>
        <v>0</v>
      </c>
      <c r="HL27" s="377">
        <f>'20A'!Z$142</f>
        <v>0</v>
      </c>
      <c r="HM27" s="377">
        <f>'20A'!AA$142</f>
        <v>0</v>
      </c>
      <c r="HN27" s="377">
        <f>'20A'!AB$142</f>
        <v>0</v>
      </c>
      <c r="HO27" s="377">
        <f>'20A'!AC$142</f>
        <v>0</v>
      </c>
      <c r="HP27" s="377">
        <f>'20A'!AD$142</f>
        <v>0</v>
      </c>
      <c r="HQ27" s="377">
        <f>'20A'!AE$142</f>
        <v>0</v>
      </c>
      <c r="HR27" s="377">
        <f>'20A'!AF$142</f>
        <v>0</v>
      </c>
      <c r="HS27" s="377">
        <f>'20A'!Y$143</f>
        <v>0</v>
      </c>
      <c r="HT27" s="377">
        <f>'20A'!Z$143</f>
        <v>0</v>
      </c>
      <c r="HU27" s="377">
        <f>'20A'!AA$143</f>
        <v>0</v>
      </c>
      <c r="HV27" s="377">
        <f>'20A'!AB$143</f>
        <v>0</v>
      </c>
      <c r="HW27" s="377">
        <f>'20A'!AC$143</f>
        <v>0</v>
      </c>
      <c r="HX27" s="377">
        <f>'20A'!AD$143</f>
        <v>0</v>
      </c>
      <c r="HY27" s="377">
        <f>'20A'!AE$143</f>
        <v>0</v>
      </c>
      <c r="HZ27" s="377">
        <f>'20A'!AF$143</f>
        <v>0</v>
      </c>
      <c r="IA27" s="377">
        <f>'20A'!Y$144</f>
        <v>0</v>
      </c>
      <c r="IB27" s="377">
        <f>'20A'!Z$144</f>
        <v>0</v>
      </c>
      <c r="IC27" s="377">
        <f>'20A'!AA$144</f>
        <v>0</v>
      </c>
      <c r="ID27" s="377">
        <f>'20A'!AB$144</f>
        <v>0</v>
      </c>
      <c r="IE27" s="377">
        <f>'20A'!AC$144</f>
        <v>0</v>
      </c>
      <c r="IF27" s="377">
        <f>'20A'!AD$144</f>
        <v>0</v>
      </c>
      <c r="IG27" s="377">
        <f>'20A'!AE$144</f>
        <v>0</v>
      </c>
      <c r="IH27" s="377">
        <f>'20A'!AF$144</f>
        <v>0</v>
      </c>
      <c r="II27" s="377">
        <f>'20A'!Y$146</f>
        <v>0</v>
      </c>
      <c r="IJ27" s="377">
        <f>'20A'!Z$146</f>
        <v>0</v>
      </c>
      <c r="IK27" s="377">
        <f>'20A'!AA$146</f>
        <v>0</v>
      </c>
      <c r="IL27" s="377">
        <f>'20A'!AB$146</f>
        <v>0</v>
      </c>
      <c r="IM27" s="377">
        <f>'20A'!AC$146</f>
        <v>0</v>
      </c>
      <c r="IN27" s="377">
        <f>'20A'!AD$146</f>
        <v>0</v>
      </c>
      <c r="IO27" s="377">
        <f>'20A'!AE$146</f>
        <v>0</v>
      </c>
      <c r="IP27" s="377">
        <f>'20A'!AF$146</f>
        <v>0</v>
      </c>
      <c r="IQ27" s="377">
        <f>'20A'!AG$146</f>
        <v>0</v>
      </c>
      <c r="IR27" s="377">
        <f>'20A'!AH$146</f>
        <v>0</v>
      </c>
      <c r="IS27" s="377">
        <f>'20A'!Y$147</f>
        <v>0</v>
      </c>
      <c r="IT27" s="377">
        <f>'20A'!Z$147</f>
        <v>0</v>
      </c>
      <c r="IU27" s="377">
        <f>'20A'!AA$147</f>
        <v>0</v>
      </c>
      <c r="IV27" s="377">
        <f>'20A'!AB$147</f>
        <v>0</v>
      </c>
      <c r="IW27" s="377">
        <f>'20A'!AC$147</f>
        <v>0</v>
      </c>
      <c r="IX27" s="377">
        <f>'20A'!AD$147</f>
        <v>0</v>
      </c>
      <c r="IY27" s="377">
        <f>'20A'!AE$147</f>
        <v>0</v>
      </c>
      <c r="IZ27" s="377">
        <f>'20A'!AF$147</f>
        <v>0</v>
      </c>
      <c r="JA27" s="377">
        <f>'20A'!AG$147</f>
        <v>0</v>
      </c>
      <c r="JB27" s="377">
        <f>'20A'!AH$147</f>
        <v>0</v>
      </c>
      <c r="JC27" s="377">
        <f>'20A'!Y$148</f>
        <v>0</v>
      </c>
      <c r="JD27" s="377">
        <f>'20A'!Z$148</f>
        <v>0</v>
      </c>
      <c r="JE27" s="377">
        <f>'20A'!AA$148</f>
        <v>0</v>
      </c>
      <c r="JF27" s="377">
        <f>'20A'!AB$148</f>
        <v>0</v>
      </c>
      <c r="JG27" s="377">
        <f>'20A'!AC$148</f>
        <v>0</v>
      </c>
      <c r="JH27" s="377">
        <f>'20A'!AD$148</f>
        <v>0</v>
      </c>
      <c r="JI27" s="377">
        <f>'20A'!AE$148</f>
        <v>0</v>
      </c>
      <c r="JJ27" s="377">
        <f>'20A'!AF$148</f>
        <v>0</v>
      </c>
      <c r="JK27" s="377">
        <f>'20A'!AG$148</f>
        <v>0</v>
      </c>
      <c r="JL27" s="377">
        <f>'20A'!AH$148</f>
        <v>0</v>
      </c>
      <c r="JM27" s="377">
        <f>'20A'!Y$149</f>
        <v>0</v>
      </c>
      <c r="JN27" s="377">
        <f>'20A'!Z$149</f>
        <v>0</v>
      </c>
      <c r="JO27" s="377">
        <f>'20A'!AA$149</f>
        <v>0</v>
      </c>
      <c r="JP27" s="377">
        <f>'20A'!AB$149</f>
        <v>0</v>
      </c>
      <c r="JQ27" s="377">
        <f>'20A'!AC$149</f>
        <v>0</v>
      </c>
      <c r="JR27" s="377">
        <f>'20A'!AD$149</f>
        <v>0</v>
      </c>
      <c r="JS27" s="377">
        <f>'20A'!AE$149</f>
        <v>0</v>
      </c>
      <c r="JT27" s="377">
        <f>'20A'!AF$149</f>
        <v>0</v>
      </c>
      <c r="JU27" s="377">
        <f>'20A'!AG$149</f>
        <v>0</v>
      </c>
      <c r="JV27" s="377">
        <f>'20A'!AH$149</f>
        <v>0</v>
      </c>
      <c r="JW27" s="377">
        <f>'20A'!Y$150</f>
        <v>0</v>
      </c>
      <c r="JX27" s="377">
        <f>'20A'!Z$150</f>
        <v>0</v>
      </c>
      <c r="JY27" s="377">
        <f>'20A'!AA$150</f>
        <v>0</v>
      </c>
      <c r="JZ27" s="377">
        <f>'20A'!AB$150</f>
        <v>0</v>
      </c>
      <c r="KA27" s="377">
        <f>'20A'!AC$150</f>
        <v>0</v>
      </c>
      <c r="KB27" s="377">
        <f>'20A'!AD$150</f>
        <v>0</v>
      </c>
      <c r="KC27" s="377">
        <f>'20A'!AE$150</f>
        <v>0</v>
      </c>
      <c r="KD27" s="377">
        <f>'20A'!AF$150</f>
        <v>0</v>
      </c>
      <c r="KE27" s="377">
        <f>'20A'!AG$150</f>
        <v>0</v>
      </c>
      <c r="KF27" s="377">
        <f>'20A'!AH$150</f>
        <v>0</v>
      </c>
      <c r="KG27" s="377">
        <f>'20A'!Y$152</f>
        <v>0</v>
      </c>
      <c r="KH27" s="377">
        <f>'20A'!Z$152</f>
        <v>0</v>
      </c>
      <c r="KI27" s="377">
        <f>'20A'!AA$152</f>
        <v>0</v>
      </c>
      <c r="KJ27" s="377">
        <f>'20A'!AB$152</f>
        <v>0</v>
      </c>
      <c r="KK27" s="377">
        <f>'20A'!AC$152</f>
        <v>0</v>
      </c>
      <c r="KL27" s="377">
        <f>'20A'!AD$152</f>
        <v>0</v>
      </c>
      <c r="KM27" s="377">
        <f>'20A'!AE$152</f>
        <v>0</v>
      </c>
    </row>
    <row r="28" spans="1:299" s="380" customFormat="1">
      <c r="A28" s="375">
        <v>21</v>
      </c>
      <c r="B28" s="376">
        <f>'21A'!$G$6</f>
        <v>0</v>
      </c>
      <c r="C28" s="377">
        <f>'21A'!C$112</f>
        <v>0</v>
      </c>
      <c r="D28" s="377">
        <f>'21A'!D$112</f>
        <v>0</v>
      </c>
      <c r="E28" s="377">
        <f>'21A'!E$112</f>
        <v>0</v>
      </c>
      <c r="F28" s="377">
        <f>'21A'!F$112</f>
        <v>0</v>
      </c>
      <c r="G28" s="377">
        <f>'21A'!G$112</f>
        <v>0</v>
      </c>
      <c r="H28" s="377">
        <f>'21A'!H$112</f>
        <v>0</v>
      </c>
      <c r="I28" s="377">
        <f>'21A'!I$112</f>
        <v>0</v>
      </c>
      <c r="J28" s="377">
        <f>'21A'!J$112</f>
        <v>0</v>
      </c>
      <c r="K28" s="377">
        <f>'21A'!K$112</f>
        <v>0</v>
      </c>
      <c r="L28" s="377">
        <f>'21A'!L$112</f>
        <v>0</v>
      </c>
      <c r="M28" s="377">
        <f>'21A'!M$112</f>
        <v>0</v>
      </c>
      <c r="N28" s="377">
        <f>'21A'!N$112</f>
        <v>0</v>
      </c>
      <c r="O28" s="377">
        <f>'21A'!O$112</f>
        <v>0</v>
      </c>
      <c r="P28" s="377">
        <f>'21A'!P$112</f>
        <v>0</v>
      </c>
      <c r="Q28" s="377">
        <f>'21A'!Q$112</f>
        <v>0</v>
      </c>
      <c r="R28" s="377">
        <f>'21A'!R$112</f>
        <v>0</v>
      </c>
      <c r="S28" s="378">
        <f>'21A'!Y$117</f>
        <v>0</v>
      </c>
      <c r="T28" s="378">
        <f>'21A'!Z$117</f>
        <v>0</v>
      </c>
      <c r="U28" s="378">
        <f>'21A'!AA$117</f>
        <v>0</v>
      </c>
      <c r="V28" s="378">
        <f>'21A'!AB$117</f>
        <v>0</v>
      </c>
      <c r="W28" s="378">
        <f>'21A'!AC$117</f>
        <v>0</v>
      </c>
      <c r="X28" s="378">
        <f>'21A'!AD$117</f>
        <v>0</v>
      </c>
      <c r="Y28" s="378">
        <f>'21A'!AE$117</f>
        <v>0</v>
      </c>
      <c r="Z28" s="378">
        <f>'21A'!AF$117</f>
        <v>0</v>
      </c>
      <c r="AA28" s="378">
        <f>'21A'!AG$117</f>
        <v>0</v>
      </c>
      <c r="AB28" s="378">
        <f>'21A'!AH$117</f>
        <v>0</v>
      </c>
      <c r="AC28" s="378">
        <f>'21A'!AI$117</f>
        <v>0</v>
      </c>
      <c r="AD28" s="378">
        <f>'21A'!AJ$117</f>
        <v>0</v>
      </c>
      <c r="AE28" s="377">
        <f>'21A'!Y$118</f>
        <v>0</v>
      </c>
      <c r="AF28" s="377">
        <f>'21A'!Z$118</f>
        <v>0</v>
      </c>
      <c r="AG28" s="377">
        <f>'21A'!AA$118</f>
        <v>0</v>
      </c>
      <c r="AH28" s="377">
        <f>'21A'!AB$118</f>
        <v>0</v>
      </c>
      <c r="AI28" s="377">
        <f>'21A'!AC$118</f>
        <v>0</v>
      </c>
      <c r="AJ28" s="377">
        <f>'21A'!AD$118</f>
        <v>0</v>
      </c>
      <c r="AK28" s="377">
        <f>'21A'!AE$118</f>
        <v>0</v>
      </c>
      <c r="AL28" s="377">
        <f>'21A'!AF$118</f>
        <v>0</v>
      </c>
      <c r="AM28" s="377">
        <f>'21A'!AG$118</f>
        <v>0</v>
      </c>
      <c r="AN28" s="377">
        <f>'21A'!AH$118</f>
        <v>0</v>
      </c>
      <c r="AO28" s="377">
        <f>'21A'!AI$118</f>
        <v>0</v>
      </c>
      <c r="AP28" s="377">
        <f>'21A'!AJ$118</f>
        <v>0</v>
      </c>
      <c r="AQ28" s="377">
        <f>'21A'!Y$119</f>
        <v>0</v>
      </c>
      <c r="AR28" s="377">
        <f>'21A'!Z$119</f>
        <v>0</v>
      </c>
      <c r="AS28" s="377">
        <f>'21A'!AA$119</f>
        <v>0</v>
      </c>
      <c r="AT28" s="377">
        <f>'21A'!AB$119</f>
        <v>0</v>
      </c>
      <c r="AU28" s="377">
        <f>'21A'!AC$119</f>
        <v>0</v>
      </c>
      <c r="AV28" s="377">
        <f>'21A'!AD$119</f>
        <v>0</v>
      </c>
      <c r="AW28" s="377">
        <f>'21A'!AE$119</f>
        <v>0</v>
      </c>
      <c r="AX28" s="377">
        <f>'21A'!AF$119</f>
        <v>0</v>
      </c>
      <c r="AY28" s="377">
        <f>'21A'!AG$119</f>
        <v>0</v>
      </c>
      <c r="AZ28" s="377">
        <f>'21A'!AH$119</f>
        <v>0</v>
      </c>
      <c r="BA28" s="377">
        <f>'21A'!AI$119</f>
        <v>0</v>
      </c>
      <c r="BB28" s="377">
        <f>'21A'!AJ$119</f>
        <v>0</v>
      </c>
      <c r="BC28" s="377">
        <f>'21A'!Y$120</f>
        <v>0</v>
      </c>
      <c r="BD28" s="377">
        <f>'21A'!Z$120</f>
        <v>0</v>
      </c>
      <c r="BE28" s="377">
        <f>'21A'!AA$120</f>
        <v>0</v>
      </c>
      <c r="BF28" s="377">
        <f>'21A'!AB$120</f>
        <v>0</v>
      </c>
      <c r="BG28" s="377">
        <f>'21A'!AC$120</f>
        <v>0</v>
      </c>
      <c r="BH28" s="377">
        <f>'21A'!AD$120</f>
        <v>0</v>
      </c>
      <c r="BI28" s="377">
        <f>'21A'!AE$120</f>
        <v>0</v>
      </c>
      <c r="BJ28" s="377">
        <f>'21A'!AF$120</f>
        <v>0</v>
      </c>
      <c r="BK28" s="377">
        <f>'21A'!AG$120</f>
        <v>0</v>
      </c>
      <c r="BL28" s="377">
        <f>'21A'!AH$120</f>
        <v>0</v>
      </c>
      <c r="BM28" s="377">
        <f>'21A'!AI$120</f>
        <v>0</v>
      </c>
      <c r="BN28" s="377">
        <f>'21A'!AJ$120</f>
        <v>0</v>
      </c>
      <c r="BO28" s="377">
        <f>'21A'!Y$121</f>
        <v>0</v>
      </c>
      <c r="BP28" s="377">
        <f>'21A'!Z$121</f>
        <v>0</v>
      </c>
      <c r="BQ28" s="377">
        <f>'21A'!AA$121</f>
        <v>0</v>
      </c>
      <c r="BR28" s="377">
        <f>'21A'!AB$121</f>
        <v>0</v>
      </c>
      <c r="BS28" s="377">
        <f>'21A'!AC$121</f>
        <v>0</v>
      </c>
      <c r="BT28" s="377">
        <f>'21A'!AD$121</f>
        <v>0</v>
      </c>
      <c r="BU28" s="377">
        <f>'21A'!AE$121</f>
        <v>0</v>
      </c>
      <c r="BV28" s="377">
        <f>'21A'!AF$121</f>
        <v>0</v>
      </c>
      <c r="BW28" s="377">
        <f>'21A'!AG$121</f>
        <v>0</v>
      </c>
      <c r="BX28" s="377">
        <f>'21A'!AH$121</f>
        <v>0</v>
      </c>
      <c r="BY28" s="377">
        <f>'21A'!AI$121</f>
        <v>0</v>
      </c>
      <c r="BZ28" s="377">
        <f>'21A'!AJ$121</f>
        <v>0</v>
      </c>
      <c r="CA28" s="379">
        <f>'21A'!Y$122</f>
        <v>0</v>
      </c>
      <c r="CB28" s="379">
        <f>'21A'!Z$122</f>
        <v>0</v>
      </c>
      <c r="CC28" s="379">
        <f>'21A'!AA$122</f>
        <v>0</v>
      </c>
      <c r="CD28" s="379">
        <f>'21A'!AB$122</f>
        <v>0</v>
      </c>
      <c r="CE28" s="379">
        <f>'21A'!AC$122</f>
        <v>0</v>
      </c>
      <c r="CF28" s="379">
        <f>'21A'!AD$122</f>
        <v>0</v>
      </c>
      <c r="CG28" s="379">
        <f>'21A'!AE$122</f>
        <v>0</v>
      </c>
      <c r="CH28" s="379">
        <f>'21A'!AF$122</f>
        <v>0</v>
      </c>
      <c r="CI28" s="379">
        <f>'21A'!AG$122</f>
        <v>0</v>
      </c>
      <c r="CJ28" s="379">
        <f>'21A'!AH$122</f>
        <v>0</v>
      </c>
      <c r="CK28" s="379">
        <f>'21A'!AI$122</f>
        <v>0</v>
      </c>
      <c r="CL28" s="379">
        <f>'21A'!AJ$122</f>
        <v>0</v>
      </c>
      <c r="CM28" s="379">
        <f>'21A'!Y$123</f>
        <v>0</v>
      </c>
      <c r="CN28" s="379">
        <f>'21A'!Z$123</f>
        <v>0</v>
      </c>
      <c r="CO28" s="379">
        <f>'21A'!AA$123</f>
        <v>0</v>
      </c>
      <c r="CP28" s="379">
        <f>'21A'!AB$123</f>
        <v>0</v>
      </c>
      <c r="CQ28" s="379">
        <f>'21A'!AC$123</f>
        <v>0</v>
      </c>
      <c r="CR28" s="379">
        <f>'21A'!AD$123</f>
        <v>0</v>
      </c>
      <c r="CS28" s="379">
        <f>'21A'!AE$123</f>
        <v>0</v>
      </c>
      <c r="CT28" s="379">
        <f>'21A'!AF$123</f>
        <v>0</v>
      </c>
      <c r="CU28" s="379">
        <f>'21A'!AG$123</f>
        <v>0</v>
      </c>
      <c r="CV28" s="379">
        <f>'21A'!AH$123</f>
        <v>0</v>
      </c>
      <c r="CW28" s="379">
        <f>'21A'!AI$123</f>
        <v>0</v>
      </c>
      <c r="CX28" s="379">
        <f>'21A'!AJ$123</f>
        <v>0</v>
      </c>
      <c r="CY28" s="379">
        <f>'21A'!Y$124</f>
        <v>0</v>
      </c>
      <c r="CZ28" s="379">
        <f>'21A'!Z$124</f>
        <v>0</v>
      </c>
      <c r="DA28" s="379">
        <f>'21A'!AA$124</f>
        <v>0</v>
      </c>
      <c r="DB28" s="379">
        <f>'21A'!AB$124</f>
        <v>0</v>
      </c>
      <c r="DC28" s="379">
        <f>'21A'!AC$124</f>
        <v>0</v>
      </c>
      <c r="DD28" s="379">
        <f>'21A'!AD$124</f>
        <v>0</v>
      </c>
      <c r="DE28" s="379">
        <f>'21A'!AE$124</f>
        <v>0</v>
      </c>
      <c r="DF28" s="379">
        <f>'21A'!AF$124</f>
        <v>0</v>
      </c>
      <c r="DG28" s="379">
        <f>'21A'!AG$124</f>
        <v>0</v>
      </c>
      <c r="DH28" s="379">
        <f>'21A'!AH$124</f>
        <v>0</v>
      </c>
      <c r="DI28" s="379">
        <f>'21A'!AI$124</f>
        <v>0</v>
      </c>
      <c r="DJ28" s="379">
        <f>'21A'!AJ$124</f>
        <v>0</v>
      </c>
      <c r="DK28" s="377">
        <f>'21A'!Y$127</f>
        <v>0</v>
      </c>
      <c r="DL28" s="377">
        <f>'21A'!Z$127</f>
        <v>0</v>
      </c>
      <c r="DM28" s="377">
        <f>'21A'!AA$127</f>
        <v>0</v>
      </c>
      <c r="DN28" s="377">
        <f>'21A'!AB$127</f>
        <v>0</v>
      </c>
      <c r="DO28" s="377">
        <f>'21A'!AC$127</f>
        <v>0</v>
      </c>
      <c r="DP28" s="377">
        <f>'21A'!AD$127</f>
        <v>0</v>
      </c>
      <c r="DQ28" s="377">
        <f>'21A'!AE$127</f>
        <v>0</v>
      </c>
      <c r="DR28" s="377">
        <f>'21A'!AF$127</f>
        <v>0</v>
      </c>
      <c r="DS28" s="377">
        <f>'21A'!Y$128</f>
        <v>0</v>
      </c>
      <c r="DT28" s="377">
        <f>'21A'!Z$128</f>
        <v>0</v>
      </c>
      <c r="DU28" s="377">
        <f>'21A'!AA$128</f>
        <v>0</v>
      </c>
      <c r="DV28" s="377">
        <f>'21A'!AB$128</f>
        <v>0</v>
      </c>
      <c r="DW28" s="377">
        <f>'21A'!AC$128</f>
        <v>0</v>
      </c>
      <c r="DX28" s="377">
        <f>'21A'!AD$128</f>
        <v>0</v>
      </c>
      <c r="DY28" s="377">
        <f>'21A'!AE$128</f>
        <v>0</v>
      </c>
      <c r="DZ28" s="377">
        <f>'21A'!AF$128</f>
        <v>0</v>
      </c>
      <c r="EA28" s="377">
        <f>'21A'!Y$129</f>
        <v>0</v>
      </c>
      <c r="EB28" s="377">
        <f>'21A'!Z$129</f>
        <v>0</v>
      </c>
      <c r="EC28" s="377">
        <f>'21A'!AA$129</f>
        <v>0</v>
      </c>
      <c r="ED28" s="377">
        <f>'21A'!AB$129</f>
        <v>0</v>
      </c>
      <c r="EE28" s="377">
        <f>'21A'!AC$129</f>
        <v>0</v>
      </c>
      <c r="EF28" s="377">
        <f>'21A'!AD$129</f>
        <v>0</v>
      </c>
      <c r="EG28" s="377">
        <f>'21A'!AE$129</f>
        <v>0</v>
      </c>
      <c r="EH28" s="377">
        <f>'21A'!AF$129</f>
        <v>0</v>
      </c>
      <c r="EI28" s="377">
        <f>'21A'!Y$130</f>
        <v>0</v>
      </c>
      <c r="EJ28" s="377">
        <f>'21A'!Z$130</f>
        <v>0</v>
      </c>
      <c r="EK28" s="377">
        <f>'21A'!AA$130</f>
        <v>0</v>
      </c>
      <c r="EL28" s="377">
        <f>'21A'!AB$130</f>
        <v>0</v>
      </c>
      <c r="EM28" s="377">
        <f>'21A'!AC$130</f>
        <v>0</v>
      </c>
      <c r="EN28" s="377">
        <f>'21A'!AD$130</f>
        <v>0</v>
      </c>
      <c r="EO28" s="377">
        <f>'21A'!AE$130</f>
        <v>0</v>
      </c>
      <c r="EP28" s="377">
        <f>'21A'!AF$130</f>
        <v>0</v>
      </c>
      <c r="EQ28" s="377">
        <f>'21A'!Y$131</f>
        <v>0</v>
      </c>
      <c r="ER28" s="377">
        <f>'21A'!Z$131</f>
        <v>0</v>
      </c>
      <c r="ES28" s="377">
        <f>'21A'!AA$131</f>
        <v>0</v>
      </c>
      <c r="ET28" s="377">
        <f>'21A'!AB$131</f>
        <v>0</v>
      </c>
      <c r="EU28" s="377">
        <f>'21A'!AC$131</f>
        <v>0</v>
      </c>
      <c r="EV28" s="377">
        <f>'21A'!AD$131</f>
        <v>0</v>
      </c>
      <c r="EW28" s="377">
        <f>'21A'!AE$131</f>
        <v>0</v>
      </c>
      <c r="EX28" s="377">
        <f>'21A'!AF$131</f>
        <v>0</v>
      </c>
      <c r="EY28" s="377">
        <f>'21A'!Y$132</f>
        <v>0</v>
      </c>
      <c r="EZ28" s="377">
        <f>'21A'!Z$132</f>
        <v>0</v>
      </c>
      <c r="FA28" s="377">
        <f>'21A'!AA$132</f>
        <v>0</v>
      </c>
      <c r="FB28" s="377">
        <f>'21A'!AB$132</f>
        <v>0</v>
      </c>
      <c r="FC28" s="377">
        <f>'21A'!AC$132</f>
        <v>0</v>
      </c>
      <c r="FD28" s="377">
        <f>'21A'!AD$132</f>
        <v>0</v>
      </c>
      <c r="FE28" s="377">
        <f>'21A'!AE$132</f>
        <v>0</v>
      </c>
      <c r="FF28" s="377">
        <f>'21A'!AF$132</f>
        <v>0</v>
      </c>
      <c r="FG28" s="377">
        <f>'21A'!Y$133</f>
        <v>0</v>
      </c>
      <c r="FH28" s="377">
        <f>'21A'!Z$133</f>
        <v>0</v>
      </c>
      <c r="FI28" s="377">
        <f>'21A'!AA$133</f>
        <v>0</v>
      </c>
      <c r="FJ28" s="377">
        <f>'21A'!AB$133</f>
        <v>0</v>
      </c>
      <c r="FK28" s="377">
        <f>'21A'!AC$133</f>
        <v>0</v>
      </c>
      <c r="FL28" s="377">
        <f>'21A'!AD$133</f>
        <v>0</v>
      </c>
      <c r="FM28" s="377">
        <f>'21A'!AE$133</f>
        <v>0</v>
      </c>
      <c r="FN28" s="377">
        <f>'21A'!AF$133</f>
        <v>0</v>
      </c>
      <c r="FO28" s="377">
        <f>'21A'!Y$134</f>
        <v>0</v>
      </c>
      <c r="FP28" s="377">
        <f>'21A'!Z$134</f>
        <v>0</v>
      </c>
      <c r="FQ28" s="377">
        <f>'21A'!AA$134</f>
        <v>0</v>
      </c>
      <c r="FR28" s="377">
        <f>'21A'!AB$134</f>
        <v>0</v>
      </c>
      <c r="FS28" s="377">
        <f>'21A'!AC$134</f>
        <v>0</v>
      </c>
      <c r="FT28" s="377">
        <f>'21A'!AD$134</f>
        <v>0</v>
      </c>
      <c r="FU28" s="377">
        <f>'21A'!AE$134</f>
        <v>0</v>
      </c>
      <c r="FV28" s="377">
        <f>'21A'!AF$134</f>
        <v>0</v>
      </c>
      <c r="FW28" s="377">
        <f>'21A'!Y$137</f>
        <v>0</v>
      </c>
      <c r="FX28" s="377">
        <f>'21A'!Z$137</f>
        <v>0</v>
      </c>
      <c r="FY28" s="377">
        <f>'21A'!AA$137</f>
        <v>0</v>
      </c>
      <c r="FZ28" s="377">
        <f>'21A'!AB$137</f>
        <v>0</v>
      </c>
      <c r="GA28" s="377">
        <f>'21A'!AC$137</f>
        <v>0</v>
      </c>
      <c r="GB28" s="377">
        <f>'21A'!AD$137</f>
        <v>0</v>
      </c>
      <c r="GC28" s="377">
        <f>'21A'!AE$137</f>
        <v>0</v>
      </c>
      <c r="GD28" s="377">
        <f>'21A'!AF$137</f>
        <v>0</v>
      </c>
      <c r="GE28" s="377">
        <f>'21A'!Y$138</f>
        <v>0</v>
      </c>
      <c r="GF28" s="377">
        <f>'21A'!Z$138</f>
        <v>0</v>
      </c>
      <c r="GG28" s="377">
        <f>'21A'!AA$138</f>
        <v>0</v>
      </c>
      <c r="GH28" s="377">
        <f>'21A'!AB$138</f>
        <v>0</v>
      </c>
      <c r="GI28" s="377">
        <f>'21A'!AC$138</f>
        <v>0</v>
      </c>
      <c r="GJ28" s="377">
        <f>'21A'!AD$138</f>
        <v>0</v>
      </c>
      <c r="GK28" s="377">
        <f>'21A'!AE$138</f>
        <v>0</v>
      </c>
      <c r="GL28" s="377">
        <f>'21A'!AF$138</f>
        <v>0</v>
      </c>
      <c r="GM28" s="377">
        <f>'21A'!Y$139</f>
        <v>0</v>
      </c>
      <c r="GN28" s="377">
        <f>'21A'!Z$139</f>
        <v>0</v>
      </c>
      <c r="GO28" s="377">
        <f>'21A'!AA$139</f>
        <v>0</v>
      </c>
      <c r="GP28" s="377">
        <f>'21A'!AB$139</f>
        <v>0</v>
      </c>
      <c r="GQ28" s="377">
        <f>'21A'!AC$139</f>
        <v>0</v>
      </c>
      <c r="GR28" s="377">
        <f>'21A'!AD$139</f>
        <v>0</v>
      </c>
      <c r="GS28" s="377">
        <f>'21A'!AE$139</f>
        <v>0</v>
      </c>
      <c r="GT28" s="377">
        <f>'21A'!AF$139</f>
        <v>0</v>
      </c>
      <c r="GU28" s="377">
        <f>'21A'!Y$140</f>
        <v>0</v>
      </c>
      <c r="GV28" s="377">
        <f>'21A'!Z$140</f>
        <v>0</v>
      </c>
      <c r="GW28" s="377">
        <f>'21A'!AA$140</f>
        <v>0</v>
      </c>
      <c r="GX28" s="377">
        <f>'21A'!AB$140</f>
        <v>0</v>
      </c>
      <c r="GY28" s="377">
        <f>'21A'!AC$140</f>
        <v>0</v>
      </c>
      <c r="GZ28" s="377">
        <f>'21A'!AD$140</f>
        <v>0</v>
      </c>
      <c r="HA28" s="377">
        <f>'21A'!AE$140</f>
        <v>0</v>
      </c>
      <c r="HB28" s="377">
        <f>'21A'!AF$140</f>
        <v>0</v>
      </c>
      <c r="HC28" s="377">
        <f>'21A'!Y$141</f>
        <v>0</v>
      </c>
      <c r="HD28" s="377">
        <f>'21A'!Z$141</f>
        <v>0</v>
      </c>
      <c r="HE28" s="377">
        <f>'21A'!AA$141</f>
        <v>0</v>
      </c>
      <c r="HF28" s="377">
        <f>'21A'!AB$141</f>
        <v>0</v>
      </c>
      <c r="HG28" s="377">
        <f>'21A'!AC$141</f>
        <v>0</v>
      </c>
      <c r="HH28" s="377">
        <f>'21A'!AD$141</f>
        <v>0</v>
      </c>
      <c r="HI28" s="377">
        <f>'21A'!AE$141</f>
        <v>0</v>
      </c>
      <c r="HJ28" s="377">
        <f>'21A'!AF$141</f>
        <v>0</v>
      </c>
      <c r="HK28" s="377">
        <f>'21A'!Y$142</f>
        <v>0</v>
      </c>
      <c r="HL28" s="377">
        <f>'21A'!Z$142</f>
        <v>0</v>
      </c>
      <c r="HM28" s="377">
        <f>'21A'!AA$142</f>
        <v>0</v>
      </c>
      <c r="HN28" s="377">
        <f>'21A'!AB$142</f>
        <v>0</v>
      </c>
      <c r="HO28" s="377">
        <f>'21A'!AC$142</f>
        <v>0</v>
      </c>
      <c r="HP28" s="377">
        <f>'21A'!AD$142</f>
        <v>0</v>
      </c>
      <c r="HQ28" s="377">
        <f>'21A'!AE$142</f>
        <v>0</v>
      </c>
      <c r="HR28" s="377">
        <f>'21A'!AF$142</f>
        <v>0</v>
      </c>
      <c r="HS28" s="377">
        <f>'21A'!Y$143</f>
        <v>0</v>
      </c>
      <c r="HT28" s="377">
        <f>'21A'!Z$143</f>
        <v>0</v>
      </c>
      <c r="HU28" s="377">
        <f>'21A'!AA$143</f>
        <v>0</v>
      </c>
      <c r="HV28" s="377">
        <f>'21A'!AB$143</f>
        <v>0</v>
      </c>
      <c r="HW28" s="377">
        <f>'21A'!AC$143</f>
        <v>0</v>
      </c>
      <c r="HX28" s="377">
        <f>'21A'!AD$143</f>
        <v>0</v>
      </c>
      <c r="HY28" s="377">
        <f>'21A'!AE$143</f>
        <v>0</v>
      </c>
      <c r="HZ28" s="377">
        <f>'21A'!AF$143</f>
        <v>0</v>
      </c>
      <c r="IA28" s="377">
        <f>'21A'!Y$144</f>
        <v>0</v>
      </c>
      <c r="IB28" s="377">
        <f>'21A'!Z$144</f>
        <v>0</v>
      </c>
      <c r="IC28" s="377">
        <f>'21A'!AA$144</f>
        <v>0</v>
      </c>
      <c r="ID28" s="377">
        <f>'21A'!AB$144</f>
        <v>0</v>
      </c>
      <c r="IE28" s="377">
        <f>'21A'!AC$144</f>
        <v>0</v>
      </c>
      <c r="IF28" s="377">
        <f>'21A'!AD$144</f>
        <v>0</v>
      </c>
      <c r="IG28" s="377">
        <f>'21A'!AE$144</f>
        <v>0</v>
      </c>
      <c r="IH28" s="377">
        <f>'21A'!AF$144</f>
        <v>0</v>
      </c>
      <c r="II28" s="377">
        <f>'21A'!Y$146</f>
        <v>0</v>
      </c>
      <c r="IJ28" s="377">
        <f>'21A'!Z$146</f>
        <v>0</v>
      </c>
      <c r="IK28" s="377">
        <f>'21A'!AA$146</f>
        <v>0</v>
      </c>
      <c r="IL28" s="377">
        <f>'21A'!AB$146</f>
        <v>0</v>
      </c>
      <c r="IM28" s="377">
        <f>'21A'!AC$146</f>
        <v>0</v>
      </c>
      <c r="IN28" s="377">
        <f>'21A'!AD$146</f>
        <v>0</v>
      </c>
      <c r="IO28" s="377">
        <f>'21A'!AE$146</f>
        <v>0</v>
      </c>
      <c r="IP28" s="377">
        <f>'21A'!AF$146</f>
        <v>0</v>
      </c>
      <c r="IQ28" s="377">
        <f>'21A'!AG$146</f>
        <v>0</v>
      </c>
      <c r="IR28" s="377">
        <f>'21A'!AH$146</f>
        <v>0</v>
      </c>
      <c r="IS28" s="377">
        <f>'21A'!Y$147</f>
        <v>0</v>
      </c>
      <c r="IT28" s="377">
        <f>'21A'!Z$147</f>
        <v>0</v>
      </c>
      <c r="IU28" s="377">
        <f>'21A'!AA$147</f>
        <v>0</v>
      </c>
      <c r="IV28" s="377">
        <f>'21A'!AB$147</f>
        <v>0</v>
      </c>
      <c r="IW28" s="377">
        <f>'21A'!AC$147</f>
        <v>0</v>
      </c>
      <c r="IX28" s="377">
        <f>'21A'!AD$147</f>
        <v>0</v>
      </c>
      <c r="IY28" s="377">
        <f>'21A'!AE$147</f>
        <v>0</v>
      </c>
      <c r="IZ28" s="377">
        <f>'21A'!AF$147</f>
        <v>0</v>
      </c>
      <c r="JA28" s="377">
        <f>'21A'!AG$147</f>
        <v>0</v>
      </c>
      <c r="JB28" s="377">
        <f>'21A'!AH$147</f>
        <v>0</v>
      </c>
      <c r="JC28" s="377">
        <f>'21A'!Y$148</f>
        <v>0</v>
      </c>
      <c r="JD28" s="377">
        <f>'21A'!Z$148</f>
        <v>0</v>
      </c>
      <c r="JE28" s="377">
        <f>'21A'!AA$148</f>
        <v>0</v>
      </c>
      <c r="JF28" s="377">
        <f>'21A'!AB$148</f>
        <v>0</v>
      </c>
      <c r="JG28" s="377">
        <f>'21A'!AC$148</f>
        <v>0</v>
      </c>
      <c r="JH28" s="377">
        <f>'21A'!AD$148</f>
        <v>0</v>
      </c>
      <c r="JI28" s="377">
        <f>'21A'!AE$148</f>
        <v>0</v>
      </c>
      <c r="JJ28" s="377">
        <f>'21A'!AF$148</f>
        <v>0</v>
      </c>
      <c r="JK28" s="377">
        <f>'21A'!AG$148</f>
        <v>0</v>
      </c>
      <c r="JL28" s="377">
        <f>'21A'!AH$148</f>
        <v>0</v>
      </c>
      <c r="JM28" s="377">
        <f>'21A'!Y$149</f>
        <v>0</v>
      </c>
      <c r="JN28" s="377">
        <f>'21A'!Z$149</f>
        <v>0</v>
      </c>
      <c r="JO28" s="377">
        <f>'21A'!AA$149</f>
        <v>0</v>
      </c>
      <c r="JP28" s="377">
        <f>'21A'!AB$149</f>
        <v>0</v>
      </c>
      <c r="JQ28" s="377">
        <f>'21A'!AC$149</f>
        <v>0</v>
      </c>
      <c r="JR28" s="377">
        <f>'21A'!AD$149</f>
        <v>0</v>
      </c>
      <c r="JS28" s="377">
        <f>'21A'!AE$149</f>
        <v>0</v>
      </c>
      <c r="JT28" s="377">
        <f>'21A'!AF$149</f>
        <v>0</v>
      </c>
      <c r="JU28" s="377">
        <f>'21A'!AG$149</f>
        <v>0</v>
      </c>
      <c r="JV28" s="377">
        <f>'21A'!AH$149</f>
        <v>0</v>
      </c>
      <c r="JW28" s="377">
        <f>'21A'!Y$150</f>
        <v>0</v>
      </c>
      <c r="JX28" s="377">
        <f>'21A'!Z$150</f>
        <v>0</v>
      </c>
      <c r="JY28" s="377">
        <f>'21A'!AA$150</f>
        <v>0</v>
      </c>
      <c r="JZ28" s="377">
        <f>'21A'!AB$150</f>
        <v>0</v>
      </c>
      <c r="KA28" s="377">
        <f>'21A'!AC$150</f>
        <v>0</v>
      </c>
      <c r="KB28" s="377">
        <f>'21A'!AD$150</f>
        <v>0</v>
      </c>
      <c r="KC28" s="377">
        <f>'21A'!AE$150</f>
        <v>0</v>
      </c>
      <c r="KD28" s="377">
        <f>'21A'!AF$150</f>
        <v>0</v>
      </c>
      <c r="KE28" s="377">
        <f>'21A'!AG$150</f>
        <v>0</v>
      </c>
      <c r="KF28" s="377">
        <f>'21A'!AH$150</f>
        <v>0</v>
      </c>
      <c r="KG28" s="377">
        <f>'21A'!Y$152</f>
        <v>0</v>
      </c>
      <c r="KH28" s="377">
        <f>'21A'!Z$152</f>
        <v>0</v>
      </c>
      <c r="KI28" s="377">
        <f>'21A'!AA$152</f>
        <v>0</v>
      </c>
      <c r="KJ28" s="377">
        <f>'21A'!AB$152</f>
        <v>0</v>
      </c>
      <c r="KK28" s="377">
        <f>'21A'!AC$152</f>
        <v>0</v>
      </c>
      <c r="KL28" s="377">
        <f>'21A'!AD$152</f>
        <v>0</v>
      </c>
      <c r="KM28" s="377">
        <f>'21A'!AE$152</f>
        <v>0</v>
      </c>
    </row>
    <row r="29" spans="1:299" s="380" customFormat="1">
      <c r="A29" s="375">
        <v>22</v>
      </c>
      <c r="B29" s="376">
        <f>'22A'!$G$6</f>
        <v>0</v>
      </c>
      <c r="C29" s="377">
        <f>'22A'!C$112</f>
        <v>0</v>
      </c>
      <c r="D29" s="377">
        <f>'22A'!D$112</f>
        <v>0</v>
      </c>
      <c r="E29" s="377">
        <f>'22A'!E$112</f>
        <v>0</v>
      </c>
      <c r="F29" s="377">
        <f>'22A'!F$112</f>
        <v>0</v>
      </c>
      <c r="G29" s="377">
        <f>'22A'!G$112</f>
        <v>0</v>
      </c>
      <c r="H29" s="377">
        <f>'22A'!H$112</f>
        <v>0</v>
      </c>
      <c r="I29" s="377">
        <f>'22A'!I$112</f>
        <v>0</v>
      </c>
      <c r="J29" s="377">
        <f>'22A'!J$112</f>
        <v>0</v>
      </c>
      <c r="K29" s="377">
        <f>'22A'!K$112</f>
        <v>0</v>
      </c>
      <c r="L29" s="377">
        <f>'22A'!L$112</f>
        <v>0</v>
      </c>
      <c r="M29" s="377">
        <f>'22A'!M$112</f>
        <v>0</v>
      </c>
      <c r="N29" s="377">
        <f>'22A'!N$112</f>
        <v>0</v>
      </c>
      <c r="O29" s="377">
        <f>'22A'!O$112</f>
        <v>0</v>
      </c>
      <c r="P29" s="377">
        <f>'22A'!P$112</f>
        <v>0</v>
      </c>
      <c r="Q29" s="377">
        <f>'22A'!Q$112</f>
        <v>0</v>
      </c>
      <c r="R29" s="377">
        <f>'22A'!R$112</f>
        <v>0</v>
      </c>
      <c r="S29" s="378">
        <f>'22A'!Y$117</f>
        <v>0</v>
      </c>
      <c r="T29" s="378">
        <f>'22A'!Z$117</f>
        <v>0</v>
      </c>
      <c r="U29" s="378">
        <f>'22A'!AA$117</f>
        <v>0</v>
      </c>
      <c r="V29" s="378">
        <f>'22A'!AB$117</f>
        <v>0</v>
      </c>
      <c r="W29" s="378">
        <f>'22A'!AC$117</f>
        <v>0</v>
      </c>
      <c r="X29" s="378">
        <f>'22A'!AD$117</f>
        <v>0</v>
      </c>
      <c r="Y29" s="378">
        <f>'22A'!AE$117</f>
        <v>0</v>
      </c>
      <c r="Z29" s="378">
        <f>'22A'!AF$117</f>
        <v>0</v>
      </c>
      <c r="AA29" s="378">
        <f>'22A'!AG$117</f>
        <v>0</v>
      </c>
      <c r="AB29" s="378">
        <f>'22A'!AH$117</f>
        <v>0</v>
      </c>
      <c r="AC29" s="378">
        <f>'22A'!AI$117</f>
        <v>0</v>
      </c>
      <c r="AD29" s="378">
        <f>'22A'!AJ$117</f>
        <v>0</v>
      </c>
      <c r="AE29" s="377">
        <f>'22A'!Y$118</f>
        <v>0</v>
      </c>
      <c r="AF29" s="377">
        <f>'22A'!Z$118</f>
        <v>0</v>
      </c>
      <c r="AG29" s="377">
        <f>'22A'!AA$118</f>
        <v>0</v>
      </c>
      <c r="AH29" s="377">
        <f>'22A'!AB$118</f>
        <v>0</v>
      </c>
      <c r="AI29" s="377">
        <f>'22A'!AC$118</f>
        <v>0</v>
      </c>
      <c r="AJ29" s="377">
        <f>'22A'!AD$118</f>
        <v>0</v>
      </c>
      <c r="AK29" s="377">
        <f>'22A'!AE$118</f>
        <v>0</v>
      </c>
      <c r="AL29" s="377">
        <f>'22A'!AF$118</f>
        <v>0</v>
      </c>
      <c r="AM29" s="377">
        <f>'22A'!AG$118</f>
        <v>0</v>
      </c>
      <c r="AN29" s="377">
        <f>'22A'!AH$118</f>
        <v>0</v>
      </c>
      <c r="AO29" s="377">
        <f>'22A'!AI$118</f>
        <v>0</v>
      </c>
      <c r="AP29" s="377">
        <f>'22A'!AJ$118</f>
        <v>0</v>
      </c>
      <c r="AQ29" s="377">
        <f>'22A'!Y$119</f>
        <v>0</v>
      </c>
      <c r="AR29" s="377">
        <f>'22A'!Z$119</f>
        <v>0</v>
      </c>
      <c r="AS29" s="377">
        <f>'22A'!AA$119</f>
        <v>0</v>
      </c>
      <c r="AT29" s="377">
        <f>'22A'!AB$119</f>
        <v>0</v>
      </c>
      <c r="AU29" s="377">
        <f>'22A'!AC$119</f>
        <v>0</v>
      </c>
      <c r="AV29" s="377">
        <f>'22A'!AD$119</f>
        <v>0</v>
      </c>
      <c r="AW29" s="377">
        <f>'22A'!AE$119</f>
        <v>0</v>
      </c>
      <c r="AX29" s="377">
        <f>'22A'!AF$119</f>
        <v>0</v>
      </c>
      <c r="AY29" s="377">
        <f>'22A'!AG$119</f>
        <v>0</v>
      </c>
      <c r="AZ29" s="377">
        <f>'22A'!AH$119</f>
        <v>0</v>
      </c>
      <c r="BA29" s="377">
        <f>'22A'!AI$119</f>
        <v>0</v>
      </c>
      <c r="BB29" s="377">
        <f>'22A'!AJ$119</f>
        <v>0</v>
      </c>
      <c r="BC29" s="377">
        <f>'22A'!Y$120</f>
        <v>0</v>
      </c>
      <c r="BD29" s="377">
        <f>'22A'!Z$120</f>
        <v>0</v>
      </c>
      <c r="BE29" s="377">
        <f>'22A'!AA$120</f>
        <v>0</v>
      </c>
      <c r="BF29" s="377">
        <f>'22A'!AB$120</f>
        <v>0</v>
      </c>
      <c r="BG29" s="377">
        <f>'22A'!AC$120</f>
        <v>0</v>
      </c>
      <c r="BH29" s="377">
        <f>'22A'!AD$120</f>
        <v>0</v>
      </c>
      <c r="BI29" s="377">
        <f>'22A'!AE$120</f>
        <v>0</v>
      </c>
      <c r="BJ29" s="377">
        <f>'22A'!AF$120</f>
        <v>0</v>
      </c>
      <c r="BK29" s="377">
        <f>'22A'!AG$120</f>
        <v>0</v>
      </c>
      <c r="BL29" s="377">
        <f>'22A'!AH$120</f>
        <v>0</v>
      </c>
      <c r="BM29" s="377">
        <f>'22A'!AI$120</f>
        <v>0</v>
      </c>
      <c r="BN29" s="377">
        <f>'22A'!AJ$120</f>
        <v>0</v>
      </c>
      <c r="BO29" s="377">
        <f>'22A'!Y$121</f>
        <v>0</v>
      </c>
      <c r="BP29" s="377">
        <f>'22A'!Z$121</f>
        <v>0</v>
      </c>
      <c r="BQ29" s="377">
        <f>'22A'!AA$121</f>
        <v>0</v>
      </c>
      <c r="BR29" s="377">
        <f>'22A'!AB$121</f>
        <v>0</v>
      </c>
      <c r="BS29" s="377">
        <f>'22A'!AC$121</f>
        <v>0</v>
      </c>
      <c r="BT29" s="377">
        <f>'22A'!AD$121</f>
        <v>0</v>
      </c>
      <c r="BU29" s="377">
        <f>'22A'!AE$121</f>
        <v>0</v>
      </c>
      <c r="BV29" s="377">
        <f>'22A'!AF$121</f>
        <v>0</v>
      </c>
      <c r="BW29" s="377">
        <f>'22A'!AG$121</f>
        <v>0</v>
      </c>
      <c r="BX29" s="377">
        <f>'22A'!AH$121</f>
        <v>0</v>
      </c>
      <c r="BY29" s="377">
        <f>'22A'!AI$121</f>
        <v>0</v>
      </c>
      <c r="BZ29" s="377">
        <f>'22A'!AJ$121</f>
        <v>0</v>
      </c>
      <c r="CA29" s="379">
        <f>'22A'!Y$122</f>
        <v>0</v>
      </c>
      <c r="CB29" s="379">
        <f>'22A'!Z$122</f>
        <v>0</v>
      </c>
      <c r="CC29" s="379">
        <f>'22A'!AA$122</f>
        <v>0</v>
      </c>
      <c r="CD29" s="379">
        <f>'22A'!AB$122</f>
        <v>0</v>
      </c>
      <c r="CE29" s="379">
        <f>'22A'!AC$122</f>
        <v>0</v>
      </c>
      <c r="CF29" s="379">
        <f>'22A'!AD$122</f>
        <v>0</v>
      </c>
      <c r="CG29" s="379">
        <f>'22A'!AE$122</f>
        <v>0</v>
      </c>
      <c r="CH29" s="379">
        <f>'22A'!AF$122</f>
        <v>0</v>
      </c>
      <c r="CI29" s="379">
        <f>'22A'!AG$122</f>
        <v>0</v>
      </c>
      <c r="CJ29" s="379">
        <f>'22A'!AH$122</f>
        <v>0</v>
      </c>
      <c r="CK29" s="379">
        <f>'22A'!AI$122</f>
        <v>0</v>
      </c>
      <c r="CL29" s="379">
        <f>'22A'!AJ$122</f>
        <v>0</v>
      </c>
      <c r="CM29" s="379">
        <f>'22A'!Y$123</f>
        <v>0</v>
      </c>
      <c r="CN29" s="379">
        <f>'22A'!Z$123</f>
        <v>0</v>
      </c>
      <c r="CO29" s="379">
        <f>'22A'!AA$123</f>
        <v>0</v>
      </c>
      <c r="CP29" s="379">
        <f>'22A'!AB$123</f>
        <v>0</v>
      </c>
      <c r="CQ29" s="379">
        <f>'22A'!AC$123</f>
        <v>0</v>
      </c>
      <c r="CR29" s="379">
        <f>'22A'!AD$123</f>
        <v>0</v>
      </c>
      <c r="CS29" s="379">
        <f>'22A'!AE$123</f>
        <v>0</v>
      </c>
      <c r="CT29" s="379">
        <f>'22A'!AF$123</f>
        <v>0</v>
      </c>
      <c r="CU29" s="379">
        <f>'22A'!AG$123</f>
        <v>0</v>
      </c>
      <c r="CV29" s="379">
        <f>'22A'!AH$123</f>
        <v>0</v>
      </c>
      <c r="CW29" s="379">
        <f>'22A'!AI$123</f>
        <v>0</v>
      </c>
      <c r="CX29" s="379">
        <f>'22A'!AJ$123</f>
        <v>0</v>
      </c>
      <c r="CY29" s="379">
        <f>'22A'!Y$124</f>
        <v>0</v>
      </c>
      <c r="CZ29" s="379">
        <f>'22A'!Z$124</f>
        <v>0</v>
      </c>
      <c r="DA29" s="379">
        <f>'22A'!AA$124</f>
        <v>0</v>
      </c>
      <c r="DB29" s="379">
        <f>'22A'!AB$124</f>
        <v>0</v>
      </c>
      <c r="DC29" s="379">
        <f>'22A'!AC$124</f>
        <v>0</v>
      </c>
      <c r="DD29" s="379">
        <f>'22A'!AD$124</f>
        <v>0</v>
      </c>
      <c r="DE29" s="379">
        <f>'22A'!AE$124</f>
        <v>0</v>
      </c>
      <c r="DF29" s="379">
        <f>'22A'!AF$124</f>
        <v>0</v>
      </c>
      <c r="DG29" s="379">
        <f>'22A'!AG$124</f>
        <v>0</v>
      </c>
      <c r="DH29" s="379">
        <f>'22A'!AH$124</f>
        <v>0</v>
      </c>
      <c r="DI29" s="379">
        <f>'22A'!AI$124</f>
        <v>0</v>
      </c>
      <c r="DJ29" s="379">
        <f>'22A'!AJ$124</f>
        <v>0</v>
      </c>
      <c r="DK29" s="377">
        <f>'22A'!Y$127</f>
        <v>0</v>
      </c>
      <c r="DL29" s="377">
        <f>'22A'!Z$127</f>
        <v>0</v>
      </c>
      <c r="DM29" s="377">
        <f>'22A'!AA$127</f>
        <v>0</v>
      </c>
      <c r="DN29" s="377">
        <f>'22A'!AB$127</f>
        <v>0</v>
      </c>
      <c r="DO29" s="377">
        <f>'22A'!AC$127</f>
        <v>0</v>
      </c>
      <c r="DP29" s="377">
        <f>'22A'!AD$127</f>
        <v>0</v>
      </c>
      <c r="DQ29" s="377">
        <f>'22A'!AE$127</f>
        <v>0</v>
      </c>
      <c r="DR29" s="377">
        <f>'22A'!AF$127</f>
        <v>0</v>
      </c>
      <c r="DS29" s="377">
        <f>'22A'!Y$128</f>
        <v>0</v>
      </c>
      <c r="DT29" s="377">
        <f>'22A'!Z$128</f>
        <v>0</v>
      </c>
      <c r="DU29" s="377">
        <f>'22A'!AA$128</f>
        <v>0</v>
      </c>
      <c r="DV29" s="377">
        <f>'22A'!AB$128</f>
        <v>0</v>
      </c>
      <c r="DW29" s="377">
        <f>'22A'!AC$128</f>
        <v>0</v>
      </c>
      <c r="DX29" s="377">
        <f>'22A'!AD$128</f>
        <v>0</v>
      </c>
      <c r="DY29" s="377">
        <f>'22A'!AE$128</f>
        <v>0</v>
      </c>
      <c r="DZ29" s="377">
        <f>'22A'!AF$128</f>
        <v>0</v>
      </c>
      <c r="EA29" s="377">
        <f>'22A'!Y$129</f>
        <v>0</v>
      </c>
      <c r="EB29" s="377">
        <f>'22A'!Z$129</f>
        <v>0</v>
      </c>
      <c r="EC29" s="377">
        <f>'22A'!AA$129</f>
        <v>0</v>
      </c>
      <c r="ED29" s="377">
        <f>'22A'!AB$129</f>
        <v>0</v>
      </c>
      <c r="EE29" s="377">
        <f>'22A'!AC$129</f>
        <v>0</v>
      </c>
      <c r="EF29" s="377">
        <f>'22A'!AD$129</f>
        <v>0</v>
      </c>
      <c r="EG29" s="377">
        <f>'22A'!AE$129</f>
        <v>0</v>
      </c>
      <c r="EH29" s="377">
        <f>'22A'!AF$129</f>
        <v>0</v>
      </c>
      <c r="EI29" s="377">
        <f>'22A'!Y$130</f>
        <v>0</v>
      </c>
      <c r="EJ29" s="377">
        <f>'22A'!Z$130</f>
        <v>0</v>
      </c>
      <c r="EK29" s="377">
        <f>'22A'!AA$130</f>
        <v>0</v>
      </c>
      <c r="EL29" s="377">
        <f>'22A'!AB$130</f>
        <v>0</v>
      </c>
      <c r="EM29" s="377">
        <f>'22A'!AC$130</f>
        <v>0</v>
      </c>
      <c r="EN29" s="377">
        <f>'22A'!AD$130</f>
        <v>0</v>
      </c>
      <c r="EO29" s="377">
        <f>'22A'!AE$130</f>
        <v>0</v>
      </c>
      <c r="EP29" s="377">
        <f>'22A'!AF$130</f>
        <v>0</v>
      </c>
      <c r="EQ29" s="377">
        <f>'22A'!Y$131</f>
        <v>0</v>
      </c>
      <c r="ER29" s="377">
        <f>'22A'!Z$131</f>
        <v>0</v>
      </c>
      <c r="ES29" s="377">
        <f>'22A'!AA$131</f>
        <v>0</v>
      </c>
      <c r="ET29" s="377">
        <f>'22A'!AB$131</f>
        <v>0</v>
      </c>
      <c r="EU29" s="377">
        <f>'22A'!AC$131</f>
        <v>0</v>
      </c>
      <c r="EV29" s="377">
        <f>'22A'!AD$131</f>
        <v>0</v>
      </c>
      <c r="EW29" s="377">
        <f>'22A'!AE$131</f>
        <v>0</v>
      </c>
      <c r="EX29" s="377">
        <f>'22A'!AF$131</f>
        <v>0</v>
      </c>
      <c r="EY29" s="377">
        <f>'22A'!Y$132</f>
        <v>0</v>
      </c>
      <c r="EZ29" s="377">
        <f>'22A'!Z$132</f>
        <v>0</v>
      </c>
      <c r="FA29" s="377">
        <f>'22A'!AA$132</f>
        <v>0</v>
      </c>
      <c r="FB29" s="377">
        <f>'22A'!AB$132</f>
        <v>0</v>
      </c>
      <c r="FC29" s="377">
        <f>'22A'!AC$132</f>
        <v>0</v>
      </c>
      <c r="FD29" s="377">
        <f>'22A'!AD$132</f>
        <v>0</v>
      </c>
      <c r="FE29" s="377">
        <f>'22A'!AE$132</f>
        <v>0</v>
      </c>
      <c r="FF29" s="377">
        <f>'22A'!AF$132</f>
        <v>0</v>
      </c>
      <c r="FG29" s="377">
        <f>'22A'!Y$133</f>
        <v>0</v>
      </c>
      <c r="FH29" s="377">
        <f>'22A'!Z$133</f>
        <v>0</v>
      </c>
      <c r="FI29" s="377">
        <f>'22A'!AA$133</f>
        <v>0</v>
      </c>
      <c r="FJ29" s="377">
        <f>'22A'!AB$133</f>
        <v>0</v>
      </c>
      <c r="FK29" s="377">
        <f>'22A'!AC$133</f>
        <v>0</v>
      </c>
      <c r="FL29" s="377">
        <f>'22A'!AD$133</f>
        <v>0</v>
      </c>
      <c r="FM29" s="377">
        <f>'22A'!AE$133</f>
        <v>0</v>
      </c>
      <c r="FN29" s="377">
        <f>'22A'!AF$133</f>
        <v>0</v>
      </c>
      <c r="FO29" s="377">
        <f>'22A'!Y$134</f>
        <v>0</v>
      </c>
      <c r="FP29" s="377">
        <f>'22A'!Z$134</f>
        <v>0</v>
      </c>
      <c r="FQ29" s="377">
        <f>'22A'!AA$134</f>
        <v>0</v>
      </c>
      <c r="FR29" s="377">
        <f>'22A'!AB$134</f>
        <v>0</v>
      </c>
      <c r="FS29" s="377">
        <f>'22A'!AC$134</f>
        <v>0</v>
      </c>
      <c r="FT29" s="377">
        <f>'22A'!AD$134</f>
        <v>0</v>
      </c>
      <c r="FU29" s="377">
        <f>'22A'!AE$134</f>
        <v>0</v>
      </c>
      <c r="FV29" s="377">
        <f>'22A'!AF$134</f>
        <v>0</v>
      </c>
      <c r="FW29" s="377">
        <f>'22A'!Y$137</f>
        <v>0</v>
      </c>
      <c r="FX29" s="377">
        <f>'22A'!Z$137</f>
        <v>0</v>
      </c>
      <c r="FY29" s="377">
        <f>'22A'!AA$137</f>
        <v>0</v>
      </c>
      <c r="FZ29" s="377">
        <f>'22A'!AB$137</f>
        <v>0</v>
      </c>
      <c r="GA29" s="377">
        <f>'22A'!AC$137</f>
        <v>0</v>
      </c>
      <c r="GB29" s="377">
        <f>'22A'!AD$137</f>
        <v>0</v>
      </c>
      <c r="GC29" s="377">
        <f>'22A'!AE$137</f>
        <v>0</v>
      </c>
      <c r="GD29" s="377">
        <f>'22A'!AF$137</f>
        <v>0</v>
      </c>
      <c r="GE29" s="377">
        <f>'22A'!Y$138</f>
        <v>0</v>
      </c>
      <c r="GF29" s="377">
        <f>'22A'!Z$138</f>
        <v>0</v>
      </c>
      <c r="GG29" s="377">
        <f>'22A'!AA$138</f>
        <v>0</v>
      </c>
      <c r="GH29" s="377">
        <f>'22A'!AB$138</f>
        <v>0</v>
      </c>
      <c r="GI29" s="377">
        <f>'22A'!AC$138</f>
        <v>0</v>
      </c>
      <c r="GJ29" s="377">
        <f>'22A'!AD$138</f>
        <v>0</v>
      </c>
      <c r="GK29" s="377">
        <f>'22A'!AE$138</f>
        <v>0</v>
      </c>
      <c r="GL29" s="377">
        <f>'22A'!AF$138</f>
        <v>0</v>
      </c>
      <c r="GM29" s="377">
        <f>'22A'!Y$139</f>
        <v>0</v>
      </c>
      <c r="GN29" s="377">
        <f>'22A'!Z$139</f>
        <v>0</v>
      </c>
      <c r="GO29" s="377">
        <f>'22A'!AA$139</f>
        <v>0</v>
      </c>
      <c r="GP29" s="377">
        <f>'22A'!AB$139</f>
        <v>0</v>
      </c>
      <c r="GQ29" s="377">
        <f>'22A'!AC$139</f>
        <v>0</v>
      </c>
      <c r="GR29" s="377">
        <f>'22A'!AD$139</f>
        <v>0</v>
      </c>
      <c r="GS29" s="377">
        <f>'22A'!AE$139</f>
        <v>0</v>
      </c>
      <c r="GT29" s="377">
        <f>'22A'!AF$139</f>
        <v>0</v>
      </c>
      <c r="GU29" s="377">
        <f>'22A'!Y$140</f>
        <v>0</v>
      </c>
      <c r="GV29" s="377">
        <f>'22A'!Z$140</f>
        <v>0</v>
      </c>
      <c r="GW29" s="377">
        <f>'22A'!AA$140</f>
        <v>0</v>
      </c>
      <c r="GX29" s="377">
        <f>'22A'!AB$140</f>
        <v>0</v>
      </c>
      <c r="GY29" s="377">
        <f>'22A'!AC$140</f>
        <v>0</v>
      </c>
      <c r="GZ29" s="377">
        <f>'22A'!AD$140</f>
        <v>0</v>
      </c>
      <c r="HA29" s="377">
        <f>'22A'!AE$140</f>
        <v>0</v>
      </c>
      <c r="HB29" s="377">
        <f>'22A'!AF$140</f>
        <v>0</v>
      </c>
      <c r="HC29" s="377">
        <f>'22A'!Y$141</f>
        <v>0</v>
      </c>
      <c r="HD29" s="377">
        <f>'22A'!Z$141</f>
        <v>0</v>
      </c>
      <c r="HE29" s="377">
        <f>'22A'!AA$141</f>
        <v>0</v>
      </c>
      <c r="HF29" s="377">
        <f>'22A'!AB$141</f>
        <v>0</v>
      </c>
      <c r="HG29" s="377">
        <f>'22A'!AC$141</f>
        <v>0</v>
      </c>
      <c r="HH29" s="377">
        <f>'22A'!AD$141</f>
        <v>0</v>
      </c>
      <c r="HI29" s="377">
        <f>'22A'!AE$141</f>
        <v>0</v>
      </c>
      <c r="HJ29" s="377">
        <f>'22A'!AF$141</f>
        <v>0</v>
      </c>
      <c r="HK29" s="377">
        <f>'22A'!Y$142</f>
        <v>0</v>
      </c>
      <c r="HL29" s="377">
        <f>'22A'!Z$142</f>
        <v>0</v>
      </c>
      <c r="HM29" s="377">
        <f>'22A'!AA$142</f>
        <v>0</v>
      </c>
      <c r="HN29" s="377">
        <f>'22A'!AB$142</f>
        <v>0</v>
      </c>
      <c r="HO29" s="377">
        <f>'22A'!AC$142</f>
        <v>0</v>
      </c>
      <c r="HP29" s="377">
        <f>'22A'!AD$142</f>
        <v>0</v>
      </c>
      <c r="HQ29" s="377">
        <f>'22A'!AE$142</f>
        <v>0</v>
      </c>
      <c r="HR29" s="377">
        <f>'22A'!AF$142</f>
        <v>0</v>
      </c>
      <c r="HS29" s="377">
        <f>'22A'!Y$143</f>
        <v>0</v>
      </c>
      <c r="HT29" s="377">
        <f>'22A'!Z$143</f>
        <v>0</v>
      </c>
      <c r="HU29" s="377">
        <f>'22A'!AA$143</f>
        <v>0</v>
      </c>
      <c r="HV29" s="377">
        <f>'22A'!AB$143</f>
        <v>0</v>
      </c>
      <c r="HW29" s="377">
        <f>'22A'!AC$143</f>
        <v>0</v>
      </c>
      <c r="HX29" s="377">
        <f>'22A'!AD$143</f>
        <v>0</v>
      </c>
      <c r="HY29" s="377">
        <f>'22A'!AE$143</f>
        <v>0</v>
      </c>
      <c r="HZ29" s="377">
        <f>'22A'!AF$143</f>
        <v>0</v>
      </c>
      <c r="IA29" s="377">
        <f>'22A'!Y$144</f>
        <v>0</v>
      </c>
      <c r="IB29" s="377">
        <f>'22A'!Z$144</f>
        <v>0</v>
      </c>
      <c r="IC29" s="377">
        <f>'22A'!AA$144</f>
        <v>0</v>
      </c>
      <c r="ID29" s="377">
        <f>'22A'!AB$144</f>
        <v>0</v>
      </c>
      <c r="IE29" s="377">
        <f>'22A'!AC$144</f>
        <v>0</v>
      </c>
      <c r="IF29" s="377">
        <f>'22A'!AD$144</f>
        <v>0</v>
      </c>
      <c r="IG29" s="377">
        <f>'22A'!AE$144</f>
        <v>0</v>
      </c>
      <c r="IH29" s="377">
        <f>'22A'!AF$144</f>
        <v>0</v>
      </c>
      <c r="II29" s="377">
        <f>'22A'!Y$146</f>
        <v>0</v>
      </c>
      <c r="IJ29" s="377">
        <f>'22A'!Z$146</f>
        <v>0</v>
      </c>
      <c r="IK29" s="377">
        <f>'22A'!AA$146</f>
        <v>0</v>
      </c>
      <c r="IL29" s="377">
        <f>'22A'!AB$146</f>
        <v>0</v>
      </c>
      <c r="IM29" s="377">
        <f>'22A'!AC$146</f>
        <v>0</v>
      </c>
      <c r="IN29" s="377">
        <f>'22A'!AD$146</f>
        <v>0</v>
      </c>
      <c r="IO29" s="377">
        <f>'22A'!AE$146</f>
        <v>0</v>
      </c>
      <c r="IP29" s="377">
        <f>'22A'!AF$146</f>
        <v>0</v>
      </c>
      <c r="IQ29" s="377">
        <f>'22A'!AG$146</f>
        <v>0</v>
      </c>
      <c r="IR29" s="377">
        <f>'22A'!AH$146</f>
        <v>0</v>
      </c>
      <c r="IS29" s="377">
        <f>'22A'!Y$147</f>
        <v>0</v>
      </c>
      <c r="IT29" s="377">
        <f>'22A'!Z$147</f>
        <v>0</v>
      </c>
      <c r="IU29" s="377">
        <f>'22A'!AA$147</f>
        <v>0</v>
      </c>
      <c r="IV29" s="377">
        <f>'22A'!AB$147</f>
        <v>0</v>
      </c>
      <c r="IW29" s="377">
        <f>'22A'!AC$147</f>
        <v>0</v>
      </c>
      <c r="IX29" s="377">
        <f>'22A'!AD$147</f>
        <v>0</v>
      </c>
      <c r="IY29" s="377">
        <f>'22A'!AE$147</f>
        <v>0</v>
      </c>
      <c r="IZ29" s="377">
        <f>'22A'!AF$147</f>
        <v>0</v>
      </c>
      <c r="JA29" s="377">
        <f>'22A'!AG$147</f>
        <v>0</v>
      </c>
      <c r="JB29" s="377">
        <f>'22A'!AH$147</f>
        <v>0</v>
      </c>
      <c r="JC29" s="377">
        <f>'22A'!Y$148</f>
        <v>0</v>
      </c>
      <c r="JD29" s="377">
        <f>'22A'!Z$148</f>
        <v>0</v>
      </c>
      <c r="JE29" s="377">
        <f>'22A'!AA$148</f>
        <v>0</v>
      </c>
      <c r="JF29" s="377">
        <f>'22A'!AB$148</f>
        <v>0</v>
      </c>
      <c r="JG29" s="377">
        <f>'22A'!AC$148</f>
        <v>0</v>
      </c>
      <c r="JH29" s="377">
        <f>'22A'!AD$148</f>
        <v>0</v>
      </c>
      <c r="JI29" s="377">
        <f>'22A'!AE$148</f>
        <v>0</v>
      </c>
      <c r="JJ29" s="377">
        <f>'22A'!AF$148</f>
        <v>0</v>
      </c>
      <c r="JK29" s="377">
        <f>'22A'!AG$148</f>
        <v>0</v>
      </c>
      <c r="JL29" s="377">
        <f>'22A'!AH$148</f>
        <v>0</v>
      </c>
      <c r="JM29" s="377">
        <f>'22A'!Y$149</f>
        <v>0</v>
      </c>
      <c r="JN29" s="377">
        <f>'22A'!Z$149</f>
        <v>0</v>
      </c>
      <c r="JO29" s="377">
        <f>'22A'!AA$149</f>
        <v>0</v>
      </c>
      <c r="JP29" s="377">
        <f>'22A'!AB$149</f>
        <v>0</v>
      </c>
      <c r="JQ29" s="377">
        <f>'22A'!AC$149</f>
        <v>0</v>
      </c>
      <c r="JR29" s="377">
        <f>'22A'!AD$149</f>
        <v>0</v>
      </c>
      <c r="JS29" s="377">
        <f>'22A'!AE$149</f>
        <v>0</v>
      </c>
      <c r="JT29" s="377">
        <f>'22A'!AF$149</f>
        <v>0</v>
      </c>
      <c r="JU29" s="377">
        <f>'22A'!AG$149</f>
        <v>0</v>
      </c>
      <c r="JV29" s="377">
        <f>'22A'!AH$149</f>
        <v>0</v>
      </c>
      <c r="JW29" s="377">
        <f>'22A'!Y$150</f>
        <v>0</v>
      </c>
      <c r="JX29" s="377">
        <f>'22A'!Z$150</f>
        <v>0</v>
      </c>
      <c r="JY29" s="377">
        <f>'22A'!AA$150</f>
        <v>0</v>
      </c>
      <c r="JZ29" s="377">
        <f>'22A'!AB$150</f>
        <v>0</v>
      </c>
      <c r="KA29" s="377">
        <f>'22A'!AC$150</f>
        <v>0</v>
      </c>
      <c r="KB29" s="377">
        <f>'22A'!AD$150</f>
        <v>0</v>
      </c>
      <c r="KC29" s="377">
        <f>'22A'!AE$150</f>
        <v>0</v>
      </c>
      <c r="KD29" s="377">
        <f>'22A'!AF$150</f>
        <v>0</v>
      </c>
      <c r="KE29" s="377">
        <f>'22A'!AG$150</f>
        <v>0</v>
      </c>
      <c r="KF29" s="377">
        <f>'22A'!AH$150</f>
        <v>0</v>
      </c>
      <c r="KG29" s="377">
        <f>'22A'!Y$152</f>
        <v>0</v>
      </c>
      <c r="KH29" s="377">
        <f>'22A'!Z$152</f>
        <v>0</v>
      </c>
      <c r="KI29" s="377">
        <f>'22A'!AA$152</f>
        <v>0</v>
      </c>
      <c r="KJ29" s="377">
        <f>'22A'!AB$152</f>
        <v>0</v>
      </c>
      <c r="KK29" s="377">
        <f>'22A'!AC$152</f>
        <v>0</v>
      </c>
      <c r="KL29" s="377">
        <f>'22A'!AD$152</f>
        <v>0</v>
      </c>
      <c r="KM29" s="377">
        <f>'22A'!AE$152</f>
        <v>0</v>
      </c>
    </row>
    <row r="30" spans="1:299" s="380" customFormat="1">
      <c r="A30" s="375">
        <v>23</v>
      </c>
      <c r="B30" s="376">
        <f>'23A'!$G$6</f>
        <v>0</v>
      </c>
      <c r="C30" s="377">
        <f>'23A'!C$112</f>
        <v>0</v>
      </c>
      <c r="D30" s="377">
        <f>'23A'!D$112</f>
        <v>0</v>
      </c>
      <c r="E30" s="377">
        <f>'23A'!E$112</f>
        <v>0</v>
      </c>
      <c r="F30" s="377">
        <f>'23A'!F$112</f>
        <v>0</v>
      </c>
      <c r="G30" s="377">
        <f>'23A'!G$112</f>
        <v>0</v>
      </c>
      <c r="H30" s="377">
        <f>'23A'!H$112</f>
        <v>0</v>
      </c>
      <c r="I30" s="377">
        <f>'23A'!I$112</f>
        <v>0</v>
      </c>
      <c r="J30" s="377">
        <f>'23A'!J$112</f>
        <v>0</v>
      </c>
      <c r="K30" s="377">
        <f>'23A'!K$112</f>
        <v>0</v>
      </c>
      <c r="L30" s="377">
        <f>'23A'!L$112</f>
        <v>0</v>
      </c>
      <c r="M30" s="377">
        <f>'23A'!M$112</f>
        <v>0</v>
      </c>
      <c r="N30" s="377">
        <f>'23A'!N$112</f>
        <v>0</v>
      </c>
      <c r="O30" s="377">
        <f>'23A'!O$112</f>
        <v>0</v>
      </c>
      <c r="P30" s="377">
        <f>'23A'!P$112</f>
        <v>0</v>
      </c>
      <c r="Q30" s="377">
        <f>'23A'!Q$112</f>
        <v>0</v>
      </c>
      <c r="R30" s="377">
        <f>'23A'!R$112</f>
        <v>0</v>
      </c>
      <c r="S30" s="378">
        <f>'23A'!Y$117</f>
        <v>0</v>
      </c>
      <c r="T30" s="378">
        <f>'23A'!Z$117</f>
        <v>0</v>
      </c>
      <c r="U30" s="378">
        <f>'23A'!AA$117</f>
        <v>0</v>
      </c>
      <c r="V30" s="378">
        <f>'23A'!AB$117</f>
        <v>0</v>
      </c>
      <c r="W30" s="378">
        <f>'23A'!AC$117</f>
        <v>0</v>
      </c>
      <c r="X30" s="378">
        <f>'23A'!AD$117</f>
        <v>0</v>
      </c>
      <c r="Y30" s="378">
        <f>'23A'!AE$117</f>
        <v>0</v>
      </c>
      <c r="Z30" s="378">
        <f>'23A'!AF$117</f>
        <v>0</v>
      </c>
      <c r="AA30" s="378">
        <f>'23A'!AG$117</f>
        <v>0</v>
      </c>
      <c r="AB30" s="378">
        <f>'23A'!AH$117</f>
        <v>0</v>
      </c>
      <c r="AC30" s="378">
        <f>'23A'!AI$117</f>
        <v>0</v>
      </c>
      <c r="AD30" s="378">
        <f>'23A'!AJ$117</f>
        <v>0</v>
      </c>
      <c r="AE30" s="377">
        <f>'23A'!Y$118</f>
        <v>0</v>
      </c>
      <c r="AF30" s="377">
        <f>'23A'!Z$118</f>
        <v>0</v>
      </c>
      <c r="AG30" s="377">
        <f>'23A'!AA$118</f>
        <v>0</v>
      </c>
      <c r="AH30" s="377">
        <f>'23A'!AB$118</f>
        <v>0</v>
      </c>
      <c r="AI30" s="377">
        <f>'23A'!AC$118</f>
        <v>0</v>
      </c>
      <c r="AJ30" s="377">
        <f>'23A'!AD$118</f>
        <v>0</v>
      </c>
      <c r="AK30" s="377">
        <f>'23A'!AE$118</f>
        <v>0</v>
      </c>
      <c r="AL30" s="377">
        <f>'23A'!AF$118</f>
        <v>0</v>
      </c>
      <c r="AM30" s="377">
        <f>'23A'!AG$118</f>
        <v>0</v>
      </c>
      <c r="AN30" s="377">
        <f>'23A'!AH$118</f>
        <v>0</v>
      </c>
      <c r="AO30" s="377">
        <f>'23A'!AI$118</f>
        <v>0</v>
      </c>
      <c r="AP30" s="377">
        <f>'23A'!AJ$118</f>
        <v>0</v>
      </c>
      <c r="AQ30" s="377">
        <f>'23A'!Y$119</f>
        <v>0</v>
      </c>
      <c r="AR30" s="377">
        <f>'23A'!Z$119</f>
        <v>0</v>
      </c>
      <c r="AS30" s="377">
        <f>'23A'!AA$119</f>
        <v>0</v>
      </c>
      <c r="AT30" s="377">
        <f>'23A'!AB$119</f>
        <v>0</v>
      </c>
      <c r="AU30" s="377">
        <f>'23A'!AC$119</f>
        <v>0</v>
      </c>
      <c r="AV30" s="377">
        <f>'23A'!AD$119</f>
        <v>0</v>
      </c>
      <c r="AW30" s="377">
        <f>'23A'!AE$119</f>
        <v>0</v>
      </c>
      <c r="AX30" s="377">
        <f>'23A'!AF$119</f>
        <v>0</v>
      </c>
      <c r="AY30" s="377">
        <f>'23A'!AG$119</f>
        <v>0</v>
      </c>
      <c r="AZ30" s="377">
        <f>'23A'!AH$119</f>
        <v>0</v>
      </c>
      <c r="BA30" s="377">
        <f>'23A'!AI$119</f>
        <v>0</v>
      </c>
      <c r="BB30" s="377">
        <f>'23A'!AJ$119</f>
        <v>0</v>
      </c>
      <c r="BC30" s="377">
        <f>'23A'!Y$120</f>
        <v>0</v>
      </c>
      <c r="BD30" s="377">
        <f>'23A'!Z$120</f>
        <v>0</v>
      </c>
      <c r="BE30" s="377">
        <f>'23A'!AA$120</f>
        <v>0</v>
      </c>
      <c r="BF30" s="377">
        <f>'23A'!AB$120</f>
        <v>0</v>
      </c>
      <c r="BG30" s="377">
        <f>'23A'!AC$120</f>
        <v>0</v>
      </c>
      <c r="BH30" s="377">
        <f>'23A'!AD$120</f>
        <v>0</v>
      </c>
      <c r="BI30" s="377">
        <f>'23A'!AE$120</f>
        <v>0</v>
      </c>
      <c r="BJ30" s="377">
        <f>'23A'!AF$120</f>
        <v>0</v>
      </c>
      <c r="BK30" s="377">
        <f>'23A'!AG$120</f>
        <v>0</v>
      </c>
      <c r="BL30" s="377">
        <f>'23A'!AH$120</f>
        <v>0</v>
      </c>
      <c r="BM30" s="377">
        <f>'23A'!AI$120</f>
        <v>0</v>
      </c>
      <c r="BN30" s="377">
        <f>'23A'!AJ$120</f>
        <v>0</v>
      </c>
      <c r="BO30" s="377">
        <f>'23A'!Y$121</f>
        <v>0</v>
      </c>
      <c r="BP30" s="377">
        <f>'23A'!Z$121</f>
        <v>0</v>
      </c>
      <c r="BQ30" s="377">
        <f>'23A'!AA$121</f>
        <v>0</v>
      </c>
      <c r="BR30" s="377">
        <f>'23A'!AB$121</f>
        <v>0</v>
      </c>
      <c r="BS30" s="377">
        <f>'23A'!AC$121</f>
        <v>0</v>
      </c>
      <c r="BT30" s="377">
        <f>'23A'!AD$121</f>
        <v>0</v>
      </c>
      <c r="BU30" s="377">
        <f>'23A'!AE$121</f>
        <v>0</v>
      </c>
      <c r="BV30" s="377">
        <f>'23A'!AF$121</f>
        <v>0</v>
      </c>
      <c r="BW30" s="377">
        <f>'23A'!AG$121</f>
        <v>0</v>
      </c>
      <c r="BX30" s="377">
        <f>'23A'!AH$121</f>
        <v>0</v>
      </c>
      <c r="BY30" s="377">
        <f>'23A'!AI$121</f>
        <v>0</v>
      </c>
      <c r="BZ30" s="377">
        <f>'23A'!AJ$121</f>
        <v>0</v>
      </c>
      <c r="CA30" s="379">
        <f>'23A'!Y$122</f>
        <v>0</v>
      </c>
      <c r="CB30" s="379">
        <f>'23A'!Z$122</f>
        <v>0</v>
      </c>
      <c r="CC30" s="379">
        <f>'23A'!AA$122</f>
        <v>0</v>
      </c>
      <c r="CD30" s="379">
        <f>'23A'!AB$122</f>
        <v>0</v>
      </c>
      <c r="CE30" s="379">
        <f>'23A'!AC$122</f>
        <v>0</v>
      </c>
      <c r="CF30" s="379">
        <f>'23A'!AD$122</f>
        <v>0</v>
      </c>
      <c r="CG30" s="379">
        <f>'23A'!AE$122</f>
        <v>0</v>
      </c>
      <c r="CH30" s="379">
        <f>'23A'!AF$122</f>
        <v>0</v>
      </c>
      <c r="CI30" s="379">
        <f>'23A'!AG$122</f>
        <v>0</v>
      </c>
      <c r="CJ30" s="379">
        <f>'23A'!AH$122</f>
        <v>0</v>
      </c>
      <c r="CK30" s="379">
        <f>'23A'!AI$122</f>
        <v>0</v>
      </c>
      <c r="CL30" s="379">
        <f>'23A'!AJ$122</f>
        <v>0</v>
      </c>
      <c r="CM30" s="379">
        <f>'23A'!Y$123</f>
        <v>0</v>
      </c>
      <c r="CN30" s="379">
        <f>'23A'!Z$123</f>
        <v>0</v>
      </c>
      <c r="CO30" s="379">
        <f>'23A'!AA$123</f>
        <v>0</v>
      </c>
      <c r="CP30" s="379">
        <f>'23A'!AB$123</f>
        <v>0</v>
      </c>
      <c r="CQ30" s="379">
        <f>'23A'!AC$123</f>
        <v>0</v>
      </c>
      <c r="CR30" s="379">
        <f>'23A'!AD$123</f>
        <v>0</v>
      </c>
      <c r="CS30" s="379">
        <f>'23A'!AE$123</f>
        <v>0</v>
      </c>
      <c r="CT30" s="379">
        <f>'23A'!AF$123</f>
        <v>0</v>
      </c>
      <c r="CU30" s="379">
        <f>'23A'!AG$123</f>
        <v>0</v>
      </c>
      <c r="CV30" s="379">
        <f>'23A'!AH$123</f>
        <v>0</v>
      </c>
      <c r="CW30" s="379">
        <f>'23A'!AI$123</f>
        <v>0</v>
      </c>
      <c r="CX30" s="379">
        <f>'23A'!AJ$123</f>
        <v>0</v>
      </c>
      <c r="CY30" s="379">
        <f>'23A'!Y$124</f>
        <v>0</v>
      </c>
      <c r="CZ30" s="379">
        <f>'23A'!Z$124</f>
        <v>0</v>
      </c>
      <c r="DA30" s="379">
        <f>'23A'!AA$124</f>
        <v>0</v>
      </c>
      <c r="DB30" s="379">
        <f>'23A'!AB$124</f>
        <v>0</v>
      </c>
      <c r="DC30" s="379">
        <f>'23A'!AC$124</f>
        <v>0</v>
      </c>
      <c r="DD30" s="379">
        <f>'23A'!AD$124</f>
        <v>0</v>
      </c>
      <c r="DE30" s="379">
        <f>'23A'!AE$124</f>
        <v>0</v>
      </c>
      <c r="DF30" s="379">
        <f>'23A'!AF$124</f>
        <v>0</v>
      </c>
      <c r="DG30" s="379">
        <f>'23A'!AG$124</f>
        <v>0</v>
      </c>
      <c r="DH30" s="379">
        <f>'23A'!AH$124</f>
        <v>0</v>
      </c>
      <c r="DI30" s="379">
        <f>'23A'!AI$124</f>
        <v>0</v>
      </c>
      <c r="DJ30" s="379">
        <f>'23A'!AJ$124</f>
        <v>0</v>
      </c>
      <c r="DK30" s="377">
        <f>'23A'!Y$127</f>
        <v>0</v>
      </c>
      <c r="DL30" s="377">
        <f>'23A'!Z$127</f>
        <v>0</v>
      </c>
      <c r="DM30" s="377">
        <f>'23A'!AA$127</f>
        <v>0</v>
      </c>
      <c r="DN30" s="377">
        <f>'23A'!AB$127</f>
        <v>0</v>
      </c>
      <c r="DO30" s="377">
        <f>'23A'!AC$127</f>
        <v>0</v>
      </c>
      <c r="DP30" s="377">
        <f>'23A'!AD$127</f>
        <v>0</v>
      </c>
      <c r="DQ30" s="377">
        <f>'23A'!AE$127</f>
        <v>0</v>
      </c>
      <c r="DR30" s="377">
        <f>'23A'!AF$127</f>
        <v>0</v>
      </c>
      <c r="DS30" s="377">
        <f>'23A'!Y$128</f>
        <v>0</v>
      </c>
      <c r="DT30" s="377">
        <f>'23A'!Z$128</f>
        <v>0</v>
      </c>
      <c r="DU30" s="377">
        <f>'23A'!AA$128</f>
        <v>0</v>
      </c>
      <c r="DV30" s="377">
        <f>'23A'!AB$128</f>
        <v>0</v>
      </c>
      <c r="DW30" s="377">
        <f>'23A'!AC$128</f>
        <v>0</v>
      </c>
      <c r="DX30" s="377">
        <f>'23A'!AD$128</f>
        <v>0</v>
      </c>
      <c r="DY30" s="377">
        <f>'23A'!AE$128</f>
        <v>0</v>
      </c>
      <c r="DZ30" s="377">
        <f>'23A'!AF$128</f>
        <v>0</v>
      </c>
      <c r="EA30" s="377">
        <f>'23A'!Y$129</f>
        <v>0</v>
      </c>
      <c r="EB30" s="377">
        <f>'23A'!Z$129</f>
        <v>0</v>
      </c>
      <c r="EC30" s="377">
        <f>'23A'!AA$129</f>
        <v>0</v>
      </c>
      <c r="ED30" s="377">
        <f>'23A'!AB$129</f>
        <v>0</v>
      </c>
      <c r="EE30" s="377">
        <f>'23A'!AC$129</f>
        <v>0</v>
      </c>
      <c r="EF30" s="377">
        <f>'23A'!AD$129</f>
        <v>0</v>
      </c>
      <c r="EG30" s="377">
        <f>'23A'!AE$129</f>
        <v>0</v>
      </c>
      <c r="EH30" s="377">
        <f>'23A'!AF$129</f>
        <v>0</v>
      </c>
      <c r="EI30" s="377">
        <f>'23A'!Y$130</f>
        <v>0</v>
      </c>
      <c r="EJ30" s="377">
        <f>'23A'!Z$130</f>
        <v>0</v>
      </c>
      <c r="EK30" s="377">
        <f>'23A'!AA$130</f>
        <v>0</v>
      </c>
      <c r="EL30" s="377">
        <f>'23A'!AB$130</f>
        <v>0</v>
      </c>
      <c r="EM30" s="377">
        <f>'23A'!AC$130</f>
        <v>0</v>
      </c>
      <c r="EN30" s="377">
        <f>'23A'!AD$130</f>
        <v>0</v>
      </c>
      <c r="EO30" s="377">
        <f>'23A'!AE$130</f>
        <v>0</v>
      </c>
      <c r="EP30" s="377">
        <f>'23A'!AF$130</f>
        <v>0</v>
      </c>
      <c r="EQ30" s="377">
        <f>'23A'!Y$131</f>
        <v>0</v>
      </c>
      <c r="ER30" s="377">
        <f>'23A'!Z$131</f>
        <v>0</v>
      </c>
      <c r="ES30" s="377">
        <f>'23A'!AA$131</f>
        <v>0</v>
      </c>
      <c r="ET30" s="377">
        <f>'23A'!AB$131</f>
        <v>0</v>
      </c>
      <c r="EU30" s="377">
        <f>'23A'!AC$131</f>
        <v>0</v>
      </c>
      <c r="EV30" s="377">
        <f>'23A'!AD$131</f>
        <v>0</v>
      </c>
      <c r="EW30" s="377">
        <f>'23A'!AE$131</f>
        <v>0</v>
      </c>
      <c r="EX30" s="377">
        <f>'23A'!AF$131</f>
        <v>0</v>
      </c>
      <c r="EY30" s="377">
        <f>'23A'!Y$132</f>
        <v>0</v>
      </c>
      <c r="EZ30" s="377">
        <f>'23A'!Z$132</f>
        <v>0</v>
      </c>
      <c r="FA30" s="377">
        <f>'23A'!AA$132</f>
        <v>0</v>
      </c>
      <c r="FB30" s="377">
        <f>'23A'!AB$132</f>
        <v>0</v>
      </c>
      <c r="FC30" s="377">
        <f>'23A'!AC$132</f>
        <v>0</v>
      </c>
      <c r="FD30" s="377">
        <f>'23A'!AD$132</f>
        <v>0</v>
      </c>
      <c r="FE30" s="377">
        <f>'23A'!AE$132</f>
        <v>0</v>
      </c>
      <c r="FF30" s="377">
        <f>'23A'!AF$132</f>
        <v>0</v>
      </c>
      <c r="FG30" s="377">
        <f>'23A'!Y$133</f>
        <v>0</v>
      </c>
      <c r="FH30" s="377">
        <f>'23A'!Z$133</f>
        <v>0</v>
      </c>
      <c r="FI30" s="377">
        <f>'23A'!AA$133</f>
        <v>0</v>
      </c>
      <c r="FJ30" s="377">
        <f>'23A'!AB$133</f>
        <v>0</v>
      </c>
      <c r="FK30" s="377">
        <f>'23A'!AC$133</f>
        <v>0</v>
      </c>
      <c r="FL30" s="377">
        <f>'23A'!AD$133</f>
        <v>0</v>
      </c>
      <c r="FM30" s="377">
        <f>'23A'!AE$133</f>
        <v>0</v>
      </c>
      <c r="FN30" s="377">
        <f>'23A'!AF$133</f>
        <v>0</v>
      </c>
      <c r="FO30" s="377">
        <f>'23A'!Y$134</f>
        <v>0</v>
      </c>
      <c r="FP30" s="377">
        <f>'23A'!Z$134</f>
        <v>0</v>
      </c>
      <c r="FQ30" s="377">
        <f>'23A'!AA$134</f>
        <v>0</v>
      </c>
      <c r="FR30" s="377">
        <f>'23A'!AB$134</f>
        <v>0</v>
      </c>
      <c r="FS30" s="377">
        <f>'23A'!AC$134</f>
        <v>0</v>
      </c>
      <c r="FT30" s="377">
        <f>'23A'!AD$134</f>
        <v>0</v>
      </c>
      <c r="FU30" s="377">
        <f>'23A'!AE$134</f>
        <v>0</v>
      </c>
      <c r="FV30" s="377">
        <f>'23A'!AF$134</f>
        <v>0</v>
      </c>
      <c r="FW30" s="377">
        <f>'23A'!Y$137</f>
        <v>0</v>
      </c>
      <c r="FX30" s="377">
        <f>'23A'!Z$137</f>
        <v>0</v>
      </c>
      <c r="FY30" s="377">
        <f>'23A'!AA$137</f>
        <v>0</v>
      </c>
      <c r="FZ30" s="377">
        <f>'23A'!AB$137</f>
        <v>0</v>
      </c>
      <c r="GA30" s="377">
        <f>'23A'!AC$137</f>
        <v>0</v>
      </c>
      <c r="GB30" s="377">
        <f>'23A'!AD$137</f>
        <v>0</v>
      </c>
      <c r="GC30" s="377">
        <f>'23A'!AE$137</f>
        <v>0</v>
      </c>
      <c r="GD30" s="377">
        <f>'23A'!AF$137</f>
        <v>0</v>
      </c>
      <c r="GE30" s="377">
        <f>'23A'!Y$138</f>
        <v>0</v>
      </c>
      <c r="GF30" s="377">
        <f>'23A'!Z$138</f>
        <v>0</v>
      </c>
      <c r="GG30" s="377">
        <f>'23A'!AA$138</f>
        <v>0</v>
      </c>
      <c r="GH30" s="377">
        <f>'23A'!AB$138</f>
        <v>0</v>
      </c>
      <c r="GI30" s="377">
        <f>'23A'!AC$138</f>
        <v>0</v>
      </c>
      <c r="GJ30" s="377">
        <f>'23A'!AD$138</f>
        <v>0</v>
      </c>
      <c r="GK30" s="377">
        <f>'23A'!AE$138</f>
        <v>0</v>
      </c>
      <c r="GL30" s="377">
        <f>'23A'!AF$138</f>
        <v>0</v>
      </c>
      <c r="GM30" s="377">
        <f>'23A'!Y$139</f>
        <v>0</v>
      </c>
      <c r="GN30" s="377">
        <f>'23A'!Z$139</f>
        <v>0</v>
      </c>
      <c r="GO30" s="377">
        <f>'23A'!AA$139</f>
        <v>0</v>
      </c>
      <c r="GP30" s="377">
        <f>'23A'!AB$139</f>
        <v>0</v>
      </c>
      <c r="GQ30" s="377">
        <f>'23A'!AC$139</f>
        <v>0</v>
      </c>
      <c r="GR30" s="377">
        <f>'23A'!AD$139</f>
        <v>0</v>
      </c>
      <c r="GS30" s="377">
        <f>'23A'!AE$139</f>
        <v>0</v>
      </c>
      <c r="GT30" s="377">
        <f>'23A'!AF$139</f>
        <v>0</v>
      </c>
      <c r="GU30" s="377">
        <f>'23A'!Y$140</f>
        <v>0</v>
      </c>
      <c r="GV30" s="377">
        <f>'23A'!Z$140</f>
        <v>0</v>
      </c>
      <c r="GW30" s="377">
        <f>'23A'!AA$140</f>
        <v>0</v>
      </c>
      <c r="GX30" s="377">
        <f>'23A'!AB$140</f>
        <v>0</v>
      </c>
      <c r="GY30" s="377">
        <f>'23A'!AC$140</f>
        <v>0</v>
      </c>
      <c r="GZ30" s="377">
        <f>'23A'!AD$140</f>
        <v>0</v>
      </c>
      <c r="HA30" s="377">
        <f>'23A'!AE$140</f>
        <v>0</v>
      </c>
      <c r="HB30" s="377">
        <f>'23A'!AF$140</f>
        <v>0</v>
      </c>
      <c r="HC30" s="377">
        <f>'23A'!Y$141</f>
        <v>0</v>
      </c>
      <c r="HD30" s="377">
        <f>'23A'!Z$141</f>
        <v>0</v>
      </c>
      <c r="HE30" s="377">
        <f>'23A'!AA$141</f>
        <v>0</v>
      </c>
      <c r="HF30" s="377">
        <f>'23A'!AB$141</f>
        <v>0</v>
      </c>
      <c r="HG30" s="377">
        <f>'23A'!AC$141</f>
        <v>0</v>
      </c>
      <c r="HH30" s="377">
        <f>'23A'!AD$141</f>
        <v>0</v>
      </c>
      <c r="HI30" s="377">
        <f>'23A'!AE$141</f>
        <v>0</v>
      </c>
      <c r="HJ30" s="377">
        <f>'23A'!AF$141</f>
        <v>0</v>
      </c>
      <c r="HK30" s="377">
        <f>'23A'!Y$142</f>
        <v>0</v>
      </c>
      <c r="HL30" s="377">
        <f>'23A'!Z$142</f>
        <v>0</v>
      </c>
      <c r="HM30" s="377">
        <f>'23A'!AA$142</f>
        <v>0</v>
      </c>
      <c r="HN30" s="377">
        <f>'23A'!AB$142</f>
        <v>0</v>
      </c>
      <c r="HO30" s="377">
        <f>'23A'!AC$142</f>
        <v>0</v>
      </c>
      <c r="HP30" s="377">
        <f>'23A'!AD$142</f>
        <v>0</v>
      </c>
      <c r="HQ30" s="377">
        <f>'23A'!AE$142</f>
        <v>0</v>
      </c>
      <c r="HR30" s="377">
        <f>'23A'!AF$142</f>
        <v>0</v>
      </c>
      <c r="HS30" s="377">
        <f>'23A'!Y$143</f>
        <v>0</v>
      </c>
      <c r="HT30" s="377">
        <f>'23A'!Z$143</f>
        <v>0</v>
      </c>
      <c r="HU30" s="377">
        <f>'23A'!AA$143</f>
        <v>0</v>
      </c>
      <c r="HV30" s="377">
        <f>'23A'!AB$143</f>
        <v>0</v>
      </c>
      <c r="HW30" s="377">
        <f>'23A'!AC$143</f>
        <v>0</v>
      </c>
      <c r="HX30" s="377">
        <f>'23A'!AD$143</f>
        <v>0</v>
      </c>
      <c r="HY30" s="377">
        <f>'23A'!AE$143</f>
        <v>0</v>
      </c>
      <c r="HZ30" s="377">
        <f>'23A'!AF$143</f>
        <v>0</v>
      </c>
      <c r="IA30" s="377">
        <f>'23A'!Y$144</f>
        <v>0</v>
      </c>
      <c r="IB30" s="377">
        <f>'23A'!Z$144</f>
        <v>0</v>
      </c>
      <c r="IC30" s="377">
        <f>'23A'!AA$144</f>
        <v>0</v>
      </c>
      <c r="ID30" s="377">
        <f>'23A'!AB$144</f>
        <v>0</v>
      </c>
      <c r="IE30" s="377">
        <f>'23A'!AC$144</f>
        <v>0</v>
      </c>
      <c r="IF30" s="377">
        <f>'23A'!AD$144</f>
        <v>0</v>
      </c>
      <c r="IG30" s="377">
        <f>'23A'!AE$144</f>
        <v>0</v>
      </c>
      <c r="IH30" s="377">
        <f>'23A'!AF$144</f>
        <v>0</v>
      </c>
      <c r="II30" s="377">
        <f>'23A'!Y$146</f>
        <v>0</v>
      </c>
      <c r="IJ30" s="377">
        <f>'23A'!Z$146</f>
        <v>0</v>
      </c>
      <c r="IK30" s="377">
        <f>'23A'!AA$146</f>
        <v>0</v>
      </c>
      <c r="IL30" s="377">
        <f>'23A'!AB$146</f>
        <v>0</v>
      </c>
      <c r="IM30" s="377">
        <f>'23A'!AC$146</f>
        <v>0</v>
      </c>
      <c r="IN30" s="377">
        <f>'23A'!AD$146</f>
        <v>0</v>
      </c>
      <c r="IO30" s="377">
        <f>'23A'!AE$146</f>
        <v>0</v>
      </c>
      <c r="IP30" s="377">
        <f>'23A'!AF$146</f>
        <v>0</v>
      </c>
      <c r="IQ30" s="377">
        <f>'23A'!AG$146</f>
        <v>0</v>
      </c>
      <c r="IR30" s="377">
        <f>'23A'!AH$146</f>
        <v>0</v>
      </c>
      <c r="IS30" s="377">
        <f>'23A'!Y$147</f>
        <v>0</v>
      </c>
      <c r="IT30" s="377">
        <f>'23A'!Z$147</f>
        <v>0</v>
      </c>
      <c r="IU30" s="377">
        <f>'23A'!AA$147</f>
        <v>0</v>
      </c>
      <c r="IV30" s="377">
        <f>'23A'!AB$147</f>
        <v>0</v>
      </c>
      <c r="IW30" s="377">
        <f>'23A'!AC$147</f>
        <v>0</v>
      </c>
      <c r="IX30" s="377">
        <f>'23A'!AD$147</f>
        <v>0</v>
      </c>
      <c r="IY30" s="377">
        <f>'23A'!AE$147</f>
        <v>0</v>
      </c>
      <c r="IZ30" s="377">
        <f>'23A'!AF$147</f>
        <v>0</v>
      </c>
      <c r="JA30" s="377">
        <f>'23A'!AG$147</f>
        <v>0</v>
      </c>
      <c r="JB30" s="377">
        <f>'23A'!AH$147</f>
        <v>0</v>
      </c>
      <c r="JC30" s="377">
        <f>'23A'!Y$148</f>
        <v>0</v>
      </c>
      <c r="JD30" s="377">
        <f>'23A'!Z$148</f>
        <v>0</v>
      </c>
      <c r="JE30" s="377">
        <f>'23A'!AA$148</f>
        <v>0</v>
      </c>
      <c r="JF30" s="377">
        <f>'23A'!AB$148</f>
        <v>0</v>
      </c>
      <c r="JG30" s="377">
        <f>'23A'!AC$148</f>
        <v>0</v>
      </c>
      <c r="JH30" s="377">
        <f>'23A'!AD$148</f>
        <v>0</v>
      </c>
      <c r="JI30" s="377">
        <f>'23A'!AE$148</f>
        <v>0</v>
      </c>
      <c r="JJ30" s="377">
        <f>'23A'!AF$148</f>
        <v>0</v>
      </c>
      <c r="JK30" s="377">
        <f>'23A'!AG$148</f>
        <v>0</v>
      </c>
      <c r="JL30" s="377">
        <f>'23A'!AH$148</f>
        <v>0</v>
      </c>
      <c r="JM30" s="377">
        <f>'23A'!Y$149</f>
        <v>0</v>
      </c>
      <c r="JN30" s="377">
        <f>'23A'!Z$149</f>
        <v>0</v>
      </c>
      <c r="JO30" s="377">
        <f>'23A'!AA$149</f>
        <v>0</v>
      </c>
      <c r="JP30" s="377">
        <f>'23A'!AB$149</f>
        <v>0</v>
      </c>
      <c r="JQ30" s="377">
        <f>'23A'!AC$149</f>
        <v>0</v>
      </c>
      <c r="JR30" s="377">
        <f>'23A'!AD$149</f>
        <v>0</v>
      </c>
      <c r="JS30" s="377">
        <f>'23A'!AE$149</f>
        <v>0</v>
      </c>
      <c r="JT30" s="377">
        <f>'23A'!AF$149</f>
        <v>0</v>
      </c>
      <c r="JU30" s="377">
        <f>'23A'!AG$149</f>
        <v>0</v>
      </c>
      <c r="JV30" s="377">
        <f>'23A'!AH$149</f>
        <v>0</v>
      </c>
      <c r="JW30" s="377">
        <f>'23A'!Y$150</f>
        <v>0</v>
      </c>
      <c r="JX30" s="377">
        <f>'23A'!Z$150</f>
        <v>0</v>
      </c>
      <c r="JY30" s="377">
        <f>'23A'!AA$150</f>
        <v>0</v>
      </c>
      <c r="JZ30" s="377">
        <f>'23A'!AB$150</f>
        <v>0</v>
      </c>
      <c r="KA30" s="377">
        <f>'23A'!AC$150</f>
        <v>0</v>
      </c>
      <c r="KB30" s="377">
        <f>'23A'!AD$150</f>
        <v>0</v>
      </c>
      <c r="KC30" s="377">
        <f>'23A'!AE$150</f>
        <v>0</v>
      </c>
      <c r="KD30" s="377">
        <f>'23A'!AF$150</f>
        <v>0</v>
      </c>
      <c r="KE30" s="377">
        <f>'23A'!AG$150</f>
        <v>0</v>
      </c>
      <c r="KF30" s="377">
        <f>'23A'!AH$150</f>
        <v>0</v>
      </c>
      <c r="KG30" s="377">
        <f>'23A'!Y$152</f>
        <v>0</v>
      </c>
      <c r="KH30" s="377">
        <f>'23A'!Z$152</f>
        <v>0</v>
      </c>
      <c r="KI30" s="377">
        <f>'23A'!AA$152</f>
        <v>0</v>
      </c>
      <c r="KJ30" s="377">
        <f>'23A'!AB$152</f>
        <v>0</v>
      </c>
      <c r="KK30" s="377">
        <f>'23A'!AC$152</f>
        <v>0</v>
      </c>
      <c r="KL30" s="377">
        <f>'23A'!AD$152</f>
        <v>0</v>
      </c>
      <c r="KM30" s="377">
        <f>'23A'!AE$152</f>
        <v>0</v>
      </c>
    </row>
    <row r="31" spans="1:299" s="380" customFormat="1">
      <c r="A31" s="375">
        <v>24</v>
      </c>
      <c r="B31" s="376">
        <f>'24A'!$G$6</f>
        <v>0</v>
      </c>
      <c r="C31" s="377">
        <f>'24A'!C$112</f>
        <v>0</v>
      </c>
      <c r="D31" s="377">
        <f>'24A'!D$112</f>
        <v>0</v>
      </c>
      <c r="E31" s="377">
        <f>'24A'!E$112</f>
        <v>0</v>
      </c>
      <c r="F31" s="377">
        <f>'24A'!F$112</f>
        <v>0</v>
      </c>
      <c r="G31" s="377">
        <f>'24A'!G$112</f>
        <v>0</v>
      </c>
      <c r="H31" s="377">
        <f>'24A'!H$112</f>
        <v>0</v>
      </c>
      <c r="I31" s="377">
        <f>'24A'!I$112</f>
        <v>0</v>
      </c>
      <c r="J31" s="377">
        <f>'24A'!J$112</f>
        <v>0</v>
      </c>
      <c r="K31" s="377">
        <f>'24A'!K$112</f>
        <v>0</v>
      </c>
      <c r="L31" s="377">
        <f>'24A'!L$112</f>
        <v>0</v>
      </c>
      <c r="M31" s="377">
        <f>'24A'!M$112</f>
        <v>0</v>
      </c>
      <c r="N31" s="377">
        <f>'24A'!N$112</f>
        <v>0</v>
      </c>
      <c r="O31" s="377">
        <f>'24A'!O$112</f>
        <v>0</v>
      </c>
      <c r="P31" s="377">
        <f>'24A'!P$112</f>
        <v>0</v>
      </c>
      <c r="Q31" s="377">
        <f>'24A'!Q$112</f>
        <v>0</v>
      </c>
      <c r="R31" s="377">
        <f>'24A'!R$112</f>
        <v>0</v>
      </c>
      <c r="S31" s="378">
        <f>'24A'!Y$117</f>
        <v>0</v>
      </c>
      <c r="T31" s="378">
        <f>'24A'!Z$117</f>
        <v>0</v>
      </c>
      <c r="U31" s="378">
        <f>'24A'!AA$117</f>
        <v>0</v>
      </c>
      <c r="V31" s="378">
        <f>'24A'!AB$117</f>
        <v>0</v>
      </c>
      <c r="W31" s="378">
        <f>'24A'!AC$117</f>
        <v>0</v>
      </c>
      <c r="X31" s="378">
        <f>'24A'!AD$117</f>
        <v>0</v>
      </c>
      <c r="Y31" s="378">
        <f>'24A'!AE$117</f>
        <v>0</v>
      </c>
      <c r="Z31" s="378">
        <f>'24A'!AF$117</f>
        <v>0</v>
      </c>
      <c r="AA31" s="378">
        <f>'24A'!AG$117</f>
        <v>0</v>
      </c>
      <c r="AB31" s="378">
        <f>'24A'!AH$117</f>
        <v>0</v>
      </c>
      <c r="AC31" s="378">
        <f>'24A'!AI$117</f>
        <v>0</v>
      </c>
      <c r="AD31" s="378">
        <f>'24A'!AJ$117</f>
        <v>0</v>
      </c>
      <c r="AE31" s="377">
        <f>'24A'!Y$118</f>
        <v>0</v>
      </c>
      <c r="AF31" s="377">
        <f>'24A'!Z$118</f>
        <v>0</v>
      </c>
      <c r="AG31" s="377">
        <f>'24A'!AA$118</f>
        <v>0</v>
      </c>
      <c r="AH31" s="377">
        <f>'24A'!AB$118</f>
        <v>0</v>
      </c>
      <c r="AI31" s="377">
        <f>'24A'!AC$118</f>
        <v>0</v>
      </c>
      <c r="AJ31" s="377">
        <f>'24A'!AD$118</f>
        <v>0</v>
      </c>
      <c r="AK31" s="377">
        <f>'24A'!AE$118</f>
        <v>0</v>
      </c>
      <c r="AL31" s="377">
        <f>'24A'!AF$118</f>
        <v>0</v>
      </c>
      <c r="AM31" s="377">
        <f>'24A'!AG$118</f>
        <v>0</v>
      </c>
      <c r="AN31" s="377">
        <f>'24A'!AH$118</f>
        <v>0</v>
      </c>
      <c r="AO31" s="377">
        <f>'24A'!AI$118</f>
        <v>0</v>
      </c>
      <c r="AP31" s="377">
        <f>'24A'!AJ$118</f>
        <v>0</v>
      </c>
      <c r="AQ31" s="377">
        <f>'24A'!Y$119</f>
        <v>0</v>
      </c>
      <c r="AR31" s="377">
        <f>'24A'!Z$119</f>
        <v>0</v>
      </c>
      <c r="AS31" s="377">
        <f>'24A'!AA$119</f>
        <v>0</v>
      </c>
      <c r="AT31" s="377">
        <f>'24A'!AB$119</f>
        <v>0</v>
      </c>
      <c r="AU31" s="377">
        <f>'24A'!AC$119</f>
        <v>0</v>
      </c>
      <c r="AV31" s="377">
        <f>'24A'!AD$119</f>
        <v>0</v>
      </c>
      <c r="AW31" s="377">
        <f>'24A'!AE$119</f>
        <v>0</v>
      </c>
      <c r="AX31" s="377">
        <f>'24A'!AF$119</f>
        <v>0</v>
      </c>
      <c r="AY31" s="377">
        <f>'24A'!AG$119</f>
        <v>0</v>
      </c>
      <c r="AZ31" s="377">
        <f>'24A'!AH$119</f>
        <v>0</v>
      </c>
      <c r="BA31" s="377">
        <f>'24A'!AI$119</f>
        <v>0</v>
      </c>
      <c r="BB31" s="377">
        <f>'24A'!AJ$119</f>
        <v>0</v>
      </c>
      <c r="BC31" s="377">
        <f>'24A'!Y$120</f>
        <v>0</v>
      </c>
      <c r="BD31" s="377">
        <f>'24A'!Z$120</f>
        <v>0</v>
      </c>
      <c r="BE31" s="377">
        <f>'24A'!AA$120</f>
        <v>0</v>
      </c>
      <c r="BF31" s="377">
        <f>'24A'!AB$120</f>
        <v>0</v>
      </c>
      <c r="BG31" s="377">
        <f>'24A'!AC$120</f>
        <v>0</v>
      </c>
      <c r="BH31" s="377">
        <f>'24A'!AD$120</f>
        <v>0</v>
      </c>
      <c r="BI31" s="377">
        <f>'24A'!AE$120</f>
        <v>0</v>
      </c>
      <c r="BJ31" s="377">
        <f>'24A'!AF$120</f>
        <v>0</v>
      </c>
      <c r="BK31" s="377">
        <f>'24A'!AG$120</f>
        <v>0</v>
      </c>
      <c r="BL31" s="377">
        <f>'24A'!AH$120</f>
        <v>0</v>
      </c>
      <c r="BM31" s="377">
        <f>'24A'!AI$120</f>
        <v>0</v>
      </c>
      <c r="BN31" s="377">
        <f>'24A'!AJ$120</f>
        <v>0</v>
      </c>
      <c r="BO31" s="377">
        <f>'24A'!Y$121</f>
        <v>0</v>
      </c>
      <c r="BP31" s="377">
        <f>'24A'!Z$121</f>
        <v>0</v>
      </c>
      <c r="BQ31" s="377">
        <f>'24A'!AA$121</f>
        <v>0</v>
      </c>
      <c r="BR31" s="377">
        <f>'24A'!AB$121</f>
        <v>0</v>
      </c>
      <c r="BS31" s="377">
        <f>'24A'!AC$121</f>
        <v>0</v>
      </c>
      <c r="BT31" s="377">
        <f>'24A'!AD$121</f>
        <v>0</v>
      </c>
      <c r="BU31" s="377">
        <f>'24A'!AE$121</f>
        <v>0</v>
      </c>
      <c r="BV31" s="377">
        <f>'24A'!AF$121</f>
        <v>0</v>
      </c>
      <c r="BW31" s="377">
        <f>'24A'!AG$121</f>
        <v>0</v>
      </c>
      <c r="BX31" s="377">
        <f>'24A'!AH$121</f>
        <v>0</v>
      </c>
      <c r="BY31" s="377">
        <f>'24A'!AI$121</f>
        <v>0</v>
      </c>
      <c r="BZ31" s="377">
        <f>'24A'!AJ$121</f>
        <v>0</v>
      </c>
      <c r="CA31" s="379">
        <f>'24A'!Y$122</f>
        <v>0</v>
      </c>
      <c r="CB31" s="379">
        <f>'24A'!Z$122</f>
        <v>0</v>
      </c>
      <c r="CC31" s="379">
        <f>'24A'!AA$122</f>
        <v>0</v>
      </c>
      <c r="CD31" s="379">
        <f>'24A'!AB$122</f>
        <v>0</v>
      </c>
      <c r="CE31" s="379">
        <f>'24A'!AC$122</f>
        <v>0</v>
      </c>
      <c r="CF31" s="379">
        <f>'24A'!AD$122</f>
        <v>0</v>
      </c>
      <c r="CG31" s="379">
        <f>'24A'!AE$122</f>
        <v>0</v>
      </c>
      <c r="CH31" s="379">
        <f>'24A'!AF$122</f>
        <v>0</v>
      </c>
      <c r="CI31" s="379">
        <f>'24A'!AG$122</f>
        <v>0</v>
      </c>
      <c r="CJ31" s="379">
        <f>'24A'!AH$122</f>
        <v>0</v>
      </c>
      <c r="CK31" s="379">
        <f>'24A'!AI$122</f>
        <v>0</v>
      </c>
      <c r="CL31" s="379">
        <f>'24A'!AJ$122</f>
        <v>0</v>
      </c>
      <c r="CM31" s="379">
        <f>'24A'!Y$123</f>
        <v>0</v>
      </c>
      <c r="CN31" s="379">
        <f>'24A'!Z$123</f>
        <v>0</v>
      </c>
      <c r="CO31" s="379">
        <f>'24A'!AA$123</f>
        <v>0</v>
      </c>
      <c r="CP31" s="379">
        <f>'24A'!AB$123</f>
        <v>0</v>
      </c>
      <c r="CQ31" s="379">
        <f>'24A'!AC$123</f>
        <v>0</v>
      </c>
      <c r="CR31" s="379">
        <f>'24A'!AD$123</f>
        <v>0</v>
      </c>
      <c r="CS31" s="379">
        <f>'24A'!AE$123</f>
        <v>0</v>
      </c>
      <c r="CT31" s="379">
        <f>'24A'!AF$123</f>
        <v>0</v>
      </c>
      <c r="CU31" s="379">
        <f>'24A'!AG$123</f>
        <v>0</v>
      </c>
      <c r="CV31" s="379">
        <f>'24A'!AH$123</f>
        <v>0</v>
      </c>
      <c r="CW31" s="379">
        <f>'24A'!AI$123</f>
        <v>0</v>
      </c>
      <c r="CX31" s="379">
        <f>'24A'!AJ$123</f>
        <v>0</v>
      </c>
      <c r="CY31" s="379">
        <f>'24A'!Y$124</f>
        <v>0</v>
      </c>
      <c r="CZ31" s="379">
        <f>'24A'!Z$124</f>
        <v>0</v>
      </c>
      <c r="DA31" s="379">
        <f>'24A'!AA$124</f>
        <v>0</v>
      </c>
      <c r="DB31" s="379">
        <f>'24A'!AB$124</f>
        <v>0</v>
      </c>
      <c r="DC31" s="379">
        <f>'24A'!AC$124</f>
        <v>0</v>
      </c>
      <c r="DD31" s="379">
        <f>'24A'!AD$124</f>
        <v>0</v>
      </c>
      <c r="DE31" s="379">
        <f>'24A'!AE$124</f>
        <v>0</v>
      </c>
      <c r="DF31" s="379">
        <f>'24A'!AF$124</f>
        <v>0</v>
      </c>
      <c r="DG31" s="379">
        <f>'24A'!AG$124</f>
        <v>0</v>
      </c>
      <c r="DH31" s="379">
        <f>'24A'!AH$124</f>
        <v>0</v>
      </c>
      <c r="DI31" s="379">
        <f>'24A'!AI$124</f>
        <v>0</v>
      </c>
      <c r="DJ31" s="379">
        <f>'24A'!AJ$124</f>
        <v>0</v>
      </c>
      <c r="DK31" s="377">
        <f>'24A'!Y$127</f>
        <v>0</v>
      </c>
      <c r="DL31" s="377">
        <f>'24A'!Z$127</f>
        <v>0</v>
      </c>
      <c r="DM31" s="377">
        <f>'24A'!AA$127</f>
        <v>0</v>
      </c>
      <c r="DN31" s="377">
        <f>'24A'!AB$127</f>
        <v>0</v>
      </c>
      <c r="DO31" s="377">
        <f>'24A'!AC$127</f>
        <v>0</v>
      </c>
      <c r="DP31" s="377">
        <f>'24A'!AD$127</f>
        <v>0</v>
      </c>
      <c r="DQ31" s="377">
        <f>'24A'!AE$127</f>
        <v>0</v>
      </c>
      <c r="DR31" s="377">
        <f>'24A'!AF$127</f>
        <v>0</v>
      </c>
      <c r="DS31" s="377">
        <f>'24A'!Y$128</f>
        <v>0</v>
      </c>
      <c r="DT31" s="377">
        <f>'24A'!Z$128</f>
        <v>0</v>
      </c>
      <c r="DU31" s="377">
        <f>'24A'!AA$128</f>
        <v>0</v>
      </c>
      <c r="DV31" s="377">
        <f>'24A'!AB$128</f>
        <v>0</v>
      </c>
      <c r="DW31" s="377">
        <f>'24A'!AC$128</f>
        <v>0</v>
      </c>
      <c r="DX31" s="377">
        <f>'24A'!AD$128</f>
        <v>0</v>
      </c>
      <c r="DY31" s="377">
        <f>'24A'!AE$128</f>
        <v>0</v>
      </c>
      <c r="DZ31" s="377">
        <f>'24A'!AF$128</f>
        <v>0</v>
      </c>
      <c r="EA31" s="377">
        <f>'24A'!Y$129</f>
        <v>0</v>
      </c>
      <c r="EB31" s="377">
        <f>'24A'!Z$129</f>
        <v>0</v>
      </c>
      <c r="EC31" s="377">
        <f>'24A'!AA$129</f>
        <v>0</v>
      </c>
      <c r="ED31" s="377">
        <f>'24A'!AB$129</f>
        <v>0</v>
      </c>
      <c r="EE31" s="377">
        <f>'24A'!AC$129</f>
        <v>0</v>
      </c>
      <c r="EF31" s="377">
        <f>'24A'!AD$129</f>
        <v>0</v>
      </c>
      <c r="EG31" s="377">
        <f>'24A'!AE$129</f>
        <v>0</v>
      </c>
      <c r="EH31" s="377">
        <f>'24A'!AF$129</f>
        <v>0</v>
      </c>
      <c r="EI31" s="377">
        <f>'24A'!Y$130</f>
        <v>0</v>
      </c>
      <c r="EJ31" s="377">
        <f>'24A'!Z$130</f>
        <v>0</v>
      </c>
      <c r="EK31" s="377">
        <f>'24A'!AA$130</f>
        <v>0</v>
      </c>
      <c r="EL31" s="377">
        <f>'24A'!AB$130</f>
        <v>0</v>
      </c>
      <c r="EM31" s="377">
        <f>'24A'!AC$130</f>
        <v>0</v>
      </c>
      <c r="EN31" s="377">
        <f>'24A'!AD$130</f>
        <v>0</v>
      </c>
      <c r="EO31" s="377">
        <f>'24A'!AE$130</f>
        <v>0</v>
      </c>
      <c r="EP31" s="377">
        <f>'24A'!AF$130</f>
        <v>0</v>
      </c>
      <c r="EQ31" s="377">
        <f>'24A'!Y$131</f>
        <v>0</v>
      </c>
      <c r="ER31" s="377">
        <f>'24A'!Z$131</f>
        <v>0</v>
      </c>
      <c r="ES31" s="377">
        <f>'24A'!AA$131</f>
        <v>0</v>
      </c>
      <c r="ET31" s="377">
        <f>'24A'!AB$131</f>
        <v>0</v>
      </c>
      <c r="EU31" s="377">
        <f>'24A'!AC$131</f>
        <v>0</v>
      </c>
      <c r="EV31" s="377">
        <f>'24A'!AD$131</f>
        <v>0</v>
      </c>
      <c r="EW31" s="377">
        <f>'24A'!AE$131</f>
        <v>0</v>
      </c>
      <c r="EX31" s="377">
        <f>'24A'!AF$131</f>
        <v>0</v>
      </c>
      <c r="EY31" s="377">
        <f>'24A'!Y$132</f>
        <v>0</v>
      </c>
      <c r="EZ31" s="377">
        <f>'24A'!Z$132</f>
        <v>0</v>
      </c>
      <c r="FA31" s="377">
        <f>'24A'!AA$132</f>
        <v>0</v>
      </c>
      <c r="FB31" s="377">
        <f>'24A'!AB$132</f>
        <v>0</v>
      </c>
      <c r="FC31" s="377">
        <f>'24A'!AC$132</f>
        <v>0</v>
      </c>
      <c r="FD31" s="377">
        <f>'24A'!AD$132</f>
        <v>0</v>
      </c>
      <c r="FE31" s="377">
        <f>'24A'!AE$132</f>
        <v>0</v>
      </c>
      <c r="FF31" s="377">
        <f>'24A'!AF$132</f>
        <v>0</v>
      </c>
      <c r="FG31" s="377">
        <f>'24A'!Y$133</f>
        <v>0</v>
      </c>
      <c r="FH31" s="377">
        <f>'24A'!Z$133</f>
        <v>0</v>
      </c>
      <c r="FI31" s="377">
        <f>'24A'!AA$133</f>
        <v>0</v>
      </c>
      <c r="FJ31" s="377">
        <f>'24A'!AB$133</f>
        <v>0</v>
      </c>
      <c r="FK31" s="377">
        <f>'24A'!AC$133</f>
        <v>0</v>
      </c>
      <c r="FL31" s="377">
        <f>'24A'!AD$133</f>
        <v>0</v>
      </c>
      <c r="FM31" s="377">
        <f>'24A'!AE$133</f>
        <v>0</v>
      </c>
      <c r="FN31" s="377">
        <f>'24A'!AF$133</f>
        <v>0</v>
      </c>
      <c r="FO31" s="377">
        <f>'24A'!Y$134</f>
        <v>0</v>
      </c>
      <c r="FP31" s="377">
        <f>'24A'!Z$134</f>
        <v>0</v>
      </c>
      <c r="FQ31" s="377">
        <f>'24A'!AA$134</f>
        <v>0</v>
      </c>
      <c r="FR31" s="377">
        <f>'24A'!AB$134</f>
        <v>0</v>
      </c>
      <c r="FS31" s="377">
        <f>'24A'!AC$134</f>
        <v>0</v>
      </c>
      <c r="FT31" s="377">
        <f>'24A'!AD$134</f>
        <v>0</v>
      </c>
      <c r="FU31" s="377">
        <f>'24A'!AE$134</f>
        <v>0</v>
      </c>
      <c r="FV31" s="377">
        <f>'24A'!AF$134</f>
        <v>0</v>
      </c>
      <c r="FW31" s="377">
        <f>'24A'!Y$137</f>
        <v>0</v>
      </c>
      <c r="FX31" s="377">
        <f>'24A'!Z$137</f>
        <v>0</v>
      </c>
      <c r="FY31" s="377">
        <f>'24A'!AA$137</f>
        <v>0</v>
      </c>
      <c r="FZ31" s="377">
        <f>'24A'!AB$137</f>
        <v>0</v>
      </c>
      <c r="GA31" s="377">
        <f>'24A'!AC$137</f>
        <v>0</v>
      </c>
      <c r="GB31" s="377">
        <f>'24A'!AD$137</f>
        <v>0</v>
      </c>
      <c r="GC31" s="377">
        <f>'24A'!AE$137</f>
        <v>0</v>
      </c>
      <c r="GD31" s="377">
        <f>'24A'!AF$137</f>
        <v>0</v>
      </c>
      <c r="GE31" s="377">
        <f>'24A'!Y$138</f>
        <v>0</v>
      </c>
      <c r="GF31" s="377">
        <f>'24A'!Z$138</f>
        <v>0</v>
      </c>
      <c r="GG31" s="377">
        <f>'24A'!AA$138</f>
        <v>0</v>
      </c>
      <c r="GH31" s="377">
        <f>'24A'!AB$138</f>
        <v>0</v>
      </c>
      <c r="GI31" s="377">
        <f>'24A'!AC$138</f>
        <v>0</v>
      </c>
      <c r="GJ31" s="377">
        <f>'24A'!AD$138</f>
        <v>0</v>
      </c>
      <c r="GK31" s="377">
        <f>'24A'!AE$138</f>
        <v>0</v>
      </c>
      <c r="GL31" s="377">
        <f>'24A'!AF$138</f>
        <v>0</v>
      </c>
      <c r="GM31" s="377">
        <f>'24A'!Y$139</f>
        <v>0</v>
      </c>
      <c r="GN31" s="377">
        <f>'24A'!Z$139</f>
        <v>0</v>
      </c>
      <c r="GO31" s="377">
        <f>'24A'!AA$139</f>
        <v>0</v>
      </c>
      <c r="GP31" s="377">
        <f>'24A'!AB$139</f>
        <v>0</v>
      </c>
      <c r="GQ31" s="377">
        <f>'24A'!AC$139</f>
        <v>0</v>
      </c>
      <c r="GR31" s="377">
        <f>'24A'!AD$139</f>
        <v>0</v>
      </c>
      <c r="GS31" s="377">
        <f>'24A'!AE$139</f>
        <v>0</v>
      </c>
      <c r="GT31" s="377">
        <f>'24A'!AF$139</f>
        <v>0</v>
      </c>
      <c r="GU31" s="377">
        <f>'24A'!Y$140</f>
        <v>0</v>
      </c>
      <c r="GV31" s="377">
        <f>'24A'!Z$140</f>
        <v>0</v>
      </c>
      <c r="GW31" s="377">
        <f>'24A'!AA$140</f>
        <v>0</v>
      </c>
      <c r="GX31" s="377">
        <f>'24A'!AB$140</f>
        <v>0</v>
      </c>
      <c r="GY31" s="377">
        <f>'24A'!AC$140</f>
        <v>0</v>
      </c>
      <c r="GZ31" s="377">
        <f>'24A'!AD$140</f>
        <v>0</v>
      </c>
      <c r="HA31" s="377">
        <f>'24A'!AE$140</f>
        <v>0</v>
      </c>
      <c r="HB31" s="377">
        <f>'24A'!AF$140</f>
        <v>0</v>
      </c>
      <c r="HC31" s="377">
        <f>'24A'!Y$141</f>
        <v>0</v>
      </c>
      <c r="HD31" s="377">
        <f>'24A'!Z$141</f>
        <v>0</v>
      </c>
      <c r="HE31" s="377">
        <f>'24A'!AA$141</f>
        <v>0</v>
      </c>
      <c r="HF31" s="377">
        <f>'24A'!AB$141</f>
        <v>0</v>
      </c>
      <c r="HG31" s="377">
        <f>'24A'!AC$141</f>
        <v>0</v>
      </c>
      <c r="HH31" s="377">
        <f>'24A'!AD$141</f>
        <v>0</v>
      </c>
      <c r="HI31" s="377">
        <f>'24A'!AE$141</f>
        <v>0</v>
      </c>
      <c r="HJ31" s="377">
        <f>'24A'!AF$141</f>
        <v>0</v>
      </c>
      <c r="HK31" s="377">
        <f>'24A'!Y$142</f>
        <v>0</v>
      </c>
      <c r="HL31" s="377">
        <f>'24A'!Z$142</f>
        <v>0</v>
      </c>
      <c r="HM31" s="377">
        <f>'24A'!AA$142</f>
        <v>0</v>
      </c>
      <c r="HN31" s="377">
        <f>'24A'!AB$142</f>
        <v>0</v>
      </c>
      <c r="HO31" s="377">
        <f>'24A'!AC$142</f>
        <v>0</v>
      </c>
      <c r="HP31" s="377">
        <f>'24A'!AD$142</f>
        <v>0</v>
      </c>
      <c r="HQ31" s="377">
        <f>'24A'!AE$142</f>
        <v>0</v>
      </c>
      <c r="HR31" s="377">
        <f>'24A'!AF$142</f>
        <v>0</v>
      </c>
      <c r="HS31" s="377">
        <f>'24A'!Y$143</f>
        <v>0</v>
      </c>
      <c r="HT31" s="377">
        <f>'24A'!Z$143</f>
        <v>0</v>
      </c>
      <c r="HU31" s="377">
        <f>'24A'!AA$143</f>
        <v>0</v>
      </c>
      <c r="HV31" s="377">
        <f>'24A'!AB$143</f>
        <v>0</v>
      </c>
      <c r="HW31" s="377">
        <f>'24A'!AC$143</f>
        <v>0</v>
      </c>
      <c r="HX31" s="377">
        <f>'24A'!AD$143</f>
        <v>0</v>
      </c>
      <c r="HY31" s="377">
        <f>'24A'!AE$143</f>
        <v>0</v>
      </c>
      <c r="HZ31" s="377">
        <f>'24A'!AF$143</f>
        <v>0</v>
      </c>
      <c r="IA31" s="377">
        <f>'24A'!Y$144</f>
        <v>0</v>
      </c>
      <c r="IB31" s="377">
        <f>'24A'!Z$144</f>
        <v>0</v>
      </c>
      <c r="IC31" s="377">
        <f>'24A'!AA$144</f>
        <v>0</v>
      </c>
      <c r="ID31" s="377">
        <f>'24A'!AB$144</f>
        <v>0</v>
      </c>
      <c r="IE31" s="377">
        <f>'24A'!AC$144</f>
        <v>0</v>
      </c>
      <c r="IF31" s="377">
        <f>'24A'!AD$144</f>
        <v>0</v>
      </c>
      <c r="IG31" s="377">
        <f>'24A'!AE$144</f>
        <v>0</v>
      </c>
      <c r="IH31" s="377">
        <f>'24A'!AF$144</f>
        <v>0</v>
      </c>
      <c r="II31" s="377">
        <f>'24A'!Y$146</f>
        <v>0</v>
      </c>
      <c r="IJ31" s="377">
        <f>'24A'!Z$146</f>
        <v>0</v>
      </c>
      <c r="IK31" s="377">
        <f>'24A'!AA$146</f>
        <v>0</v>
      </c>
      <c r="IL31" s="377">
        <f>'24A'!AB$146</f>
        <v>0</v>
      </c>
      <c r="IM31" s="377">
        <f>'24A'!AC$146</f>
        <v>0</v>
      </c>
      <c r="IN31" s="377">
        <f>'24A'!AD$146</f>
        <v>0</v>
      </c>
      <c r="IO31" s="377">
        <f>'24A'!AE$146</f>
        <v>0</v>
      </c>
      <c r="IP31" s="377">
        <f>'24A'!AF$146</f>
        <v>0</v>
      </c>
      <c r="IQ31" s="377">
        <f>'24A'!AG$146</f>
        <v>0</v>
      </c>
      <c r="IR31" s="377">
        <f>'24A'!AH$146</f>
        <v>0</v>
      </c>
      <c r="IS31" s="377">
        <f>'24A'!Y$147</f>
        <v>0</v>
      </c>
      <c r="IT31" s="377">
        <f>'24A'!Z$147</f>
        <v>0</v>
      </c>
      <c r="IU31" s="377">
        <f>'24A'!AA$147</f>
        <v>0</v>
      </c>
      <c r="IV31" s="377">
        <f>'24A'!AB$147</f>
        <v>0</v>
      </c>
      <c r="IW31" s="377">
        <f>'24A'!AC$147</f>
        <v>0</v>
      </c>
      <c r="IX31" s="377">
        <f>'24A'!AD$147</f>
        <v>0</v>
      </c>
      <c r="IY31" s="377">
        <f>'24A'!AE$147</f>
        <v>0</v>
      </c>
      <c r="IZ31" s="377">
        <f>'24A'!AF$147</f>
        <v>0</v>
      </c>
      <c r="JA31" s="377">
        <f>'24A'!AG$147</f>
        <v>0</v>
      </c>
      <c r="JB31" s="377">
        <f>'24A'!AH$147</f>
        <v>0</v>
      </c>
      <c r="JC31" s="377">
        <f>'24A'!Y$148</f>
        <v>0</v>
      </c>
      <c r="JD31" s="377">
        <f>'24A'!Z$148</f>
        <v>0</v>
      </c>
      <c r="JE31" s="377">
        <f>'24A'!AA$148</f>
        <v>0</v>
      </c>
      <c r="JF31" s="377">
        <f>'24A'!AB$148</f>
        <v>0</v>
      </c>
      <c r="JG31" s="377">
        <f>'24A'!AC$148</f>
        <v>0</v>
      </c>
      <c r="JH31" s="377">
        <f>'24A'!AD$148</f>
        <v>0</v>
      </c>
      <c r="JI31" s="377">
        <f>'24A'!AE$148</f>
        <v>0</v>
      </c>
      <c r="JJ31" s="377">
        <f>'24A'!AF$148</f>
        <v>0</v>
      </c>
      <c r="JK31" s="377">
        <f>'24A'!AG$148</f>
        <v>0</v>
      </c>
      <c r="JL31" s="377">
        <f>'24A'!AH$148</f>
        <v>0</v>
      </c>
      <c r="JM31" s="377">
        <f>'24A'!Y$149</f>
        <v>0</v>
      </c>
      <c r="JN31" s="377">
        <f>'24A'!Z$149</f>
        <v>0</v>
      </c>
      <c r="JO31" s="377">
        <f>'24A'!AA$149</f>
        <v>0</v>
      </c>
      <c r="JP31" s="377">
        <f>'24A'!AB$149</f>
        <v>0</v>
      </c>
      <c r="JQ31" s="377">
        <f>'24A'!AC$149</f>
        <v>0</v>
      </c>
      <c r="JR31" s="377">
        <f>'24A'!AD$149</f>
        <v>0</v>
      </c>
      <c r="JS31" s="377">
        <f>'24A'!AE$149</f>
        <v>0</v>
      </c>
      <c r="JT31" s="377">
        <f>'24A'!AF$149</f>
        <v>0</v>
      </c>
      <c r="JU31" s="377">
        <f>'24A'!AG$149</f>
        <v>0</v>
      </c>
      <c r="JV31" s="377">
        <f>'24A'!AH$149</f>
        <v>0</v>
      </c>
      <c r="JW31" s="377">
        <f>'24A'!Y$150</f>
        <v>0</v>
      </c>
      <c r="JX31" s="377">
        <f>'24A'!Z$150</f>
        <v>0</v>
      </c>
      <c r="JY31" s="377">
        <f>'24A'!AA$150</f>
        <v>0</v>
      </c>
      <c r="JZ31" s="377">
        <f>'24A'!AB$150</f>
        <v>0</v>
      </c>
      <c r="KA31" s="377">
        <f>'24A'!AC$150</f>
        <v>0</v>
      </c>
      <c r="KB31" s="377">
        <f>'24A'!AD$150</f>
        <v>0</v>
      </c>
      <c r="KC31" s="377">
        <f>'24A'!AE$150</f>
        <v>0</v>
      </c>
      <c r="KD31" s="377">
        <f>'24A'!AF$150</f>
        <v>0</v>
      </c>
      <c r="KE31" s="377">
        <f>'24A'!AG$150</f>
        <v>0</v>
      </c>
      <c r="KF31" s="377">
        <f>'24A'!AH$150</f>
        <v>0</v>
      </c>
      <c r="KG31" s="377">
        <f>'24A'!Y$152</f>
        <v>0</v>
      </c>
      <c r="KH31" s="377">
        <f>'24A'!Z$152</f>
        <v>0</v>
      </c>
      <c r="KI31" s="377">
        <f>'24A'!AA$152</f>
        <v>0</v>
      </c>
      <c r="KJ31" s="377">
        <f>'24A'!AB$152</f>
        <v>0</v>
      </c>
      <c r="KK31" s="377">
        <f>'24A'!AC$152</f>
        <v>0</v>
      </c>
      <c r="KL31" s="377">
        <f>'24A'!AD$152</f>
        <v>0</v>
      </c>
      <c r="KM31" s="377">
        <f>'24A'!AE$152</f>
        <v>0</v>
      </c>
    </row>
    <row r="32" spans="1:299" s="380" customFormat="1">
      <c r="A32" s="375">
        <v>25</v>
      </c>
      <c r="B32" s="376">
        <f>'25A'!$G$6</f>
        <v>0</v>
      </c>
      <c r="C32" s="377">
        <f>'25A'!C$112</f>
        <v>0</v>
      </c>
      <c r="D32" s="377">
        <f>'25A'!D$112</f>
        <v>0</v>
      </c>
      <c r="E32" s="377">
        <f>'25A'!E$112</f>
        <v>0</v>
      </c>
      <c r="F32" s="377">
        <f>'25A'!F$112</f>
        <v>0</v>
      </c>
      <c r="G32" s="377">
        <f>'25A'!G$112</f>
        <v>0</v>
      </c>
      <c r="H32" s="377">
        <f>'25A'!H$112</f>
        <v>0</v>
      </c>
      <c r="I32" s="377">
        <f>'25A'!I$112</f>
        <v>0</v>
      </c>
      <c r="J32" s="377">
        <f>'25A'!J$112</f>
        <v>0</v>
      </c>
      <c r="K32" s="377">
        <f>'25A'!K$112</f>
        <v>0</v>
      </c>
      <c r="L32" s="377">
        <f>'25A'!L$112</f>
        <v>0</v>
      </c>
      <c r="M32" s="377">
        <f>'25A'!M$112</f>
        <v>0</v>
      </c>
      <c r="N32" s="377">
        <f>'25A'!N$112</f>
        <v>0</v>
      </c>
      <c r="O32" s="377">
        <f>'25A'!O$112</f>
        <v>0</v>
      </c>
      <c r="P32" s="377">
        <f>'25A'!P$112</f>
        <v>0</v>
      </c>
      <c r="Q32" s="377">
        <f>'25A'!Q$112</f>
        <v>0</v>
      </c>
      <c r="R32" s="377">
        <f>'25A'!R$112</f>
        <v>0</v>
      </c>
      <c r="S32" s="378">
        <f>'25A'!Y$117</f>
        <v>0</v>
      </c>
      <c r="T32" s="378">
        <f>'25A'!Z$117</f>
        <v>0</v>
      </c>
      <c r="U32" s="378">
        <f>'25A'!AA$117</f>
        <v>0</v>
      </c>
      <c r="V32" s="378">
        <f>'25A'!AB$117</f>
        <v>0</v>
      </c>
      <c r="W32" s="378">
        <f>'25A'!AC$117</f>
        <v>0</v>
      </c>
      <c r="X32" s="378">
        <f>'25A'!AD$117</f>
        <v>0</v>
      </c>
      <c r="Y32" s="378">
        <f>'25A'!AE$117</f>
        <v>0</v>
      </c>
      <c r="Z32" s="378">
        <f>'25A'!AF$117</f>
        <v>0</v>
      </c>
      <c r="AA32" s="378">
        <f>'25A'!AG$117</f>
        <v>0</v>
      </c>
      <c r="AB32" s="378">
        <f>'25A'!AH$117</f>
        <v>0</v>
      </c>
      <c r="AC32" s="378">
        <f>'25A'!AI$117</f>
        <v>0</v>
      </c>
      <c r="AD32" s="378">
        <f>'25A'!AJ$117</f>
        <v>0</v>
      </c>
      <c r="AE32" s="377">
        <f>'25A'!Y$118</f>
        <v>0</v>
      </c>
      <c r="AF32" s="377">
        <f>'25A'!Z$118</f>
        <v>0</v>
      </c>
      <c r="AG32" s="377">
        <f>'25A'!AA$118</f>
        <v>0</v>
      </c>
      <c r="AH32" s="377">
        <f>'25A'!AB$118</f>
        <v>0</v>
      </c>
      <c r="AI32" s="377">
        <f>'25A'!AC$118</f>
        <v>0</v>
      </c>
      <c r="AJ32" s="377">
        <f>'25A'!AD$118</f>
        <v>0</v>
      </c>
      <c r="AK32" s="377">
        <f>'25A'!AE$118</f>
        <v>0</v>
      </c>
      <c r="AL32" s="377">
        <f>'25A'!AF$118</f>
        <v>0</v>
      </c>
      <c r="AM32" s="377">
        <f>'25A'!AG$118</f>
        <v>0</v>
      </c>
      <c r="AN32" s="377">
        <f>'25A'!AH$118</f>
        <v>0</v>
      </c>
      <c r="AO32" s="377">
        <f>'25A'!AI$118</f>
        <v>0</v>
      </c>
      <c r="AP32" s="377">
        <f>'25A'!AJ$118</f>
        <v>0</v>
      </c>
      <c r="AQ32" s="377">
        <f>'25A'!Y$119</f>
        <v>0</v>
      </c>
      <c r="AR32" s="377">
        <f>'25A'!Z$119</f>
        <v>0</v>
      </c>
      <c r="AS32" s="377">
        <f>'25A'!AA$119</f>
        <v>0</v>
      </c>
      <c r="AT32" s="377">
        <f>'25A'!AB$119</f>
        <v>0</v>
      </c>
      <c r="AU32" s="377">
        <f>'25A'!AC$119</f>
        <v>0</v>
      </c>
      <c r="AV32" s="377">
        <f>'25A'!AD$119</f>
        <v>0</v>
      </c>
      <c r="AW32" s="377">
        <f>'25A'!AE$119</f>
        <v>0</v>
      </c>
      <c r="AX32" s="377">
        <f>'25A'!AF$119</f>
        <v>0</v>
      </c>
      <c r="AY32" s="377">
        <f>'25A'!AG$119</f>
        <v>0</v>
      </c>
      <c r="AZ32" s="377">
        <f>'25A'!AH$119</f>
        <v>0</v>
      </c>
      <c r="BA32" s="377">
        <f>'25A'!AI$119</f>
        <v>0</v>
      </c>
      <c r="BB32" s="377">
        <f>'25A'!AJ$119</f>
        <v>0</v>
      </c>
      <c r="BC32" s="377">
        <f>'25A'!Y$120</f>
        <v>0</v>
      </c>
      <c r="BD32" s="377">
        <f>'25A'!Z$120</f>
        <v>0</v>
      </c>
      <c r="BE32" s="377">
        <f>'25A'!AA$120</f>
        <v>0</v>
      </c>
      <c r="BF32" s="377">
        <f>'25A'!AB$120</f>
        <v>0</v>
      </c>
      <c r="BG32" s="377">
        <f>'25A'!AC$120</f>
        <v>0</v>
      </c>
      <c r="BH32" s="377">
        <f>'25A'!AD$120</f>
        <v>0</v>
      </c>
      <c r="BI32" s="377">
        <f>'25A'!AE$120</f>
        <v>0</v>
      </c>
      <c r="BJ32" s="377">
        <f>'25A'!AF$120</f>
        <v>0</v>
      </c>
      <c r="BK32" s="377">
        <f>'25A'!AG$120</f>
        <v>0</v>
      </c>
      <c r="BL32" s="377">
        <f>'25A'!AH$120</f>
        <v>0</v>
      </c>
      <c r="BM32" s="377">
        <f>'25A'!AI$120</f>
        <v>0</v>
      </c>
      <c r="BN32" s="377">
        <f>'25A'!AJ$120</f>
        <v>0</v>
      </c>
      <c r="BO32" s="377">
        <f>'25A'!Y$121</f>
        <v>0</v>
      </c>
      <c r="BP32" s="377">
        <f>'25A'!Z$121</f>
        <v>0</v>
      </c>
      <c r="BQ32" s="377">
        <f>'25A'!AA$121</f>
        <v>0</v>
      </c>
      <c r="BR32" s="377">
        <f>'25A'!AB$121</f>
        <v>0</v>
      </c>
      <c r="BS32" s="377">
        <f>'25A'!AC$121</f>
        <v>0</v>
      </c>
      <c r="BT32" s="377">
        <f>'25A'!AD$121</f>
        <v>0</v>
      </c>
      <c r="BU32" s="377">
        <f>'25A'!AE$121</f>
        <v>0</v>
      </c>
      <c r="BV32" s="377">
        <f>'25A'!AF$121</f>
        <v>0</v>
      </c>
      <c r="BW32" s="377">
        <f>'25A'!AG$121</f>
        <v>0</v>
      </c>
      <c r="BX32" s="377">
        <f>'25A'!AH$121</f>
        <v>0</v>
      </c>
      <c r="BY32" s="377">
        <f>'25A'!AI$121</f>
        <v>0</v>
      </c>
      <c r="BZ32" s="377">
        <f>'25A'!AJ$121</f>
        <v>0</v>
      </c>
      <c r="CA32" s="379">
        <f>'25A'!Y$122</f>
        <v>0</v>
      </c>
      <c r="CB32" s="379">
        <f>'25A'!Z$122</f>
        <v>0</v>
      </c>
      <c r="CC32" s="379">
        <f>'25A'!AA$122</f>
        <v>0</v>
      </c>
      <c r="CD32" s="379">
        <f>'25A'!AB$122</f>
        <v>0</v>
      </c>
      <c r="CE32" s="379">
        <f>'25A'!AC$122</f>
        <v>0</v>
      </c>
      <c r="CF32" s="379">
        <f>'25A'!AD$122</f>
        <v>0</v>
      </c>
      <c r="CG32" s="379">
        <f>'25A'!AE$122</f>
        <v>0</v>
      </c>
      <c r="CH32" s="379">
        <f>'25A'!AF$122</f>
        <v>0</v>
      </c>
      <c r="CI32" s="379">
        <f>'25A'!AG$122</f>
        <v>0</v>
      </c>
      <c r="CJ32" s="379">
        <f>'25A'!AH$122</f>
        <v>0</v>
      </c>
      <c r="CK32" s="379">
        <f>'25A'!AI$122</f>
        <v>0</v>
      </c>
      <c r="CL32" s="379">
        <f>'25A'!AJ$122</f>
        <v>0</v>
      </c>
      <c r="CM32" s="379">
        <f>'25A'!Y$123</f>
        <v>0</v>
      </c>
      <c r="CN32" s="379">
        <f>'25A'!Z$123</f>
        <v>0</v>
      </c>
      <c r="CO32" s="379">
        <f>'25A'!AA$123</f>
        <v>0</v>
      </c>
      <c r="CP32" s="379">
        <f>'25A'!AB$123</f>
        <v>0</v>
      </c>
      <c r="CQ32" s="379">
        <f>'25A'!AC$123</f>
        <v>0</v>
      </c>
      <c r="CR32" s="379">
        <f>'25A'!AD$123</f>
        <v>0</v>
      </c>
      <c r="CS32" s="379">
        <f>'25A'!AE$123</f>
        <v>0</v>
      </c>
      <c r="CT32" s="379">
        <f>'25A'!AF$123</f>
        <v>0</v>
      </c>
      <c r="CU32" s="379">
        <f>'25A'!AG$123</f>
        <v>0</v>
      </c>
      <c r="CV32" s="379">
        <f>'25A'!AH$123</f>
        <v>0</v>
      </c>
      <c r="CW32" s="379">
        <f>'25A'!AI$123</f>
        <v>0</v>
      </c>
      <c r="CX32" s="379">
        <f>'25A'!AJ$123</f>
        <v>0</v>
      </c>
      <c r="CY32" s="379">
        <f>'25A'!Y$124</f>
        <v>0</v>
      </c>
      <c r="CZ32" s="379">
        <f>'25A'!Z$124</f>
        <v>0</v>
      </c>
      <c r="DA32" s="379">
        <f>'25A'!AA$124</f>
        <v>0</v>
      </c>
      <c r="DB32" s="379">
        <f>'25A'!AB$124</f>
        <v>0</v>
      </c>
      <c r="DC32" s="379">
        <f>'25A'!AC$124</f>
        <v>0</v>
      </c>
      <c r="DD32" s="379">
        <f>'25A'!AD$124</f>
        <v>0</v>
      </c>
      <c r="DE32" s="379">
        <f>'25A'!AE$124</f>
        <v>0</v>
      </c>
      <c r="DF32" s="379">
        <f>'25A'!AF$124</f>
        <v>0</v>
      </c>
      <c r="DG32" s="379">
        <f>'25A'!AG$124</f>
        <v>0</v>
      </c>
      <c r="DH32" s="379">
        <f>'25A'!AH$124</f>
        <v>0</v>
      </c>
      <c r="DI32" s="379">
        <f>'25A'!AI$124</f>
        <v>0</v>
      </c>
      <c r="DJ32" s="379">
        <f>'25A'!AJ$124</f>
        <v>0</v>
      </c>
      <c r="DK32" s="377">
        <f>'25A'!Y$127</f>
        <v>0</v>
      </c>
      <c r="DL32" s="377">
        <f>'25A'!Z$127</f>
        <v>0</v>
      </c>
      <c r="DM32" s="377">
        <f>'25A'!AA$127</f>
        <v>0</v>
      </c>
      <c r="DN32" s="377">
        <f>'25A'!AB$127</f>
        <v>0</v>
      </c>
      <c r="DO32" s="377">
        <f>'25A'!AC$127</f>
        <v>0</v>
      </c>
      <c r="DP32" s="377">
        <f>'25A'!AD$127</f>
        <v>0</v>
      </c>
      <c r="DQ32" s="377">
        <f>'25A'!AE$127</f>
        <v>0</v>
      </c>
      <c r="DR32" s="377">
        <f>'25A'!AF$127</f>
        <v>0</v>
      </c>
      <c r="DS32" s="377">
        <f>'25A'!Y$128</f>
        <v>0</v>
      </c>
      <c r="DT32" s="377">
        <f>'25A'!Z$128</f>
        <v>0</v>
      </c>
      <c r="DU32" s="377">
        <f>'25A'!AA$128</f>
        <v>0</v>
      </c>
      <c r="DV32" s="377">
        <f>'25A'!AB$128</f>
        <v>0</v>
      </c>
      <c r="DW32" s="377">
        <f>'25A'!AC$128</f>
        <v>0</v>
      </c>
      <c r="DX32" s="377">
        <f>'25A'!AD$128</f>
        <v>0</v>
      </c>
      <c r="DY32" s="377">
        <f>'25A'!AE$128</f>
        <v>0</v>
      </c>
      <c r="DZ32" s="377">
        <f>'25A'!AF$128</f>
        <v>0</v>
      </c>
      <c r="EA32" s="377">
        <f>'25A'!Y$129</f>
        <v>0</v>
      </c>
      <c r="EB32" s="377">
        <f>'25A'!Z$129</f>
        <v>0</v>
      </c>
      <c r="EC32" s="377">
        <f>'25A'!AA$129</f>
        <v>0</v>
      </c>
      <c r="ED32" s="377">
        <f>'25A'!AB$129</f>
        <v>0</v>
      </c>
      <c r="EE32" s="377">
        <f>'25A'!AC$129</f>
        <v>0</v>
      </c>
      <c r="EF32" s="377">
        <f>'25A'!AD$129</f>
        <v>0</v>
      </c>
      <c r="EG32" s="377">
        <f>'25A'!AE$129</f>
        <v>0</v>
      </c>
      <c r="EH32" s="377">
        <f>'25A'!AF$129</f>
        <v>0</v>
      </c>
      <c r="EI32" s="377">
        <f>'25A'!Y$130</f>
        <v>0</v>
      </c>
      <c r="EJ32" s="377">
        <f>'25A'!Z$130</f>
        <v>0</v>
      </c>
      <c r="EK32" s="377">
        <f>'25A'!AA$130</f>
        <v>0</v>
      </c>
      <c r="EL32" s="377">
        <f>'25A'!AB$130</f>
        <v>0</v>
      </c>
      <c r="EM32" s="377">
        <f>'25A'!AC$130</f>
        <v>0</v>
      </c>
      <c r="EN32" s="377">
        <f>'25A'!AD$130</f>
        <v>0</v>
      </c>
      <c r="EO32" s="377">
        <f>'25A'!AE$130</f>
        <v>0</v>
      </c>
      <c r="EP32" s="377">
        <f>'25A'!AF$130</f>
        <v>0</v>
      </c>
      <c r="EQ32" s="377">
        <f>'25A'!Y$131</f>
        <v>0</v>
      </c>
      <c r="ER32" s="377">
        <f>'25A'!Z$131</f>
        <v>0</v>
      </c>
      <c r="ES32" s="377">
        <f>'25A'!AA$131</f>
        <v>0</v>
      </c>
      <c r="ET32" s="377">
        <f>'25A'!AB$131</f>
        <v>0</v>
      </c>
      <c r="EU32" s="377">
        <f>'25A'!AC$131</f>
        <v>0</v>
      </c>
      <c r="EV32" s="377">
        <f>'25A'!AD$131</f>
        <v>0</v>
      </c>
      <c r="EW32" s="377">
        <f>'25A'!AE$131</f>
        <v>0</v>
      </c>
      <c r="EX32" s="377">
        <f>'25A'!AF$131</f>
        <v>0</v>
      </c>
      <c r="EY32" s="377">
        <f>'25A'!Y$132</f>
        <v>0</v>
      </c>
      <c r="EZ32" s="377">
        <f>'25A'!Z$132</f>
        <v>0</v>
      </c>
      <c r="FA32" s="377">
        <f>'25A'!AA$132</f>
        <v>0</v>
      </c>
      <c r="FB32" s="377">
        <f>'25A'!AB$132</f>
        <v>0</v>
      </c>
      <c r="FC32" s="377">
        <f>'25A'!AC$132</f>
        <v>0</v>
      </c>
      <c r="FD32" s="377">
        <f>'25A'!AD$132</f>
        <v>0</v>
      </c>
      <c r="FE32" s="377">
        <f>'25A'!AE$132</f>
        <v>0</v>
      </c>
      <c r="FF32" s="377">
        <f>'25A'!AF$132</f>
        <v>0</v>
      </c>
      <c r="FG32" s="377">
        <f>'25A'!Y$133</f>
        <v>0</v>
      </c>
      <c r="FH32" s="377">
        <f>'25A'!Z$133</f>
        <v>0</v>
      </c>
      <c r="FI32" s="377">
        <f>'25A'!AA$133</f>
        <v>0</v>
      </c>
      <c r="FJ32" s="377">
        <f>'25A'!AB$133</f>
        <v>0</v>
      </c>
      <c r="FK32" s="377">
        <f>'25A'!AC$133</f>
        <v>0</v>
      </c>
      <c r="FL32" s="377">
        <f>'25A'!AD$133</f>
        <v>0</v>
      </c>
      <c r="FM32" s="377">
        <f>'25A'!AE$133</f>
        <v>0</v>
      </c>
      <c r="FN32" s="377">
        <f>'25A'!AF$133</f>
        <v>0</v>
      </c>
      <c r="FO32" s="377">
        <f>'25A'!Y$134</f>
        <v>0</v>
      </c>
      <c r="FP32" s="377">
        <f>'25A'!Z$134</f>
        <v>0</v>
      </c>
      <c r="FQ32" s="377">
        <f>'25A'!AA$134</f>
        <v>0</v>
      </c>
      <c r="FR32" s="377">
        <f>'25A'!AB$134</f>
        <v>0</v>
      </c>
      <c r="FS32" s="377">
        <f>'25A'!AC$134</f>
        <v>0</v>
      </c>
      <c r="FT32" s="377">
        <f>'25A'!AD$134</f>
        <v>0</v>
      </c>
      <c r="FU32" s="377">
        <f>'25A'!AE$134</f>
        <v>0</v>
      </c>
      <c r="FV32" s="377">
        <f>'25A'!AF$134</f>
        <v>0</v>
      </c>
      <c r="FW32" s="377">
        <f>'25A'!Y$137</f>
        <v>0</v>
      </c>
      <c r="FX32" s="377">
        <f>'25A'!Z$137</f>
        <v>0</v>
      </c>
      <c r="FY32" s="377">
        <f>'25A'!AA$137</f>
        <v>0</v>
      </c>
      <c r="FZ32" s="377">
        <f>'25A'!AB$137</f>
        <v>0</v>
      </c>
      <c r="GA32" s="377">
        <f>'25A'!AC$137</f>
        <v>0</v>
      </c>
      <c r="GB32" s="377">
        <f>'25A'!AD$137</f>
        <v>0</v>
      </c>
      <c r="GC32" s="377">
        <f>'25A'!AE$137</f>
        <v>0</v>
      </c>
      <c r="GD32" s="377">
        <f>'25A'!AF$137</f>
        <v>0</v>
      </c>
      <c r="GE32" s="377">
        <f>'25A'!Y$138</f>
        <v>0</v>
      </c>
      <c r="GF32" s="377">
        <f>'25A'!Z$138</f>
        <v>0</v>
      </c>
      <c r="GG32" s="377">
        <f>'25A'!AA$138</f>
        <v>0</v>
      </c>
      <c r="GH32" s="377">
        <f>'25A'!AB$138</f>
        <v>0</v>
      </c>
      <c r="GI32" s="377">
        <f>'25A'!AC$138</f>
        <v>0</v>
      </c>
      <c r="GJ32" s="377">
        <f>'25A'!AD$138</f>
        <v>0</v>
      </c>
      <c r="GK32" s="377">
        <f>'25A'!AE$138</f>
        <v>0</v>
      </c>
      <c r="GL32" s="377">
        <f>'25A'!AF$138</f>
        <v>0</v>
      </c>
      <c r="GM32" s="377">
        <f>'25A'!Y$139</f>
        <v>0</v>
      </c>
      <c r="GN32" s="377">
        <f>'25A'!Z$139</f>
        <v>0</v>
      </c>
      <c r="GO32" s="377">
        <f>'25A'!AA$139</f>
        <v>0</v>
      </c>
      <c r="GP32" s="377">
        <f>'25A'!AB$139</f>
        <v>0</v>
      </c>
      <c r="GQ32" s="377">
        <f>'25A'!AC$139</f>
        <v>0</v>
      </c>
      <c r="GR32" s="377">
        <f>'25A'!AD$139</f>
        <v>0</v>
      </c>
      <c r="GS32" s="377">
        <f>'25A'!AE$139</f>
        <v>0</v>
      </c>
      <c r="GT32" s="377">
        <f>'25A'!AF$139</f>
        <v>0</v>
      </c>
      <c r="GU32" s="377">
        <f>'25A'!Y$140</f>
        <v>0</v>
      </c>
      <c r="GV32" s="377">
        <f>'25A'!Z$140</f>
        <v>0</v>
      </c>
      <c r="GW32" s="377">
        <f>'25A'!AA$140</f>
        <v>0</v>
      </c>
      <c r="GX32" s="377">
        <f>'25A'!AB$140</f>
        <v>0</v>
      </c>
      <c r="GY32" s="377">
        <f>'25A'!AC$140</f>
        <v>0</v>
      </c>
      <c r="GZ32" s="377">
        <f>'25A'!AD$140</f>
        <v>0</v>
      </c>
      <c r="HA32" s="377">
        <f>'25A'!AE$140</f>
        <v>0</v>
      </c>
      <c r="HB32" s="377">
        <f>'25A'!AF$140</f>
        <v>0</v>
      </c>
      <c r="HC32" s="377">
        <f>'25A'!Y$141</f>
        <v>0</v>
      </c>
      <c r="HD32" s="377">
        <f>'25A'!Z$141</f>
        <v>0</v>
      </c>
      <c r="HE32" s="377">
        <f>'25A'!AA$141</f>
        <v>0</v>
      </c>
      <c r="HF32" s="377">
        <f>'25A'!AB$141</f>
        <v>0</v>
      </c>
      <c r="HG32" s="377">
        <f>'25A'!AC$141</f>
        <v>0</v>
      </c>
      <c r="HH32" s="377">
        <f>'25A'!AD$141</f>
        <v>0</v>
      </c>
      <c r="HI32" s="377">
        <f>'25A'!AE$141</f>
        <v>0</v>
      </c>
      <c r="HJ32" s="377">
        <f>'25A'!AF$141</f>
        <v>0</v>
      </c>
      <c r="HK32" s="377">
        <f>'25A'!Y$142</f>
        <v>0</v>
      </c>
      <c r="HL32" s="377">
        <f>'25A'!Z$142</f>
        <v>0</v>
      </c>
      <c r="HM32" s="377">
        <f>'25A'!AA$142</f>
        <v>0</v>
      </c>
      <c r="HN32" s="377">
        <f>'25A'!AB$142</f>
        <v>0</v>
      </c>
      <c r="HO32" s="377">
        <f>'25A'!AC$142</f>
        <v>0</v>
      </c>
      <c r="HP32" s="377">
        <f>'25A'!AD$142</f>
        <v>0</v>
      </c>
      <c r="HQ32" s="377">
        <f>'25A'!AE$142</f>
        <v>0</v>
      </c>
      <c r="HR32" s="377">
        <f>'25A'!AF$142</f>
        <v>0</v>
      </c>
      <c r="HS32" s="377">
        <f>'25A'!Y$143</f>
        <v>0</v>
      </c>
      <c r="HT32" s="377">
        <f>'25A'!Z$143</f>
        <v>0</v>
      </c>
      <c r="HU32" s="377">
        <f>'25A'!AA$143</f>
        <v>0</v>
      </c>
      <c r="HV32" s="377">
        <f>'25A'!AB$143</f>
        <v>0</v>
      </c>
      <c r="HW32" s="377">
        <f>'25A'!AC$143</f>
        <v>0</v>
      </c>
      <c r="HX32" s="377">
        <f>'25A'!AD$143</f>
        <v>0</v>
      </c>
      <c r="HY32" s="377">
        <f>'25A'!AE$143</f>
        <v>0</v>
      </c>
      <c r="HZ32" s="377">
        <f>'25A'!AF$143</f>
        <v>0</v>
      </c>
      <c r="IA32" s="377">
        <f>'25A'!Y$144</f>
        <v>0</v>
      </c>
      <c r="IB32" s="377">
        <f>'25A'!Z$144</f>
        <v>0</v>
      </c>
      <c r="IC32" s="377">
        <f>'25A'!AA$144</f>
        <v>0</v>
      </c>
      <c r="ID32" s="377">
        <f>'25A'!AB$144</f>
        <v>0</v>
      </c>
      <c r="IE32" s="377">
        <f>'25A'!AC$144</f>
        <v>0</v>
      </c>
      <c r="IF32" s="377">
        <f>'25A'!AD$144</f>
        <v>0</v>
      </c>
      <c r="IG32" s="377">
        <f>'25A'!AE$144</f>
        <v>0</v>
      </c>
      <c r="IH32" s="377">
        <f>'25A'!AF$144</f>
        <v>0</v>
      </c>
      <c r="II32" s="377">
        <f>'25A'!Y$146</f>
        <v>0</v>
      </c>
      <c r="IJ32" s="377">
        <f>'25A'!Z$146</f>
        <v>0</v>
      </c>
      <c r="IK32" s="377">
        <f>'25A'!AA$146</f>
        <v>0</v>
      </c>
      <c r="IL32" s="377">
        <f>'25A'!AB$146</f>
        <v>0</v>
      </c>
      <c r="IM32" s="377">
        <f>'25A'!AC$146</f>
        <v>0</v>
      </c>
      <c r="IN32" s="377">
        <f>'25A'!AD$146</f>
        <v>0</v>
      </c>
      <c r="IO32" s="377">
        <f>'25A'!AE$146</f>
        <v>0</v>
      </c>
      <c r="IP32" s="377">
        <f>'25A'!AF$146</f>
        <v>0</v>
      </c>
      <c r="IQ32" s="377">
        <f>'25A'!AG$146</f>
        <v>0</v>
      </c>
      <c r="IR32" s="377">
        <f>'25A'!AH$146</f>
        <v>0</v>
      </c>
      <c r="IS32" s="377">
        <f>'25A'!Y$147</f>
        <v>0</v>
      </c>
      <c r="IT32" s="377">
        <f>'25A'!Z$147</f>
        <v>0</v>
      </c>
      <c r="IU32" s="377">
        <f>'25A'!AA$147</f>
        <v>0</v>
      </c>
      <c r="IV32" s="377">
        <f>'25A'!AB$147</f>
        <v>0</v>
      </c>
      <c r="IW32" s="377">
        <f>'25A'!AC$147</f>
        <v>0</v>
      </c>
      <c r="IX32" s="377">
        <f>'25A'!AD$147</f>
        <v>0</v>
      </c>
      <c r="IY32" s="377">
        <f>'25A'!AE$147</f>
        <v>0</v>
      </c>
      <c r="IZ32" s="377">
        <f>'25A'!AF$147</f>
        <v>0</v>
      </c>
      <c r="JA32" s="377">
        <f>'25A'!AG$147</f>
        <v>0</v>
      </c>
      <c r="JB32" s="377">
        <f>'25A'!AH$147</f>
        <v>0</v>
      </c>
      <c r="JC32" s="377">
        <f>'25A'!Y$148</f>
        <v>0</v>
      </c>
      <c r="JD32" s="377">
        <f>'25A'!Z$148</f>
        <v>0</v>
      </c>
      <c r="JE32" s="377">
        <f>'25A'!AA$148</f>
        <v>0</v>
      </c>
      <c r="JF32" s="377">
        <f>'25A'!AB$148</f>
        <v>0</v>
      </c>
      <c r="JG32" s="377">
        <f>'25A'!AC$148</f>
        <v>0</v>
      </c>
      <c r="JH32" s="377">
        <f>'25A'!AD$148</f>
        <v>0</v>
      </c>
      <c r="JI32" s="377">
        <f>'25A'!AE$148</f>
        <v>0</v>
      </c>
      <c r="JJ32" s="377">
        <f>'25A'!AF$148</f>
        <v>0</v>
      </c>
      <c r="JK32" s="377">
        <f>'25A'!AG$148</f>
        <v>0</v>
      </c>
      <c r="JL32" s="377">
        <f>'25A'!AH$148</f>
        <v>0</v>
      </c>
      <c r="JM32" s="377">
        <f>'25A'!Y$149</f>
        <v>0</v>
      </c>
      <c r="JN32" s="377">
        <f>'25A'!Z$149</f>
        <v>0</v>
      </c>
      <c r="JO32" s="377">
        <f>'25A'!AA$149</f>
        <v>0</v>
      </c>
      <c r="JP32" s="377">
        <f>'25A'!AB$149</f>
        <v>0</v>
      </c>
      <c r="JQ32" s="377">
        <f>'25A'!AC$149</f>
        <v>0</v>
      </c>
      <c r="JR32" s="377">
        <f>'25A'!AD$149</f>
        <v>0</v>
      </c>
      <c r="JS32" s="377">
        <f>'25A'!AE$149</f>
        <v>0</v>
      </c>
      <c r="JT32" s="377">
        <f>'25A'!AF$149</f>
        <v>0</v>
      </c>
      <c r="JU32" s="377">
        <f>'25A'!AG$149</f>
        <v>0</v>
      </c>
      <c r="JV32" s="377">
        <f>'25A'!AH$149</f>
        <v>0</v>
      </c>
      <c r="JW32" s="377">
        <f>'25A'!Y$150</f>
        <v>0</v>
      </c>
      <c r="JX32" s="377">
        <f>'25A'!Z$150</f>
        <v>0</v>
      </c>
      <c r="JY32" s="377">
        <f>'25A'!AA$150</f>
        <v>0</v>
      </c>
      <c r="JZ32" s="377">
        <f>'25A'!AB$150</f>
        <v>0</v>
      </c>
      <c r="KA32" s="377">
        <f>'25A'!AC$150</f>
        <v>0</v>
      </c>
      <c r="KB32" s="377">
        <f>'25A'!AD$150</f>
        <v>0</v>
      </c>
      <c r="KC32" s="377">
        <f>'25A'!AE$150</f>
        <v>0</v>
      </c>
      <c r="KD32" s="377">
        <f>'25A'!AF$150</f>
        <v>0</v>
      </c>
      <c r="KE32" s="377">
        <f>'25A'!AG$150</f>
        <v>0</v>
      </c>
      <c r="KF32" s="377">
        <f>'25A'!AH$150</f>
        <v>0</v>
      </c>
      <c r="KG32" s="377">
        <f>'25A'!Y$152</f>
        <v>0</v>
      </c>
      <c r="KH32" s="377">
        <f>'25A'!Z$152</f>
        <v>0</v>
      </c>
      <c r="KI32" s="377">
        <f>'25A'!AA$152</f>
        <v>0</v>
      </c>
      <c r="KJ32" s="377">
        <f>'25A'!AB$152</f>
        <v>0</v>
      </c>
      <c r="KK32" s="377">
        <f>'25A'!AC$152</f>
        <v>0</v>
      </c>
      <c r="KL32" s="377">
        <f>'25A'!AD$152</f>
        <v>0</v>
      </c>
      <c r="KM32" s="377">
        <f>'25A'!AE$152</f>
        <v>0</v>
      </c>
    </row>
    <row r="33" spans="1:299" s="380" customFormat="1">
      <c r="A33" s="375">
        <v>26</v>
      </c>
      <c r="B33" s="376">
        <f>'26A'!$G$6</f>
        <v>0</v>
      </c>
      <c r="C33" s="377">
        <f>'26A'!C$112</f>
        <v>0</v>
      </c>
      <c r="D33" s="377">
        <f>'26A'!D$112</f>
        <v>0</v>
      </c>
      <c r="E33" s="377">
        <f>'26A'!E$112</f>
        <v>0</v>
      </c>
      <c r="F33" s="377">
        <f>'26A'!F$112</f>
        <v>0</v>
      </c>
      <c r="G33" s="377">
        <f>'26A'!G$112</f>
        <v>0</v>
      </c>
      <c r="H33" s="377">
        <f>'26A'!H$112</f>
        <v>0</v>
      </c>
      <c r="I33" s="377">
        <f>'26A'!I$112</f>
        <v>0</v>
      </c>
      <c r="J33" s="377">
        <f>'26A'!J$112</f>
        <v>0</v>
      </c>
      <c r="K33" s="377">
        <f>'26A'!K$112</f>
        <v>0</v>
      </c>
      <c r="L33" s="377">
        <f>'26A'!L$112</f>
        <v>0</v>
      </c>
      <c r="M33" s="377">
        <f>'26A'!M$112</f>
        <v>0</v>
      </c>
      <c r="N33" s="377">
        <f>'26A'!N$112</f>
        <v>0</v>
      </c>
      <c r="O33" s="377">
        <f>'26A'!O$112</f>
        <v>0</v>
      </c>
      <c r="P33" s="377">
        <f>'26A'!P$112</f>
        <v>0</v>
      </c>
      <c r="Q33" s="377">
        <f>'26A'!Q$112</f>
        <v>0</v>
      </c>
      <c r="R33" s="377">
        <f>'26A'!R$112</f>
        <v>0</v>
      </c>
      <c r="S33" s="378">
        <f>'26A'!Y$117</f>
        <v>0</v>
      </c>
      <c r="T33" s="378">
        <f>'26A'!Z$117</f>
        <v>0</v>
      </c>
      <c r="U33" s="378">
        <f>'26A'!AA$117</f>
        <v>0</v>
      </c>
      <c r="V33" s="378">
        <f>'26A'!AB$117</f>
        <v>0</v>
      </c>
      <c r="W33" s="378">
        <f>'26A'!AC$117</f>
        <v>0</v>
      </c>
      <c r="X33" s="378">
        <f>'26A'!AD$117</f>
        <v>0</v>
      </c>
      <c r="Y33" s="378">
        <f>'26A'!AE$117</f>
        <v>0</v>
      </c>
      <c r="Z33" s="378">
        <f>'26A'!AF$117</f>
        <v>0</v>
      </c>
      <c r="AA33" s="378">
        <f>'26A'!AG$117</f>
        <v>0</v>
      </c>
      <c r="AB33" s="378">
        <f>'26A'!AH$117</f>
        <v>0</v>
      </c>
      <c r="AC33" s="378">
        <f>'26A'!AI$117</f>
        <v>0</v>
      </c>
      <c r="AD33" s="378">
        <f>'26A'!AJ$117</f>
        <v>0</v>
      </c>
      <c r="AE33" s="377">
        <f>'26A'!Y$118</f>
        <v>0</v>
      </c>
      <c r="AF33" s="377">
        <f>'26A'!Z$118</f>
        <v>0</v>
      </c>
      <c r="AG33" s="377">
        <f>'26A'!AA$118</f>
        <v>0</v>
      </c>
      <c r="AH33" s="377">
        <f>'26A'!AB$118</f>
        <v>0</v>
      </c>
      <c r="AI33" s="377">
        <f>'26A'!AC$118</f>
        <v>0</v>
      </c>
      <c r="AJ33" s="377">
        <f>'26A'!AD$118</f>
        <v>0</v>
      </c>
      <c r="AK33" s="377">
        <f>'26A'!AE$118</f>
        <v>0</v>
      </c>
      <c r="AL33" s="377">
        <f>'26A'!AF$118</f>
        <v>0</v>
      </c>
      <c r="AM33" s="377">
        <f>'26A'!AG$118</f>
        <v>0</v>
      </c>
      <c r="AN33" s="377">
        <f>'26A'!AH$118</f>
        <v>0</v>
      </c>
      <c r="AO33" s="377">
        <f>'26A'!AI$118</f>
        <v>0</v>
      </c>
      <c r="AP33" s="377">
        <f>'26A'!AJ$118</f>
        <v>0</v>
      </c>
      <c r="AQ33" s="377">
        <f>'26A'!Y$119</f>
        <v>0</v>
      </c>
      <c r="AR33" s="377">
        <f>'26A'!Z$119</f>
        <v>0</v>
      </c>
      <c r="AS33" s="377">
        <f>'26A'!AA$119</f>
        <v>0</v>
      </c>
      <c r="AT33" s="377">
        <f>'26A'!AB$119</f>
        <v>0</v>
      </c>
      <c r="AU33" s="377">
        <f>'26A'!AC$119</f>
        <v>0</v>
      </c>
      <c r="AV33" s="377">
        <f>'26A'!AD$119</f>
        <v>0</v>
      </c>
      <c r="AW33" s="377">
        <f>'26A'!AE$119</f>
        <v>0</v>
      </c>
      <c r="AX33" s="377">
        <f>'26A'!AF$119</f>
        <v>0</v>
      </c>
      <c r="AY33" s="377">
        <f>'26A'!AG$119</f>
        <v>0</v>
      </c>
      <c r="AZ33" s="377">
        <f>'26A'!AH$119</f>
        <v>0</v>
      </c>
      <c r="BA33" s="377">
        <f>'26A'!AI$119</f>
        <v>0</v>
      </c>
      <c r="BB33" s="377">
        <f>'26A'!AJ$119</f>
        <v>0</v>
      </c>
      <c r="BC33" s="377">
        <f>'26A'!Y$120</f>
        <v>0</v>
      </c>
      <c r="BD33" s="377">
        <f>'26A'!Z$120</f>
        <v>0</v>
      </c>
      <c r="BE33" s="377">
        <f>'26A'!AA$120</f>
        <v>0</v>
      </c>
      <c r="BF33" s="377">
        <f>'26A'!AB$120</f>
        <v>0</v>
      </c>
      <c r="BG33" s="377">
        <f>'26A'!AC$120</f>
        <v>0</v>
      </c>
      <c r="BH33" s="377">
        <f>'26A'!AD$120</f>
        <v>0</v>
      </c>
      <c r="BI33" s="377">
        <f>'26A'!AE$120</f>
        <v>0</v>
      </c>
      <c r="BJ33" s="377">
        <f>'26A'!AF$120</f>
        <v>0</v>
      </c>
      <c r="BK33" s="377">
        <f>'26A'!AG$120</f>
        <v>0</v>
      </c>
      <c r="BL33" s="377">
        <f>'26A'!AH$120</f>
        <v>0</v>
      </c>
      <c r="BM33" s="377">
        <f>'26A'!AI$120</f>
        <v>0</v>
      </c>
      <c r="BN33" s="377">
        <f>'26A'!AJ$120</f>
        <v>0</v>
      </c>
      <c r="BO33" s="377">
        <f>'26A'!Y$121</f>
        <v>0</v>
      </c>
      <c r="BP33" s="377">
        <f>'26A'!Z$121</f>
        <v>0</v>
      </c>
      <c r="BQ33" s="377">
        <f>'26A'!AA$121</f>
        <v>0</v>
      </c>
      <c r="BR33" s="377">
        <f>'26A'!AB$121</f>
        <v>0</v>
      </c>
      <c r="BS33" s="377">
        <f>'26A'!AC$121</f>
        <v>0</v>
      </c>
      <c r="BT33" s="377">
        <f>'26A'!AD$121</f>
        <v>0</v>
      </c>
      <c r="BU33" s="377">
        <f>'26A'!AE$121</f>
        <v>0</v>
      </c>
      <c r="BV33" s="377">
        <f>'26A'!AF$121</f>
        <v>0</v>
      </c>
      <c r="BW33" s="377">
        <f>'26A'!AG$121</f>
        <v>0</v>
      </c>
      <c r="BX33" s="377">
        <f>'26A'!AH$121</f>
        <v>0</v>
      </c>
      <c r="BY33" s="377">
        <f>'26A'!AI$121</f>
        <v>0</v>
      </c>
      <c r="BZ33" s="377">
        <f>'26A'!AJ$121</f>
        <v>0</v>
      </c>
      <c r="CA33" s="379">
        <f>'26A'!Y$122</f>
        <v>0</v>
      </c>
      <c r="CB33" s="379">
        <f>'26A'!Z$122</f>
        <v>0</v>
      </c>
      <c r="CC33" s="379">
        <f>'26A'!AA$122</f>
        <v>0</v>
      </c>
      <c r="CD33" s="379">
        <f>'26A'!AB$122</f>
        <v>0</v>
      </c>
      <c r="CE33" s="379">
        <f>'26A'!AC$122</f>
        <v>0</v>
      </c>
      <c r="CF33" s="379">
        <f>'26A'!AD$122</f>
        <v>0</v>
      </c>
      <c r="CG33" s="379">
        <f>'26A'!AE$122</f>
        <v>0</v>
      </c>
      <c r="CH33" s="379">
        <f>'26A'!AF$122</f>
        <v>0</v>
      </c>
      <c r="CI33" s="379">
        <f>'26A'!AG$122</f>
        <v>0</v>
      </c>
      <c r="CJ33" s="379">
        <f>'26A'!AH$122</f>
        <v>0</v>
      </c>
      <c r="CK33" s="379">
        <f>'26A'!AI$122</f>
        <v>0</v>
      </c>
      <c r="CL33" s="379">
        <f>'26A'!AJ$122</f>
        <v>0</v>
      </c>
      <c r="CM33" s="379">
        <f>'26A'!Y$123</f>
        <v>0</v>
      </c>
      <c r="CN33" s="379">
        <f>'26A'!Z$123</f>
        <v>0</v>
      </c>
      <c r="CO33" s="379">
        <f>'26A'!AA$123</f>
        <v>0</v>
      </c>
      <c r="CP33" s="379">
        <f>'26A'!AB$123</f>
        <v>0</v>
      </c>
      <c r="CQ33" s="379">
        <f>'26A'!AC$123</f>
        <v>0</v>
      </c>
      <c r="CR33" s="379">
        <f>'26A'!AD$123</f>
        <v>0</v>
      </c>
      <c r="CS33" s="379">
        <f>'26A'!AE$123</f>
        <v>0</v>
      </c>
      <c r="CT33" s="379">
        <f>'26A'!AF$123</f>
        <v>0</v>
      </c>
      <c r="CU33" s="379">
        <f>'26A'!AG$123</f>
        <v>0</v>
      </c>
      <c r="CV33" s="379">
        <f>'26A'!AH$123</f>
        <v>0</v>
      </c>
      <c r="CW33" s="379">
        <f>'26A'!AI$123</f>
        <v>0</v>
      </c>
      <c r="CX33" s="379">
        <f>'26A'!AJ$123</f>
        <v>0</v>
      </c>
      <c r="CY33" s="379">
        <f>'26A'!Y$124</f>
        <v>0</v>
      </c>
      <c r="CZ33" s="379">
        <f>'26A'!Z$124</f>
        <v>0</v>
      </c>
      <c r="DA33" s="379">
        <f>'26A'!AA$124</f>
        <v>0</v>
      </c>
      <c r="DB33" s="379">
        <f>'26A'!AB$124</f>
        <v>0</v>
      </c>
      <c r="DC33" s="379">
        <f>'26A'!AC$124</f>
        <v>0</v>
      </c>
      <c r="DD33" s="379">
        <f>'26A'!AD$124</f>
        <v>0</v>
      </c>
      <c r="DE33" s="379">
        <f>'26A'!AE$124</f>
        <v>0</v>
      </c>
      <c r="DF33" s="379">
        <f>'26A'!AF$124</f>
        <v>0</v>
      </c>
      <c r="DG33" s="379">
        <f>'26A'!AG$124</f>
        <v>0</v>
      </c>
      <c r="DH33" s="379">
        <f>'26A'!AH$124</f>
        <v>0</v>
      </c>
      <c r="DI33" s="379">
        <f>'26A'!AI$124</f>
        <v>0</v>
      </c>
      <c r="DJ33" s="379">
        <f>'26A'!AJ$124</f>
        <v>0</v>
      </c>
      <c r="DK33" s="377">
        <f>'26A'!Y$127</f>
        <v>0</v>
      </c>
      <c r="DL33" s="377">
        <f>'26A'!Z$127</f>
        <v>0</v>
      </c>
      <c r="DM33" s="377">
        <f>'26A'!AA$127</f>
        <v>0</v>
      </c>
      <c r="DN33" s="377">
        <f>'26A'!AB$127</f>
        <v>0</v>
      </c>
      <c r="DO33" s="377">
        <f>'26A'!AC$127</f>
        <v>0</v>
      </c>
      <c r="DP33" s="377">
        <f>'26A'!AD$127</f>
        <v>0</v>
      </c>
      <c r="DQ33" s="377">
        <f>'26A'!AE$127</f>
        <v>0</v>
      </c>
      <c r="DR33" s="377">
        <f>'26A'!AF$127</f>
        <v>0</v>
      </c>
      <c r="DS33" s="377">
        <f>'26A'!Y$128</f>
        <v>0</v>
      </c>
      <c r="DT33" s="377">
        <f>'26A'!Z$128</f>
        <v>0</v>
      </c>
      <c r="DU33" s="377">
        <f>'26A'!AA$128</f>
        <v>0</v>
      </c>
      <c r="DV33" s="377">
        <f>'26A'!AB$128</f>
        <v>0</v>
      </c>
      <c r="DW33" s="377">
        <f>'26A'!AC$128</f>
        <v>0</v>
      </c>
      <c r="DX33" s="377">
        <f>'26A'!AD$128</f>
        <v>0</v>
      </c>
      <c r="DY33" s="377">
        <f>'26A'!AE$128</f>
        <v>0</v>
      </c>
      <c r="DZ33" s="377">
        <f>'26A'!AF$128</f>
        <v>0</v>
      </c>
      <c r="EA33" s="377">
        <f>'26A'!Y$129</f>
        <v>0</v>
      </c>
      <c r="EB33" s="377">
        <f>'26A'!Z$129</f>
        <v>0</v>
      </c>
      <c r="EC33" s="377">
        <f>'26A'!AA$129</f>
        <v>0</v>
      </c>
      <c r="ED33" s="377">
        <f>'26A'!AB$129</f>
        <v>0</v>
      </c>
      <c r="EE33" s="377">
        <f>'26A'!AC$129</f>
        <v>0</v>
      </c>
      <c r="EF33" s="377">
        <f>'26A'!AD$129</f>
        <v>0</v>
      </c>
      <c r="EG33" s="377">
        <f>'26A'!AE$129</f>
        <v>0</v>
      </c>
      <c r="EH33" s="377">
        <f>'26A'!AF$129</f>
        <v>0</v>
      </c>
      <c r="EI33" s="377">
        <f>'26A'!Y$130</f>
        <v>0</v>
      </c>
      <c r="EJ33" s="377">
        <f>'26A'!Z$130</f>
        <v>0</v>
      </c>
      <c r="EK33" s="377">
        <f>'26A'!AA$130</f>
        <v>0</v>
      </c>
      <c r="EL33" s="377">
        <f>'26A'!AB$130</f>
        <v>0</v>
      </c>
      <c r="EM33" s="377">
        <f>'26A'!AC$130</f>
        <v>0</v>
      </c>
      <c r="EN33" s="377">
        <f>'26A'!AD$130</f>
        <v>0</v>
      </c>
      <c r="EO33" s="377">
        <f>'26A'!AE$130</f>
        <v>0</v>
      </c>
      <c r="EP33" s="377">
        <f>'26A'!AF$130</f>
        <v>0</v>
      </c>
      <c r="EQ33" s="377">
        <f>'26A'!Y$131</f>
        <v>0</v>
      </c>
      <c r="ER33" s="377">
        <f>'26A'!Z$131</f>
        <v>0</v>
      </c>
      <c r="ES33" s="377">
        <f>'26A'!AA$131</f>
        <v>0</v>
      </c>
      <c r="ET33" s="377">
        <f>'26A'!AB$131</f>
        <v>0</v>
      </c>
      <c r="EU33" s="377">
        <f>'26A'!AC$131</f>
        <v>0</v>
      </c>
      <c r="EV33" s="377">
        <f>'26A'!AD$131</f>
        <v>0</v>
      </c>
      <c r="EW33" s="377">
        <f>'26A'!AE$131</f>
        <v>0</v>
      </c>
      <c r="EX33" s="377">
        <f>'26A'!AF$131</f>
        <v>0</v>
      </c>
      <c r="EY33" s="377">
        <f>'26A'!Y$132</f>
        <v>0</v>
      </c>
      <c r="EZ33" s="377">
        <f>'26A'!Z$132</f>
        <v>0</v>
      </c>
      <c r="FA33" s="377">
        <f>'26A'!AA$132</f>
        <v>0</v>
      </c>
      <c r="FB33" s="377">
        <f>'26A'!AB$132</f>
        <v>0</v>
      </c>
      <c r="FC33" s="377">
        <f>'26A'!AC$132</f>
        <v>0</v>
      </c>
      <c r="FD33" s="377">
        <f>'26A'!AD$132</f>
        <v>0</v>
      </c>
      <c r="FE33" s="377">
        <f>'26A'!AE$132</f>
        <v>0</v>
      </c>
      <c r="FF33" s="377">
        <f>'26A'!AF$132</f>
        <v>0</v>
      </c>
      <c r="FG33" s="377">
        <f>'26A'!Y$133</f>
        <v>0</v>
      </c>
      <c r="FH33" s="377">
        <f>'26A'!Z$133</f>
        <v>0</v>
      </c>
      <c r="FI33" s="377">
        <f>'26A'!AA$133</f>
        <v>0</v>
      </c>
      <c r="FJ33" s="377">
        <f>'26A'!AB$133</f>
        <v>0</v>
      </c>
      <c r="FK33" s="377">
        <f>'26A'!AC$133</f>
        <v>0</v>
      </c>
      <c r="FL33" s="377">
        <f>'26A'!AD$133</f>
        <v>0</v>
      </c>
      <c r="FM33" s="377">
        <f>'26A'!AE$133</f>
        <v>0</v>
      </c>
      <c r="FN33" s="377">
        <f>'26A'!AF$133</f>
        <v>0</v>
      </c>
      <c r="FO33" s="377">
        <f>'26A'!Y$134</f>
        <v>0</v>
      </c>
      <c r="FP33" s="377">
        <f>'26A'!Z$134</f>
        <v>0</v>
      </c>
      <c r="FQ33" s="377">
        <f>'26A'!AA$134</f>
        <v>0</v>
      </c>
      <c r="FR33" s="377">
        <f>'26A'!AB$134</f>
        <v>0</v>
      </c>
      <c r="FS33" s="377">
        <f>'26A'!AC$134</f>
        <v>0</v>
      </c>
      <c r="FT33" s="377">
        <f>'26A'!AD$134</f>
        <v>0</v>
      </c>
      <c r="FU33" s="377">
        <f>'26A'!AE$134</f>
        <v>0</v>
      </c>
      <c r="FV33" s="377">
        <f>'26A'!AF$134</f>
        <v>0</v>
      </c>
      <c r="FW33" s="377">
        <f>'26A'!Y$137</f>
        <v>0</v>
      </c>
      <c r="FX33" s="377">
        <f>'26A'!Z$137</f>
        <v>0</v>
      </c>
      <c r="FY33" s="377">
        <f>'26A'!AA$137</f>
        <v>0</v>
      </c>
      <c r="FZ33" s="377">
        <f>'26A'!AB$137</f>
        <v>0</v>
      </c>
      <c r="GA33" s="377">
        <f>'26A'!AC$137</f>
        <v>0</v>
      </c>
      <c r="GB33" s="377">
        <f>'26A'!AD$137</f>
        <v>0</v>
      </c>
      <c r="GC33" s="377">
        <f>'26A'!AE$137</f>
        <v>0</v>
      </c>
      <c r="GD33" s="377">
        <f>'26A'!AF$137</f>
        <v>0</v>
      </c>
      <c r="GE33" s="377">
        <f>'26A'!Y$138</f>
        <v>0</v>
      </c>
      <c r="GF33" s="377">
        <f>'26A'!Z$138</f>
        <v>0</v>
      </c>
      <c r="GG33" s="377">
        <f>'26A'!AA$138</f>
        <v>0</v>
      </c>
      <c r="GH33" s="377">
        <f>'26A'!AB$138</f>
        <v>0</v>
      </c>
      <c r="GI33" s="377">
        <f>'26A'!AC$138</f>
        <v>0</v>
      </c>
      <c r="GJ33" s="377">
        <f>'26A'!AD$138</f>
        <v>0</v>
      </c>
      <c r="GK33" s="377">
        <f>'26A'!AE$138</f>
        <v>0</v>
      </c>
      <c r="GL33" s="377">
        <f>'26A'!AF$138</f>
        <v>0</v>
      </c>
      <c r="GM33" s="377">
        <f>'26A'!Y$139</f>
        <v>0</v>
      </c>
      <c r="GN33" s="377">
        <f>'26A'!Z$139</f>
        <v>0</v>
      </c>
      <c r="GO33" s="377">
        <f>'26A'!AA$139</f>
        <v>0</v>
      </c>
      <c r="GP33" s="377">
        <f>'26A'!AB$139</f>
        <v>0</v>
      </c>
      <c r="GQ33" s="377">
        <f>'26A'!AC$139</f>
        <v>0</v>
      </c>
      <c r="GR33" s="377">
        <f>'26A'!AD$139</f>
        <v>0</v>
      </c>
      <c r="GS33" s="377">
        <f>'26A'!AE$139</f>
        <v>0</v>
      </c>
      <c r="GT33" s="377">
        <f>'26A'!AF$139</f>
        <v>0</v>
      </c>
      <c r="GU33" s="377">
        <f>'26A'!Y$140</f>
        <v>0</v>
      </c>
      <c r="GV33" s="377">
        <f>'26A'!Z$140</f>
        <v>0</v>
      </c>
      <c r="GW33" s="377">
        <f>'26A'!AA$140</f>
        <v>0</v>
      </c>
      <c r="GX33" s="377">
        <f>'26A'!AB$140</f>
        <v>0</v>
      </c>
      <c r="GY33" s="377">
        <f>'26A'!AC$140</f>
        <v>0</v>
      </c>
      <c r="GZ33" s="377">
        <f>'26A'!AD$140</f>
        <v>0</v>
      </c>
      <c r="HA33" s="377">
        <f>'26A'!AE$140</f>
        <v>0</v>
      </c>
      <c r="HB33" s="377">
        <f>'26A'!AF$140</f>
        <v>0</v>
      </c>
      <c r="HC33" s="377">
        <f>'26A'!Y$141</f>
        <v>0</v>
      </c>
      <c r="HD33" s="377">
        <f>'26A'!Z$141</f>
        <v>0</v>
      </c>
      <c r="HE33" s="377">
        <f>'26A'!AA$141</f>
        <v>0</v>
      </c>
      <c r="HF33" s="377">
        <f>'26A'!AB$141</f>
        <v>0</v>
      </c>
      <c r="HG33" s="377">
        <f>'26A'!AC$141</f>
        <v>0</v>
      </c>
      <c r="HH33" s="377">
        <f>'26A'!AD$141</f>
        <v>0</v>
      </c>
      <c r="HI33" s="377">
        <f>'26A'!AE$141</f>
        <v>0</v>
      </c>
      <c r="HJ33" s="377">
        <f>'26A'!AF$141</f>
        <v>0</v>
      </c>
      <c r="HK33" s="377">
        <f>'26A'!Y$142</f>
        <v>0</v>
      </c>
      <c r="HL33" s="377">
        <f>'26A'!Z$142</f>
        <v>0</v>
      </c>
      <c r="HM33" s="377">
        <f>'26A'!AA$142</f>
        <v>0</v>
      </c>
      <c r="HN33" s="377">
        <f>'26A'!AB$142</f>
        <v>0</v>
      </c>
      <c r="HO33" s="377">
        <f>'26A'!AC$142</f>
        <v>0</v>
      </c>
      <c r="HP33" s="377">
        <f>'26A'!AD$142</f>
        <v>0</v>
      </c>
      <c r="HQ33" s="377">
        <f>'26A'!AE$142</f>
        <v>0</v>
      </c>
      <c r="HR33" s="377">
        <f>'26A'!AF$142</f>
        <v>0</v>
      </c>
      <c r="HS33" s="377">
        <f>'26A'!Y$143</f>
        <v>0</v>
      </c>
      <c r="HT33" s="377">
        <f>'26A'!Z$143</f>
        <v>0</v>
      </c>
      <c r="HU33" s="377">
        <f>'26A'!AA$143</f>
        <v>0</v>
      </c>
      <c r="HV33" s="377">
        <f>'26A'!AB$143</f>
        <v>0</v>
      </c>
      <c r="HW33" s="377">
        <f>'26A'!AC$143</f>
        <v>0</v>
      </c>
      <c r="HX33" s="377">
        <f>'26A'!AD$143</f>
        <v>0</v>
      </c>
      <c r="HY33" s="377">
        <f>'26A'!AE$143</f>
        <v>0</v>
      </c>
      <c r="HZ33" s="377">
        <f>'26A'!AF$143</f>
        <v>0</v>
      </c>
      <c r="IA33" s="377">
        <f>'26A'!Y$144</f>
        <v>0</v>
      </c>
      <c r="IB33" s="377">
        <f>'26A'!Z$144</f>
        <v>0</v>
      </c>
      <c r="IC33" s="377">
        <f>'26A'!AA$144</f>
        <v>0</v>
      </c>
      <c r="ID33" s="377">
        <f>'26A'!AB$144</f>
        <v>0</v>
      </c>
      <c r="IE33" s="377">
        <f>'26A'!AC$144</f>
        <v>0</v>
      </c>
      <c r="IF33" s="377">
        <f>'26A'!AD$144</f>
        <v>0</v>
      </c>
      <c r="IG33" s="377">
        <f>'26A'!AE$144</f>
        <v>0</v>
      </c>
      <c r="IH33" s="377">
        <f>'26A'!AF$144</f>
        <v>0</v>
      </c>
      <c r="II33" s="377">
        <f>'26A'!Y$146</f>
        <v>0</v>
      </c>
      <c r="IJ33" s="377">
        <f>'26A'!Z$146</f>
        <v>0</v>
      </c>
      <c r="IK33" s="377">
        <f>'26A'!AA$146</f>
        <v>0</v>
      </c>
      <c r="IL33" s="377">
        <f>'26A'!AB$146</f>
        <v>0</v>
      </c>
      <c r="IM33" s="377">
        <f>'26A'!AC$146</f>
        <v>0</v>
      </c>
      <c r="IN33" s="377">
        <f>'26A'!AD$146</f>
        <v>0</v>
      </c>
      <c r="IO33" s="377">
        <f>'26A'!AE$146</f>
        <v>0</v>
      </c>
      <c r="IP33" s="377">
        <f>'26A'!AF$146</f>
        <v>0</v>
      </c>
      <c r="IQ33" s="377">
        <f>'26A'!AG$146</f>
        <v>0</v>
      </c>
      <c r="IR33" s="377">
        <f>'26A'!AH$146</f>
        <v>0</v>
      </c>
      <c r="IS33" s="377">
        <f>'26A'!Y$147</f>
        <v>0</v>
      </c>
      <c r="IT33" s="377">
        <f>'26A'!Z$147</f>
        <v>0</v>
      </c>
      <c r="IU33" s="377">
        <f>'26A'!AA$147</f>
        <v>0</v>
      </c>
      <c r="IV33" s="377">
        <f>'26A'!AB$147</f>
        <v>0</v>
      </c>
      <c r="IW33" s="377">
        <f>'26A'!AC$147</f>
        <v>0</v>
      </c>
      <c r="IX33" s="377">
        <f>'26A'!AD$147</f>
        <v>0</v>
      </c>
      <c r="IY33" s="377">
        <f>'26A'!AE$147</f>
        <v>0</v>
      </c>
      <c r="IZ33" s="377">
        <f>'26A'!AF$147</f>
        <v>0</v>
      </c>
      <c r="JA33" s="377">
        <f>'26A'!AG$147</f>
        <v>0</v>
      </c>
      <c r="JB33" s="377">
        <f>'26A'!AH$147</f>
        <v>0</v>
      </c>
      <c r="JC33" s="377">
        <f>'26A'!Y$148</f>
        <v>0</v>
      </c>
      <c r="JD33" s="377">
        <f>'26A'!Z$148</f>
        <v>0</v>
      </c>
      <c r="JE33" s="377">
        <f>'26A'!AA$148</f>
        <v>0</v>
      </c>
      <c r="JF33" s="377">
        <f>'26A'!AB$148</f>
        <v>0</v>
      </c>
      <c r="JG33" s="377">
        <f>'26A'!AC$148</f>
        <v>0</v>
      </c>
      <c r="JH33" s="377">
        <f>'26A'!AD$148</f>
        <v>0</v>
      </c>
      <c r="JI33" s="377">
        <f>'26A'!AE$148</f>
        <v>0</v>
      </c>
      <c r="JJ33" s="377">
        <f>'26A'!AF$148</f>
        <v>0</v>
      </c>
      <c r="JK33" s="377">
        <f>'26A'!AG$148</f>
        <v>0</v>
      </c>
      <c r="JL33" s="377">
        <f>'26A'!AH$148</f>
        <v>0</v>
      </c>
      <c r="JM33" s="377">
        <f>'26A'!Y$149</f>
        <v>0</v>
      </c>
      <c r="JN33" s="377">
        <f>'26A'!Z$149</f>
        <v>0</v>
      </c>
      <c r="JO33" s="377">
        <f>'26A'!AA$149</f>
        <v>0</v>
      </c>
      <c r="JP33" s="377">
        <f>'26A'!AB$149</f>
        <v>0</v>
      </c>
      <c r="JQ33" s="377">
        <f>'26A'!AC$149</f>
        <v>0</v>
      </c>
      <c r="JR33" s="377">
        <f>'26A'!AD$149</f>
        <v>0</v>
      </c>
      <c r="JS33" s="377">
        <f>'26A'!AE$149</f>
        <v>0</v>
      </c>
      <c r="JT33" s="377">
        <f>'26A'!AF$149</f>
        <v>0</v>
      </c>
      <c r="JU33" s="377">
        <f>'26A'!AG$149</f>
        <v>0</v>
      </c>
      <c r="JV33" s="377">
        <f>'26A'!AH$149</f>
        <v>0</v>
      </c>
      <c r="JW33" s="377">
        <f>'26A'!Y$150</f>
        <v>0</v>
      </c>
      <c r="JX33" s="377">
        <f>'26A'!Z$150</f>
        <v>0</v>
      </c>
      <c r="JY33" s="377">
        <f>'26A'!AA$150</f>
        <v>0</v>
      </c>
      <c r="JZ33" s="377">
        <f>'26A'!AB$150</f>
        <v>0</v>
      </c>
      <c r="KA33" s="377">
        <f>'26A'!AC$150</f>
        <v>0</v>
      </c>
      <c r="KB33" s="377">
        <f>'26A'!AD$150</f>
        <v>0</v>
      </c>
      <c r="KC33" s="377">
        <f>'26A'!AE$150</f>
        <v>0</v>
      </c>
      <c r="KD33" s="377">
        <f>'26A'!AF$150</f>
        <v>0</v>
      </c>
      <c r="KE33" s="377">
        <f>'26A'!AG$150</f>
        <v>0</v>
      </c>
      <c r="KF33" s="377">
        <f>'26A'!AH$150</f>
        <v>0</v>
      </c>
      <c r="KG33" s="377">
        <f>'26A'!Y$152</f>
        <v>0</v>
      </c>
      <c r="KH33" s="377">
        <f>'26A'!Z$152</f>
        <v>0</v>
      </c>
      <c r="KI33" s="377">
        <f>'26A'!AA$152</f>
        <v>0</v>
      </c>
      <c r="KJ33" s="377">
        <f>'26A'!AB$152</f>
        <v>0</v>
      </c>
      <c r="KK33" s="377">
        <f>'26A'!AC$152</f>
        <v>0</v>
      </c>
      <c r="KL33" s="377">
        <f>'26A'!AD$152</f>
        <v>0</v>
      </c>
      <c r="KM33" s="377">
        <f>'26A'!AE$152</f>
        <v>0</v>
      </c>
    </row>
    <row r="34" spans="1:299" s="380" customFormat="1">
      <c r="A34" s="375">
        <v>27</v>
      </c>
      <c r="B34" s="376">
        <f>'27A'!$G$6</f>
        <v>0</v>
      </c>
      <c r="C34" s="377">
        <f>'27A'!C$112</f>
        <v>0</v>
      </c>
      <c r="D34" s="377">
        <f>'27A'!D$112</f>
        <v>0</v>
      </c>
      <c r="E34" s="377">
        <f>'27A'!E$112</f>
        <v>0</v>
      </c>
      <c r="F34" s="377">
        <f>'27A'!F$112</f>
        <v>0</v>
      </c>
      <c r="G34" s="377">
        <f>'27A'!G$112</f>
        <v>0</v>
      </c>
      <c r="H34" s="377">
        <f>'27A'!H$112</f>
        <v>0</v>
      </c>
      <c r="I34" s="377">
        <f>'27A'!I$112</f>
        <v>0</v>
      </c>
      <c r="J34" s="377">
        <f>'27A'!J$112</f>
        <v>0</v>
      </c>
      <c r="K34" s="377">
        <f>'27A'!K$112</f>
        <v>0</v>
      </c>
      <c r="L34" s="377">
        <f>'27A'!L$112</f>
        <v>0</v>
      </c>
      <c r="M34" s="377">
        <f>'27A'!M$112</f>
        <v>0</v>
      </c>
      <c r="N34" s="377">
        <f>'27A'!N$112</f>
        <v>0</v>
      </c>
      <c r="O34" s="377">
        <f>'27A'!O$112</f>
        <v>0</v>
      </c>
      <c r="P34" s="377">
        <f>'27A'!P$112</f>
        <v>0</v>
      </c>
      <c r="Q34" s="377">
        <f>'27A'!Q$112</f>
        <v>0</v>
      </c>
      <c r="R34" s="377">
        <f>'27A'!R$112</f>
        <v>0</v>
      </c>
      <c r="S34" s="378">
        <f>'27A'!Y$117</f>
        <v>0</v>
      </c>
      <c r="T34" s="378">
        <f>'27A'!Z$117</f>
        <v>0</v>
      </c>
      <c r="U34" s="378">
        <f>'27A'!AA$117</f>
        <v>0</v>
      </c>
      <c r="V34" s="378">
        <f>'27A'!AB$117</f>
        <v>0</v>
      </c>
      <c r="W34" s="378">
        <f>'27A'!AC$117</f>
        <v>0</v>
      </c>
      <c r="X34" s="378">
        <f>'27A'!AD$117</f>
        <v>0</v>
      </c>
      <c r="Y34" s="378">
        <f>'27A'!AE$117</f>
        <v>0</v>
      </c>
      <c r="Z34" s="378">
        <f>'27A'!AF$117</f>
        <v>0</v>
      </c>
      <c r="AA34" s="378">
        <f>'27A'!AG$117</f>
        <v>0</v>
      </c>
      <c r="AB34" s="378">
        <f>'27A'!AH$117</f>
        <v>0</v>
      </c>
      <c r="AC34" s="378">
        <f>'27A'!AI$117</f>
        <v>0</v>
      </c>
      <c r="AD34" s="378">
        <f>'27A'!AJ$117</f>
        <v>0</v>
      </c>
      <c r="AE34" s="377">
        <f>'27A'!Y$118</f>
        <v>0</v>
      </c>
      <c r="AF34" s="377">
        <f>'27A'!Z$118</f>
        <v>0</v>
      </c>
      <c r="AG34" s="377">
        <f>'27A'!AA$118</f>
        <v>0</v>
      </c>
      <c r="AH34" s="377">
        <f>'27A'!AB$118</f>
        <v>0</v>
      </c>
      <c r="AI34" s="377">
        <f>'27A'!AC$118</f>
        <v>0</v>
      </c>
      <c r="AJ34" s="377">
        <f>'27A'!AD$118</f>
        <v>0</v>
      </c>
      <c r="AK34" s="377">
        <f>'27A'!AE$118</f>
        <v>0</v>
      </c>
      <c r="AL34" s="377">
        <f>'27A'!AF$118</f>
        <v>0</v>
      </c>
      <c r="AM34" s="377">
        <f>'27A'!AG$118</f>
        <v>0</v>
      </c>
      <c r="AN34" s="377">
        <f>'27A'!AH$118</f>
        <v>0</v>
      </c>
      <c r="AO34" s="377">
        <f>'27A'!AI$118</f>
        <v>0</v>
      </c>
      <c r="AP34" s="377">
        <f>'27A'!AJ$118</f>
        <v>0</v>
      </c>
      <c r="AQ34" s="377">
        <f>'27A'!Y$119</f>
        <v>0</v>
      </c>
      <c r="AR34" s="377">
        <f>'27A'!Z$119</f>
        <v>0</v>
      </c>
      <c r="AS34" s="377">
        <f>'27A'!AA$119</f>
        <v>0</v>
      </c>
      <c r="AT34" s="377">
        <f>'27A'!AB$119</f>
        <v>0</v>
      </c>
      <c r="AU34" s="377">
        <f>'27A'!AC$119</f>
        <v>0</v>
      </c>
      <c r="AV34" s="377">
        <f>'27A'!AD$119</f>
        <v>0</v>
      </c>
      <c r="AW34" s="377">
        <f>'27A'!AE$119</f>
        <v>0</v>
      </c>
      <c r="AX34" s="377">
        <f>'27A'!AF$119</f>
        <v>0</v>
      </c>
      <c r="AY34" s="377">
        <f>'27A'!AG$119</f>
        <v>0</v>
      </c>
      <c r="AZ34" s="377">
        <f>'27A'!AH$119</f>
        <v>0</v>
      </c>
      <c r="BA34" s="377">
        <f>'27A'!AI$119</f>
        <v>0</v>
      </c>
      <c r="BB34" s="377">
        <f>'27A'!AJ$119</f>
        <v>0</v>
      </c>
      <c r="BC34" s="377">
        <f>'27A'!Y$120</f>
        <v>0</v>
      </c>
      <c r="BD34" s="377">
        <f>'27A'!Z$120</f>
        <v>0</v>
      </c>
      <c r="BE34" s="377">
        <f>'27A'!AA$120</f>
        <v>0</v>
      </c>
      <c r="BF34" s="377">
        <f>'27A'!AB$120</f>
        <v>0</v>
      </c>
      <c r="BG34" s="377">
        <f>'27A'!AC$120</f>
        <v>0</v>
      </c>
      <c r="BH34" s="377">
        <f>'27A'!AD$120</f>
        <v>0</v>
      </c>
      <c r="BI34" s="377">
        <f>'27A'!AE$120</f>
        <v>0</v>
      </c>
      <c r="BJ34" s="377">
        <f>'27A'!AF$120</f>
        <v>0</v>
      </c>
      <c r="BK34" s="377">
        <f>'27A'!AG$120</f>
        <v>0</v>
      </c>
      <c r="BL34" s="377">
        <f>'27A'!AH$120</f>
        <v>0</v>
      </c>
      <c r="BM34" s="377">
        <f>'27A'!AI$120</f>
        <v>0</v>
      </c>
      <c r="BN34" s="377">
        <f>'27A'!AJ$120</f>
        <v>0</v>
      </c>
      <c r="BO34" s="377">
        <f>'27A'!Y$121</f>
        <v>0</v>
      </c>
      <c r="BP34" s="377">
        <f>'27A'!Z$121</f>
        <v>0</v>
      </c>
      <c r="BQ34" s="377">
        <f>'27A'!AA$121</f>
        <v>0</v>
      </c>
      <c r="BR34" s="377">
        <f>'27A'!AB$121</f>
        <v>0</v>
      </c>
      <c r="BS34" s="377">
        <f>'27A'!AC$121</f>
        <v>0</v>
      </c>
      <c r="BT34" s="377">
        <f>'27A'!AD$121</f>
        <v>0</v>
      </c>
      <c r="BU34" s="377">
        <f>'27A'!AE$121</f>
        <v>0</v>
      </c>
      <c r="BV34" s="377">
        <f>'27A'!AF$121</f>
        <v>0</v>
      </c>
      <c r="BW34" s="377">
        <f>'27A'!AG$121</f>
        <v>0</v>
      </c>
      <c r="BX34" s="377">
        <f>'27A'!AH$121</f>
        <v>0</v>
      </c>
      <c r="BY34" s="377">
        <f>'27A'!AI$121</f>
        <v>0</v>
      </c>
      <c r="BZ34" s="377">
        <f>'27A'!AJ$121</f>
        <v>0</v>
      </c>
      <c r="CA34" s="379">
        <f>'27A'!Y$122</f>
        <v>0</v>
      </c>
      <c r="CB34" s="379">
        <f>'27A'!Z$122</f>
        <v>0</v>
      </c>
      <c r="CC34" s="379">
        <f>'27A'!AA$122</f>
        <v>0</v>
      </c>
      <c r="CD34" s="379">
        <f>'27A'!AB$122</f>
        <v>0</v>
      </c>
      <c r="CE34" s="379">
        <f>'27A'!AC$122</f>
        <v>0</v>
      </c>
      <c r="CF34" s="379">
        <f>'27A'!AD$122</f>
        <v>0</v>
      </c>
      <c r="CG34" s="379">
        <f>'27A'!AE$122</f>
        <v>0</v>
      </c>
      <c r="CH34" s="379">
        <f>'27A'!AF$122</f>
        <v>0</v>
      </c>
      <c r="CI34" s="379">
        <f>'27A'!AG$122</f>
        <v>0</v>
      </c>
      <c r="CJ34" s="379">
        <f>'27A'!AH$122</f>
        <v>0</v>
      </c>
      <c r="CK34" s="379">
        <f>'27A'!AI$122</f>
        <v>0</v>
      </c>
      <c r="CL34" s="379">
        <f>'27A'!AJ$122</f>
        <v>0</v>
      </c>
      <c r="CM34" s="379">
        <f>'27A'!Y$123</f>
        <v>0</v>
      </c>
      <c r="CN34" s="379">
        <f>'27A'!Z$123</f>
        <v>0</v>
      </c>
      <c r="CO34" s="379">
        <f>'27A'!AA$123</f>
        <v>0</v>
      </c>
      <c r="CP34" s="379">
        <f>'27A'!AB$123</f>
        <v>0</v>
      </c>
      <c r="CQ34" s="379">
        <f>'27A'!AC$123</f>
        <v>0</v>
      </c>
      <c r="CR34" s="379">
        <f>'27A'!AD$123</f>
        <v>0</v>
      </c>
      <c r="CS34" s="379">
        <f>'27A'!AE$123</f>
        <v>0</v>
      </c>
      <c r="CT34" s="379">
        <f>'27A'!AF$123</f>
        <v>0</v>
      </c>
      <c r="CU34" s="379">
        <f>'27A'!AG$123</f>
        <v>0</v>
      </c>
      <c r="CV34" s="379">
        <f>'27A'!AH$123</f>
        <v>0</v>
      </c>
      <c r="CW34" s="379">
        <f>'27A'!AI$123</f>
        <v>0</v>
      </c>
      <c r="CX34" s="379">
        <f>'27A'!AJ$123</f>
        <v>0</v>
      </c>
      <c r="CY34" s="379">
        <f>'27A'!Y$124</f>
        <v>0</v>
      </c>
      <c r="CZ34" s="379">
        <f>'27A'!Z$124</f>
        <v>0</v>
      </c>
      <c r="DA34" s="379">
        <f>'27A'!AA$124</f>
        <v>0</v>
      </c>
      <c r="DB34" s="379">
        <f>'27A'!AB$124</f>
        <v>0</v>
      </c>
      <c r="DC34" s="379">
        <f>'27A'!AC$124</f>
        <v>0</v>
      </c>
      <c r="DD34" s="379">
        <f>'27A'!AD$124</f>
        <v>0</v>
      </c>
      <c r="DE34" s="379">
        <f>'27A'!AE$124</f>
        <v>0</v>
      </c>
      <c r="DF34" s="379">
        <f>'27A'!AF$124</f>
        <v>0</v>
      </c>
      <c r="DG34" s="379">
        <f>'27A'!AG$124</f>
        <v>0</v>
      </c>
      <c r="DH34" s="379">
        <f>'27A'!AH$124</f>
        <v>0</v>
      </c>
      <c r="DI34" s="379">
        <f>'27A'!AI$124</f>
        <v>0</v>
      </c>
      <c r="DJ34" s="379">
        <f>'27A'!AJ$124</f>
        <v>0</v>
      </c>
      <c r="DK34" s="377">
        <f>'27A'!Y$127</f>
        <v>0</v>
      </c>
      <c r="DL34" s="377">
        <f>'27A'!Z$127</f>
        <v>0</v>
      </c>
      <c r="DM34" s="377">
        <f>'27A'!AA$127</f>
        <v>0</v>
      </c>
      <c r="DN34" s="377">
        <f>'27A'!AB$127</f>
        <v>0</v>
      </c>
      <c r="DO34" s="377">
        <f>'27A'!AC$127</f>
        <v>0</v>
      </c>
      <c r="DP34" s="377">
        <f>'27A'!AD$127</f>
        <v>0</v>
      </c>
      <c r="DQ34" s="377">
        <f>'27A'!AE$127</f>
        <v>0</v>
      </c>
      <c r="DR34" s="377">
        <f>'27A'!AF$127</f>
        <v>0</v>
      </c>
      <c r="DS34" s="377">
        <f>'27A'!Y$128</f>
        <v>0</v>
      </c>
      <c r="DT34" s="377">
        <f>'27A'!Z$128</f>
        <v>0</v>
      </c>
      <c r="DU34" s="377">
        <f>'27A'!AA$128</f>
        <v>0</v>
      </c>
      <c r="DV34" s="377">
        <f>'27A'!AB$128</f>
        <v>0</v>
      </c>
      <c r="DW34" s="377">
        <f>'27A'!AC$128</f>
        <v>0</v>
      </c>
      <c r="DX34" s="377">
        <f>'27A'!AD$128</f>
        <v>0</v>
      </c>
      <c r="DY34" s="377">
        <f>'27A'!AE$128</f>
        <v>0</v>
      </c>
      <c r="DZ34" s="377">
        <f>'27A'!AF$128</f>
        <v>0</v>
      </c>
      <c r="EA34" s="377">
        <f>'27A'!Y$129</f>
        <v>0</v>
      </c>
      <c r="EB34" s="377">
        <f>'27A'!Z$129</f>
        <v>0</v>
      </c>
      <c r="EC34" s="377">
        <f>'27A'!AA$129</f>
        <v>0</v>
      </c>
      <c r="ED34" s="377">
        <f>'27A'!AB$129</f>
        <v>0</v>
      </c>
      <c r="EE34" s="377">
        <f>'27A'!AC$129</f>
        <v>0</v>
      </c>
      <c r="EF34" s="377">
        <f>'27A'!AD$129</f>
        <v>0</v>
      </c>
      <c r="EG34" s="377">
        <f>'27A'!AE$129</f>
        <v>0</v>
      </c>
      <c r="EH34" s="377">
        <f>'27A'!AF$129</f>
        <v>0</v>
      </c>
      <c r="EI34" s="377">
        <f>'27A'!Y$130</f>
        <v>0</v>
      </c>
      <c r="EJ34" s="377">
        <f>'27A'!Z$130</f>
        <v>0</v>
      </c>
      <c r="EK34" s="377">
        <f>'27A'!AA$130</f>
        <v>0</v>
      </c>
      <c r="EL34" s="377">
        <f>'27A'!AB$130</f>
        <v>0</v>
      </c>
      <c r="EM34" s="377">
        <f>'27A'!AC$130</f>
        <v>0</v>
      </c>
      <c r="EN34" s="377">
        <f>'27A'!AD$130</f>
        <v>0</v>
      </c>
      <c r="EO34" s="377">
        <f>'27A'!AE$130</f>
        <v>0</v>
      </c>
      <c r="EP34" s="377">
        <f>'27A'!AF$130</f>
        <v>0</v>
      </c>
      <c r="EQ34" s="377">
        <f>'27A'!Y$131</f>
        <v>0</v>
      </c>
      <c r="ER34" s="377">
        <f>'27A'!Z$131</f>
        <v>0</v>
      </c>
      <c r="ES34" s="377">
        <f>'27A'!AA$131</f>
        <v>0</v>
      </c>
      <c r="ET34" s="377">
        <f>'27A'!AB$131</f>
        <v>0</v>
      </c>
      <c r="EU34" s="377">
        <f>'27A'!AC$131</f>
        <v>0</v>
      </c>
      <c r="EV34" s="377">
        <f>'27A'!AD$131</f>
        <v>0</v>
      </c>
      <c r="EW34" s="377">
        <f>'27A'!AE$131</f>
        <v>0</v>
      </c>
      <c r="EX34" s="377">
        <f>'27A'!AF$131</f>
        <v>0</v>
      </c>
      <c r="EY34" s="377">
        <f>'27A'!Y$132</f>
        <v>0</v>
      </c>
      <c r="EZ34" s="377">
        <f>'27A'!Z$132</f>
        <v>0</v>
      </c>
      <c r="FA34" s="377">
        <f>'27A'!AA$132</f>
        <v>0</v>
      </c>
      <c r="FB34" s="377">
        <f>'27A'!AB$132</f>
        <v>0</v>
      </c>
      <c r="FC34" s="377">
        <f>'27A'!AC$132</f>
        <v>0</v>
      </c>
      <c r="FD34" s="377">
        <f>'27A'!AD$132</f>
        <v>0</v>
      </c>
      <c r="FE34" s="377">
        <f>'27A'!AE$132</f>
        <v>0</v>
      </c>
      <c r="FF34" s="377">
        <f>'27A'!AF$132</f>
        <v>0</v>
      </c>
      <c r="FG34" s="377">
        <f>'27A'!Y$133</f>
        <v>0</v>
      </c>
      <c r="FH34" s="377">
        <f>'27A'!Z$133</f>
        <v>0</v>
      </c>
      <c r="FI34" s="377">
        <f>'27A'!AA$133</f>
        <v>0</v>
      </c>
      <c r="FJ34" s="377">
        <f>'27A'!AB$133</f>
        <v>0</v>
      </c>
      <c r="FK34" s="377">
        <f>'27A'!AC$133</f>
        <v>0</v>
      </c>
      <c r="FL34" s="377">
        <f>'27A'!AD$133</f>
        <v>0</v>
      </c>
      <c r="FM34" s="377">
        <f>'27A'!AE$133</f>
        <v>0</v>
      </c>
      <c r="FN34" s="377">
        <f>'27A'!AF$133</f>
        <v>0</v>
      </c>
      <c r="FO34" s="377">
        <f>'27A'!Y$134</f>
        <v>0</v>
      </c>
      <c r="FP34" s="377">
        <f>'27A'!Z$134</f>
        <v>0</v>
      </c>
      <c r="FQ34" s="377">
        <f>'27A'!AA$134</f>
        <v>0</v>
      </c>
      <c r="FR34" s="377">
        <f>'27A'!AB$134</f>
        <v>0</v>
      </c>
      <c r="FS34" s="377">
        <f>'27A'!AC$134</f>
        <v>0</v>
      </c>
      <c r="FT34" s="377">
        <f>'27A'!AD$134</f>
        <v>0</v>
      </c>
      <c r="FU34" s="377">
        <f>'27A'!AE$134</f>
        <v>0</v>
      </c>
      <c r="FV34" s="377">
        <f>'27A'!AF$134</f>
        <v>0</v>
      </c>
      <c r="FW34" s="377">
        <f>'27A'!Y$137</f>
        <v>0</v>
      </c>
      <c r="FX34" s="377">
        <f>'27A'!Z$137</f>
        <v>0</v>
      </c>
      <c r="FY34" s="377">
        <f>'27A'!AA$137</f>
        <v>0</v>
      </c>
      <c r="FZ34" s="377">
        <f>'27A'!AB$137</f>
        <v>0</v>
      </c>
      <c r="GA34" s="377">
        <f>'27A'!AC$137</f>
        <v>0</v>
      </c>
      <c r="GB34" s="377">
        <f>'27A'!AD$137</f>
        <v>0</v>
      </c>
      <c r="GC34" s="377">
        <f>'27A'!AE$137</f>
        <v>0</v>
      </c>
      <c r="GD34" s="377">
        <f>'27A'!AF$137</f>
        <v>0</v>
      </c>
      <c r="GE34" s="377">
        <f>'27A'!Y$138</f>
        <v>0</v>
      </c>
      <c r="GF34" s="377">
        <f>'27A'!Z$138</f>
        <v>0</v>
      </c>
      <c r="GG34" s="377">
        <f>'27A'!AA$138</f>
        <v>0</v>
      </c>
      <c r="GH34" s="377">
        <f>'27A'!AB$138</f>
        <v>0</v>
      </c>
      <c r="GI34" s="377">
        <f>'27A'!AC$138</f>
        <v>0</v>
      </c>
      <c r="GJ34" s="377">
        <f>'27A'!AD$138</f>
        <v>0</v>
      </c>
      <c r="GK34" s="377">
        <f>'27A'!AE$138</f>
        <v>0</v>
      </c>
      <c r="GL34" s="377">
        <f>'27A'!AF$138</f>
        <v>0</v>
      </c>
      <c r="GM34" s="377">
        <f>'27A'!Y$139</f>
        <v>0</v>
      </c>
      <c r="GN34" s="377">
        <f>'27A'!Z$139</f>
        <v>0</v>
      </c>
      <c r="GO34" s="377">
        <f>'27A'!AA$139</f>
        <v>0</v>
      </c>
      <c r="GP34" s="377">
        <f>'27A'!AB$139</f>
        <v>0</v>
      </c>
      <c r="GQ34" s="377">
        <f>'27A'!AC$139</f>
        <v>0</v>
      </c>
      <c r="GR34" s="377">
        <f>'27A'!AD$139</f>
        <v>0</v>
      </c>
      <c r="GS34" s="377">
        <f>'27A'!AE$139</f>
        <v>0</v>
      </c>
      <c r="GT34" s="377">
        <f>'27A'!AF$139</f>
        <v>0</v>
      </c>
      <c r="GU34" s="377">
        <f>'27A'!Y$140</f>
        <v>0</v>
      </c>
      <c r="GV34" s="377">
        <f>'27A'!Z$140</f>
        <v>0</v>
      </c>
      <c r="GW34" s="377">
        <f>'27A'!AA$140</f>
        <v>0</v>
      </c>
      <c r="GX34" s="377">
        <f>'27A'!AB$140</f>
        <v>0</v>
      </c>
      <c r="GY34" s="377">
        <f>'27A'!AC$140</f>
        <v>0</v>
      </c>
      <c r="GZ34" s="377">
        <f>'27A'!AD$140</f>
        <v>0</v>
      </c>
      <c r="HA34" s="377">
        <f>'27A'!AE$140</f>
        <v>0</v>
      </c>
      <c r="HB34" s="377">
        <f>'27A'!AF$140</f>
        <v>0</v>
      </c>
      <c r="HC34" s="377">
        <f>'27A'!Y$141</f>
        <v>0</v>
      </c>
      <c r="HD34" s="377">
        <f>'27A'!Z$141</f>
        <v>0</v>
      </c>
      <c r="HE34" s="377">
        <f>'27A'!AA$141</f>
        <v>0</v>
      </c>
      <c r="HF34" s="377">
        <f>'27A'!AB$141</f>
        <v>0</v>
      </c>
      <c r="HG34" s="377">
        <f>'27A'!AC$141</f>
        <v>0</v>
      </c>
      <c r="HH34" s="377">
        <f>'27A'!AD$141</f>
        <v>0</v>
      </c>
      <c r="HI34" s="377">
        <f>'27A'!AE$141</f>
        <v>0</v>
      </c>
      <c r="HJ34" s="377">
        <f>'27A'!AF$141</f>
        <v>0</v>
      </c>
      <c r="HK34" s="377">
        <f>'27A'!Y$142</f>
        <v>0</v>
      </c>
      <c r="HL34" s="377">
        <f>'27A'!Z$142</f>
        <v>0</v>
      </c>
      <c r="HM34" s="377">
        <f>'27A'!AA$142</f>
        <v>0</v>
      </c>
      <c r="HN34" s="377">
        <f>'27A'!AB$142</f>
        <v>0</v>
      </c>
      <c r="HO34" s="377">
        <f>'27A'!AC$142</f>
        <v>0</v>
      </c>
      <c r="HP34" s="377">
        <f>'27A'!AD$142</f>
        <v>0</v>
      </c>
      <c r="HQ34" s="377">
        <f>'27A'!AE$142</f>
        <v>0</v>
      </c>
      <c r="HR34" s="377">
        <f>'27A'!AF$142</f>
        <v>0</v>
      </c>
      <c r="HS34" s="377">
        <f>'27A'!Y$143</f>
        <v>0</v>
      </c>
      <c r="HT34" s="377">
        <f>'27A'!Z$143</f>
        <v>0</v>
      </c>
      <c r="HU34" s="377">
        <f>'27A'!AA$143</f>
        <v>0</v>
      </c>
      <c r="HV34" s="377">
        <f>'27A'!AB$143</f>
        <v>0</v>
      </c>
      <c r="HW34" s="377">
        <f>'27A'!AC$143</f>
        <v>0</v>
      </c>
      <c r="HX34" s="377">
        <f>'27A'!AD$143</f>
        <v>0</v>
      </c>
      <c r="HY34" s="377">
        <f>'27A'!AE$143</f>
        <v>0</v>
      </c>
      <c r="HZ34" s="377">
        <f>'27A'!AF$143</f>
        <v>0</v>
      </c>
      <c r="IA34" s="377">
        <f>'27A'!Y$144</f>
        <v>0</v>
      </c>
      <c r="IB34" s="377">
        <f>'27A'!Z$144</f>
        <v>0</v>
      </c>
      <c r="IC34" s="377">
        <f>'27A'!AA$144</f>
        <v>0</v>
      </c>
      <c r="ID34" s="377">
        <f>'27A'!AB$144</f>
        <v>0</v>
      </c>
      <c r="IE34" s="377">
        <f>'27A'!AC$144</f>
        <v>0</v>
      </c>
      <c r="IF34" s="377">
        <f>'27A'!AD$144</f>
        <v>0</v>
      </c>
      <c r="IG34" s="377">
        <f>'27A'!AE$144</f>
        <v>0</v>
      </c>
      <c r="IH34" s="377">
        <f>'27A'!AF$144</f>
        <v>0</v>
      </c>
      <c r="II34" s="377">
        <f>'27A'!Y$146</f>
        <v>0</v>
      </c>
      <c r="IJ34" s="377">
        <f>'27A'!Z$146</f>
        <v>0</v>
      </c>
      <c r="IK34" s="377">
        <f>'27A'!AA$146</f>
        <v>0</v>
      </c>
      <c r="IL34" s="377">
        <f>'27A'!AB$146</f>
        <v>0</v>
      </c>
      <c r="IM34" s="377">
        <f>'27A'!AC$146</f>
        <v>0</v>
      </c>
      <c r="IN34" s="377">
        <f>'27A'!AD$146</f>
        <v>0</v>
      </c>
      <c r="IO34" s="377">
        <f>'27A'!AE$146</f>
        <v>0</v>
      </c>
      <c r="IP34" s="377">
        <f>'27A'!AF$146</f>
        <v>0</v>
      </c>
      <c r="IQ34" s="377">
        <f>'27A'!AG$146</f>
        <v>0</v>
      </c>
      <c r="IR34" s="377">
        <f>'27A'!AH$146</f>
        <v>0</v>
      </c>
      <c r="IS34" s="377">
        <f>'27A'!Y$147</f>
        <v>0</v>
      </c>
      <c r="IT34" s="377">
        <f>'27A'!Z$147</f>
        <v>0</v>
      </c>
      <c r="IU34" s="377">
        <f>'27A'!AA$147</f>
        <v>0</v>
      </c>
      <c r="IV34" s="377">
        <f>'27A'!AB$147</f>
        <v>0</v>
      </c>
      <c r="IW34" s="377">
        <f>'27A'!AC$147</f>
        <v>0</v>
      </c>
      <c r="IX34" s="377">
        <f>'27A'!AD$147</f>
        <v>0</v>
      </c>
      <c r="IY34" s="377">
        <f>'27A'!AE$147</f>
        <v>0</v>
      </c>
      <c r="IZ34" s="377">
        <f>'27A'!AF$147</f>
        <v>0</v>
      </c>
      <c r="JA34" s="377">
        <f>'27A'!AG$147</f>
        <v>0</v>
      </c>
      <c r="JB34" s="377">
        <f>'27A'!AH$147</f>
        <v>0</v>
      </c>
      <c r="JC34" s="377">
        <f>'27A'!Y$148</f>
        <v>0</v>
      </c>
      <c r="JD34" s="377">
        <f>'27A'!Z$148</f>
        <v>0</v>
      </c>
      <c r="JE34" s="377">
        <f>'27A'!AA$148</f>
        <v>0</v>
      </c>
      <c r="JF34" s="377">
        <f>'27A'!AB$148</f>
        <v>0</v>
      </c>
      <c r="JG34" s="377">
        <f>'27A'!AC$148</f>
        <v>0</v>
      </c>
      <c r="JH34" s="377">
        <f>'27A'!AD$148</f>
        <v>0</v>
      </c>
      <c r="JI34" s="377">
        <f>'27A'!AE$148</f>
        <v>0</v>
      </c>
      <c r="JJ34" s="377">
        <f>'27A'!AF$148</f>
        <v>0</v>
      </c>
      <c r="JK34" s="377">
        <f>'27A'!AG$148</f>
        <v>0</v>
      </c>
      <c r="JL34" s="377">
        <f>'27A'!AH$148</f>
        <v>0</v>
      </c>
      <c r="JM34" s="377">
        <f>'27A'!Y$149</f>
        <v>0</v>
      </c>
      <c r="JN34" s="377">
        <f>'27A'!Z$149</f>
        <v>0</v>
      </c>
      <c r="JO34" s="377">
        <f>'27A'!AA$149</f>
        <v>0</v>
      </c>
      <c r="JP34" s="377">
        <f>'27A'!AB$149</f>
        <v>0</v>
      </c>
      <c r="JQ34" s="377">
        <f>'27A'!AC$149</f>
        <v>0</v>
      </c>
      <c r="JR34" s="377">
        <f>'27A'!AD$149</f>
        <v>0</v>
      </c>
      <c r="JS34" s="377">
        <f>'27A'!AE$149</f>
        <v>0</v>
      </c>
      <c r="JT34" s="377">
        <f>'27A'!AF$149</f>
        <v>0</v>
      </c>
      <c r="JU34" s="377">
        <f>'27A'!AG$149</f>
        <v>0</v>
      </c>
      <c r="JV34" s="377">
        <f>'27A'!AH$149</f>
        <v>0</v>
      </c>
      <c r="JW34" s="377">
        <f>'27A'!Y$150</f>
        <v>0</v>
      </c>
      <c r="JX34" s="377">
        <f>'27A'!Z$150</f>
        <v>0</v>
      </c>
      <c r="JY34" s="377">
        <f>'27A'!AA$150</f>
        <v>0</v>
      </c>
      <c r="JZ34" s="377">
        <f>'27A'!AB$150</f>
        <v>0</v>
      </c>
      <c r="KA34" s="377">
        <f>'27A'!AC$150</f>
        <v>0</v>
      </c>
      <c r="KB34" s="377">
        <f>'27A'!AD$150</f>
        <v>0</v>
      </c>
      <c r="KC34" s="377">
        <f>'27A'!AE$150</f>
        <v>0</v>
      </c>
      <c r="KD34" s="377">
        <f>'27A'!AF$150</f>
        <v>0</v>
      </c>
      <c r="KE34" s="377">
        <f>'27A'!AG$150</f>
        <v>0</v>
      </c>
      <c r="KF34" s="377">
        <f>'27A'!AH$150</f>
        <v>0</v>
      </c>
      <c r="KG34" s="377">
        <f>'27A'!Y$152</f>
        <v>0</v>
      </c>
      <c r="KH34" s="377">
        <f>'27A'!Z$152</f>
        <v>0</v>
      </c>
      <c r="KI34" s="377">
        <f>'27A'!AA$152</f>
        <v>0</v>
      </c>
      <c r="KJ34" s="377">
        <f>'27A'!AB$152</f>
        <v>0</v>
      </c>
      <c r="KK34" s="377">
        <f>'27A'!AC$152</f>
        <v>0</v>
      </c>
      <c r="KL34" s="377">
        <f>'27A'!AD$152</f>
        <v>0</v>
      </c>
      <c r="KM34" s="377">
        <f>'27A'!AE$152</f>
        <v>0</v>
      </c>
    </row>
    <row r="35" spans="1:299" s="380" customFormat="1">
      <c r="A35" s="375">
        <v>28</v>
      </c>
      <c r="B35" s="376">
        <f>'28A'!$G$6</f>
        <v>0</v>
      </c>
      <c r="C35" s="377">
        <f>'28A'!C$112</f>
        <v>0</v>
      </c>
      <c r="D35" s="377">
        <f>'28A'!D$112</f>
        <v>0</v>
      </c>
      <c r="E35" s="377">
        <f>'28A'!E$112</f>
        <v>0</v>
      </c>
      <c r="F35" s="377">
        <f>'28A'!F$112</f>
        <v>0</v>
      </c>
      <c r="G35" s="377">
        <f>'28A'!G$112</f>
        <v>0</v>
      </c>
      <c r="H35" s="377">
        <f>'28A'!H$112</f>
        <v>0</v>
      </c>
      <c r="I35" s="377">
        <f>'28A'!I$112</f>
        <v>0</v>
      </c>
      <c r="J35" s="377">
        <f>'28A'!J$112</f>
        <v>0</v>
      </c>
      <c r="K35" s="377">
        <f>'28A'!K$112</f>
        <v>0</v>
      </c>
      <c r="L35" s="377">
        <f>'28A'!L$112</f>
        <v>0</v>
      </c>
      <c r="M35" s="377">
        <f>'28A'!M$112</f>
        <v>0</v>
      </c>
      <c r="N35" s="377">
        <f>'28A'!N$112</f>
        <v>0</v>
      </c>
      <c r="O35" s="377">
        <f>'28A'!O$112</f>
        <v>0</v>
      </c>
      <c r="P35" s="377">
        <f>'28A'!P$112</f>
        <v>0</v>
      </c>
      <c r="Q35" s="377">
        <f>'28A'!Q$112</f>
        <v>0</v>
      </c>
      <c r="R35" s="377">
        <f>'28A'!R$112</f>
        <v>0</v>
      </c>
      <c r="S35" s="378">
        <f>'28A'!Y$117</f>
        <v>0</v>
      </c>
      <c r="T35" s="378">
        <f>'28A'!Z$117</f>
        <v>0</v>
      </c>
      <c r="U35" s="378">
        <f>'28A'!AA$117</f>
        <v>0</v>
      </c>
      <c r="V35" s="378">
        <f>'28A'!AB$117</f>
        <v>0</v>
      </c>
      <c r="W35" s="378">
        <f>'28A'!AC$117</f>
        <v>0</v>
      </c>
      <c r="X35" s="378">
        <f>'28A'!AD$117</f>
        <v>0</v>
      </c>
      <c r="Y35" s="378">
        <f>'28A'!AE$117</f>
        <v>0</v>
      </c>
      <c r="Z35" s="378">
        <f>'28A'!AF$117</f>
        <v>0</v>
      </c>
      <c r="AA35" s="378">
        <f>'28A'!AG$117</f>
        <v>0</v>
      </c>
      <c r="AB35" s="378">
        <f>'28A'!AH$117</f>
        <v>0</v>
      </c>
      <c r="AC35" s="378">
        <f>'28A'!AI$117</f>
        <v>0</v>
      </c>
      <c r="AD35" s="378">
        <f>'28A'!AJ$117</f>
        <v>0</v>
      </c>
      <c r="AE35" s="377">
        <f>'28A'!Y$118</f>
        <v>0</v>
      </c>
      <c r="AF35" s="377">
        <f>'28A'!Z$118</f>
        <v>0</v>
      </c>
      <c r="AG35" s="377">
        <f>'28A'!AA$118</f>
        <v>0</v>
      </c>
      <c r="AH35" s="377">
        <f>'28A'!AB$118</f>
        <v>0</v>
      </c>
      <c r="AI35" s="377">
        <f>'28A'!AC$118</f>
        <v>0</v>
      </c>
      <c r="AJ35" s="377">
        <f>'28A'!AD$118</f>
        <v>0</v>
      </c>
      <c r="AK35" s="377">
        <f>'28A'!AE$118</f>
        <v>0</v>
      </c>
      <c r="AL35" s="377">
        <f>'28A'!AF$118</f>
        <v>0</v>
      </c>
      <c r="AM35" s="377">
        <f>'28A'!AG$118</f>
        <v>0</v>
      </c>
      <c r="AN35" s="377">
        <f>'28A'!AH$118</f>
        <v>0</v>
      </c>
      <c r="AO35" s="377">
        <f>'28A'!AI$118</f>
        <v>0</v>
      </c>
      <c r="AP35" s="377">
        <f>'28A'!AJ$118</f>
        <v>0</v>
      </c>
      <c r="AQ35" s="377">
        <f>'28A'!Y$119</f>
        <v>0</v>
      </c>
      <c r="AR35" s="377">
        <f>'28A'!Z$119</f>
        <v>0</v>
      </c>
      <c r="AS35" s="377">
        <f>'28A'!AA$119</f>
        <v>0</v>
      </c>
      <c r="AT35" s="377">
        <f>'28A'!AB$119</f>
        <v>0</v>
      </c>
      <c r="AU35" s="377">
        <f>'28A'!AC$119</f>
        <v>0</v>
      </c>
      <c r="AV35" s="377">
        <f>'28A'!AD$119</f>
        <v>0</v>
      </c>
      <c r="AW35" s="377">
        <f>'28A'!AE$119</f>
        <v>0</v>
      </c>
      <c r="AX35" s="377">
        <f>'28A'!AF$119</f>
        <v>0</v>
      </c>
      <c r="AY35" s="377">
        <f>'28A'!AG$119</f>
        <v>0</v>
      </c>
      <c r="AZ35" s="377">
        <f>'28A'!AH$119</f>
        <v>0</v>
      </c>
      <c r="BA35" s="377">
        <f>'28A'!AI$119</f>
        <v>0</v>
      </c>
      <c r="BB35" s="377">
        <f>'28A'!AJ$119</f>
        <v>0</v>
      </c>
      <c r="BC35" s="377">
        <f>'28A'!Y$120</f>
        <v>0</v>
      </c>
      <c r="BD35" s="377">
        <f>'28A'!Z$120</f>
        <v>0</v>
      </c>
      <c r="BE35" s="377">
        <f>'28A'!AA$120</f>
        <v>0</v>
      </c>
      <c r="BF35" s="377">
        <f>'28A'!AB$120</f>
        <v>0</v>
      </c>
      <c r="BG35" s="377">
        <f>'28A'!AC$120</f>
        <v>0</v>
      </c>
      <c r="BH35" s="377">
        <f>'28A'!AD$120</f>
        <v>0</v>
      </c>
      <c r="BI35" s="377">
        <f>'28A'!AE$120</f>
        <v>0</v>
      </c>
      <c r="BJ35" s="377">
        <f>'28A'!AF$120</f>
        <v>0</v>
      </c>
      <c r="BK35" s="377">
        <f>'28A'!AG$120</f>
        <v>0</v>
      </c>
      <c r="BL35" s="377">
        <f>'28A'!AH$120</f>
        <v>0</v>
      </c>
      <c r="BM35" s="377">
        <f>'28A'!AI$120</f>
        <v>0</v>
      </c>
      <c r="BN35" s="377">
        <f>'28A'!AJ$120</f>
        <v>0</v>
      </c>
      <c r="BO35" s="377">
        <f>'28A'!Y$121</f>
        <v>0</v>
      </c>
      <c r="BP35" s="377">
        <f>'28A'!Z$121</f>
        <v>0</v>
      </c>
      <c r="BQ35" s="377">
        <f>'28A'!AA$121</f>
        <v>0</v>
      </c>
      <c r="BR35" s="377">
        <f>'28A'!AB$121</f>
        <v>0</v>
      </c>
      <c r="BS35" s="377">
        <f>'28A'!AC$121</f>
        <v>0</v>
      </c>
      <c r="BT35" s="377">
        <f>'28A'!AD$121</f>
        <v>0</v>
      </c>
      <c r="BU35" s="377">
        <f>'28A'!AE$121</f>
        <v>0</v>
      </c>
      <c r="BV35" s="377">
        <f>'28A'!AF$121</f>
        <v>0</v>
      </c>
      <c r="BW35" s="377">
        <f>'28A'!AG$121</f>
        <v>0</v>
      </c>
      <c r="BX35" s="377">
        <f>'28A'!AH$121</f>
        <v>0</v>
      </c>
      <c r="BY35" s="377">
        <f>'28A'!AI$121</f>
        <v>0</v>
      </c>
      <c r="BZ35" s="377">
        <f>'28A'!AJ$121</f>
        <v>0</v>
      </c>
      <c r="CA35" s="379">
        <f>'28A'!Y$122</f>
        <v>0</v>
      </c>
      <c r="CB35" s="379">
        <f>'28A'!Z$122</f>
        <v>0</v>
      </c>
      <c r="CC35" s="379">
        <f>'28A'!AA$122</f>
        <v>0</v>
      </c>
      <c r="CD35" s="379">
        <f>'28A'!AB$122</f>
        <v>0</v>
      </c>
      <c r="CE35" s="379">
        <f>'28A'!AC$122</f>
        <v>0</v>
      </c>
      <c r="CF35" s="379">
        <f>'28A'!AD$122</f>
        <v>0</v>
      </c>
      <c r="CG35" s="379">
        <f>'28A'!AE$122</f>
        <v>0</v>
      </c>
      <c r="CH35" s="379">
        <f>'28A'!AF$122</f>
        <v>0</v>
      </c>
      <c r="CI35" s="379">
        <f>'28A'!AG$122</f>
        <v>0</v>
      </c>
      <c r="CJ35" s="379">
        <f>'28A'!AH$122</f>
        <v>0</v>
      </c>
      <c r="CK35" s="379">
        <f>'28A'!AI$122</f>
        <v>0</v>
      </c>
      <c r="CL35" s="379">
        <f>'28A'!AJ$122</f>
        <v>0</v>
      </c>
      <c r="CM35" s="379">
        <f>'28A'!Y$123</f>
        <v>0</v>
      </c>
      <c r="CN35" s="379">
        <f>'28A'!Z$123</f>
        <v>0</v>
      </c>
      <c r="CO35" s="379">
        <f>'28A'!AA$123</f>
        <v>0</v>
      </c>
      <c r="CP35" s="379">
        <f>'28A'!AB$123</f>
        <v>0</v>
      </c>
      <c r="CQ35" s="379">
        <f>'28A'!AC$123</f>
        <v>0</v>
      </c>
      <c r="CR35" s="379">
        <f>'28A'!AD$123</f>
        <v>0</v>
      </c>
      <c r="CS35" s="379">
        <f>'28A'!AE$123</f>
        <v>0</v>
      </c>
      <c r="CT35" s="379">
        <f>'28A'!AF$123</f>
        <v>0</v>
      </c>
      <c r="CU35" s="379">
        <f>'28A'!AG$123</f>
        <v>0</v>
      </c>
      <c r="CV35" s="379">
        <f>'28A'!AH$123</f>
        <v>0</v>
      </c>
      <c r="CW35" s="379">
        <f>'28A'!AI$123</f>
        <v>0</v>
      </c>
      <c r="CX35" s="379">
        <f>'28A'!AJ$123</f>
        <v>0</v>
      </c>
      <c r="CY35" s="379">
        <f>'28A'!Y$124</f>
        <v>0</v>
      </c>
      <c r="CZ35" s="379">
        <f>'28A'!Z$124</f>
        <v>0</v>
      </c>
      <c r="DA35" s="379">
        <f>'28A'!AA$124</f>
        <v>0</v>
      </c>
      <c r="DB35" s="379">
        <f>'28A'!AB$124</f>
        <v>0</v>
      </c>
      <c r="DC35" s="379">
        <f>'28A'!AC$124</f>
        <v>0</v>
      </c>
      <c r="DD35" s="379">
        <f>'28A'!AD$124</f>
        <v>0</v>
      </c>
      <c r="DE35" s="379">
        <f>'28A'!AE$124</f>
        <v>0</v>
      </c>
      <c r="DF35" s="379">
        <f>'28A'!AF$124</f>
        <v>0</v>
      </c>
      <c r="DG35" s="379">
        <f>'28A'!AG$124</f>
        <v>0</v>
      </c>
      <c r="DH35" s="379">
        <f>'28A'!AH$124</f>
        <v>0</v>
      </c>
      <c r="DI35" s="379">
        <f>'28A'!AI$124</f>
        <v>0</v>
      </c>
      <c r="DJ35" s="379">
        <f>'28A'!AJ$124</f>
        <v>0</v>
      </c>
      <c r="DK35" s="377">
        <f>'28A'!Y$127</f>
        <v>0</v>
      </c>
      <c r="DL35" s="377">
        <f>'28A'!Z$127</f>
        <v>0</v>
      </c>
      <c r="DM35" s="377">
        <f>'28A'!AA$127</f>
        <v>0</v>
      </c>
      <c r="DN35" s="377">
        <f>'28A'!AB$127</f>
        <v>0</v>
      </c>
      <c r="DO35" s="377">
        <f>'28A'!AC$127</f>
        <v>0</v>
      </c>
      <c r="DP35" s="377">
        <f>'28A'!AD$127</f>
        <v>0</v>
      </c>
      <c r="DQ35" s="377">
        <f>'28A'!AE$127</f>
        <v>0</v>
      </c>
      <c r="DR35" s="377">
        <f>'28A'!AF$127</f>
        <v>0</v>
      </c>
      <c r="DS35" s="377">
        <f>'28A'!Y$128</f>
        <v>0</v>
      </c>
      <c r="DT35" s="377">
        <f>'28A'!Z$128</f>
        <v>0</v>
      </c>
      <c r="DU35" s="377">
        <f>'28A'!AA$128</f>
        <v>0</v>
      </c>
      <c r="DV35" s="377">
        <f>'28A'!AB$128</f>
        <v>0</v>
      </c>
      <c r="DW35" s="377">
        <f>'28A'!AC$128</f>
        <v>0</v>
      </c>
      <c r="DX35" s="377">
        <f>'28A'!AD$128</f>
        <v>0</v>
      </c>
      <c r="DY35" s="377">
        <f>'28A'!AE$128</f>
        <v>0</v>
      </c>
      <c r="DZ35" s="377">
        <f>'28A'!AF$128</f>
        <v>0</v>
      </c>
      <c r="EA35" s="377">
        <f>'28A'!Y$129</f>
        <v>0</v>
      </c>
      <c r="EB35" s="377">
        <f>'28A'!Z$129</f>
        <v>0</v>
      </c>
      <c r="EC35" s="377">
        <f>'28A'!AA$129</f>
        <v>0</v>
      </c>
      <c r="ED35" s="377">
        <f>'28A'!AB$129</f>
        <v>0</v>
      </c>
      <c r="EE35" s="377">
        <f>'28A'!AC$129</f>
        <v>0</v>
      </c>
      <c r="EF35" s="377">
        <f>'28A'!AD$129</f>
        <v>0</v>
      </c>
      <c r="EG35" s="377">
        <f>'28A'!AE$129</f>
        <v>0</v>
      </c>
      <c r="EH35" s="377">
        <f>'28A'!AF$129</f>
        <v>0</v>
      </c>
      <c r="EI35" s="377">
        <f>'28A'!Y$130</f>
        <v>0</v>
      </c>
      <c r="EJ35" s="377">
        <f>'28A'!Z$130</f>
        <v>0</v>
      </c>
      <c r="EK35" s="377">
        <f>'28A'!AA$130</f>
        <v>0</v>
      </c>
      <c r="EL35" s="377">
        <f>'28A'!AB$130</f>
        <v>0</v>
      </c>
      <c r="EM35" s="377">
        <f>'28A'!AC$130</f>
        <v>0</v>
      </c>
      <c r="EN35" s="377">
        <f>'28A'!AD$130</f>
        <v>0</v>
      </c>
      <c r="EO35" s="377">
        <f>'28A'!AE$130</f>
        <v>0</v>
      </c>
      <c r="EP35" s="377">
        <f>'28A'!AF$130</f>
        <v>0</v>
      </c>
      <c r="EQ35" s="377">
        <f>'28A'!Y$131</f>
        <v>0</v>
      </c>
      <c r="ER35" s="377">
        <f>'28A'!Z$131</f>
        <v>0</v>
      </c>
      <c r="ES35" s="377">
        <f>'28A'!AA$131</f>
        <v>0</v>
      </c>
      <c r="ET35" s="377">
        <f>'28A'!AB$131</f>
        <v>0</v>
      </c>
      <c r="EU35" s="377">
        <f>'28A'!AC$131</f>
        <v>0</v>
      </c>
      <c r="EV35" s="377">
        <f>'28A'!AD$131</f>
        <v>0</v>
      </c>
      <c r="EW35" s="377">
        <f>'28A'!AE$131</f>
        <v>0</v>
      </c>
      <c r="EX35" s="377">
        <f>'28A'!AF$131</f>
        <v>0</v>
      </c>
      <c r="EY35" s="377">
        <f>'28A'!Y$132</f>
        <v>0</v>
      </c>
      <c r="EZ35" s="377">
        <f>'28A'!Z$132</f>
        <v>0</v>
      </c>
      <c r="FA35" s="377">
        <f>'28A'!AA$132</f>
        <v>0</v>
      </c>
      <c r="FB35" s="377">
        <f>'28A'!AB$132</f>
        <v>0</v>
      </c>
      <c r="FC35" s="377">
        <f>'28A'!AC$132</f>
        <v>0</v>
      </c>
      <c r="FD35" s="377">
        <f>'28A'!AD$132</f>
        <v>0</v>
      </c>
      <c r="FE35" s="377">
        <f>'28A'!AE$132</f>
        <v>0</v>
      </c>
      <c r="FF35" s="377">
        <f>'28A'!AF$132</f>
        <v>0</v>
      </c>
      <c r="FG35" s="377">
        <f>'28A'!Y$133</f>
        <v>0</v>
      </c>
      <c r="FH35" s="377">
        <f>'28A'!Z$133</f>
        <v>0</v>
      </c>
      <c r="FI35" s="377">
        <f>'28A'!AA$133</f>
        <v>0</v>
      </c>
      <c r="FJ35" s="377">
        <f>'28A'!AB$133</f>
        <v>0</v>
      </c>
      <c r="FK35" s="377">
        <f>'28A'!AC$133</f>
        <v>0</v>
      </c>
      <c r="FL35" s="377">
        <f>'28A'!AD$133</f>
        <v>0</v>
      </c>
      <c r="FM35" s="377">
        <f>'28A'!AE$133</f>
        <v>0</v>
      </c>
      <c r="FN35" s="377">
        <f>'28A'!AF$133</f>
        <v>0</v>
      </c>
      <c r="FO35" s="377">
        <f>'28A'!Y$134</f>
        <v>0</v>
      </c>
      <c r="FP35" s="377">
        <f>'28A'!Z$134</f>
        <v>0</v>
      </c>
      <c r="FQ35" s="377">
        <f>'28A'!AA$134</f>
        <v>0</v>
      </c>
      <c r="FR35" s="377">
        <f>'28A'!AB$134</f>
        <v>0</v>
      </c>
      <c r="FS35" s="377">
        <f>'28A'!AC$134</f>
        <v>0</v>
      </c>
      <c r="FT35" s="377">
        <f>'28A'!AD$134</f>
        <v>0</v>
      </c>
      <c r="FU35" s="377">
        <f>'28A'!AE$134</f>
        <v>0</v>
      </c>
      <c r="FV35" s="377">
        <f>'28A'!AF$134</f>
        <v>0</v>
      </c>
      <c r="FW35" s="377">
        <f>'28A'!Y$137</f>
        <v>0</v>
      </c>
      <c r="FX35" s="377">
        <f>'28A'!Z$137</f>
        <v>0</v>
      </c>
      <c r="FY35" s="377">
        <f>'28A'!AA$137</f>
        <v>0</v>
      </c>
      <c r="FZ35" s="377">
        <f>'28A'!AB$137</f>
        <v>0</v>
      </c>
      <c r="GA35" s="377">
        <f>'28A'!AC$137</f>
        <v>0</v>
      </c>
      <c r="GB35" s="377">
        <f>'28A'!AD$137</f>
        <v>0</v>
      </c>
      <c r="GC35" s="377">
        <f>'28A'!AE$137</f>
        <v>0</v>
      </c>
      <c r="GD35" s="377">
        <f>'28A'!AF$137</f>
        <v>0</v>
      </c>
      <c r="GE35" s="377">
        <f>'28A'!Y$138</f>
        <v>0</v>
      </c>
      <c r="GF35" s="377">
        <f>'28A'!Z$138</f>
        <v>0</v>
      </c>
      <c r="GG35" s="377">
        <f>'28A'!AA$138</f>
        <v>0</v>
      </c>
      <c r="GH35" s="377">
        <f>'28A'!AB$138</f>
        <v>0</v>
      </c>
      <c r="GI35" s="377">
        <f>'28A'!AC$138</f>
        <v>0</v>
      </c>
      <c r="GJ35" s="377">
        <f>'28A'!AD$138</f>
        <v>0</v>
      </c>
      <c r="GK35" s="377">
        <f>'28A'!AE$138</f>
        <v>0</v>
      </c>
      <c r="GL35" s="377">
        <f>'28A'!AF$138</f>
        <v>0</v>
      </c>
      <c r="GM35" s="377">
        <f>'28A'!Y$139</f>
        <v>0</v>
      </c>
      <c r="GN35" s="377">
        <f>'28A'!Z$139</f>
        <v>0</v>
      </c>
      <c r="GO35" s="377">
        <f>'28A'!AA$139</f>
        <v>0</v>
      </c>
      <c r="GP35" s="377">
        <f>'28A'!AB$139</f>
        <v>0</v>
      </c>
      <c r="GQ35" s="377">
        <f>'28A'!AC$139</f>
        <v>0</v>
      </c>
      <c r="GR35" s="377">
        <f>'28A'!AD$139</f>
        <v>0</v>
      </c>
      <c r="GS35" s="377">
        <f>'28A'!AE$139</f>
        <v>0</v>
      </c>
      <c r="GT35" s="377">
        <f>'28A'!AF$139</f>
        <v>0</v>
      </c>
      <c r="GU35" s="377">
        <f>'28A'!Y$140</f>
        <v>0</v>
      </c>
      <c r="GV35" s="377">
        <f>'28A'!Z$140</f>
        <v>0</v>
      </c>
      <c r="GW35" s="377">
        <f>'28A'!AA$140</f>
        <v>0</v>
      </c>
      <c r="GX35" s="377">
        <f>'28A'!AB$140</f>
        <v>0</v>
      </c>
      <c r="GY35" s="377">
        <f>'28A'!AC$140</f>
        <v>0</v>
      </c>
      <c r="GZ35" s="377">
        <f>'28A'!AD$140</f>
        <v>0</v>
      </c>
      <c r="HA35" s="377">
        <f>'28A'!AE$140</f>
        <v>0</v>
      </c>
      <c r="HB35" s="377">
        <f>'28A'!AF$140</f>
        <v>0</v>
      </c>
      <c r="HC35" s="377">
        <f>'28A'!Y$141</f>
        <v>0</v>
      </c>
      <c r="HD35" s="377">
        <f>'28A'!Z$141</f>
        <v>0</v>
      </c>
      <c r="HE35" s="377">
        <f>'28A'!AA$141</f>
        <v>0</v>
      </c>
      <c r="HF35" s="377">
        <f>'28A'!AB$141</f>
        <v>0</v>
      </c>
      <c r="HG35" s="377">
        <f>'28A'!AC$141</f>
        <v>0</v>
      </c>
      <c r="HH35" s="377">
        <f>'28A'!AD$141</f>
        <v>0</v>
      </c>
      <c r="HI35" s="377">
        <f>'28A'!AE$141</f>
        <v>0</v>
      </c>
      <c r="HJ35" s="377">
        <f>'28A'!AF$141</f>
        <v>0</v>
      </c>
      <c r="HK35" s="377">
        <f>'28A'!Y$142</f>
        <v>0</v>
      </c>
      <c r="HL35" s="377">
        <f>'28A'!Z$142</f>
        <v>0</v>
      </c>
      <c r="HM35" s="377">
        <f>'28A'!AA$142</f>
        <v>0</v>
      </c>
      <c r="HN35" s="377">
        <f>'28A'!AB$142</f>
        <v>0</v>
      </c>
      <c r="HO35" s="377">
        <f>'28A'!AC$142</f>
        <v>0</v>
      </c>
      <c r="HP35" s="377">
        <f>'28A'!AD$142</f>
        <v>0</v>
      </c>
      <c r="HQ35" s="377">
        <f>'28A'!AE$142</f>
        <v>0</v>
      </c>
      <c r="HR35" s="377">
        <f>'28A'!AF$142</f>
        <v>0</v>
      </c>
      <c r="HS35" s="377">
        <f>'28A'!Y$143</f>
        <v>0</v>
      </c>
      <c r="HT35" s="377">
        <f>'28A'!Z$143</f>
        <v>0</v>
      </c>
      <c r="HU35" s="377">
        <f>'28A'!AA$143</f>
        <v>0</v>
      </c>
      <c r="HV35" s="377">
        <f>'28A'!AB$143</f>
        <v>0</v>
      </c>
      <c r="HW35" s="377">
        <f>'28A'!AC$143</f>
        <v>0</v>
      </c>
      <c r="HX35" s="377">
        <f>'28A'!AD$143</f>
        <v>0</v>
      </c>
      <c r="HY35" s="377">
        <f>'28A'!AE$143</f>
        <v>0</v>
      </c>
      <c r="HZ35" s="377">
        <f>'28A'!AF$143</f>
        <v>0</v>
      </c>
      <c r="IA35" s="377">
        <f>'28A'!Y$144</f>
        <v>0</v>
      </c>
      <c r="IB35" s="377">
        <f>'28A'!Z$144</f>
        <v>0</v>
      </c>
      <c r="IC35" s="377">
        <f>'28A'!AA$144</f>
        <v>0</v>
      </c>
      <c r="ID35" s="377">
        <f>'28A'!AB$144</f>
        <v>0</v>
      </c>
      <c r="IE35" s="377">
        <f>'28A'!AC$144</f>
        <v>0</v>
      </c>
      <c r="IF35" s="377">
        <f>'28A'!AD$144</f>
        <v>0</v>
      </c>
      <c r="IG35" s="377">
        <f>'28A'!AE$144</f>
        <v>0</v>
      </c>
      <c r="IH35" s="377">
        <f>'28A'!AF$144</f>
        <v>0</v>
      </c>
      <c r="II35" s="377">
        <f>'28A'!Y$146</f>
        <v>0</v>
      </c>
      <c r="IJ35" s="377">
        <f>'28A'!Z$146</f>
        <v>0</v>
      </c>
      <c r="IK35" s="377">
        <f>'28A'!AA$146</f>
        <v>0</v>
      </c>
      <c r="IL35" s="377">
        <f>'28A'!AB$146</f>
        <v>0</v>
      </c>
      <c r="IM35" s="377">
        <f>'28A'!AC$146</f>
        <v>0</v>
      </c>
      <c r="IN35" s="377">
        <f>'28A'!AD$146</f>
        <v>0</v>
      </c>
      <c r="IO35" s="377">
        <f>'28A'!AE$146</f>
        <v>0</v>
      </c>
      <c r="IP35" s="377">
        <f>'28A'!AF$146</f>
        <v>0</v>
      </c>
      <c r="IQ35" s="377">
        <f>'28A'!AG$146</f>
        <v>0</v>
      </c>
      <c r="IR35" s="377">
        <f>'28A'!AH$146</f>
        <v>0</v>
      </c>
      <c r="IS35" s="377">
        <f>'28A'!Y$147</f>
        <v>0</v>
      </c>
      <c r="IT35" s="377">
        <f>'28A'!Z$147</f>
        <v>0</v>
      </c>
      <c r="IU35" s="377">
        <f>'28A'!AA$147</f>
        <v>0</v>
      </c>
      <c r="IV35" s="377">
        <f>'28A'!AB$147</f>
        <v>0</v>
      </c>
      <c r="IW35" s="377">
        <f>'28A'!AC$147</f>
        <v>0</v>
      </c>
      <c r="IX35" s="377">
        <f>'28A'!AD$147</f>
        <v>0</v>
      </c>
      <c r="IY35" s="377">
        <f>'28A'!AE$147</f>
        <v>0</v>
      </c>
      <c r="IZ35" s="377">
        <f>'28A'!AF$147</f>
        <v>0</v>
      </c>
      <c r="JA35" s="377">
        <f>'28A'!AG$147</f>
        <v>0</v>
      </c>
      <c r="JB35" s="377">
        <f>'28A'!AH$147</f>
        <v>0</v>
      </c>
      <c r="JC35" s="377">
        <f>'28A'!Y$148</f>
        <v>0</v>
      </c>
      <c r="JD35" s="377">
        <f>'28A'!Z$148</f>
        <v>0</v>
      </c>
      <c r="JE35" s="377">
        <f>'28A'!AA$148</f>
        <v>0</v>
      </c>
      <c r="JF35" s="377">
        <f>'28A'!AB$148</f>
        <v>0</v>
      </c>
      <c r="JG35" s="377">
        <f>'28A'!AC$148</f>
        <v>0</v>
      </c>
      <c r="JH35" s="377">
        <f>'28A'!AD$148</f>
        <v>0</v>
      </c>
      <c r="JI35" s="377">
        <f>'28A'!AE$148</f>
        <v>0</v>
      </c>
      <c r="JJ35" s="377">
        <f>'28A'!AF$148</f>
        <v>0</v>
      </c>
      <c r="JK35" s="377">
        <f>'28A'!AG$148</f>
        <v>0</v>
      </c>
      <c r="JL35" s="377">
        <f>'28A'!AH$148</f>
        <v>0</v>
      </c>
      <c r="JM35" s="377">
        <f>'28A'!Y$149</f>
        <v>0</v>
      </c>
      <c r="JN35" s="377">
        <f>'28A'!Z$149</f>
        <v>0</v>
      </c>
      <c r="JO35" s="377">
        <f>'28A'!AA$149</f>
        <v>0</v>
      </c>
      <c r="JP35" s="377">
        <f>'28A'!AB$149</f>
        <v>0</v>
      </c>
      <c r="JQ35" s="377">
        <f>'28A'!AC$149</f>
        <v>0</v>
      </c>
      <c r="JR35" s="377">
        <f>'28A'!AD$149</f>
        <v>0</v>
      </c>
      <c r="JS35" s="377">
        <f>'28A'!AE$149</f>
        <v>0</v>
      </c>
      <c r="JT35" s="377">
        <f>'28A'!AF$149</f>
        <v>0</v>
      </c>
      <c r="JU35" s="377">
        <f>'28A'!AG$149</f>
        <v>0</v>
      </c>
      <c r="JV35" s="377">
        <f>'28A'!AH$149</f>
        <v>0</v>
      </c>
      <c r="JW35" s="377">
        <f>'28A'!Y$150</f>
        <v>0</v>
      </c>
      <c r="JX35" s="377">
        <f>'28A'!Z$150</f>
        <v>0</v>
      </c>
      <c r="JY35" s="377">
        <f>'28A'!AA$150</f>
        <v>0</v>
      </c>
      <c r="JZ35" s="377">
        <f>'28A'!AB$150</f>
        <v>0</v>
      </c>
      <c r="KA35" s="377">
        <f>'28A'!AC$150</f>
        <v>0</v>
      </c>
      <c r="KB35" s="377">
        <f>'28A'!AD$150</f>
        <v>0</v>
      </c>
      <c r="KC35" s="377">
        <f>'28A'!AE$150</f>
        <v>0</v>
      </c>
      <c r="KD35" s="377">
        <f>'28A'!AF$150</f>
        <v>0</v>
      </c>
      <c r="KE35" s="377">
        <f>'28A'!AG$150</f>
        <v>0</v>
      </c>
      <c r="KF35" s="377">
        <f>'28A'!AH$150</f>
        <v>0</v>
      </c>
      <c r="KG35" s="377">
        <f>'28A'!Y$152</f>
        <v>0</v>
      </c>
      <c r="KH35" s="377">
        <f>'28A'!Z$152</f>
        <v>0</v>
      </c>
      <c r="KI35" s="377">
        <f>'28A'!AA$152</f>
        <v>0</v>
      </c>
      <c r="KJ35" s="377">
        <f>'28A'!AB$152</f>
        <v>0</v>
      </c>
      <c r="KK35" s="377">
        <f>'28A'!AC$152</f>
        <v>0</v>
      </c>
      <c r="KL35" s="377">
        <f>'28A'!AD$152</f>
        <v>0</v>
      </c>
      <c r="KM35" s="377">
        <f>'28A'!AE$152</f>
        <v>0</v>
      </c>
    </row>
    <row r="36" spans="1:299" s="380" customFormat="1">
      <c r="A36" s="375">
        <v>29</v>
      </c>
      <c r="B36" s="376">
        <f>'29A'!$G$6</f>
        <v>0</v>
      </c>
      <c r="C36" s="377">
        <f>'29A'!C$112</f>
        <v>0</v>
      </c>
      <c r="D36" s="377">
        <f>'29A'!D$112</f>
        <v>0</v>
      </c>
      <c r="E36" s="377">
        <f>'29A'!E$112</f>
        <v>0</v>
      </c>
      <c r="F36" s="377">
        <f>'29A'!F$112</f>
        <v>0</v>
      </c>
      <c r="G36" s="377">
        <f>'29A'!G$112</f>
        <v>0</v>
      </c>
      <c r="H36" s="377">
        <f>'29A'!H$112</f>
        <v>0</v>
      </c>
      <c r="I36" s="377">
        <f>'29A'!I$112</f>
        <v>0</v>
      </c>
      <c r="J36" s="377">
        <f>'29A'!J$112</f>
        <v>0</v>
      </c>
      <c r="K36" s="377">
        <f>'29A'!K$112</f>
        <v>0</v>
      </c>
      <c r="L36" s="377">
        <f>'29A'!L$112</f>
        <v>0</v>
      </c>
      <c r="M36" s="377">
        <f>'29A'!M$112</f>
        <v>0</v>
      </c>
      <c r="N36" s="377">
        <f>'29A'!N$112</f>
        <v>0</v>
      </c>
      <c r="O36" s="377">
        <f>'29A'!O$112</f>
        <v>0</v>
      </c>
      <c r="P36" s="377">
        <f>'29A'!P$112</f>
        <v>0</v>
      </c>
      <c r="Q36" s="377">
        <f>'29A'!Q$112</f>
        <v>0</v>
      </c>
      <c r="R36" s="377">
        <f>'29A'!R$112</f>
        <v>0</v>
      </c>
      <c r="S36" s="378">
        <f>'29A'!Y$117</f>
        <v>0</v>
      </c>
      <c r="T36" s="378">
        <f>'29A'!Z$117</f>
        <v>0</v>
      </c>
      <c r="U36" s="378">
        <f>'29A'!AA$117</f>
        <v>0</v>
      </c>
      <c r="V36" s="378">
        <f>'29A'!AB$117</f>
        <v>0</v>
      </c>
      <c r="W36" s="378">
        <f>'29A'!AC$117</f>
        <v>0</v>
      </c>
      <c r="X36" s="378">
        <f>'29A'!AD$117</f>
        <v>0</v>
      </c>
      <c r="Y36" s="378">
        <f>'29A'!AE$117</f>
        <v>0</v>
      </c>
      <c r="Z36" s="378">
        <f>'29A'!AF$117</f>
        <v>0</v>
      </c>
      <c r="AA36" s="378">
        <f>'29A'!AG$117</f>
        <v>0</v>
      </c>
      <c r="AB36" s="378">
        <f>'29A'!AH$117</f>
        <v>0</v>
      </c>
      <c r="AC36" s="378">
        <f>'29A'!AI$117</f>
        <v>0</v>
      </c>
      <c r="AD36" s="378">
        <f>'29A'!AJ$117</f>
        <v>0</v>
      </c>
      <c r="AE36" s="377">
        <f>'29A'!Y$118</f>
        <v>0</v>
      </c>
      <c r="AF36" s="377">
        <f>'29A'!Z$118</f>
        <v>0</v>
      </c>
      <c r="AG36" s="377">
        <f>'29A'!AA$118</f>
        <v>0</v>
      </c>
      <c r="AH36" s="377">
        <f>'29A'!AB$118</f>
        <v>0</v>
      </c>
      <c r="AI36" s="377">
        <f>'29A'!AC$118</f>
        <v>0</v>
      </c>
      <c r="AJ36" s="377">
        <f>'29A'!AD$118</f>
        <v>0</v>
      </c>
      <c r="AK36" s="377">
        <f>'29A'!AE$118</f>
        <v>0</v>
      </c>
      <c r="AL36" s="377">
        <f>'29A'!AF$118</f>
        <v>0</v>
      </c>
      <c r="AM36" s="377">
        <f>'29A'!AG$118</f>
        <v>0</v>
      </c>
      <c r="AN36" s="377">
        <f>'29A'!AH$118</f>
        <v>0</v>
      </c>
      <c r="AO36" s="377">
        <f>'29A'!AI$118</f>
        <v>0</v>
      </c>
      <c r="AP36" s="377">
        <f>'29A'!AJ$118</f>
        <v>0</v>
      </c>
      <c r="AQ36" s="377">
        <f>'29A'!Y$119</f>
        <v>0</v>
      </c>
      <c r="AR36" s="377">
        <f>'29A'!Z$119</f>
        <v>0</v>
      </c>
      <c r="AS36" s="377">
        <f>'29A'!AA$119</f>
        <v>0</v>
      </c>
      <c r="AT36" s="377">
        <f>'29A'!AB$119</f>
        <v>0</v>
      </c>
      <c r="AU36" s="377">
        <f>'29A'!AC$119</f>
        <v>0</v>
      </c>
      <c r="AV36" s="377">
        <f>'29A'!AD$119</f>
        <v>0</v>
      </c>
      <c r="AW36" s="377">
        <f>'29A'!AE$119</f>
        <v>0</v>
      </c>
      <c r="AX36" s="377">
        <f>'29A'!AF$119</f>
        <v>0</v>
      </c>
      <c r="AY36" s="377">
        <f>'29A'!AG$119</f>
        <v>0</v>
      </c>
      <c r="AZ36" s="377">
        <f>'29A'!AH$119</f>
        <v>0</v>
      </c>
      <c r="BA36" s="377">
        <f>'29A'!AI$119</f>
        <v>0</v>
      </c>
      <c r="BB36" s="377">
        <f>'29A'!AJ$119</f>
        <v>0</v>
      </c>
      <c r="BC36" s="377">
        <f>'29A'!Y$120</f>
        <v>0</v>
      </c>
      <c r="BD36" s="377">
        <f>'29A'!Z$120</f>
        <v>0</v>
      </c>
      <c r="BE36" s="377">
        <f>'29A'!AA$120</f>
        <v>0</v>
      </c>
      <c r="BF36" s="377">
        <f>'29A'!AB$120</f>
        <v>0</v>
      </c>
      <c r="BG36" s="377">
        <f>'29A'!AC$120</f>
        <v>0</v>
      </c>
      <c r="BH36" s="377">
        <f>'29A'!AD$120</f>
        <v>0</v>
      </c>
      <c r="BI36" s="377">
        <f>'29A'!AE$120</f>
        <v>0</v>
      </c>
      <c r="BJ36" s="377">
        <f>'29A'!AF$120</f>
        <v>0</v>
      </c>
      <c r="BK36" s="377">
        <f>'29A'!AG$120</f>
        <v>0</v>
      </c>
      <c r="BL36" s="377">
        <f>'29A'!AH$120</f>
        <v>0</v>
      </c>
      <c r="BM36" s="377">
        <f>'29A'!AI$120</f>
        <v>0</v>
      </c>
      <c r="BN36" s="377">
        <f>'29A'!AJ$120</f>
        <v>0</v>
      </c>
      <c r="BO36" s="377">
        <f>'29A'!Y$121</f>
        <v>0</v>
      </c>
      <c r="BP36" s="377">
        <f>'29A'!Z$121</f>
        <v>0</v>
      </c>
      <c r="BQ36" s="377">
        <f>'29A'!AA$121</f>
        <v>0</v>
      </c>
      <c r="BR36" s="377">
        <f>'29A'!AB$121</f>
        <v>0</v>
      </c>
      <c r="BS36" s="377">
        <f>'29A'!AC$121</f>
        <v>0</v>
      </c>
      <c r="BT36" s="377">
        <f>'29A'!AD$121</f>
        <v>0</v>
      </c>
      <c r="BU36" s="377">
        <f>'29A'!AE$121</f>
        <v>0</v>
      </c>
      <c r="BV36" s="377">
        <f>'29A'!AF$121</f>
        <v>0</v>
      </c>
      <c r="BW36" s="377">
        <f>'29A'!AG$121</f>
        <v>0</v>
      </c>
      <c r="BX36" s="377">
        <f>'29A'!AH$121</f>
        <v>0</v>
      </c>
      <c r="BY36" s="377">
        <f>'29A'!AI$121</f>
        <v>0</v>
      </c>
      <c r="BZ36" s="377">
        <f>'29A'!AJ$121</f>
        <v>0</v>
      </c>
      <c r="CA36" s="379">
        <f>'29A'!Y$122</f>
        <v>0</v>
      </c>
      <c r="CB36" s="379">
        <f>'29A'!Z$122</f>
        <v>0</v>
      </c>
      <c r="CC36" s="379">
        <f>'29A'!AA$122</f>
        <v>0</v>
      </c>
      <c r="CD36" s="379">
        <f>'29A'!AB$122</f>
        <v>0</v>
      </c>
      <c r="CE36" s="379">
        <f>'29A'!AC$122</f>
        <v>0</v>
      </c>
      <c r="CF36" s="379">
        <f>'29A'!AD$122</f>
        <v>0</v>
      </c>
      <c r="CG36" s="379">
        <f>'29A'!AE$122</f>
        <v>0</v>
      </c>
      <c r="CH36" s="379">
        <f>'29A'!AF$122</f>
        <v>0</v>
      </c>
      <c r="CI36" s="379">
        <f>'29A'!AG$122</f>
        <v>0</v>
      </c>
      <c r="CJ36" s="379">
        <f>'29A'!AH$122</f>
        <v>0</v>
      </c>
      <c r="CK36" s="379">
        <f>'29A'!AI$122</f>
        <v>0</v>
      </c>
      <c r="CL36" s="379">
        <f>'29A'!AJ$122</f>
        <v>0</v>
      </c>
      <c r="CM36" s="379">
        <f>'29A'!Y$123</f>
        <v>0</v>
      </c>
      <c r="CN36" s="379">
        <f>'29A'!Z$123</f>
        <v>0</v>
      </c>
      <c r="CO36" s="379">
        <f>'29A'!AA$123</f>
        <v>0</v>
      </c>
      <c r="CP36" s="379">
        <f>'29A'!AB$123</f>
        <v>0</v>
      </c>
      <c r="CQ36" s="379">
        <f>'29A'!AC$123</f>
        <v>0</v>
      </c>
      <c r="CR36" s="379">
        <f>'29A'!AD$123</f>
        <v>0</v>
      </c>
      <c r="CS36" s="379">
        <f>'29A'!AE$123</f>
        <v>0</v>
      </c>
      <c r="CT36" s="379">
        <f>'29A'!AF$123</f>
        <v>0</v>
      </c>
      <c r="CU36" s="379">
        <f>'29A'!AG$123</f>
        <v>0</v>
      </c>
      <c r="CV36" s="379">
        <f>'29A'!AH$123</f>
        <v>0</v>
      </c>
      <c r="CW36" s="379">
        <f>'29A'!AI$123</f>
        <v>0</v>
      </c>
      <c r="CX36" s="379">
        <f>'29A'!AJ$123</f>
        <v>0</v>
      </c>
      <c r="CY36" s="379">
        <f>'29A'!Y$124</f>
        <v>0</v>
      </c>
      <c r="CZ36" s="379">
        <f>'29A'!Z$124</f>
        <v>0</v>
      </c>
      <c r="DA36" s="379">
        <f>'29A'!AA$124</f>
        <v>0</v>
      </c>
      <c r="DB36" s="379">
        <f>'29A'!AB$124</f>
        <v>0</v>
      </c>
      <c r="DC36" s="379">
        <f>'29A'!AC$124</f>
        <v>0</v>
      </c>
      <c r="DD36" s="379">
        <f>'29A'!AD$124</f>
        <v>0</v>
      </c>
      <c r="DE36" s="379">
        <f>'29A'!AE$124</f>
        <v>0</v>
      </c>
      <c r="DF36" s="379">
        <f>'29A'!AF$124</f>
        <v>0</v>
      </c>
      <c r="DG36" s="379">
        <f>'29A'!AG$124</f>
        <v>0</v>
      </c>
      <c r="DH36" s="379">
        <f>'29A'!AH$124</f>
        <v>0</v>
      </c>
      <c r="DI36" s="379">
        <f>'29A'!AI$124</f>
        <v>0</v>
      </c>
      <c r="DJ36" s="379">
        <f>'29A'!AJ$124</f>
        <v>0</v>
      </c>
      <c r="DK36" s="377">
        <f>'29A'!Y$127</f>
        <v>0</v>
      </c>
      <c r="DL36" s="377">
        <f>'29A'!Z$127</f>
        <v>0</v>
      </c>
      <c r="DM36" s="377">
        <f>'29A'!AA$127</f>
        <v>0</v>
      </c>
      <c r="DN36" s="377">
        <f>'29A'!AB$127</f>
        <v>0</v>
      </c>
      <c r="DO36" s="377">
        <f>'29A'!AC$127</f>
        <v>0</v>
      </c>
      <c r="DP36" s="377">
        <f>'29A'!AD$127</f>
        <v>0</v>
      </c>
      <c r="DQ36" s="377">
        <f>'29A'!AE$127</f>
        <v>0</v>
      </c>
      <c r="DR36" s="377">
        <f>'29A'!AF$127</f>
        <v>0</v>
      </c>
      <c r="DS36" s="377">
        <f>'29A'!Y$128</f>
        <v>0</v>
      </c>
      <c r="DT36" s="377">
        <f>'29A'!Z$128</f>
        <v>0</v>
      </c>
      <c r="DU36" s="377">
        <f>'29A'!AA$128</f>
        <v>0</v>
      </c>
      <c r="DV36" s="377">
        <f>'29A'!AB$128</f>
        <v>0</v>
      </c>
      <c r="DW36" s="377">
        <f>'29A'!AC$128</f>
        <v>0</v>
      </c>
      <c r="DX36" s="377">
        <f>'29A'!AD$128</f>
        <v>0</v>
      </c>
      <c r="DY36" s="377">
        <f>'29A'!AE$128</f>
        <v>0</v>
      </c>
      <c r="DZ36" s="377">
        <f>'29A'!AF$128</f>
        <v>0</v>
      </c>
      <c r="EA36" s="377">
        <f>'29A'!Y$129</f>
        <v>0</v>
      </c>
      <c r="EB36" s="377">
        <f>'29A'!Z$129</f>
        <v>0</v>
      </c>
      <c r="EC36" s="377">
        <f>'29A'!AA$129</f>
        <v>0</v>
      </c>
      <c r="ED36" s="377">
        <f>'29A'!AB$129</f>
        <v>0</v>
      </c>
      <c r="EE36" s="377">
        <f>'29A'!AC$129</f>
        <v>0</v>
      </c>
      <c r="EF36" s="377">
        <f>'29A'!AD$129</f>
        <v>0</v>
      </c>
      <c r="EG36" s="377">
        <f>'29A'!AE$129</f>
        <v>0</v>
      </c>
      <c r="EH36" s="377">
        <f>'29A'!AF$129</f>
        <v>0</v>
      </c>
      <c r="EI36" s="377">
        <f>'29A'!Y$130</f>
        <v>0</v>
      </c>
      <c r="EJ36" s="377">
        <f>'29A'!Z$130</f>
        <v>0</v>
      </c>
      <c r="EK36" s="377">
        <f>'29A'!AA$130</f>
        <v>0</v>
      </c>
      <c r="EL36" s="377">
        <f>'29A'!AB$130</f>
        <v>0</v>
      </c>
      <c r="EM36" s="377">
        <f>'29A'!AC$130</f>
        <v>0</v>
      </c>
      <c r="EN36" s="377">
        <f>'29A'!AD$130</f>
        <v>0</v>
      </c>
      <c r="EO36" s="377">
        <f>'29A'!AE$130</f>
        <v>0</v>
      </c>
      <c r="EP36" s="377">
        <f>'29A'!AF$130</f>
        <v>0</v>
      </c>
      <c r="EQ36" s="377">
        <f>'29A'!Y$131</f>
        <v>0</v>
      </c>
      <c r="ER36" s="377">
        <f>'29A'!Z$131</f>
        <v>0</v>
      </c>
      <c r="ES36" s="377">
        <f>'29A'!AA$131</f>
        <v>0</v>
      </c>
      <c r="ET36" s="377">
        <f>'29A'!AB$131</f>
        <v>0</v>
      </c>
      <c r="EU36" s="377">
        <f>'29A'!AC$131</f>
        <v>0</v>
      </c>
      <c r="EV36" s="377">
        <f>'29A'!AD$131</f>
        <v>0</v>
      </c>
      <c r="EW36" s="377">
        <f>'29A'!AE$131</f>
        <v>0</v>
      </c>
      <c r="EX36" s="377">
        <f>'29A'!AF$131</f>
        <v>0</v>
      </c>
      <c r="EY36" s="377">
        <f>'29A'!Y$132</f>
        <v>0</v>
      </c>
      <c r="EZ36" s="377">
        <f>'29A'!Z$132</f>
        <v>0</v>
      </c>
      <c r="FA36" s="377">
        <f>'29A'!AA$132</f>
        <v>0</v>
      </c>
      <c r="FB36" s="377">
        <f>'29A'!AB$132</f>
        <v>0</v>
      </c>
      <c r="FC36" s="377">
        <f>'29A'!AC$132</f>
        <v>0</v>
      </c>
      <c r="FD36" s="377">
        <f>'29A'!AD$132</f>
        <v>0</v>
      </c>
      <c r="FE36" s="377">
        <f>'29A'!AE$132</f>
        <v>0</v>
      </c>
      <c r="FF36" s="377">
        <f>'29A'!AF$132</f>
        <v>0</v>
      </c>
      <c r="FG36" s="377">
        <f>'29A'!Y$133</f>
        <v>0</v>
      </c>
      <c r="FH36" s="377">
        <f>'29A'!Z$133</f>
        <v>0</v>
      </c>
      <c r="FI36" s="377">
        <f>'29A'!AA$133</f>
        <v>0</v>
      </c>
      <c r="FJ36" s="377">
        <f>'29A'!AB$133</f>
        <v>0</v>
      </c>
      <c r="FK36" s="377">
        <f>'29A'!AC$133</f>
        <v>0</v>
      </c>
      <c r="FL36" s="377">
        <f>'29A'!AD$133</f>
        <v>0</v>
      </c>
      <c r="FM36" s="377">
        <f>'29A'!AE$133</f>
        <v>0</v>
      </c>
      <c r="FN36" s="377">
        <f>'29A'!AF$133</f>
        <v>0</v>
      </c>
      <c r="FO36" s="377">
        <f>'29A'!Y$134</f>
        <v>0</v>
      </c>
      <c r="FP36" s="377">
        <f>'29A'!Z$134</f>
        <v>0</v>
      </c>
      <c r="FQ36" s="377">
        <f>'29A'!AA$134</f>
        <v>0</v>
      </c>
      <c r="FR36" s="377">
        <f>'29A'!AB$134</f>
        <v>0</v>
      </c>
      <c r="FS36" s="377">
        <f>'29A'!AC$134</f>
        <v>0</v>
      </c>
      <c r="FT36" s="377">
        <f>'29A'!AD$134</f>
        <v>0</v>
      </c>
      <c r="FU36" s="377">
        <f>'29A'!AE$134</f>
        <v>0</v>
      </c>
      <c r="FV36" s="377">
        <f>'29A'!AF$134</f>
        <v>0</v>
      </c>
      <c r="FW36" s="377">
        <f>'29A'!Y$137</f>
        <v>0</v>
      </c>
      <c r="FX36" s="377">
        <f>'29A'!Z$137</f>
        <v>0</v>
      </c>
      <c r="FY36" s="377">
        <f>'29A'!AA$137</f>
        <v>0</v>
      </c>
      <c r="FZ36" s="377">
        <f>'29A'!AB$137</f>
        <v>0</v>
      </c>
      <c r="GA36" s="377">
        <f>'29A'!AC$137</f>
        <v>0</v>
      </c>
      <c r="GB36" s="377">
        <f>'29A'!AD$137</f>
        <v>0</v>
      </c>
      <c r="GC36" s="377">
        <f>'29A'!AE$137</f>
        <v>0</v>
      </c>
      <c r="GD36" s="377">
        <f>'29A'!AF$137</f>
        <v>0</v>
      </c>
      <c r="GE36" s="377">
        <f>'29A'!Y$138</f>
        <v>0</v>
      </c>
      <c r="GF36" s="377">
        <f>'29A'!Z$138</f>
        <v>0</v>
      </c>
      <c r="GG36" s="377">
        <f>'29A'!AA$138</f>
        <v>0</v>
      </c>
      <c r="GH36" s="377">
        <f>'29A'!AB$138</f>
        <v>0</v>
      </c>
      <c r="GI36" s="377">
        <f>'29A'!AC$138</f>
        <v>0</v>
      </c>
      <c r="GJ36" s="377">
        <f>'29A'!AD$138</f>
        <v>0</v>
      </c>
      <c r="GK36" s="377">
        <f>'29A'!AE$138</f>
        <v>0</v>
      </c>
      <c r="GL36" s="377">
        <f>'29A'!AF$138</f>
        <v>0</v>
      </c>
      <c r="GM36" s="377">
        <f>'29A'!Y$139</f>
        <v>0</v>
      </c>
      <c r="GN36" s="377">
        <f>'29A'!Z$139</f>
        <v>0</v>
      </c>
      <c r="GO36" s="377">
        <f>'29A'!AA$139</f>
        <v>0</v>
      </c>
      <c r="GP36" s="377">
        <f>'29A'!AB$139</f>
        <v>0</v>
      </c>
      <c r="GQ36" s="377">
        <f>'29A'!AC$139</f>
        <v>0</v>
      </c>
      <c r="GR36" s="377">
        <f>'29A'!AD$139</f>
        <v>0</v>
      </c>
      <c r="GS36" s="377">
        <f>'29A'!AE$139</f>
        <v>0</v>
      </c>
      <c r="GT36" s="377">
        <f>'29A'!AF$139</f>
        <v>0</v>
      </c>
      <c r="GU36" s="377">
        <f>'29A'!Y$140</f>
        <v>0</v>
      </c>
      <c r="GV36" s="377">
        <f>'29A'!Z$140</f>
        <v>0</v>
      </c>
      <c r="GW36" s="377">
        <f>'29A'!AA$140</f>
        <v>0</v>
      </c>
      <c r="GX36" s="377">
        <f>'29A'!AB$140</f>
        <v>0</v>
      </c>
      <c r="GY36" s="377">
        <f>'29A'!AC$140</f>
        <v>0</v>
      </c>
      <c r="GZ36" s="377">
        <f>'29A'!AD$140</f>
        <v>0</v>
      </c>
      <c r="HA36" s="377">
        <f>'29A'!AE$140</f>
        <v>0</v>
      </c>
      <c r="HB36" s="377">
        <f>'29A'!AF$140</f>
        <v>0</v>
      </c>
      <c r="HC36" s="377">
        <f>'29A'!Y$141</f>
        <v>0</v>
      </c>
      <c r="HD36" s="377">
        <f>'29A'!Z$141</f>
        <v>0</v>
      </c>
      <c r="HE36" s="377">
        <f>'29A'!AA$141</f>
        <v>0</v>
      </c>
      <c r="HF36" s="377">
        <f>'29A'!AB$141</f>
        <v>0</v>
      </c>
      <c r="HG36" s="377">
        <f>'29A'!AC$141</f>
        <v>0</v>
      </c>
      <c r="HH36" s="377">
        <f>'29A'!AD$141</f>
        <v>0</v>
      </c>
      <c r="HI36" s="377">
        <f>'29A'!AE$141</f>
        <v>0</v>
      </c>
      <c r="HJ36" s="377">
        <f>'29A'!AF$141</f>
        <v>0</v>
      </c>
      <c r="HK36" s="377">
        <f>'29A'!Y$142</f>
        <v>0</v>
      </c>
      <c r="HL36" s="377">
        <f>'29A'!Z$142</f>
        <v>0</v>
      </c>
      <c r="HM36" s="377">
        <f>'29A'!AA$142</f>
        <v>0</v>
      </c>
      <c r="HN36" s="377">
        <f>'29A'!AB$142</f>
        <v>0</v>
      </c>
      <c r="HO36" s="377">
        <f>'29A'!AC$142</f>
        <v>0</v>
      </c>
      <c r="HP36" s="377">
        <f>'29A'!AD$142</f>
        <v>0</v>
      </c>
      <c r="HQ36" s="377">
        <f>'29A'!AE$142</f>
        <v>0</v>
      </c>
      <c r="HR36" s="377">
        <f>'29A'!AF$142</f>
        <v>0</v>
      </c>
      <c r="HS36" s="377">
        <f>'29A'!Y$143</f>
        <v>0</v>
      </c>
      <c r="HT36" s="377">
        <f>'29A'!Z$143</f>
        <v>0</v>
      </c>
      <c r="HU36" s="377">
        <f>'29A'!AA$143</f>
        <v>0</v>
      </c>
      <c r="HV36" s="377">
        <f>'29A'!AB$143</f>
        <v>0</v>
      </c>
      <c r="HW36" s="377">
        <f>'29A'!AC$143</f>
        <v>0</v>
      </c>
      <c r="HX36" s="377">
        <f>'29A'!AD$143</f>
        <v>0</v>
      </c>
      <c r="HY36" s="377">
        <f>'29A'!AE$143</f>
        <v>0</v>
      </c>
      <c r="HZ36" s="377">
        <f>'29A'!AF$143</f>
        <v>0</v>
      </c>
      <c r="IA36" s="377">
        <f>'29A'!Y$144</f>
        <v>0</v>
      </c>
      <c r="IB36" s="377">
        <f>'29A'!Z$144</f>
        <v>0</v>
      </c>
      <c r="IC36" s="377">
        <f>'29A'!AA$144</f>
        <v>0</v>
      </c>
      <c r="ID36" s="377">
        <f>'29A'!AB$144</f>
        <v>0</v>
      </c>
      <c r="IE36" s="377">
        <f>'29A'!AC$144</f>
        <v>0</v>
      </c>
      <c r="IF36" s="377">
        <f>'29A'!AD$144</f>
        <v>0</v>
      </c>
      <c r="IG36" s="377">
        <f>'29A'!AE$144</f>
        <v>0</v>
      </c>
      <c r="IH36" s="377">
        <f>'29A'!AF$144</f>
        <v>0</v>
      </c>
      <c r="II36" s="377">
        <f>'29A'!Y$146</f>
        <v>0</v>
      </c>
      <c r="IJ36" s="377">
        <f>'29A'!Z$146</f>
        <v>0</v>
      </c>
      <c r="IK36" s="377">
        <f>'29A'!AA$146</f>
        <v>0</v>
      </c>
      <c r="IL36" s="377">
        <f>'29A'!AB$146</f>
        <v>0</v>
      </c>
      <c r="IM36" s="377">
        <f>'29A'!AC$146</f>
        <v>0</v>
      </c>
      <c r="IN36" s="377">
        <f>'29A'!AD$146</f>
        <v>0</v>
      </c>
      <c r="IO36" s="377">
        <f>'29A'!AE$146</f>
        <v>0</v>
      </c>
      <c r="IP36" s="377">
        <f>'29A'!AF$146</f>
        <v>0</v>
      </c>
      <c r="IQ36" s="377">
        <f>'29A'!AG$146</f>
        <v>0</v>
      </c>
      <c r="IR36" s="377">
        <f>'29A'!AH$146</f>
        <v>0</v>
      </c>
      <c r="IS36" s="377">
        <f>'29A'!Y$147</f>
        <v>0</v>
      </c>
      <c r="IT36" s="377">
        <f>'29A'!Z$147</f>
        <v>0</v>
      </c>
      <c r="IU36" s="377">
        <f>'29A'!AA$147</f>
        <v>0</v>
      </c>
      <c r="IV36" s="377">
        <f>'29A'!AB$147</f>
        <v>0</v>
      </c>
      <c r="IW36" s="377">
        <f>'29A'!AC$147</f>
        <v>0</v>
      </c>
      <c r="IX36" s="377">
        <f>'29A'!AD$147</f>
        <v>0</v>
      </c>
      <c r="IY36" s="377">
        <f>'29A'!AE$147</f>
        <v>0</v>
      </c>
      <c r="IZ36" s="377">
        <f>'29A'!AF$147</f>
        <v>0</v>
      </c>
      <c r="JA36" s="377">
        <f>'29A'!AG$147</f>
        <v>0</v>
      </c>
      <c r="JB36" s="377">
        <f>'29A'!AH$147</f>
        <v>0</v>
      </c>
      <c r="JC36" s="377">
        <f>'29A'!Y$148</f>
        <v>0</v>
      </c>
      <c r="JD36" s="377">
        <f>'29A'!Z$148</f>
        <v>0</v>
      </c>
      <c r="JE36" s="377">
        <f>'29A'!AA$148</f>
        <v>0</v>
      </c>
      <c r="JF36" s="377">
        <f>'29A'!AB$148</f>
        <v>0</v>
      </c>
      <c r="JG36" s="377">
        <f>'29A'!AC$148</f>
        <v>0</v>
      </c>
      <c r="JH36" s="377">
        <f>'29A'!AD$148</f>
        <v>0</v>
      </c>
      <c r="JI36" s="377">
        <f>'29A'!AE$148</f>
        <v>0</v>
      </c>
      <c r="JJ36" s="377">
        <f>'29A'!AF$148</f>
        <v>0</v>
      </c>
      <c r="JK36" s="377">
        <f>'29A'!AG$148</f>
        <v>0</v>
      </c>
      <c r="JL36" s="377">
        <f>'29A'!AH$148</f>
        <v>0</v>
      </c>
      <c r="JM36" s="377">
        <f>'29A'!Y$149</f>
        <v>0</v>
      </c>
      <c r="JN36" s="377">
        <f>'29A'!Z$149</f>
        <v>0</v>
      </c>
      <c r="JO36" s="377">
        <f>'29A'!AA$149</f>
        <v>0</v>
      </c>
      <c r="JP36" s="377">
        <f>'29A'!AB$149</f>
        <v>0</v>
      </c>
      <c r="JQ36" s="377">
        <f>'29A'!AC$149</f>
        <v>0</v>
      </c>
      <c r="JR36" s="377">
        <f>'29A'!AD$149</f>
        <v>0</v>
      </c>
      <c r="JS36" s="377">
        <f>'29A'!AE$149</f>
        <v>0</v>
      </c>
      <c r="JT36" s="377">
        <f>'29A'!AF$149</f>
        <v>0</v>
      </c>
      <c r="JU36" s="377">
        <f>'29A'!AG$149</f>
        <v>0</v>
      </c>
      <c r="JV36" s="377">
        <f>'29A'!AH$149</f>
        <v>0</v>
      </c>
      <c r="JW36" s="377">
        <f>'29A'!Y$150</f>
        <v>0</v>
      </c>
      <c r="JX36" s="377">
        <f>'29A'!Z$150</f>
        <v>0</v>
      </c>
      <c r="JY36" s="377">
        <f>'29A'!AA$150</f>
        <v>0</v>
      </c>
      <c r="JZ36" s="377">
        <f>'29A'!AB$150</f>
        <v>0</v>
      </c>
      <c r="KA36" s="377">
        <f>'29A'!AC$150</f>
        <v>0</v>
      </c>
      <c r="KB36" s="377">
        <f>'29A'!AD$150</f>
        <v>0</v>
      </c>
      <c r="KC36" s="377">
        <f>'29A'!AE$150</f>
        <v>0</v>
      </c>
      <c r="KD36" s="377">
        <f>'29A'!AF$150</f>
        <v>0</v>
      </c>
      <c r="KE36" s="377">
        <f>'29A'!AG$150</f>
        <v>0</v>
      </c>
      <c r="KF36" s="377">
        <f>'29A'!AH$150</f>
        <v>0</v>
      </c>
      <c r="KG36" s="377">
        <f>'29A'!Y$152</f>
        <v>0</v>
      </c>
      <c r="KH36" s="377">
        <f>'29A'!Z$152</f>
        <v>0</v>
      </c>
      <c r="KI36" s="377">
        <f>'29A'!AA$152</f>
        <v>0</v>
      </c>
      <c r="KJ36" s="377">
        <f>'29A'!AB$152</f>
        <v>0</v>
      </c>
      <c r="KK36" s="377">
        <f>'29A'!AC$152</f>
        <v>0</v>
      </c>
      <c r="KL36" s="377">
        <f>'29A'!AD$152</f>
        <v>0</v>
      </c>
      <c r="KM36" s="377">
        <f>'29A'!AE$152</f>
        <v>0</v>
      </c>
    </row>
    <row r="37" spans="1:299" s="380" customFormat="1">
      <c r="A37" s="375">
        <v>30</v>
      </c>
      <c r="B37" s="376">
        <f>'30A'!$G$6</f>
        <v>0</v>
      </c>
      <c r="C37" s="377">
        <f>'30A'!C$112</f>
        <v>0</v>
      </c>
      <c r="D37" s="377">
        <f>'30A'!D$112</f>
        <v>0</v>
      </c>
      <c r="E37" s="377">
        <f>'30A'!E$112</f>
        <v>0</v>
      </c>
      <c r="F37" s="377">
        <f>'30A'!F$112</f>
        <v>0</v>
      </c>
      <c r="G37" s="377">
        <f>'30A'!G$112</f>
        <v>0</v>
      </c>
      <c r="H37" s="377">
        <f>'30A'!H$112</f>
        <v>0</v>
      </c>
      <c r="I37" s="377">
        <f>'30A'!I$112</f>
        <v>0</v>
      </c>
      <c r="J37" s="377">
        <f>'30A'!J$112</f>
        <v>0</v>
      </c>
      <c r="K37" s="377">
        <f>'30A'!K$112</f>
        <v>0</v>
      </c>
      <c r="L37" s="377">
        <f>'30A'!L$112</f>
        <v>0</v>
      </c>
      <c r="M37" s="377">
        <f>'30A'!M$112</f>
        <v>0</v>
      </c>
      <c r="N37" s="377">
        <f>'30A'!N$112</f>
        <v>0</v>
      </c>
      <c r="O37" s="377">
        <f>'30A'!O$112</f>
        <v>0</v>
      </c>
      <c r="P37" s="377">
        <f>'30A'!P$112</f>
        <v>0</v>
      </c>
      <c r="Q37" s="377">
        <f>'30A'!Q$112</f>
        <v>0</v>
      </c>
      <c r="R37" s="377">
        <f>'30A'!R$112</f>
        <v>0</v>
      </c>
      <c r="S37" s="378">
        <f>'30A'!Y$117</f>
        <v>0</v>
      </c>
      <c r="T37" s="378">
        <f>'30A'!Z$117</f>
        <v>0</v>
      </c>
      <c r="U37" s="378">
        <f>'30A'!AA$117</f>
        <v>0</v>
      </c>
      <c r="V37" s="378">
        <f>'30A'!AB$117</f>
        <v>0</v>
      </c>
      <c r="W37" s="378">
        <f>'30A'!AC$117</f>
        <v>0</v>
      </c>
      <c r="X37" s="378">
        <f>'30A'!AD$117</f>
        <v>0</v>
      </c>
      <c r="Y37" s="378">
        <f>'30A'!AE$117</f>
        <v>0</v>
      </c>
      <c r="Z37" s="378">
        <f>'30A'!AF$117</f>
        <v>0</v>
      </c>
      <c r="AA37" s="378">
        <f>'30A'!AG$117</f>
        <v>0</v>
      </c>
      <c r="AB37" s="378">
        <f>'30A'!AH$117</f>
        <v>0</v>
      </c>
      <c r="AC37" s="378">
        <f>'30A'!AI$117</f>
        <v>0</v>
      </c>
      <c r="AD37" s="378">
        <f>'30A'!AJ$117</f>
        <v>0</v>
      </c>
      <c r="AE37" s="377">
        <f>'30A'!Y$118</f>
        <v>0</v>
      </c>
      <c r="AF37" s="377">
        <f>'30A'!Z$118</f>
        <v>0</v>
      </c>
      <c r="AG37" s="377">
        <f>'30A'!AA$118</f>
        <v>0</v>
      </c>
      <c r="AH37" s="377">
        <f>'30A'!AB$118</f>
        <v>0</v>
      </c>
      <c r="AI37" s="377">
        <f>'30A'!AC$118</f>
        <v>0</v>
      </c>
      <c r="AJ37" s="377">
        <f>'30A'!AD$118</f>
        <v>0</v>
      </c>
      <c r="AK37" s="377">
        <f>'30A'!AE$118</f>
        <v>0</v>
      </c>
      <c r="AL37" s="377">
        <f>'30A'!AF$118</f>
        <v>0</v>
      </c>
      <c r="AM37" s="377">
        <f>'30A'!AG$118</f>
        <v>0</v>
      </c>
      <c r="AN37" s="377">
        <f>'30A'!AH$118</f>
        <v>0</v>
      </c>
      <c r="AO37" s="377">
        <f>'30A'!AI$118</f>
        <v>0</v>
      </c>
      <c r="AP37" s="377">
        <f>'30A'!AJ$118</f>
        <v>0</v>
      </c>
      <c r="AQ37" s="377">
        <f>'30A'!Y$119</f>
        <v>0</v>
      </c>
      <c r="AR37" s="377">
        <f>'30A'!Z$119</f>
        <v>0</v>
      </c>
      <c r="AS37" s="377">
        <f>'30A'!AA$119</f>
        <v>0</v>
      </c>
      <c r="AT37" s="377">
        <f>'30A'!AB$119</f>
        <v>0</v>
      </c>
      <c r="AU37" s="377">
        <f>'30A'!AC$119</f>
        <v>0</v>
      </c>
      <c r="AV37" s="377">
        <f>'30A'!AD$119</f>
        <v>0</v>
      </c>
      <c r="AW37" s="377">
        <f>'30A'!AE$119</f>
        <v>0</v>
      </c>
      <c r="AX37" s="377">
        <f>'30A'!AF$119</f>
        <v>0</v>
      </c>
      <c r="AY37" s="377">
        <f>'30A'!AG$119</f>
        <v>0</v>
      </c>
      <c r="AZ37" s="377">
        <f>'30A'!AH$119</f>
        <v>0</v>
      </c>
      <c r="BA37" s="377">
        <f>'30A'!AI$119</f>
        <v>0</v>
      </c>
      <c r="BB37" s="377">
        <f>'30A'!AJ$119</f>
        <v>0</v>
      </c>
      <c r="BC37" s="377">
        <f>'30A'!Y$120</f>
        <v>0</v>
      </c>
      <c r="BD37" s="377">
        <f>'30A'!Z$120</f>
        <v>0</v>
      </c>
      <c r="BE37" s="377">
        <f>'30A'!AA$120</f>
        <v>0</v>
      </c>
      <c r="BF37" s="377">
        <f>'30A'!AB$120</f>
        <v>0</v>
      </c>
      <c r="BG37" s="377">
        <f>'30A'!AC$120</f>
        <v>0</v>
      </c>
      <c r="BH37" s="377">
        <f>'30A'!AD$120</f>
        <v>0</v>
      </c>
      <c r="BI37" s="377">
        <f>'30A'!AE$120</f>
        <v>0</v>
      </c>
      <c r="BJ37" s="377">
        <f>'30A'!AF$120</f>
        <v>0</v>
      </c>
      <c r="BK37" s="377">
        <f>'30A'!AG$120</f>
        <v>0</v>
      </c>
      <c r="BL37" s="377">
        <f>'30A'!AH$120</f>
        <v>0</v>
      </c>
      <c r="BM37" s="377">
        <f>'30A'!AI$120</f>
        <v>0</v>
      </c>
      <c r="BN37" s="377">
        <f>'30A'!AJ$120</f>
        <v>0</v>
      </c>
      <c r="BO37" s="377">
        <f>'30A'!Y$121</f>
        <v>0</v>
      </c>
      <c r="BP37" s="377">
        <f>'30A'!Z$121</f>
        <v>0</v>
      </c>
      <c r="BQ37" s="377">
        <f>'30A'!AA$121</f>
        <v>0</v>
      </c>
      <c r="BR37" s="377">
        <f>'30A'!AB$121</f>
        <v>0</v>
      </c>
      <c r="BS37" s="377">
        <f>'30A'!AC$121</f>
        <v>0</v>
      </c>
      <c r="BT37" s="377">
        <f>'30A'!AD$121</f>
        <v>0</v>
      </c>
      <c r="BU37" s="377">
        <f>'30A'!AE$121</f>
        <v>0</v>
      </c>
      <c r="BV37" s="377">
        <f>'30A'!AF$121</f>
        <v>0</v>
      </c>
      <c r="BW37" s="377">
        <f>'30A'!AG$121</f>
        <v>0</v>
      </c>
      <c r="BX37" s="377">
        <f>'30A'!AH$121</f>
        <v>0</v>
      </c>
      <c r="BY37" s="377">
        <f>'30A'!AI$121</f>
        <v>0</v>
      </c>
      <c r="BZ37" s="377">
        <f>'30A'!AJ$121</f>
        <v>0</v>
      </c>
      <c r="CA37" s="379">
        <f>'30A'!Y$122</f>
        <v>0</v>
      </c>
      <c r="CB37" s="379">
        <f>'30A'!Z$122</f>
        <v>0</v>
      </c>
      <c r="CC37" s="379">
        <f>'30A'!AA$122</f>
        <v>0</v>
      </c>
      <c r="CD37" s="379">
        <f>'30A'!AB$122</f>
        <v>0</v>
      </c>
      <c r="CE37" s="379">
        <f>'30A'!AC$122</f>
        <v>0</v>
      </c>
      <c r="CF37" s="379">
        <f>'30A'!AD$122</f>
        <v>0</v>
      </c>
      <c r="CG37" s="379">
        <f>'30A'!AE$122</f>
        <v>0</v>
      </c>
      <c r="CH37" s="379">
        <f>'30A'!AF$122</f>
        <v>0</v>
      </c>
      <c r="CI37" s="379">
        <f>'30A'!AG$122</f>
        <v>0</v>
      </c>
      <c r="CJ37" s="379">
        <f>'30A'!AH$122</f>
        <v>0</v>
      </c>
      <c r="CK37" s="379">
        <f>'30A'!AI$122</f>
        <v>0</v>
      </c>
      <c r="CL37" s="379">
        <f>'30A'!AJ$122</f>
        <v>0</v>
      </c>
      <c r="CM37" s="379">
        <f>'30A'!Y$123</f>
        <v>0</v>
      </c>
      <c r="CN37" s="379">
        <f>'30A'!Z$123</f>
        <v>0</v>
      </c>
      <c r="CO37" s="379">
        <f>'30A'!AA$123</f>
        <v>0</v>
      </c>
      <c r="CP37" s="379">
        <f>'30A'!AB$123</f>
        <v>0</v>
      </c>
      <c r="CQ37" s="379">
        <f>'30A'!AC$123</f>
        <v>0</v>
      </c>
      <c r="CR37" s="379">
        <f>'30A'!AD$123</f>
        <v>0</v>
      </c>
      <c r="CS37" s="379">
        <f>'30A'!AE$123</f>
        <v>0</v>
      </c>
      <c r="CT37" s="379">
        <f>'30A'!AF$123</f>
        <v>0</v>
      </c>
      <c r="CU37" s="379">
        <f>'30A'!AG$123</f>
        <v>0</v>
      </c>
      <c r="CV37" s="379">
        <f>'30A'!AH$123</f>
        <v>0</v>
      </c>
      <c r="CW37" s="379">
        <f>'30A'!AI$123</f>
        <v>0</v>
      </c>
      <c r="CX37" s="379">
        <f>'30A'!AJ$123</f>
        <v>0</v>
      </c>
      <c r="CY37" s="379">
        <f>'30A'!Y$124</f>
        <v>0</v>
      </c>
      <c r="CZ37" s="379">
        <f>'30A'!Z$124</f>
        <v>0</v>
      </c>
      <c r="DA37" s="379">
        <f>'30A'!AA$124</f>
        <v>0</v>
      </c>
      <c r="DB37" s="379">
        <f>'30A'!AB$124</f>
        <v>0</v>
      </c>
      <c r="DC37" s="379">
        <f>'30A'!AC$124</f>
        <v>0</v>
      </c>
      <c r="DD37" s="379">
        <f>'30A'!AD$124</f>
        <v>0</v>
      </c>
      <c r="DE37" s="379">
        <f>'30A'!AE$124</f>
        <v>0</v>
      </c>
      <c r="DF37" s="379">
        <f>'30A'!AF$124</f>
        <v>0</v>
      </c>
      <c r="DG37" s="379">
        <f>'30A'!AG$124</f>
        <v>0</v>
      </c>
      <c r="DH37" s="379">
        <f>'30A'!AH$124</f>
        <v>0</v>
      </c>
      <c r="DI37" s="379">
        <f>'30A'!AI$124</f>
        <v>0</v>
      </c>
      <c r="DJ37" s="379">
        <f>'30A'!AJ$124</f>
        <v>0</v>
      </c>
      <c r="DK37" s="377">
        <f>'30A'!Y$127</f>
        <v>0</v>
      </c>
      <c r="DL37" s="377">
        <f>'30A'!Z$127</f>
        <v>0</v>
      </c>
      <c r="DM37" s="377">
        <f>'30A'!AA$127</f>
        <v>0</v>
      </c>
      <c r="DN37" s="377">
        <f>'30A'!AB$127</f>
        <v>0</v>
      </c>
      <c r="DO37" s="377">
        <f>'30A'!AC$127</f>
        <v>0</v>
      </c>
      <c r="DP37" s="377">
        <f>'30A'!AD$127</f>
        <v>0</v>
      </c>
      <c r="DQ37" s="377">
        <f>'30A'!AE$127</f>
        <v>0</v>
      </c>
      <c r="DR37" s="377">
        <f>'30A'!AF$127</f>
        <v>0</v>
      </c>
      <c r="DS37" s="377">
        <f>'30A'!Y$128</f>
        <v>0</v>
      </c>
      <c r="DT37" s="377">
        <f>'30A'!Z$128</f>
        <v>0</v>
      </c>
      <c r="DU37" s="377">
        <f>'30A'!AA$128</f>
        <v>0</v>
      </c>
      <c r="DV37" s="377">
        <f>'30A'!AB$128</f>
        <v>0</v>
      </c>
      <c r="DW37" s="377">
        <f>'30A'!AC$128</f>
        <v>0</v>
      </c>
      <c r="DX37" s="377">
        <f>'30A'!AD$128</f>
        <v>0</v>
      </c>
      <c r="DY37" s="377">
        <f>'30A'!AE$128</f>
        <v>0</v>
      </c>
      <c r="DZ37" s="377">
        <f>'30A'!AF$128</f>
        <v>0</v>
      </c>
      <c r="EA37" s="377">
        <f>'30A'!Y$129</f>
        <v>0</v>
      </c>
      <c r="EB37" s="377">
        <f>'30A'!Z$129</f>
        <v>0</v>
      </c>
      <c r="EC37" s="377">
        <f>'30A'!AA$129</f>
        <v>0</v>
      </c>
      <c r="ED37" s="377">
        <f>'30A'!AB$129</f>
        <v>0</v>
      </c>
      <c r="EE37" s="377">
        <f>'30A'!AC$129</f>
        <v>0</v>
      </c>
      <c r="EF37" s="377">
        <f>'30A'!AD$129</f>
        <v>0</v>
      </c>
      <c r="EG37" s="377">
        <f>'30A'!AE$129</f>
        <v>0</v>
      </c>
      <c r="EH37" s="377">
        <f>'30A'!AF$129</f>
        <v>0</v>
      </c>
      <c r="EI37" s="377">
        <f>'30A'!Y$130</f>
        <v>0</v>
      </c>
      <c r="EJ37" s="377">
        <f>'30A'!Z$130</f>
        <v>0</v>
      </c>
      <c r="EK37" s="377">
        <f>'30A'!AA$130</f>
        <v>0</v>
      </c>
      <c r="EL37" s="377">
        <f>'30A'!AB$130</f>
        <v>0</v>
      </c>
      <c r="EM37" s="377">
        <f>'30A'!AC$130</f>
        <v>0</v>
      </c>
      <c r="EN37" s="377">
        <f>'30A'!AD$130</f>
        <v>0</v>
      </c>
      <c r="EO37" s="377">
        <f>'30A'!AE$130</f>
        <v>0</v>
      </c>
      <c r="EP37" s="377">
        <f>'30A'!AF$130</f>
        <v>0</v>
      </c>
      <c r="EQ37" s="377">
        <f>'30A'!Y$131</f>
        <v>0</v>
      </c>
      <c r="ER37" s="377">
        <f>'30A'!Z$131</f>
        <v>0</v>
      </c>
      <c r="ES37" s="377">
        <f>'30A'!AA$131</f>
        <v>0</v>
      </c>
      <c r="ET37" s="377">
        <f>'30A'!AB$131</f>
        <v>0</v>
      </c>
      <c r="EU37" s="377">
        <f>'30A'!AC$131</f>
        <v>0</v>
      </c>
      <c r="EV37" s="377">
        <f>'30A'!AD$131</f>
        <v>0</v>
      </c>
      <c r="EW37" s="377">
        <f>'30A'!AE$131</f>
        <v>0</v>
      </c>
      <c r="EX37" s="377">
        <f>'30A'!AF$131</f>
        <v>0</v>
      </c>
      <c r="EY37" s="377">
        <f>'30A'!Y$132</f>
        <v>0</v>
      </c>
      <c r="EZ37" s="377">
        <f>'30A'!Z$132</f>
        <v>0</v>
      </c>
      <c r="FA37" s="377">
        <f>'30A'!AA$132</f>
        <v>0</v>
      </c>
      <c r="FB37" s="377">
        <f>'30A'!AB$132</f>
        <v>0</v>
      </c>
      <c r="FC37" s="377">
        <f>'30A'!AC$132</f>
        <v>0</v>
      </c>
      <c r="FD37" s="377">
        <f>'30A'!AD$132</f>
        <v>0</v>
      </c>
      <c r="FE37" s="377">
        <f>'30A'!AE$132</f>
        <v>0</v>
      </c>
      <c r="FF37" s="377">
        <f>'30A'!AF$132</f>
        <v>0</v>
      </c>
      <c r="FG37" s="377">
        <f>'30A'!Y$133</f>
        <v>0</v>
      </c>
      <c r="FH37" s="377">
        <f>'30A'!Z$133</f>
        <v>0</v>
      </c>
      <c r="FI37" s="377">
        <f>'30A'!AA$133</f>
        <v>0</v>
      </c>
      <c r="FJ37" s="377">
        <f>'30A'!AB$133</f>
        <v>0</v>
      </c>
      <c r="FK37" s="377">
        <f>'30A'!AC$133</f>
        <v>0</v>
      </c>
      <c r="FL37" s="377">
        <f>'30A'!AD$133</f>
        <v>0</v>
      </c>
      <c r="FM37" s="377">
        <f>'30A'!AE$133</f>
        <v>0</v>
      </c>
      <c r="FN37" s="377">
        <f>'30A'!AF$133</f>
        <v>0</v>
      </c>
      <c r="FO37" s="377">
        <f>'30A'!Y$134</f>
        <v>0</v>
      </c>
      <c r="FP37" s="377">
        <f>'30A'!Z$134</f>
        <v>0</v>
      </c>
      <c r="FQ37" s="377">
        <f>'30A'!AA$134</f>
        <v>0</v>
      </c>
      <c r="FR37" s="377">
        <f>'30A'!AB$134</f>
        <v>0</v>
      </c>
      <c r="FS37" s="377">
        <f>'30A'!AC$134</f>
        <v>0</v>
      </c>
      <c r="FT37" s="377">
        <f>'30A'!AD$134</f>
        <v>0</v>
      </c>
      <c r="FU37" s="377">
        <f>'30A'!AE$134</f>
        <v>0</v>
      </c>
      <c r="FV37" s="377">
        <f>'30A'!AF$134</f>
        <v>0</v>
      </c>
      <c r="FW37" s="377">
        <f>'30A'!Y$137</f>
        <v>0</v>
      </c>
      <c r="FX37" s="377">
        <f>'30A'!Z$137</f>
        <v>0</v>
      </c>
      <c r="FY37" s="377">
        <f>'30A'!AA$137</f>
        <v>0</v>
      </c>
      <c r="FZ37" s="377">
        <f>'30A'!AB$137</f>
        <v>0</v>
      </c>
      <c r="GA37" s="377">
        <f>'30A'!AC$137</f>
        <v>0</v>
      </c>
      <c r="GB37" s="377">
        <f>'30A'!AD$137</f>
        <v>0</v>
      </c>
      <c r="GC37" s="377">
        <f>'30A'!AE$137</f>
        <v>0</v>
      </c>
      <c r="GD37" s="377">
        <f>'30A'!AF$137</f>
        <v>0</v>
      </c>
      <c r="GE37" s="377">
        <f>'30A'!Y$138</f>
        <v>0</v>
      </c>
      <c r="GF37" s="377">
        <f>'30A'!Z$138</f>
        <v>0</v>
      </c>
      <c r="GG37" s="377">
        <f>'30A'!AA$138</f>
        <v>0</v>
      </c>
      <c r="GH37" s="377">
        <f>'30A'!AB$138</f>
        <v>0</v>
      </c>
      <c r="GI37" s="377">
        <f>'30A'!AC$138</f>
        <v>0</v>
      </c>
      <c r="GJ37" s="377">
        <f>'30A'!AD$138</f>
        <v>0</v>
      </c>
      <c r="GK37" s="377">
        <f>'30A'!AE$138</f>
        <v>0</v>
      </c>
      <c r="GL37" s="377">
        <f>'30A'!AF$138</f>
        <v>0</v>
      </c>
      <c r="GM37" s="377">
        <f>'30A'!Y$139</f>
        <v>0</v>
      </c>
      <c r="GN37" s="377">
        <f>'30A'!Z$139</f>
        <v>0</v>
      </c>
      <c r="GO37" s="377">
        <f>'30A'!AA$139</f>
        <v>0</v>
      </c>
      <c r="GP37" s="377">
        <f>'30A'!AB$139</f>
        <v>0</v>
      </c>
      <c r="GQ37" s="377">
        <f>'30A'!AC$139</f>
        <v>0</v>
      </c>
      <c r="GR37" s="377">
        <f>'30A'!AD$139</f>
        <v>0</v>
      </c>
      <c r="GS37" s="377">
        <f>'30A'!AE$139</f>
        <v>0</v>
      </c>
      <c r="GT37" s="377">
        <f>'30A'!AF$139</f>
        <v>0</v>
      </c>
      <c r="GU37" s="377">
        <f>'30A'!Y$140</f>
        <v>0</v>
      </c>
      <c r="GV37" s="377">
        <f>'30A'!Z$140</f>
        <v>0</v>
      </c>
      <c r="GW37" s="377">
        <f>'30A'!AA$140</f>
        <v>0</v>
      </c>
      <c r="GX37" s="377">
        <f>'30A'!AB$140</f>
        <v>0</v>
      </c>
      <c r="GY37" s="377">
        <f>'30A'!AC$140</f>
        <v>0</v>
      </c>
      <c r="GZ37" s="377">
        <f>'30A'!AD$140</f>
        <v>0</v>
      </c>
      <c r="HA37" s="377">
        <f>'30A'!AE$140</f>
        <v>0</v>
      </c>
      <c r="HB37" s="377">
        <f>'30A'!AF$140</f>
        <v>0</v>
      </c>
      <c r="HC37" s="377">
        <f>'30A'!Y$141</f>
        <v>0</v>
      </c>
      <c r="HD37" s="377">
        <f>'30A'!Z$141</f>
        <v>0</v>
      </c>
      <c r="HE37" s="377">
        <f>'30A'!AA$141</f>
        <v>0</v>
      </c>
      <c r="HF37" s="377">
        <f>'30A'!AB$141</f>
        <v>0</v>
      </c>
      <c r="HG37" s="377">
        <f>'30A'!AC$141</f>
        <v>0</v>
      </c>
      <c r="HH37" s="377">
        <f>'30A'!AD$141</f>
        <v>0</v>
      </c>
      <c r="HI37" s="377">
        <f>'30A'!AE$141</f>
        <v>0</v>
      </c>
      <c r="HJ37" s="377">
        <f>'30A'!AF$141</f>
        <v>0</v>
      </c>
      <c r="HK37" s="377">
        <f>'30A'!Y$142</f>
        <v>0</v>
      </c>
      <c r="HL37" s="377">
        <f>'30A'!Z$142</f>
        <v>0</v>
      </c>
      <c r="HM37" s="377">
        <f>'30A'!AA$142</f>
        <v>0</v>
      </c>
      <c r="HN37" s="377">
        <f>'30A'!AB$142</f>
        <v>0</v>
      </c>
      <c r="HO37" s="377">
        <f>'30A'!AC$142</f>
        <v>0</v>
      </c>
      <c r="HP37" s="377">
        <f>'30A'!AD$142</f>
        <v>0</v>
      </c>
      <c r="HQ37" s="377">
        <f>'30A'!AE$142</f>
        <v>0</v>
      </c>
      <c r="HR37" s="377">
        <f>'30A'!AF$142</f>
        <v>0</v>
      </c>
      <c r="HS37" s="377">
        <f>'30A'!Y$143</f>
        <v>0</v>
      </c>
      <c r="HT37" s="377">
        <f>'30A'!Z$143</f>
        <v>0</v>
      </c>
      <c r="HU37" s="377">
        <f>'30A'!AA$143</f>
        <v>0</v>
      </c>
      <c r="HV37" s="377">
        <f>'30A'!AB$143</f>
        <v>0</v>
      </c>
      <c r="HW37" s="377">
        <f>'30A'!AC$143</f>
        <v>0</v>
      </c>
      <c r="HX37" s="377">
        <f>'30A'!AD$143</f>
        <v>0</v>
      </c>
      <c r="HY37" s="377">
        <f>'30A'!AE$143</f>
        <v>0</v>
      </c>
      <c r="HZ37" s="377">
        <f>'30A'!AF$143</f>
        <v>0</v>
      </c>
      <c r="IA37" s="377">
        <f>'30A'!Y$144</f>
        <v>0</v>
      </c>
      <c r="IB37" s="377">
        <f>'30A'!Z$144</f>
        <v>0</v>
      </c>
      <c r="IC37" s="377">
        <f>'30A'!AA$144</f>
        <v>0</v>
      </c>
      <c r="ID37" s="377">
        <f>'30A'!AB$144</f>
        <v>0</v>
      </c>
      <c r="IE37" s="377">
        <f>'30A'!AC$144</f>
        <v>0</v>
      </c>
      <c r="IF37" s="377">
        <f>'30A'!AD$144</f>
        <v>0</v>
      </c>
      <c r="IG37" s="377">
        <f>'30A'!AE$144</f>
        <v>0</v>
      </c>
      <c r="IH37" s="377">
        <f>'30A'!AF$144</f>
        <v>0</v>
      </c>
      <c r="II37" s="377">
        <f>'30A'!Y$146</f>
        <v>0</v>
      </c>
      <c r="IJ37" s="377">
        <f>'30A'!Z$146</f>
        <v>0</v>
      </c>
      <c r="IK37" s="377">
        <f>'30A'!AA$146</f>
        <v>0</v>
      </c>
      <c r="IL37" s="377">
        <f>'30A'!AB$146</f>
        <v>0</v>
      </c>
      <c r="IM37" s="377">
        <f>'30A'!AC$146</f>
        <v>0</v>
      </c>
      <c r="IN37" s="377">
        <f>'30A'!AD$146</f>
        <v>0</v>
      </c>
      <c r="IO37" s="377">
        <f>'30A'!AE$146</f>
        <v>0</v>
      </c>
      <c r="IP37" s="377">
        <f>'30A'!AF$146</f>
        <v>0</v>
      </c>
      <c r="IQ37" s="377">
        <f>'30A'!AG$146</f>
        <v>0</v>
      </c>
      <c r="IR37" s="377">
        <f>'30A'!AH$146</f>
        <v>0</v>
      </c>
      <c r="IS37" s="377">
        <f>'30A'!Y$147</f>
        <v>0</v>
      </c>
      <c r="IT37" s="377">
        <f>'30A'!Z$147</f>
        <v>0</v>
      </c>
      <c r="IU37" s="377">
        <f>'30A'!AA$147</f>
        <v>0</v>
      </c>
      <c r="IV37" s="377">
        <f>'30A'!AB$147</f>
        <v>0</v>
      </c>
      <c r="IW37" s="377">
        <f>'30A'!AC$147</f>
        <v>0</v>
      </c>
      <c r="IX37" s="377">
        <f>'30A'!AD$147</f>
        <v>0</v>
      </c>
      <c r="IY37" s="377">
        <f>'30A'!AE$147</f>
        <v>0</v>
      </c>
      <c r="IZ37" s="377">
        <f>'30A'!AF$147</f>
        <v>0</v>
      </c>
      <c r="JA37" s="377">
        <f>'30A'!AG$147</f>
        <v>0</v>
      </c>
      <c r="JB37" s="377">
        <f>'30A'!AH$147</f>
        <v>0</v>
      </c>
      <c r="JC37" s="377">
        <f>'30A'!Y$148</f>
        <v>0</v>
      </c>
      <c r="JD37" s="377">
        <f>'30A'!Z$148</f>
        <v>0</v>
      </c>
      <c r="JE37" s="377">
        <f>'30A'!AA$148</f>
        <v>0</v>
      </c>
      <c r="JF37" s="377">
        <f>'30A'!AB$148</f>
        <v>0</v>
      </c>
      <c r="JG37" s="377">
        <f>'30A'!AC$148</f>
        <v>0</v>
      </c>
      <c r="JH37" s="377">
        <f>'30A'!AD$148</f>
        <v>0</v>
      </c>
      <c r="JI37" s="377">
        <f>'30A'!AE$148</f>
        <v>0</v>
      </c>
      <c r="JJ37" s="377">
        <f>'30A'!AF$148</f>
        <v>0</v>
      </c>
      <c r="JK37" s="377">
        <f>'30A'!AG$148</f>
        <v>0</v>
      </c>
      <c r="JL37" s="377">
        <f>'30A'!AH$148</f>
        <v>0</v>
      </c>
      <c r="JM37" s="377">
        <f>'30A'!Y$149</f>
        <v>0</v>
      </c>
      <c r="JN37" s="377">
        <f>'30A'!Z$149</f>
        <v>0</v>
      </c>
      <c r="JO37" s="377">
        <f>'30A'!AA$149</f>
        <v>0</v>
      </c>
      <c r="JP37" s="377">
        <f>'30A'!AB$149</f>
        <v>0</v>
      </c>
      <c r="JQ37" s="377">
        <f>'30A'!AC$149</f>
        <v>0</v>
      </c>
      <c r="JR37" s="377">
        <f>'30A'!AD$149</f>
        <v>0</v>
      </c>
      <c r="JS37" s="377">
        <f>'30A'!AE$149</f>
        <v>0</v>
      </c>
      <c r="JT37" s="377">
        <f>'30A'!AF$149</f>
        <v>0</v>
      </c>
      <c r="JU37" s="377">
        <f>'30A'!AG$149</f>
        <v>0</v>
      </c>
      <c r="JV37" s="377">
        <f>'30A'!AH$149</f>
        <v>0</v>
      </c>
      <c r="JW37" s="377">
        <f>'30A'!Y$150</f>
        <v>0</v>
      </c>
      <c r="JX37" s="377">
        <f>'30A'!Z$150</f>
        <v>0</v>
      </c>
      <c r="JY37" s="377">
        <f>'30A'!AA$150</f>
        <v>0</v>
      </c>
      <c r="JZ37" s="377">
        <f>'30A'!AB$150</f>
        <v>0</v>
      </c>
      <c r="KA37" s="377">
        <f>'30A'!AC$150</f>
        <v>0</v>
      </c>
      <c r="KB37" s="377">
        <f>'30A'!AD$150</f>
        <v>0</v>
      </c>
      <c r="KC37" s="377">
        <f>'30A'!AE$150</f>
        <v>0</v>
      </c>
      <c r="KD37" s="377">
        <f>'30A'!AF$150</f>
        <v>0</v>
      </c>
      <c r="KE37" s="377">
        <f>'30A'!AG$150</f>
        <v>0</v>
      </c>
      <c r="KF37" s="377">
        <f>'30A'!AH$150</f>
        <v>0</v>
      </c>
      <c r="KG37" s="377">
        <f>'30A'!Y$152</f>
        <v>0</v>
      </c>
      <c r="KH37" s="377">
        <f>'30A'!Z$152</f>
        <v>0</v>
      </c>
      <c r="KI37" s="377">
        <f>'30A'!AA$152</f>
        <v>0</v>
      </c>
      <c r="KJ37" s="377">
        <f>'30A'!AB$152</f>
        <v>0</v>
      </c>
      <c r="KK37" s="377">
        <f>'30A'!AC$152</f>
        <v>0</v>
      </c>
      <c r="KL37" s="377">
        <f>'30A'!AD$152</f>
        <v>0</v>
      </c>
      <c r="KM37" s="377">
        <f>'30A'!AE$152</f>
        <v>0</v>
      </c>
    </row>
    <row r="64" spans="19:242" ht="16.2" thickBot="1">
      <c r="S64" s="107" t="e">
        <f t="shared" ref="S64:CD64" si="7">SUM(S67:S81)</f>
        <v>#REF!</v>
      </c>
      <c r="T64" s="107" t="e">
        <f t="shared" si="7"/>
        <v>#REF!</v>
      </c>
      <c r="U64" s="107" t="e">
        <f t="shared" si="7"/>
        <v>#REF!</v>
      </c>
      <c r="V64" s="107" t="e">
        <f t="shared" si="7"/>
        <v>#REF!</v>
      </c>
      <c r="W64" s="107" t="e">
        <f t="shared" si="7"/>
        <v>#REF!</v>
      </c>
      <c r="X64" s="107" t="e">
        <f t="shared" si="7"/>
        <v>#REF!</v>
      </c>
      <c r="Y64" s="107" t="e">
        <f t="shared" si="7"/>
        <v>#REF!</v>
      </c>
      <c r="Z64" s="107" t="e">
        <f t="shared" si="7"/>
        <v>#REF!</v>
      </c>
      <c r="AA64" s="107" t="e">
        <f t="shared" si="7"/>
        <v>#REF!</v>
      </c>
      <c r="AB64" s="107" t="e">
        <f t="shared" si="7"/>
        <v>#REF!</v>
      </c>
      <c r="AC64" s="107" t="e">
        <f t="shared" si="7"/>
        <v>#REF!</v>
      </c>
      <c r="AD64" s="107" t="e">
        <f t="shared" si="7"/>
        <v>#REF!</v>
      </c>
      <c r="AE64" s="107" t="e">
        <f t="shared" si="7"/>
        <v>#REF!</v>
      </c>
      <c r="AF64" s="107" t="e">
        <f t="shared" si="7"/>
        <v>#REF!</v>
      </c>
      <c r="AG64" s="107" t="e">
        <f t="shared" si="7"/>
        <v>#REF!</v>
      </c>
      <c r="AH64" s="107" t="e">
        <f t="shared" si="7"/>
        <v>#REF!</v>
      </c>
      <c r="AI64" s="107" t="e">
        <f t="shared" si="7"/>
        <v>#REF!</v>
      </c>
      <c r="AJ64" s="107" t="e">
        <f t="shared" si="7"/>
        <v>#REF!</v>
      </c>
      <c r="AK64" s="107" t="e">
        <f t="shared" si="7"/>
        <v>#REF!</v>
      </c>
      <c r="AL64" s="107" t="e">
        <f t="shared" si="7"/>
        <v>#REF!</v>
      </c>
      <c r="AM64" s="107" t="e">
        <f t="shared" si="7"/>
        <v>#REF!</v>
      </c>
      <c r="AN64" s="107" t="e">
        <f t="shared" si="7"/>
        <v>#REF!</v>
      </c>
      <c r="AO64" s="107" t="e">
        <f t="shared" si="7"/>
        <v>#REF!</v>
      </c>
      <c r="AP64" s="107" t="e">
        <f t="shared" si="7"/>
        <v>#REF!</v>
      </c>
      <c r="AQ64" s="107" t="e">
        <f t="shared" si="7"/>
        <v>#REF!</v>
      </c>
      <c r="AR64" s="107" t="e">
        <f t="shared" si="7"/>
        <v>#REF!</v>
      </c>
      <c r="AS64" s="107" t="e">
        <f t="shared" si="7"/>
        <v>#REF!</v>
      </c>
      <c r="AT64" s="107" t="e">
        <f t="shared" si="7"/>
        <v>#REF!</v>
      </c>
      <c r="AU64" s="107" t="e">
        <f t="shared" si="7"/>
        <v>#REF!</v>
      </c>
      <c r="AV64" s="107" t="e">
        <f t="shared" si="7"/>
        <v>#REF!</v>
      </c>
      <c r="AW64" s="107" t="e">
        <f t="shared" si="7"/>
        <v>#REF!</v>
      </c>
      <c r="AX64" s="107" t="e">
        <f t="shared" si="7"/>
        <v>#REF!</v>
      </c>
      <c r="AY64" s="107" t="e">
        <f t="shared" si="7"/>
        <v>#REF!</v>
      </c>
      <c r="AZ64" s="107" t="e">
        <f t="shared" si="7"/>
        <v>#REF!</v>
      </c>
      <c r="BA64" s="107" t="e">
        <f t="shared" si="7"/>
        <v>#REF!</v>
      </c>
      <c r="BB64" s="107" t="e">
        <f t="shared" si="7"/>
        <v>#REF!</v>
      </c>
      <c r="BC64" s="107" t="e">
        <f t="shared" si="7"/>
        <v>#REF!</v>
      </c>
      <c r="BD64" s="107" t="e">
        <f t="shared" si="7"/>
        <v>#REF!</v>
      </c>
      <c r="BE64" s="107" t="e">
        <f t="shared" si="7"/>
        <v>#REF!</v>
      </c>
      <c r="BF64" s="107" t="e">
        <f t="shared" si="7"/>
        <v>#REF!</v>
      </c>
      <c r="BG64" s="107" t="e">
        <f t="shared" si="7"/>
        <v>#REF!</v>
      </c>
      <c r="BH64" s="107" t="e">
        <f t="shared" si="7"/>
        <v>#REF!</v>
      </c>
      <c r="BI64" s="107" t="e">
        <f t="shared" si="7"/>
        <v>#REF!</v>
      </c>
      <c r="BJ64" s="107" t="e">
        <f t="shared" si="7"/>
        <v>#REF!</v>
      </c>
      <c r="BK64" s="107" t="e">
        <f t="shared" si="7"/>
        <v>#REF!</v>
      </c>
      <c r="BL64" s="107" t="e">
        <f t="shared" si="7"/>
        <v>#REF!</v>
      </c>
      <c r="BM64" s="107" t="e">
        <f t="shared" si="7"/>
        <v>#REF!</v>
      </c>
      <c r="BN64" s="107" t="e">
        <f t="shared" si="7"/>
        <v>#REF!</v>
      </c>
      <c r="BO64" s="107" t="e">
        <f t="shared" si="7"/>
        <v>#REF!</v>
      </c>
      <c r="BP64" s="107" t="e">
        <f t="shared" si="7"/>
        <v>#REF!</v>
      </c>
      <c r="BQ64" s="107" t="e">
        <f t="shared" si="7"/>
        <v>#REF!</v>
      </c>
      <c r="BR64" s="107" t="e">
        <f t="shared" si="7"/>
        <v>#REF!</v>
      </c>
      <c r="BS64" s="107" t="e">
        <f t="shared" si="7"/>
        <v>#REF!</v>
      </c>
      <c r="BT64" s="107" t="e">
        <f t="shared" si="7"/>
        <v>#REF!</v>
      </c>
      <c r="BU64" s="107" t="e">
        <f t="shared" si="7"/>
        <v>#REF!</v>
      </c>
      <c r="BV64" s="107" t="e">
        <f t="shared" si="7"/>
        <v>#REF!</v>
      </c>
      <c r="BW64" s="107" t="e">
        <f t="shared" si="7"/>
        <v>#REF!</v>
      </c>
      <c r="BX64" s="107" t="e">
        <f t="shared" si="7"/>
        <v>#REF!</v>
      </c>
      <c r="BY64" s="107" t="e">
        <f t="shared" si="7"/>
        <v>#REF!</v>
      </c>
      <c r="BZ64" s="107" t="e">
        <f t="shared" si="7"/>
        <v>#REF!</v>
      </c>
      <c r="CA64" s="107" t="e">
        <f t="shared" si="7"/>
        <v>#REF!</v>
      </c>
      <c r="CB64" s="107" t="e">
        <f t="shared" si="7"/>
        <v>#REF!</v>
      </c>
      <c r="CC64" s="107" t="e">
        <f t="shared" si="7"/>
        <v>#REF!</v>
      </c>
      <c r="CD64" s="107" t="e">
        <f t="shared" si="7"/>
        <v>#REF!</v>
      </c>
      <c r="CE64" s="107" t="e">
        <f t="shared" ref="CE64:EP64" si="8">SUM(CE67:CE81)</f>
        <v>#REF!</v>
      </c>
      <c r="CF64" s="107" t="e">
        <f t="shared" si="8"/>
        <v>#REF!</v>
      </c>
      <c r="CG64" s="107" t="e">
        <f t="shared" si="8"/>
        <v>#REF!</v>
      </c>
      <c r="CH64" s="107" t="e">
        <f t="shared" si="8"/>
        <v>#REF!</v>
      </c>
      <c r="CI64" s="107" t="e">
        <f t="shared" si="8"/>
        <v>#REF!</v>
      </c>
      <c r="CJ64" s="107" t="e">
        <f t="shared" si="8"/>
        <v>#REF!</v>
      </c>
      <c r="CK64" s="107" t="e">
        <f t="shared" si="8"/>
        <v>#REF!</v>
      </c>
      <c r="CL64" s="107" t="e">
        <f t="shared" si="8"/>
        <v>#REF!</v>
      </c>
      <c r="CM64" s="107" t="e">
        <f t="shared" si="8"/>
        <v>#REF!</v>
      </c>
      <c r="CN64" s="107" t="e">
        <f t="shared" si="8"/>
        <v>#REF!</v>
      </c>
      <c r="CO64" s="107" t="e">
        <f t="shared" si="8"/>
        <v>#REF!</v>
      </c>
      <c r="CP64" s="107" t="e">
        <f t="shared" si="8"/>
        <v>#REF!</v>
      </c>
      <c r="CQ64" s="107" t="e">
        <f t="shared" si="8"/>
        <v>#REF!</v>
      </c>
      <c r="CR64" s="107" t="e">
        <f t="shared" si="8"/>
        <v>#REF!</v>
      </c>
      <c r="CS64" s="107" t="e">
        <f t="shared" si="8"/>
        <v>#REF!</v>
      </c>
      <c r="CT64" s="107" t="e">
        <f t="shared" si="8"/>
        <v>#REF!</v>
      </c>
      <c r="CU64" s="107" t="e">
        <f t="shared" si="8"/>
        <v>#REF!</v>
      </c>
      <c r="CV64" s="107" t="e">
        <f t="shared" si="8"/>
        <v>#REF!</v>
      </c>
      <c r="CW64" s="107" t="e">
        <f t="shared" si="8"/>
        <v>#REF!</v>
      </c>
      <c r="CX64" s="107" t="e">
        <f t="shared" si="8"/>
        <v>#REF!</v>
      </c>
      <c r="CY64" s="107" t="e">
        <f t="shared" si="8"/>
        <v>#REF!</v>
      </c>
      <c r="CZ64" s="107" t="e">
        <f t="shared" si="8"/>
        <v>#REF!</v>
      </c>
      <c r="DA64" s="107" t="e">
        <f t="shared" si="8"/>
        <v>#REF!</v>
      </c>
      <c r="DB64" s="107" t="e">
        <f t="shared" si="8"/>
        <v>#REF!</v>
      </c>
      <c r="DC64" s="107" t="e">
        <f t="shared" si="8"/>
        <v>#REF!</v>
      </c>
      <c r="DD64" s="107" t="e">
        <f t="shared" si="8"/>
        <v>#REF!</v>
      </c>
      <c r="DE64" s="107" t="e">
        <f t="shared" si="8"/>
        <v>#REF!</v>
      </c>
      <c r="DF64" s="107" t="e">
        <f t="shared" si="8"/>
        <v>#REF!</v>
      </c>
      <c r="DG64" s="107" t="e">
        <f t="shared" si="8"/>
        <v>#REF!</v>
      </c>
      <c r="DH64" s="107" t="e">
        <f t="shared" si="8"/>
        <v>#REF!</v>
      </c>
      <c r="DI64" s="107" t="e">
        <f t="shared" si="8"/>
        <v>#REF!</v>
      </c>
      <c r="DJ64" s="107" t="e">
        <f t="shared" si="8"/>
        <v>#REF!</v>
      </c>
      <c r="DK64" s="107" t="e">
        <f t="shared" si="8"/>
        <v>#REF!</v>
      </c>
      <c r="DL64" s="107" t="e">
        <f t="shared" si="8"/>
        <v>#REF!</v>
      </c>
      <c r="DM64" s="107" t="e">
        <f t="shared" si="8"/>
        <v>#REF!</v>
      </c>
      <c r="DN64" s="107" t="e">
        <f t="shared" si="8"/>
        <v>#REF!</v>
      </c>
      <c r="DO64" s="107" t="e">
        <f t="shared" si="8"/>
        <v>#REF!</v>
      </c>
      <c r="DP64" s="107" t="e">
        <f t="shared" si="8"/>
        <v>#REF!</v>
      </c>
      <c r="DQ64" s="107" t="e">
        <f t="shared" si="8"/>
        <v>#REF!</v>
      </c>
      <c r="DR64" s="107" t="e">
        <f t="shared" si="8"/>
        <v>#REF!</v>
      </c>
      <c r="DS64" s="107" t="e">
        <f t="shared" si="8"/>
        <v>#REF!</v>
      </c>
      <c r="DT64" s="107" t="e">
        <f t="shared" si="8"/>
        <v>#REF!</v>
      </c>
      <c r="DU64" s="107" t="e">
        <f t="shared" si="8"/>
        <v>#REF!</v>
      </c>
      <c r="DV64" s="107" t="e">
        <f t="shared" si="8"/>
        <v>#REF!</v>
      </c>
      <c r="DW64" s="107" t="e">
        <f t="shared" si="8"/>
        <v>#REF!</v>
      </c>
      <c r="DX64" s="107" t="e">
        <f t="shared" si="8"/>
        <v>#REF!</v>
      </c>
      <c r="DY64" s="107" t="e">
        <f t="shared" si="8"/>
        <v>#REF!</v>
      </c>
      <c r="DZ64" s="107" t="e">
        <f t="shared" si="8"/>
        <v>#REF!</v>
      </c>
      <c r="EA64" s="107" t="e">
        <f t="shared" si="8"/>
        <v>#REF!</v>
      </c>
      <c r="EB64" s="107" t="e">
        <f t="shared" si="8"/>
        <v>#REF!</v>
      </c>
      <c r="EC64" s="107" t="e">
        <f t="shared" si="8"/>
        <v>#REF!</v>
      </c>
      <c r="ED64" s="107" t="e">
        <f t="shared" si="8"/>
        <v>#REF!</v>
      </c>
      <c r="EE64" s="107" t="e">
        <f t="shared" si="8"/>
        <v>#REF!</v>
      </c>
      <c r="EF64" s="107" t="e">
        <f t="shared" si="8"/>
        <v>#REF!</v>
      </c>
      <c r="EG64" s="107" t="e">
        <f t="shared" si="8"/>
        <v>#REF!</v>
      </c>
      <c r="EH64" s="107" t="e">
        <f t="shared" si="8"/>
        <v>#REF!</v>
      </c>
      <c r="EI64" s="107" t="e">
        <f t="shared" si="8"/>
        <v>#REF!</v>
      </c>
      <c r="EJ64" s="107" t="e">
        <f t="shared" si="8"/>
        <v>#REF!</v>
      </c>
      <c r="EK64" s="107" t="e">
        <f t="shared" si="8"/>
        <v>#REF!</v>
      </c>
      <c r="EL64" s="107" t="e">
        <f t="shared" si="8"/>
        <v>#REF!</v>
      </c>
      <c r="EM64" s="107" t="e">
        <f t="shared" si="8"/>
        <v>#REF!</v>
      </c>
      <c r="EN64" s="107" t="e">
        <f t="shared" si="8"/>
        <v>#REF!</v>
      </c>
      <c r="EO64" s="107" t="e">
        <f t="shared" si="8"/>
        <v>#REF!</v>
      </c>
      <c r="EP64" s="107" t="e">
        <f t="shared" si="8"/>
        <v>#REF!</v>
      </c>
      <c r="EQ64" s="107" t="e">
        <f t="shared" ref="EQ64:HB64" si="9">SUM(EQ67:EQ81)</f>
        <v>#REF!</v>
      </c>
      <c r="ER64" s="107" t="e">
        <f t="shared" si="9"/>
        <v>#REF!</v>
      </c>
      <c r="ES64" s="107" t="e">
        <f t="shared" si="9"/>
        <v>#REF!</v>
      </c>
      <c r="ET64" s="107" t="e">
        <f t="shared" si="9"/>
        <v>#REF!</v>
      </c>
      <c r="EU64" s="107" t="e">
        <f t="shared" si="9"/>
        <v>#REF!</v>
      </c>
      <c r="EV64" s="107" t="e">
        <f t="shared" si="9"/>
        <v>#REF!</v>
      </c>
      <c r="EW64" s="107" t="e">
        <f t="shared" si="9"/>
        <v>#REF!</v>
      </c>
      <c r="EX64" s="107" t="e">
        <f t="shared" si="9"/>
        <v>#REF!</v>
      </c>
      <c r="EY64" s="107" t="e">
        <f t="shared" si="9"/>
        <v>#REF!</v>
      </c>
      <c r="EZ64" s="107" t="e">
        <f t="shared" si="9"/>
        <v>#REF!</v>
      </c>
      <c r="FA64" s="107" t="e">
        <f t="shared" si="9"/>
        <v>#REF!</v>
      </c>
      <c r="FB64" s="107" t="e">
        <f t="shared" si="9"/>
        <v>#REF!</v>
      </c>
      <c r="FC64" s="107" t="e">
        <f t="shared" si="9"/>
        <v>#REF!</v>
      </c>
      <c r="FD64" s="107" t="e">
        <f t="shared" si="9"/>
        <v>#REF!</v>
      </c>
      <c r="FE64" s="107" t="e">
        <f t="shared" si="9"/>
        <v>#REF!</v>
      </c>
      <c r="FF64" s="107" t="e">
        <f t="shared" si="9"/>
        <v>#REF!</v>
      </c>
      <c r="FG64" s="107" t="e">
        <f t="shared" si="9"/>
        <v>#REF!</v>
      </c>
      <c r="FH64" s="107" t="e">
        <f t="shared" si="9"/>
        <v>#REF!</v>
      </c>
      <c r="FI64" s="107" t="e">
        <f t="shared" si="9"/>
        <v>#REF!</v>
      </c>
      <c r="FJ64" s="107" t="e">
        <f t="shared" si="9"/>
        <v>#REF!</v>
      </c>
      <c r="FK64" s="107" t="e">
        <f t="shared" si="9"/>
        <v>#REF!</v>
      </c>
      <c r="FL64" s="107" t="e">
        <f t="shared" si="9"/>
        <v>#REF!</v>
      </c>
      <c r="FM64" s="107" t="e">
        <f t="shared" si="9"/>
        <v>#REF!</v>
      </c>
      <c r="FN64" s="107" t="e">
        <f t="shared" si="9"/>
        <v>#REF!</v>
      </c>
      <c r="FO64" s="107" t="e">
        <f t="shared" si="9"/>
        <v>#REF!</v>
      </c>
      <c r="FP64" s="107" t="e">
        <f t="shared" si="9"/>
        <v>#REF!</v>
      </c>
      <c r="FQ64" s="107" t="e">
        <f t="shared" si="9"/>
        <v>#REF!</v>
      </c>
      <c r="FR64" s="107" t="e">
        <f t="shared" si="9"/>
        <v>#REF!</v>
      </c>
      <c r="FS64" s="107" t="e">
        <f t="shared" si="9"/>
        <v>#REF!</v>
      </c>
      <c r="FT64" s="107" t="e">
        <f t="shared" si="9"/>
        <v>#REF!</v>
      </c>
      <c r="FU64" s="107" t="e">
        <f t="shared" si="9"/>
        <v>#REF!</v>
      </c>
      <c r="FV64" s="107" t="e">
        <f t="shared" si="9"/>
        <v>#REF!</v>
      </c>
      <c r="FW64" s="107" t="e">
        <f t="shared" si="9"/>
        <v>#REF!</v>
      </c>
      <c r="FX64" s="107" t="e">
        <f t="shared" si="9"/>
        <v>#REF!</v>
      </c>
      <c r="FY64" s="107" t="e">
        <f t="shared" si="9"/>
        <v>#REF!</v>
      </c>
      <c r="FZ64" s="107" t="e">
        <f t="shared" si="9"/>
        <v>#REF!</v>
      </c>
      <c r="GA64" s="107" t="e">
        <f t="shared" si="9"/>
        <v>#REF!</v>
      </c>
      <c r="GB64" s="107" t="e">
        <f t="shared" si="9"/>
        <v>#REF!</v>
      </c>
      <c r="GC64" s="107" t="e">
        <f t="shared" si="9"/>
        <v>#REF!</v>
      </c>
      <c r="GD64" s="107" t="e">
        <f t="shared" si="9"/>
        <v>#REF!</v>
      </c>
      <c r="GE64" s="107" t="e">
        <f t="shared" si="9"/>
        <v>#REF!</v>
      </c>
      <c r="GF64" s="107" t="e">
        <f t="shared" si="9"/>
        <v>#REF!</v>
      </c>
      <c r="GG64" s="107" t="e">
        <f t="shared" si="9"/>
        <v>#REF!</v>
      </c>
      <c r="GH64" s="107" t="e">
        <f t="shared" si="9"/>
        <v>#REF!</v>
      </c>
      <c r="GI64" s="107" t="e">
        <f t="shared" si="9"/>
        <v>#REF!</v>
      </c>
      <c r="GJ64" s="107" t="e">
        <f t="shared" si="9"/>
        <v>#REF!</v>
      </c>
      <c r="GK64" s="107" t="e">
        <f t="shared" si="9"/>
        <v>#REF!</v>
      </c>
      <c r="GL64" s="107" t="e">
        <f t="shared" si="9"/>
        <v>#REF!</v>
      </c>
      <c r="GM64" s="107" t="e">
        <f t="shared" si="9"/>
        <v>#REF!</v>
      </c>
      <c r="GN64" s="107" t="e">
        <f t="shared" si="9"/>
        <v>#REF!</v>
      </c>
      <c r="GO64" s="107" t="e">
        <f t="shared" si="9"/>
        <v>#REF!</v>
      </c>
      <c r="GP64" s="107" t="e">
        <f t="shared" si="9"/>
        <v>#REF!</v>
      </c>
      <c r="GQ64" s="107" t="e">
        <f t="shared" si="9"/>
        <v>#REF!</v>
      </c>
      <c r="GR64" s="107" t="e">
        <f t="shared" si="9"/>
        <v>#REF!</v>
      </c>
      <c r="GS64" s="107" t="e">
        <f t="shared" si="9"/>
        <v>#REF!</v>
      </c>
      <c r="GT64" s="107" t="e">
        <f t="shared" si="9"/>
        <v>#REF!</v>
      </c>
      <c r="GU64" s="107" t="e">
        <f t="shared" si="9"/>
        <v>#REF!</v>
      </c>
      <c r="GV64" s="107" t="e">
        <f t="shared" si="9"/>
        <v>#REF!</v>
      </c>
      <c r="GW64" s="107" t="e">
        <f t="shared" si="9"/>
        <v>#REF!</v>
      </c>
      <c r="GX64" s="107" t="e">
        <f t="shared" si="9"/>
        <v>#REF!</v>
      </c>
      <c r="GY64" s="107" t="e">
        <f t="shared" si="9"/>
        <v>#REF!</v>
      </c>
      <c r="GZ64" s="107" t="e">
        <f t="shared" si="9"/>
        <v>#REF!</v>
      </c>
      <c r="HA64" s="107" t="e">
        <f t="shared" si="9"/>
        <v>#REF!</v>
      </c>
      <c r="HB64" s="107" t="e">
        <f t="shared" si="9"/>
        <v>#REF!</v>
      </c>
      <c r="HC64" s="107" t="e">
        <f t="shared" ref="HC64:IH64" si="10">SUM(HC67:HC81)</f>
        <v>#REF!</v>
      </c>
      <c r="HD64" s="107" t="e">
        <f t="shared" si="10"/>
        <v>#REF!</v>
      </c>
      <c r="HE64" s="107" t="e">
        <f t="shared" si="10"/>
        <v>#REF!</v>
      </c>
      <c r="HF64" s="107" t="e">
        <f t="shared" si="10"/>
        <v>#REF!</v>
      </c>
      <c r="HG64" s="107" t="e">
        <f t="shared" si="10"/>
        <v>#REF!</v>
      </c>
      <c r="HH64" s="107" t="e">
        <f t="shared" si="10"/>
        <v>#REF!</v>
      </c>
      <c r="HI64" s="107" t="e">
        <f t="shared" si="10"/>
        <v>#REF!</v>
      </c>
      <c r="HJ64" s="107" t="e">
        <f t="shared" si="10"/>
        <v>#REF!</v>
      </c>
      <c r="HK64" s="107" t="e">
        <f t="shared" si="10"/>
        <v>#REF!</v>
      </c>
      <c r="HL64" s="107" t="e">
        <f t="shared" si="10"/>
        <v>#REF!</v>
      </c>
      <c r="HM64" s="107" t="e">
        <f t="shared" si="10"/>
        <v>#REF!</v>
      </c>
      <c r="HN64" s="107" t="e">
        <f t="shared" si="10"/>
        <v>#REF!</v>
      </c>
      <c r="HO64" s="107" t="e">
        <f t="shared" si="10"/>
        <v>#REF!</v>
      </c>
      <c r="HP64" s="107" t="e">
        <f t="shared" si="10"/>
        <v>#REF!</v>
      </c>
      <c r="HQ64" s="107" t="e">
        <f t="shared" si="10"/>
        <v>#REF!</v>
      </c>
      <c r="HR64" s="107" t="e">
        <f t="shared" si="10"/>
        <v>#REF!</v>
      </c>
      <c r="HS64" s="107" t="e">
        <f t="shared" si="10"/>
        <v>#REF!</v>
      </c>
      <c r="HT64" s="107" t="e">
        <f t="shared" si="10"/>
        <v>#REF!</v>
      </c>
      <c r="HU64" s="107" t="e">
        <f t="shared" si="10"/>
        <v>#REF!</v>
      </c>
      <c r="HV64" s="107" t="e">
        <f t="shared" si="10"/>
        <v>#REF!</v>
      </c>
      <c r="HW64" s="107" t="e">
        <f t="shared" si="10"/>
        <v>#REF!</v>
      </c>
      <c r="HX64" s="107" t="e">
        <f t="shared" si="10"/>
        <v>#REF!</v>
      </c>
      <c r="HY64" s="107" t="e">
        <f t="shared" si="10"/>
        <v>#REF!</v>
      </c>
      <c r="HZ64" s="107" t="e">
        <f t="shared" si="10"/>
        <v>#REF!</v>
      </c>
      <c r="IA64" s="107" t="e">
        <f t="shared" si="10"/>
        <v>#REF!</v>
      </c>
      <c r="IB64" s="107" t="e">
        <f t="shared" si="10"/>
        <v>#REF!</v>
      </c>
      <c r="IC64" s="107" t="e">
        <f t="shared" si="10"/>
        <v>#REF!</v>
      </c>
      <c r="ID64" s="107" t="e">
        <f t="shared" si="10"/>
        <v>#REF!</v>
      </c>
      <c r="IE64" s="107" t="e">
        <f t="shared" si="10"/>
        <v>#REF!</v>
      </c>
      <c r="IF64" s="107" t="e">
        <f t="shared" si="10"/>
        <v>#REF!</v>
      </c>
      <c r="IG64" s="107" t="e">
        <f t="shared" si="10"/>
        <v>#REF!</v>
      </c>
      <c r="IH64" s="107" t="e">
        <f t="shared" si="10"/>
        <v>#REF!</v>
      </c>
    </row>
    <row r="65" spans="18:242" ht="16.2" thickBot="1">
      <c r="S65" s="710" t="s">
        <v>44</v>
      </c>
      <c r="T65" s="711"/>
      <c r="U65" s="711"/>
      <c r="V65" s="711"/>
      <c r="W65" s="711"/>
      <c r="X65" s="711"/>
      <c r="Y65" s="711"/>
      <c r="Z65" s="711"/>
      <c r="AA65" s="711"/>
      <c r="AB65" s="711"/>
      <c r="AC65" s="711"/>
      <c r="AD65" s="711"/>
      <c r="AE65" s="711"/>
      <c r="AF65" s="711"/>
      <c r="AG65" s="711"/>
      <c r="AH65" s="711"/>
      <c r="AI65" s="711"/>
      <c r="AJ65" s="711"/>
      <c r="AK65" s="711"/>
      <c r="AL65" s="711"/>
      <c r="AM65" s="711"/>
      <c r="AN65" s="711"/>
      <c r="AO65" s="711"/>
      <c r="AP65" s="711"/>
      <c r="AQ65" s="711"/>
      <c r="AR65" s="711"/>
      <c r="AS65" s="711"/>
      <c r="AT65" s="711"/>
      <c r="AU65" s="711"/>
      <c r="AV65" s="711"/>
      <c r="AW65" s="711"/>
      <c r="AX65" s="711"/>
      <c r="AY65" s="711"/>
      <c r="AZ65" s="711"/>
      <c r="BA65" s="711"/>
      <c r="BB65" s="711"/>
      <c r="BC65" s="711"/>
      <c r="BD65" s="711"/>
      <c r="BE65" s="711"/>
      <c r="BF65" s="711"/>
      <c r="BG65" s="711"/>
      <c r="BH65" s="711"/>
      <c r="BI65" s="711"/>
      <c r="BJ65" s="711"/>
      <c r="BK65" s="711"/>
      <c r="BL65" s="711"/>
      <c r="BM65" s="711"/>
      <c r="BN65" s="711"/>
      <c r="BO65" s="711"/>
      <c r="BP65" s="711"/>
      <c r="BQ65" s="711"/>
      <c r="BR65" s="711"/>
      <c r="BS65" s="711"/>
      <c r="BT65" s="711"/>
      <c r="BU65" s="711"/>
      <c r="BV65" s="711"/>
      <c r="BW65" s="711"/>
      <c r="BX65" s="711"/>
      <c r="BY65" s="711"/>
      <c r="BZ65" s="711"/>
      <c r="CA65" s="711"/>
      <c r="CB65" s="711"/>
      <c r="CC65" s="711"/>
      <c r="CD65" s="711"/>
      <c r="CE65" s="711"/>
      <c r="CF65" s="711"/>
      <c r="CG65" s="711"/>
      <c r="CH65" s="711"/>
      <c r="CI65" s="711"/>
      <c r="CJ65" s="711"/>
      <c r="CK65" s="711"/>
      <c r="CL65" s="711"/>
      <c r="CM65" s="711"/>
      <c r="CN65" s="711"/>
      <c r="CO65" s="711"/>
      <c r="CP65" s="711"/>
      <c r="CQ65" s="711"/>
      <c r="CR65" s="711"/>
      <c r="CS65" s="711"/>
      <c r="CT65" s="711"/>
      <c r="CU65" s="711"/>
      <c r="CV65" s="711"/>
      <c r="CW65" s="711"/>
      <c r="CX65" s="711"/>
      <c r="CY65" s="711"/>
      <c r="CZ65" s="711"/>
      <c r="DA65" s="711"/>
      <c r="DB65" s="711"/>
      <c r="DC65" s="711"/>
      <c r="DD65" s="711"/>
      <c r="DE65" s="711"/>
      <c r="DF65" s="711"/>
      <c r="DG65" s="711"/>
      <c r="DH65" s="711"/>
      <c r="DI65" s="711"/>
      <c r="DJ65" s="712"/>
      <c r="DK65" s="713" t="s">
        <v>154</v>
      </c>
      <c r="DL65" s="714"/>
      <c r="DM65" s="714"/>
      <c r="DN65" s="714"/>
      <c r="DO65" s="714"/>
      <c r="DP65" s="714"/>
      <c r="DQ65" s="714"/>
      <c r="DR65" s="714"/>
      <c r="DS65" s="714"/>
      <c r="DT65" s="714"/>
      <c r="DU65" s="714"/>
      <c r="DV65" s="714"/>
      <c r="DW65" s="714"/>
      <c r="DX65" s="714"/>
      <c r="DY65" s="714"/>
      <c r="DZ65" s="714"/>
      <c r="EA65" s="714"/>
      <c r="EB65" s="714"/>
      <c r="EC65" s="714"/>
      <c r="ED65" s="714"/>
      <c r="EE65" s="714"/>
      <c r="EF65" s="714"/>
      <c r="EG65" s="714"/>
      <c r="EH65" s="714"/>
      <c r="EI65" s="714"/>
      <c r="EJ65" s="714"/>
      <c r="EK65" s="714"/>
      <c r="EL65" s="714"/>
      <c r="EM65" s="714"/>
      <c r="EN65" s="714"/>
      <c r="EO65" s="714"/>
      <c r="EP65" s="714"/>
      <c r="EQ65" s="714"/>
      <c r="ER65" s="714"/>
      <c r="ES65" s="714"/>
      <c r="ET65" s="714"/>
      <c r="EU65" s="714"/>
      <c r="EV65" s="714"/>
      <c r="EW65" s="714"/>
      <c r="EX65" s="714"/>
      <c r="EY65" s="714"/>
      <c r="EZ65" s="714"/>
      <c r="FA65" s="714"/>
      <c r="FB65" s="714"/>
      <c r="FC65" s="714"/>
      <c r="FD65" s="714"/>
      <c r="FE65" s="714"/>
      <c r="FF65" s="714"/>
      <c r="FG65" s="714"/>
      <c r="FH65" s="714"/>
      <c r="FI65" s="714"/>
      <c r="FJ65" s="714"/>
      <c r="FK65" s="714"/>
      <c r="FL65" s="714"/>
      <c r="FM65" s="714"/>
      <c r="FN65" s="714"/>
      <c r="FO65" s="714"/>
      <c r="FP65" s="714"/>
      <c r="FQ65" s="714"/>
      <c r="FR65" s="714"/>
      <c r="FS65" s="714"/>
      <c r="FT65" s="714"/>
      <c r="FU65" s="714"/>
      <c r="FV65" s="716"/>
      <c r="FW65" s="709" t="s">
        <v>155</v>
      </c>
      <c r="FX65" s="709"/>
      <c r="FY65" s="709"/>
      <c r="FZ65" s="709"/>
      <c r="GA65" s="709"/>
      <c r="GB65" s="709"/>
      <c r="GC65" s="709"/>
      <c r="GD65" s="709"/>
      <c r="GE65" s="709"/>
      <c r="GF65" s="709"/>
      <c r="GG65" s="709"/>
      <c r="GH65" s="709"/>
      <c r="GI65" s="709"/>
      <c r="GJ65" s="709"/>
      <c r="GK65" s="709"/>
      <c r="GL65" s="709"/>
      <c r="GM65" s="709"/>
      <c r="GN65" s="709"/>
      <c r="GO65" s="709"/>
      <c r="GP65" s="709"/>
      <c r="GQ65" s="709"/>
      <c r="GR65" s="709"/>
      <c r="GS65" s="709"/>
      <c r="GT65" s="709"/>
      <c r="GU65" s="709"/>
      <c r="GV65" s="709"/>
      <c r="GW65" s="709"/>
      <c r="GX65" s="709"/>
      <c r="GY65" s="709"/>
      <c r="GZ65" s="709"/>
      <c r="HA65" s="709"/>
      <c r="HB65" s="709"/>
      <c r="HC65" s="709"/>
      <c r="HD65" s="709"/>
      <c r="HE65" s="709"/>
      <c r="HF65" s="709"/>
      <c r="HG65" s="709"/>
      <c r="HH65" s="709"/>
      <c r="HI65" s="709"/>
      <c r="HJ65" s="709"/>
      <c r="HK65" s="709"/>
      <c r="HL65" s="709"/>
      <c r="HM65" s="709"/>
      <c r="HN65" s="709"/>
      <c r="HO65" s="709"/>
      <c r="HP65" s="709"/>
      <c r="HQ65" s="709"/>
      <c r="HR65" s="709"/>
      <c r="HS65" s="709"/>
      <c r="HT65" s="709"/>
      <c r="HU65" s="709"/>
      <c r="HV65" s="709"/>
      <c r="HW65" s="709"/>
      <c r="HX65" s="709"/>
      <c r="HY65" s="709"/>
      <c r="HZ65" s="709"/>
      <c r="IA65" s="709"/>
      <c r="IB65" s="709"/>
      <c r="IC65" s="709"/>
      <c r="ID65" s="709"/>
      <c r="IE65" s="709"/>
      <c r="IF65" s="709"/>
      <c r="IG65" s="709"/>
      <c r="IH65" s="709"/>
    </row>
    <row r="66" spans="18:242" ht="31.8" thickBot="1">
      <c r="S66" s="112" t="str">
        <f>CONCATENATE("T 0.6 Ø",'1A'!AQ116)</f>
        <v>T 0.6 Ø19</v>
      </c>
      <c r="T66" s="112" t="str">
        <f>CONCATENATE("T 0.6 Ø",'1A'!AR116)</f>
        <v>T 0.6 Ø21</v>
      </c>
      <c r="U66" s="112" t="str">
        <f>CONCATENATE("T 0.6 Ø",'1A'!AS116)</f>
        <v>T 0.6 Ø22.2</v>
      </c>
      <c r="V66" s="112" t="str">
        <f>CONCATENATE("T 0.6 Ø",'1A'!AT116)</f>
        <v>T 0.6 Ø25.4</v>
      </c>
      <c r="W66" s="112" t="str">
        <f>CONCATENATE("T 0.6 Ø",'1A'!AU116)</f>
        <v>T 0.6 Ø27</v>
      </c>
      <c r="X66" s="112" t="str">
        <f>CONCATENATE("T 0.6 Ø",'1A'!AV116)</f>
        <v>T 0.6 Ø31.8</v>
      </c>
      <c r="Y66" s="112" t="str">
        <f>CONCATENATE("T 0.6 Ø",'1A'!AW116)</f>
        <v>T 0.6 Ø34</v>
      </c>
      <c r="Z66" s="112" t="str">
        <f>CONCATENATE("T 0.6 Ø",'1A'!AX116)</f>
        <v>T 0.6 Ø42</v>
      </c>
      <c r="AA66" s="112" t="str">
        <f>CONCATENATE("T 0.6 Ø",'1A'!AY116)</f>
        <v>T 0.6 Ø49</v>
      </c>
      <c r="AB66" s="112" t="str">
        <f>CONCATENATE("T 0.6 Ø",'1A'!AZ116)</f>
        <v>T 0.6 Ø76</v>
      </c>
      <c r="AC66" s="112" t="str">
        <f>CONCATENATE("T 0.6 Ø",'1A'!BA116)</f>
        <v>T 0.6 Ø</v>
      </c>
      <c r="AD66" s="112" t="str">
        <f>CONCATENATE("T 0.6 Ø",'1A'!BB116)</f>
        <v>T 0.6 Ø</v>
      </c>
      <c r="AE66" s="112" t="str">
        <f>CONCATENATE("T 0.8 Ø",'1A'!AQ116)</f>
        <v>T 0.8 Ø19</v>
      </c>
      <c r="AF66" s="112" t="str">
        <f>CONCATENATE("T 0.8 Ø",'1A'!AR116)</f>
        <v>T 0.8 Ø21</v>
      </c>
      <c r="AG66" s="112" t="str">
        <f>CONCATENATE("T 0.8 Ø",'1A'!AS116)</f>
        <v>T 0.8 Ø22.2</v>
      </c>
      <c r="AH66" s="112" t="str">
        <f>CONCATENATE("T 0.8 Ø",'1A'!AT116)</f>
        <v>T 0.8 Ø25.4</v>
      </c>
      <c r="AI66" s="112" t="str">
        <f>CONCATENATE("T 0.8 Ø",'1A'!AU116)</f>
        <v>T 0.8 Ø27</v>
      </c>
      <c r="AJ66" s="112" t="str">
        <f>CONCATENATE("T 0.8 Ø",'1A'!AV116)</f>
        <v>T 0.8 Ø31.8</v>
      </c>
      <c r="AK66" s="112" t="str">
        <f>CONCATENATE("T 0.8 Ø",'1A'!AW116)</f>
        <v>T 0.8 Ø34</v>
      </c>
      <c r="AL66" s="112" t="str">
        <f>CONCATENATE("T 0.8 Ø",'1A'!AX116)</f>
        <v>T 0.8 Ø42</v>
      </c>
      <c r="AM66" s="112" t="str">
        <f>CONCATENATE("T 0.8 Ø",'1A'!AY116)</f>
        <v>T 0.8 Ø49</v>
      </c>
      <c r="AN66" s="112" t="str">
        <f>CONCATENATE("T 0.8 Ø",'1A'!AZ116)</f>
        <v>T 0.8 Ø76</v>
      </c>
      <c r="AO66" s="112" t="str">
        <f>CONCATENATE("T 0.8 Ø",'1A'!BA116)</f>
        <v>T 0.8 Ø</v>
      </c>
      <c r="AP66" s="112" t="str">
        <f>CONCATENATE("T 0.8 Ø",'1A'!BB116)</f>
        <v>T 0.8 Ø</v>
      </c>
      <c r="AQ66" s="112" t="str">
        <f>CONCATENATE("T 1 Ø",'1A'!AQ116)</f>
        <v>T 1 Ø19</v>
      </c>
      <c r="AR66" s="112" t="str">
        <f>CONCATENATE("T 1 Ø",'1A'!AR116)</f>
        <v>T 1 Ø21</v>
      </c>
      <c r="AS66" s="112" t="str">
        <f>CONCATENATE("T 1 Ø",'1A'!AS116)</f>
        <v>T 1 Ø22.2</v>
      </c>
      <c r="AT66" s="112" t="str">
        <f>CONCATENATE("T 1 Ø",'1A'!AT116)</f>
        <v>T 1 Ø25.4</v>
      </c>
      <c r="AU66" s="112" t="str">
        <f>CONCATENATE("T 1 Ø",'1A'!AU116)</f>
        <v>T 1 Ø27</v>
      </c>
      <c r="AV66" s="112" t="str">
        <f>CONCATENATE("T 1 Ø",'1A'!AV116)</f>
        <v>T 1 Ø31.8</v>
      </c>
      <c r="AW66" s="112" t="str">
        <f>CONCATENATE("T 1 Ø",'1A'!AW116)</f>
        <v>T 1 Ø34</v>
      </c>
      <c r="AX66" s="112" t="str">
        <f>CONCATENATE("T 1 Ø",'1A'!AX116)</f>
        <v>T 1 Ø42</v>
      </c>
      <c r="AY66" s="112" t="str">
        <f>CONCATENATE("T 1 Ø",'1A'!AY116)</f>
        <v>T 1 Ø49</v>
      </c>
      <c r="AZ66" s="112" t="str">
        <f>CONCATENATE("T 1 Ø",'1A'!AZ116)</f>
        <v>T 1 Ø76</v>
      </c>
      <c r="BA66" s="112" t="str">
        <f>CONCATENATE("T 1 Ø",'1A'!BA116)</f>
        <v>T 1 Ø</v>
      </c>
      <c r="BB66" s="112" t="str">
        <f>CONCATENATE("T 1 Ø",'1A'!BB116)</f>
        <v>T 1 Ø</v>
      </c>
      <c r="BC66" s="112" t="str">
        <f>CONCATENATE("T 1.1 Ø",'1A'!AQ116)</f>
        <v>T 1.1 Ø19</v>
      </c>
      <c r="BD66" s="112" t="str">
        <f>CONCATENATE("T 1.1 Ø",'1A'!AR116)</f>
        <v>T 1.1 Ø21</v>
      </c>
      <c r="BE66" s="112" t="str">
        <f>CONCATENATE("T 1.1 Ø",'1A'!AS116)</f>
        <v>T 1.1 Ø22.2</v>
      </c>
      <c r="BF66" s="112" t="str">
        <f>CONCATENATE("T 1.1 Ø",'1A'!AT116)</f>
        <v>T 1.1 Ø25.4</v>
      </c>
      <c r="BG66" s="112" t="str">
        <f>CONCATENATE("T 1.1 Ø",'1A'!AU116)</f>
        <v>T 1.1 Ø27</v>
      </c>
      <c r="BH66" s="112" t="str">
        <f>CONCATENATE("T 1.1 Ø",'1A'!AV116)</f>
        <v>T 1.1 Ø31.8</v>
      </c>
      <c r="BI66" s="112" t="str">
        <f>CONCATENATE("T 1.1 Ø",'1A'!AW116)</f>
        <v>T 1.1 Ø34</v>
      </c>
      <c r="BJ66" s="112" t="str">
        <f>CONCATENATE("T 1.1 Ø",'1A'!AX116)</f>
        <v>T 1.1 Ø42</v>
      </c>
      <c r="BK66" s="112" t="str">
        <f>CONCATENATE("T 1.1 Ø",'1A'!AY116)</f>
        <v>T 1.1 Ø49</v>
      </c>
      <c r="BL66" s="112" t="str">
        <f>CONCATENATE("T 1.1 Ø",'1A'!AZ116)</f>
        <v>T 1.1 Ø76</v>
      </c>
      <c r="BM66" s="112" t="str">
        <f>CONCATENATE("T 1.1 Ø",'1A'!BA116)</f>
        <v>T 1.1 Ø</v>
      </c>
      <c r="BN66" s="112" t="str">
        <f>CONCATENATE("T 1.1 Ø",'1A'!BB116)</f>
        <v>T 1.1 Ø</v>
      </c>
      <c r="BO66" s="112" t="str">
        <f>CONCATENATE("T 1.2 Ø",'1A'!AQ116)</f>
        <v>T 1.2 Ø19</v>
      </c>
      <c r="BP66" s="112" t="str">
        <f>CONCATENATE("T 1.2 Ø",'1A'!AR116)</f>
        <v>T 1.2 Ø21</v>
      </c>
      <c r="BQ66" s="112" t="str">
        <f>CONCATENATE("T 1.2 Ø",'1A'!AS116)</f>
        <v>T 1.2 Ø22.2</v>
      </c>
      <c r="BR66" s="112" t="str">
        <f>CONCATENATE("T 1.2 Ø",'1A'!AT116)</f>
        <v>T 1.2 Ø25.4</v>
      </c>
      <c r="BS66" s="112" t="str">
        <f>CONCATENATE("T 1.2 Ø",'1A'!AU116)</f>
        <v>T 1.2 Ø27</v>
      </c>
      <c r="BT66" s="112" t="str">
        <f>CONCATENATE("T 1.2 Ø",'1A'!AV116)</f>
        <v>T 1.2 Ø31.8</v>
      </c>
      <c r="BU66" s="112" t="str">
        <f>CONCATENATE("T 1.2 Ø",'1A'!AW116)</f>
        <v>T 1.2 Ø34</v>
      </c>
      <c r="BV66" s="112" t="str">
        <f>CONCATENATE("T 1.2 Ø",'1A'!AX116)</f>
        <v>T 1.2 Ø42</v>
      </c>
      <c r="BW66" s="112" t="str">
        <f>CONCATENATE("T 1.2 Ø",'1A'!AY116)</f>
        <v>T 1.2 Ø49</v>
      </c>
      <c r="BX66" s="112" t="str">
        <f>CONCATENATE("T 1.2 Ø",'1A'!AZ116)</f>
        <v>T 1.2 Ø76</v>
      </c>
      <c r="BY66" s="112" t="str">
        <f>CONCATENATE("T 1.2 Ø",'1A'!BA116)</f>
        <v>T 1.2 Ø</v>
      </c>
      <c r="BZ66" s="112" t="str">
        <f>CONCATENATE("T 1.2 Ø",'1A'!BB116)</f>
        <v>T 1.2 Ø</v>
      </c>
      <c r="CA66" s="112" t="str">
        <f>CONCATENATE("T 1.4 Ø",'1A'!AQ116)</f>
        <v>T 1.4 Ø19</v>
      </c>
      <c r="CB66" s="112" t="str">
        <f>CONCATENATE("T 1.4 Ø",'1A'!AR116)</f>
        <v>T 1.4 Ø21</v>
      </c>
      <c r="CC66" s="112" t="str">
        <f>CONCATENATE("T 1.4 Ø",'1A'!AS116)</f>
        <v>T 1.4 Ø22.2</v>
      </c>
      <c r="CD66" s="112" t="str">
        <f>CONCATENATE("T 1.4 Ø",'1A'!AT116)</f>
        <v>T 1.4 Ø25.4</v>
      </c>
      <c r="CE66" s="112" t="str">
        <f>CONCATENATE("T 1.4 Ø",'1A'!AU116)</f>
        <v>T 1.4 Ø27</v>
      </c>
      <c r="CF66" s="112" t="str">
        <f>CONCATENATE("T 1.4 Ø",'1A'!AV116)</f>
        <v>T 1.4 Ø31.8</v>
      </c>
      <c r="CG66" s="112" t="str">
        <f>CONCATENATE("T 1.4 Ø",'1A'!AW116)</f>
        <v>T 1.4 Ø34</v>
      </c>
      <c r="CH66" s="112" t="str">
        <f>CONCATENATE("T 1.4 Ø",'1A'!AX116)</f>
        <v>T 1.4 Ø42</v>
      </c>
      <c r="CI66" s="112" t="str">
        <f>CONCATENATE("T 1.4 Ø",'1A'!AY116)</f>
        <v>T 1.4 Ø49</v>
      </c>
      <c r="CJ66" s="112" t="str">
        <f>CONCATENATE("T 1.4 Ø",'1A'!AZ116)</f>
        <v>T 1.4 Ø76</v>
      </c>
      <c r="CK66" s="112" t="str">
        <f>CONCATENATE("T 1.4 Ø",'1A'!BA116)</f>
        <v>T 1.4 Ø</v>
      </c>
      <c r="CL66" s="112" t="str">
        <f>CONCATENATE("T 1.4 Ø",'1A'!BB116)</f>
        <v>T 1.4 Ø</v>
      </c>
      <c r="CM66" s="112" t="str">
        <f>CONCATENATE("T 1.8 Ø",'1A'!AQ116)</f>
        <v>T 1.8 Ø19</v>
      </c>
      <c r="CN66" s="112" t="str">
        <f>CONCATENATE("T 1.8 Ø",'1A'!AR116)</f>
        <v>T 1.8 Ø21</v>
      </c>
      <c r="CO66" s="112" t="str">
        <f>CONCATENATE("T 1.8 Ø",'1A'!AS116)</f>
        <v>T 1.8 Ø22.2</v>
      </c>
      <c r="CP66" s="112" t="str">
        <f>CONCATENATE("T 1.8 Ø",'1A'!AT116)</f>
        <v>T 1.8 Ø25.4</v>
      </c>
      <c r="CQ66" s="112" t="str">
        <f>CONCATENATE("T 1.8 Ø",'1A'!AU116)</f>
        <v>T 1.8 Ø27</v>
      </c>
      <c r="CR66" s="112" t="str">
        <f>CONCATENATE("T 1.8 Ø",'1A'!AV116)</f>
        <v>T 1.8 Ø31.8</v>
      </c>
      <c r="CS66" s="112" t="str">
        <f>CONCATENATE("T 1.8 Ø",'1A'!AW116)</f>
        <v>T 1.8 Ø34</v>
      </c>
      <c r="CT66" s="112" t="str">
        <f>CONCATENATE("T 1.8 Ø",'1A'!AX116)</f>
        <v>T 1.8 Ø42</v>
      </c>
      <c r="CU66" s="112" t="str">
        <f>CONCATENATE("T 1.8 Ø",'1A'!AY116)</f>
        <v>T 1.8 Ø49</v>
      </c>
      <c r="CV66" s="112" t="str">
        <f>CONCATENATE("T 1.8 Ø",'1A'!AZ116)</f>
        <v>T 1.8 Ø76</v>
      </c>
      <c r="CW66" s="112" t="str">
        <f>CONCATENATE("T 1.8 Ø",'1A'!BA116)</f>
        <v>T 1.8 Ø</v>
      </c>
      <c r="CX66" s="112" t="str">
        <f>CONCATENATE("T 1.8 Ø",'1A'!BB116)</f>
        <v>T 1.8 Ø</v>
      </c>
      <c r="CY66" s="112" t="str">
        <f>CONCATENATE("T 2 Ø",'1A'!AQ116)</f>
        <v>T 2 Ø19</v>
      </c>
      <c r="CZ66" s="112" t="str">
        <f>CONCATENATE("T 2 Ø",'1A'!AR116)</f>
        <v>T 2 Ø21</v>
      </c>
      <c r="DA66" s="112" t="str">
        <f>CONCATENATE("T 2 Ø",'1A'!AS116)</f>
        <v>T 2 Ø22.2</v>
      </c>
      <c r="DB66" s="112" t="str">
        <f>CONCATENATE("T 2 Ø",'1A'!AT116)</f>
        <v>T 2 Ø25.4</v>
      </c>
      <c r="DC66" s="112" t="str">
        <f>CONCATENATE("T 2 Ø",'1A'!AU116)</f>
        <v>T 2 Ø27</v>
      </c>
      <c r="DD66" s="112" t="str">
        <f>CONCATENATE("T 2 Ø",'1A'!AV116)</f>
        <v>T 2 Ø31.8</v>
      </c>
      <c r="DE66" s="112" t="str">
        <f>CONCATENATE("T 2 Ø",'1A'!AW116)</f>
        <v>T 2 Ø34</v>
      </c>
      <c r="DF66" s="112" t="str">
        <f>CONCATENATE("T 2 Ø",'1A'!AX116)</f>
        <v>T 2 Ø42</v>
      </c>
      <c r="DG66" s="112" t="str">
        <f>CONCATENATE("T 2 Ø",'1A'!AY116)</f>
        <v>T 2 Ø49</v>
      </c>
      <c r="DH66" s="112" t="str">
        <f>CONCATENATE("T 2 Ø",'1A'!AZ116)</f>
        <v>T 2 Ø76</v>
      </c>
      <c r="DI66" s="112" t="str">
        <f>CONCATENATE("T 2 Ø",'1A'!BA116)</f>
        <v>T 2 Ø</v>
      </c>
      <c r="DJ66" s="112" t="str">
        <f>CONCATENATE("T 2 Ø",'1A'!BB116)</f>
        <v>T 2 Ø</v>
      </c>
      <c r="DK66" s="112" t="str">
        <f>CONCATENATE("V 0.6 x",'1A'!AQ126)</f>
        <v>V 0.6 x16</v>
      </c>
      <c r="DL66" s="112" t="str">
        <f>CONCATENATE("V 0.6 x",'1A'!AR126)</f>
        <v>V 0.6 x20</v>
      </c>
      <c r="DM66" s="112" t="str">
        <f>CONCATENATE("V 0.6 x",'1A'!AS126)</f>
        <v>V 0.6 x25</v>
      </c>
      <c r="DN66" s="112" t="str">
        <f>CONCATENATE("V 0.6 x",'1A'!AT126)</f>
        <v>V 0.6 x30</v>
      </c>
      <c r="DO66" s="112" t="str">
        <f>CONCATENATE("V 0.6 x",'1A'!AU126)</f>
        <v>V 0.6 x40</v>
      </c>
      <c r="DP66" s="112" t="str">
        <f>CONCATENATE("V 0.6 x",'1A'!AV126)</f>
        <v>V 0.6 x50</v>
      </c>
      <c r="DQ66" s="112" t="str">
        <f>CONCATENATE("V 0.6 x",'1A'!AW126)</f>
        <v>V 0.6 x</v>
      </c>
      <c r="DR66" s="112" t="str">
        <f>CONCATENATE("V 0.6 x",'1A'!AX126)</f>
        <v>V 0.6 x</v>
      </c>
      <c r="DS66" s="112" t="str">
        <f>CONCATENATE("V 0.8 x",'1A'!AQ126)</f>
        <v>V 0.8 x16</v>
      </c>
      <c r="DT66" s="112" t="str">
        <f>CONCATENATE("V 0.8 x",'1A'!AR126)</f>
        <v>V 0.8 x20</v>
      </c>
      <c r="DU66" s="112" t="str">
        <f>CONCATENATE("V 0.8 x",'1A'!AS126)</f>
        <v>V 0.8 x25</v>
      </c>
      <c r="DV66" s="112" t="str">
        <f>CONCATENATE("V 0.8 x",'1A'!AT126)</f>
        <v>V 0.8 x30</v>
      </c>
      <c r="DW66" s="112" t="str">
        <f>CONCATENATE("V 0.8 x",'1A'!AU126)</f>
        <v>V 0.8 x40</v>
      </c>
      <c r="DX66" s="112" t="str">
        <f>CONCATENATE("V 0.8 x",'1A'!AV126)</f>
        <v>V 0.8 x50</v>
      </c>
      <c r="DY66" s="112" t="str">
        <f>CONCATENATE("V 0.8 x",'1A'!AW126)</f>
        <v>V 0.8 x</v>
      </c>
      <c r="DZ66" s="112" t="str">
        <f>CONCATENATE("V 0.8 x",'1A'!AX126)</f>
        <v>V 0.8 x</v>
      </c>
      <c r="EA66" s="112" t="str">
        <f>CONCATENATE("V 1x ",'1A'!AQ126)</f>
        <v>V 1x 16</v>
      </c>
      <c r="EB66" s="112" t="str">
        <f>CONCATENATE("V 1x ",'1A'!AR126)</f>
        <v>V 1x 20</v>
      </c>
      <c r="EC66" s="112" t="str">
        <f>CONCATENATE("V 1x ",'1A'!AS126)</f>
        <v>V 1x 25</v>
      </c>
      <c r="ED66" s="112" t="str">
        <f>CONCATENATE("V 1x ",'1A'!AT126)</f>
        <v>V 1x 30</v>
      </c>
      <c r="EE66" s="112" t="str">
        <f>CONCATENATE("V 1x ",'1A'!AU126)</f>
        <v>V 1x 40</v>
      </c>
      <c r="EF66" s="112" t="str">
        <f>CONCATENATE("V 1x ",'1A'!AV126)</f>
        <v>V 1x 50</v>
      </c>
      <c r="EG66" s="112" t="str">
        <f>CONCATENATE("V 1x ",'1A'!AW126)</f>
        <v xml:space="preserve">V 1x </v>
      </c>
      <c r="EH66" s="112" t="str">
        <f>CONCATENATE("V 1x ",'1A'!AX126)</f>
        <v xml:space="preserve">V 1x </v>
      </c>
      <c r="EI66" s="112" t="str">
        <f>CONCATENATE("V 1.1x ",'1A'!AQ126)</f>
        <v>V 1.1x 16</v>
      </c>
      <c r="EJ66" s="112" t="str">
        <f>CONCATENATE("V 1.1x ",'1A'!AR126)</f>
        <v>V 1.1x 20</v>
      </c>
      <c r="EK66" s="112" t="str">
        <f>CONCATENATE("V 1.1x ",'1A'!AS126)</f>
        <v>V 1.1x 25</v>
      </c>
      <c r="EL66" s="112" t="str">
        <f>CONCATENATE("V 1.1x ",'1A'!AT126)</f>
        <v>V 1.1x 30</v>
      </c>
      <c r="EM66" s="112" t="str">
        <f>CONCATENATE("V 1.1x ",'1A'!AU126)</f>
        <v>V 1.1x 40</v>
      </c>
      <c r="EN66" s="112" t="str">
        <f>CONCATENATE("V 1.1x ",'1A'!AV126)</f>
        <v>V 1.1x 50</v>
      </c>
      <c r="EO66" s="112" t="str">
        <f>CONCATENATE("V 1.1x ",'1A'!AW126)</f>
        <v xml:space="preserve">V 1.1x </v>
      </c>
      <c r="EP66" s="112" t="str">
        <f>CONCATENATE("V 1.1x ",'1A'!AX126)</f>
        <v xml:space="preserve">V 1.1x </v>
      </c>
      <c r="EQ66" s="112" t="str">
        <f>CONCATENATE("V 1.2x ",'1A'!AQ126)</f>
        <v>V 1.2x 16</v>
      </c>
      <c r="ER66" s="112" t="str">
        <f>CONCATENATE("V 1.2x ",'1A'!AR126)</f>
        <v>V 1.2x 20</v>
      </c>
      <c r="ES66" s="112" t="str">
        <f>CONCATENATE("V 1.2x ",'1A'!AS126)</f>
        <v>V 1.2x 25</v>
      </c>
      <c r="ET66" s="112" t="str">
        <f>CONCATENATE("V 1.2x ",'1A'!AT126)</f>
        <v>V 1.2x 30</v>
      </c>
      <c r="EU66" s="112" t="str">
        <f>CONCATENATE("V 1.2x ",'1A'!AU126)</f>
        <v>V 1.2x 40</v>
      </c>
      <c r="EV66" s="112" t="str">
        <f>CONCATENATE("V 1.2x ",'1A'!AV126)</f>
        <v>V 1.2x 50</v>
      </c>
      <c r="EW66" s="112" t="str">
        <f>CONCATENATE("V 1.2x ",'1A'!AW126)</f>
        <v xml:space="preserve">V 1.2x </v>
      </c>
      <c r="EX66" s="112" t="str">
        <f>CONCATENATE("V 1.2x ",'1A'!AX126)</f>
        <v xml:space="preserve">V 1.2x </v>
      </c>
      <c r="EY66" s="112" t="str">
        <f>CONCATENATE("V 1.4x ",'1A'!AQ126)</f>
        <v>V 1.4x 16</v>
      </c>
      <c r="EZ66" s="112" t="str">
        <f>CONCATENATE("V 1.4x ",'1A'!AR126)</f>
        <v>V 1.4x 20</v>
      </c>
      <c r="FA66" s="112" t="str">
        <f>CONCATENATE("V 1.4x ",'1A'!AS126)</f>
        <v>V 1.4x 25</v>
      </c>
      <c r="FB66" s="112" t="str">
        <f>CONCATENATE("V 1.4x ",'1A'!AT126)</f>
        <v>V 1.4x 30</v>
      </c>
      <c r="FC66" s="112" t="str">
        <f>CONCATENATE("V 1.4x ",'1A'!AU126)</f>
        <v>V 1.4x 40</v>
      </c>
      <c r="FD66" s="112" t="str">
        <f>CONCATENATE("V 1.4x ",'1A'!AV126)</f>
        <v>V 1.4x 50</v>
      </c>
      <c r="FE66" s="112" t="str">
        <f>CONCATENATE("V 1.4x ",'1A'!AW126)</f>
        <v xml:space="preserve">V 1.4x </v>
      </c>
      <c r="FF66" s="112" t="str">
        <f>CONCATENATE("V 1.4x ",'1A'!AX126)</f>
        <v xml:space="preserve">V 1.4x </v>
      </c>
      <c r="FG66" s="112" t="str">
        <f>CONCATENATE("V 1.8x ",'1A'!AQ126)</f>
        <v>V 1.8x 16</v>
      </c>
      <c r="FH66" s="112" t="str">
        <f>CONCATENATE("V 1.8x ",'1A'!AR126)</f>
        <v>V 1.8x 20</v>
      </c>
      <c r="FI66" s="112" t="str">
        <f>CONCATENATE("V 1.8x ",'1A'!AS126)</f>
        <v>V 1.8x 25</v>
      </c>
      <c r="FJ66" s="112" t="str">
        <f>CONCATENATE("V 1.8x ",'1A'!AT126)</f>
        <v>V 1.8x 30</v>
      </c>
      <c r="FK66" s="112" t="str">
        <f>CONCATENATE("V 1.8x ",'1A'!AU126)</f>
        <v>V 1.8x 40</v>
      </c>
      <c r="FL66" s="112" t="str">
        <f>CONCATENATE("V 1.8x ",'1A'!AV126)</f>
        <v>V 1.8x 50</v>
      </c>
      <c r="FM66" s="112" t="str">
        <f>CONCATENATE("V 1.8x ",'1A'!AW126)</f>
        <v xml:space="preserve">V 1.8x </v>
      </c>
      <c r="FN66" s="112" t="str">
        <f>CONCATENATE("V 1.8x ",'1A'!AX126)</f>
        <v xml:space="preserve">V 1.8x </v>
      </c>
      <c r="FO66" s="112" t="str">
        <f>CONCATENATE("V 2x ",'1A'!AQ126)</f>
        <v>V 2x 16</v>
      </c>
      <c r="FP66" s="112" t="str">
        <f>CONCATENATE("V 2x ",'1A'!AR126)</f>
        <v>V 2x 20</v>
      </c>
      <c r="FQ66" s="112" t="str">
        <f>CONCATENATE("V 2x ",'1A'!AS126)</f>
        <v>V 2x 25</v>
      </c>
      <c r="FR66" s="112" t="str">
        <f>CONCATENATE("V 2x ",'1A'!AT126)</f>
        <v>V 2x 30</v>
      </c>
      <c r="FS66" s="112" t="str">
        <f>CONCATENATE("V 2x ",'1A'!AU126)</f>
        <v>V 2x 40</v>
      </c>
      <c r="FT66" s="112" t="str">
        <f>CONCATENATE("V 2x ",'1A'!AV126)</f>
        <v>V 2x 50</v>
      </c>
      <c r="FU66" s="112" t="str">
        <f>CONCATENATE("V 2x ",'1A'!AW126)</f>
        <v xml:space="preserve">V 2x </v>
      </c>
      <c r="FV66" s="112" t="str">
        <f>CONCATENATE("V 2x ",'1A'!AX126)</f>
        <v xml:space="preserve">V 2x </v>
      </c>
      <c r="FW66" s="112" t="str">
        <f>CONCATENATE("H 0.6x ",'1A'!AQ135)</f>
        <v>H 0.6x 20x40</v>
      </c>
      <c r="FX66" s="112" t="str">
        <f>CONCATENATE("H 0.6x ",'1A'!AR135)</f>
        <v>H 0.6x 25x50</v>
      </c>
      <c r="FY66" s="112" t="str">
        <f>CONCATENATE("H 0.6x ",'1A'!AS135)</f>
        <v>H 0.6x 30x60</v>
      </c>
      <c r="FZ66" s="112" t="str">
        <f>CONCATENATE("H 0.6x ",'1A'!AT135)</f>
        <v>H 0.6x 30x90</v>
      </c>
      <c r="GA66" s="112" t="str">
        <f>CONCATENATE("H 0.6x ",'1A'!AU135)</f>
        <v>H 0.6x 40x80</v>
      </c>
      <c r="GB66" s="112" t="str">
        <f>CONCATENATE("H 0.6x ",'1A'!AV135)</f>
        <v>H 0.6x 50x100</v>
      </c>
      <c r="GC66" s="112" t="str">
        <f>CONCATENATE("H 0.6x ",'1A'!AW135)</f>
        <v xml:space="preserve">H 0.6x </v>
      </c>
      <c r="GD66" s="112" t="str">
        <f>CONCATENATE("H 0.6x ",'1A'!AX135)</f>
        <v xml:space="preserve">H 0.6x </v>
      </c>
      <c r="GE66" s="112" t="str">
        <f>CONCATENATE("H 0.8x ",'1A'!AQ135)</f>
        <v>H 0.8x 20x40</v>
      </c>
      <c r="GF66" s="112" t="str">
        <f>CONCATENATE("H 0.8x ",'1A'!AR135)</f>
        <v>H 0.8x 25x50</v>
      </c>
      <c r="GG66" s="112" t="str">
        <f>CONCATENATE("H 0.8x ",'1A'!AS135)</f>
        <v>H 0.8x 30x60</v>
      </c>
      <c r="GH66" s="112" t="str">
        <f>CONCATENATE("H 0.8x ",'1A'!AT135)</f>
        <v>H 0.8x 30x90</v>
      </c>
      <c r="GI66" s="112" t="str">
        <f>CONCATENATE("H 0.8x ",'1A'!AU135)</f>
        <v>H 0.8x 40x80</v>
      </c>
      <c r="GJ66" s="112" t="str">
        <f>CONCATENATE("H 0.8x ",'1A'!AV135)</f>
        <v>H 0.8x 50x100</v>
      </c>
      <c r="GK66" s="112" t="str">
        <f>CONCATENATE("H 0.8x ",'1A'!AW135)</f>
        <v xml:space="preserve">H 0.8x </v>
      </c>
      <c r="GL66" s="112" t="str">
        <f>CONCATENATE("H 0.8x ",'1A'!AX135)</f>
        <v xml:space="preserve">H 0.8x </v>
      </c>
      <c r="GM66" s="112" t="str">
        <f>CONCATENATE("H 1x ",'1A'!AQ135)</f>
        <v>H 1x 20x40</v>
      </c>
      <c r="GN66" s="112" t="str">
        <f>CONCATENATE("H 1x ",'1A'!AR135)</f>
        <v>H 1x 25x50</v>
      </c>
      <c r="GO66" s="112" t="str">
        <f>CONCATENATE("H 1x ",'1A'!AS135)</f>
        <v>H 1x 30x60</v>
      </c>
      <c r="GP66" s="112" t="str">
        <f>CONCATENATE("H 1x ",'1A'!AT135)</f>
        <v>H 1x 30x90</v>
      </c>
      <c r="GQ66" s="112" t="str">
        <f>CONCATENATE("H 1x ",'1A'!AU135)</f>
        <v>H 1x 40x80</v>
      </c>
      <c r="GR66" s="112" t="str">
        <f>CONCATENATE("H 1x ",'1A'!AV135)</f>
        <v>H 1x 50x100</v>
      </c>
      <c r="GS66" s="112" t="str">
        <f>CONCATENATE("H 1x ",'1A'!AW135)</f>
        <v xml:space="preserve">H 1x </v>
      </c>
      <c r="GT66" s="112" t="str">
        <f>CONCATENATE("H 1x ",'1A'!AX135)</f>
        <v xml:space="preserve">H 1x </v>
      </c>
      <c r="GU66" s="112" t="str">
        <f>CONCATENATE("H 1.1x ",'1A'!AQ135)</f>
        <v>H 1.1x 20x40</v>
      </c>
      <c r="GV66" s="112" t="str">
        <f>CONCATENATE("H 1.1x ",'1A'!AR135)</f>
        <v>H 1.1x 25x50</v>
      </c>
      <c r="GW66" s="112" t="str">
        <f>CONCATENATE("H 1.1x ",'1A'!AS135)</f>
        <v>H 1.1x 30x60</v>
      </c>
      <c r="GX66" s="112" t="str">
        <f>CONCATENATE("H 1.1x ",'1A'!AT135)</f>
        <v>H 1.1x 30x90</v>
      </c>
      <c r="GY66" s="112" t="str">
        <f>CONCATENATE("H 1.1x ",'1A'!AU135)</f>
        <v>H 1.1x 40x80</v>
      </c>
      <c r="GZ66" s="112" t="str">
        <f>CONCATENATE("H 1.1x ",'1A'!AV135)</f>
        <v>H 1.1x 50x100</v>
      </c>
      <c r="HA66" s="112" t="str">
        <f>CONCATENATE("H 1.1x ",'1A'!AW135)</f>
        <v xml:space="preserve">H 1.1x </v>
      </c>
      <c r="HB66" s="112" t="str">
        <f>CONCATENATE("H 1.1x ",'1A'!AX135)</f>
        <v xml:space="preserve">H 1.1x </v>
      </c>
      <c r="HC66" s="112" t="str">
        <f>CONCATENATE("H 1.2x ",'1A'!AQ135)</f>
        <v>H 1.2x 20x40</v>
      </c>
      <c r="HD66" s="112" t="str">
        <f>CONCATENATE("H 1.2x ",'1A'!AR135)</f>
        <v>H 1.2x 25x50</v>
      </c>
      <c r="HE66" s="112" t="str">
        <f>CONCATENATE("H 1.2x ",'1A'!AS135)</f>
        <v>H 1.2x 30x60</v>
      </c>
      <c r="HF66" s="112" t="str">
        <f>CONCATENATE("H 1.2x ",'1A'!AT135)</f>
        <v>H 1.2x 30x90</v>
      </c>
      <c r="HG66" s="112" t="str">
        <f>CONCATENATE("H 1.2x ",'1A'!AU135)</f>
        <v>H 1.2x 40x80</v>
      </c>
      <c r="HH66" s="112" t="str">
        <f>CONCATENATE("H 1.2x ",'1A'!AV135)</f>
        <v>H 1.2x 50x100</v>
      </c>
      <c r="HI66" s="112" t="str">
        <f>CONCATENATE("H 1.2x ",'1A'!AW135)</f>
        <v xml:space="preserve">H 1.2x </v>
      </c>
      <c r="HJ66" s="112" t="str">
        <f>CONCATENATE("H 1.2x ",'1A'!AX135)</f>
        <v xml:space="preserve">H 1.2x </v>
      </c>
      <c r="HK66" s="112" t="str">
        <f>CONCATENATE("H 1.4x ",'1A'!AQ135)</f>
        <v>H 1.4x 20x40</v>
      </c>
      <c r="HL66" s="112" t="str">
        <f>CONCATENATE("H 1.4x ",'1A'!AR135)</f>
        <v>H 1.4x 25x50</v>
      </c>
      <c r="HM66" s="112" t="str">
        <f>CONCATENATE("H 1.4x ",'1A'!AS135)</f>
        <v>H 1.4x 30x60</v>
      </c>
      <c r="HN66" s="112" t="str">
        <f>CONCATENATE("H 1.4x ",'1A'!AT135)</f>
        <v>H 1.4x 30x90</v>
      </c>
      <c r="HO66" s="112" t="str">
        <f>CONCATENATE("H 1.4x ",'1A'!AU135)</f>
        <v>H 1.4x 40x80</v>
      </c>
      <c r="HP66" s="112" t="str">
        <f>CONCATENATE("H 1.4x ",'1A'!AV135)</f>
        <v>H 1.4x 50x100</v>
      </c>
      <c r="HQ66" s="112" t="str">
        <f>CONCATENATE("H 1.4x ",'1A'!AW135)</f>
        <v xml:space="preserve">H 1.4x </v>
      </c>
      <c r="HR66" s="112" t="str">
        <f>CONCATENATE("H 1.4x ",'1A'!AX135)</f>
        <v xml:space="preserve">H 1.4x </v>
      </c>
      <c r="HS66" s="112" t="str">
        <f>CONCATENATE("H 1.8x ",'1A'!AQ135)</f>
        <v>H 1.8x 20x40</v>
      </c>
      <c r="HT66" s="112" t="str">
        <f>CONCATENATE("H 1.8x ",'1A'!AR135)</f>
        <v>H 1.8x 25x50</v>
      </c>
      <c r="HU66" s="112" t="str">
        <f>CONCATENATE("H 1.8x ",'1A'!AS135)</f>
        <v>H 1.8x 30x60</v>
      </c>
      <c r="HV66" s="112" t="str">
        <f>CONCATENATE("H 1.8x ",'1A'!AT135)</f>
        <v>H 1.8x 30x90</v>
      </c>
      <c r="HW66" s="112" t="str">
        <f>CONCATENATE("H 1.8x ",'1A'!AU135)</f>
        <v>H 1.8x 40x80</v>
      </c>
      <c r="HX66" s="112" t="str">
        <f>CONCATENATE("H 1.8x ",'1A'!AV135)</f>
        <v>H 1.8x 50x100</v>
      </c>
      <c r="HY66" s="112" t="str">
        <f>CONCATENATE("H 1.8x ",'1A'!AW135)</f>
        <v xml:space="preserve">H 1.8x </v>
      </c>
      <c r="HZ66" s="112" t="str">
        <f>CONCATENATE("H 1.8x ",'1A'!AX135)</f>
        <v xml:space="preserve">H 1.8x </v>
      </c>
      <c r="IA66" s="112" t="str">
        <f>CONCATENATE("H 2x ",'1A'!AQ135)</f>
        <v>H 2x 20x40</v>
      </c>
      <c r="IB66" s="112" t="str">
        <f>CONCATENATE("H 2x ",'1A'!AR135)</f>
        <v>H 2x 25x50</v>
      </c>
      <c r="IC66" s="112" t="str">
        <f>CONCATENATE("H 2x ",'1A'!AS135)</f>
        <v>H 2x 30x60</v>
      </c>
      <c r="ID66" s="112" t="str">
        <f>CONCATENATE("H 2x ",'1A'!AT135)</f>
        <v>H 2x 30x90</v>
      </c>
      <c r="IE66" s="112" t="str">
        <f>CONCATENATE("H 2x ",'1A'!AU135)</f>
        <v>H 2x 40x80</v>
      </c>
      <c r="IF66" s="112" t="str">
        <f>CONCATENATE("H 2x ",'1A'!AV135)</f>
        <v>H 2x 50x100</v>
      </c>
      <c r="IG66" s="112" t="str">
        <f>CONCATENATE("H 2x ",'1A'!AW135)</f>
        <v xml:space="preserve">H 2x </v>
      </c>
      <c r="IH66" s="112" t="str">
        <f>CONCATENATE("H 2x ",'1A'!AX135)</f>
        <v xml:space="preserve">H 2x </v>
      </c>
    </row>
    <row r="67" spans="18:242">
      <c r="R67" s="107">
        <v>1</v>
      </c>
      <c r="S67" s="109">
        <f>'1A'!AQ$117</f>
        <v>0</v>
      </c>
      <c r="T67" s="109">
        <f>'1A'!AR$117</f>
        <v>0</v>
      </c>
      <c r="U67" s="109">
        <f>'1A'!AS$117</f>
        <v>0</v>
      </c>
      <c r="V67" s="109">
        <f>'1A'!AT$117</f>
        <v>0</v>
      </c>
      <c r="W67" s="109">
        <f>'1A'!AU$117</f>
        <v>0</v>
      </c>
      <c r="X67" s="109">
        <f>'1A'!AV$117</f>
        <v>0</v>
      </c>
      <c r="Y67" s="109">
        <f>'1A'!AW$117</f>
        <v>0</v>
      </c>
      <c r="Z67" s="109">
        <f>'1A'!AX$117</f>
        <v>0</v>
      </c>
      <c r="AA67" s="109">
        <f>'1A'!AY$117</f>
        <v>0</v>
      </c>
      <c r="AB67" s="109">
        <f>'1A'!AZ$117</f>
        <v>0</v>
      </c>
      <c r="AC67" s="109">
        <f>'1A'!BA$117</f>
        <v>0</v>
      </c>
      <c r="AD67" s="109">
        <f>'1A'!BB$117</f>
        <v>0</v>
      </c>
      <c r="AE67" s="109">
        <f>'1A'!AQ$118</f>
        <v>0</v>
      </c>
      <c r="AF67" s="109">
        <f>'1A'!AR$118</f>
        <v>0</v>
      </c>
      <c r="AG67" s="109">
        <f>'1A'!AS$118</f>
        <v>0</v>
      </c>
      <c r="AH67" s="109">
        <f>'1A'!AT$118</f>
        <v>0</v>
      </c>
      <c r="AI67" s="109">
        <f>'1A'!AU$118</f>
        <v>0</v>
      </c>
      <c r="AJ67" s="109">
        <f>'1A'!AV$118</f>
        <v>0</v>
      </c>
      <c r="AK67" s="109">
        <f>'1A'!AW$118</f>
        <v>0</v>
      </c>
      <c r="AL67" s="109">
        <f>'1A'!AX$118</f>
        <v>0</v>
      </c>
      <c r="AM67" s="109">
        <f>'1A'!AY$118</f>
        <v>0</v>
      </c>
      <c r="AN67" s="109">
        <f>'1A'!AZ$118</f>
        <v>0</v>
      </c>
      <c r="AO67" s="109">
        <f>'1A'!BA$118</f>
        <v>0</v>
      </c>
      <c r="AP67" s="109">
        <f>'1A'!BB$118</f>
        <v>0</v>
      </c>
      <c r="AQ67" s="111">
        <f>'1A'!AQ$119</f>
        <v>0</v>
      </c>
      <c r="AR67" s="111">
        <f>'1A'!AR$119</f>
        <v>0</v>
      </c>
      <c r="AS67" s="111">
        <f>'1A'!AS$119</f>
        <v>0</v>
      </c>
      <c r="AT67" s="111">
        <f>'1A'!AT$119</f>
        <v>0</v>
      </c>
      <c r="AU67" s="111">
        <f>'1A'!AU$119</f>
        <v>0</v>
      </c>
      <c r="AV67" s="111">
        <f>'1A'!AV$119</f>
        <v>0</v>
      </c>
      <c r="AW67" s="111">
        <f>'1A'!AW$119</f>
        <v>0</v>
      </c>
      <c r="AX67" s="111">
        <f>'1A'!AX$119</f>
        <v>0</v>
      </c>
      <c r="AY67" s="111">
        <f>'1A'!AY$119</f>
        <v>0</v>
      </c>
      <c r="AZ67" s="111">
        <f>'1A'!AZ$119</f>
        <v>0</v>
      </c>
      <c r="BA67" s="111">
        <f>'1A'!BA$119</f>
        <v>0</v>
      </c>
      <c r="BB67" s="111">
        <f>'1A'!BB$119</f>
        <v>0</v>
      </c>
      <c r="BC67" s="111">
        <f>'1A'!AQ$120</f>
        <v>0</v>
      </c>
      <c r="BD67" s="111">
        <f>'1A'!AR$120</f>
        <v>0</v>
      </c>
      <c r="BE67" s="111">
        <f>'1A'!AS$120</f>
        <v>0</v>
      </c>
      <c r="BF67" s="111">
        <f>'1A'!AT$120</f>
        <v>0</v>
      </c>
      <c r="BG67" s="111">
        <f>'1A'!AU$120</f>
        <v>0</v>
      </c>
      <c r="BH67" s="111">
        <f>'1A'!AV$120</f>
        <v>0</v>
      </c>
      <c r="BI67" s="111">
        <f>'1A'!AW$120</f>
        <v>0</v>
      </c>
      <c r="BJ67" s="111">
        <f>'1A'!AX$120</f>
        <v>0</v>
      </c>
      <c r="BK67" s="111">
        <f>'1A'!AY$120</f>
        <v>0</v>
      </c>
      <c r="BL67" s="111">
        <f>'1A'!AZ$120</f>
        <v>0</v>
      </c>
      <c r="BM67" s="111">
        <f>'1A'!BA$120</f>
        <v>0</v>
      </c>
      <c r="BN67" s="111">
        <f>'1A'!BB$120</f>
        <v>0</v>
      </c>
      <c r="BO67" s="111">
        <f>'1A'!AQ$121</f>
        <v>0</v>
      </c>
      <c r="BP67" s="111">
        <f>'1A'!AR$121</f>
        <v>0</v>
      </c>
      <c r="BQ67" s="111">
        <f>'1A'!AS$121</f>
        <v>0</v>
      </c>
      <c r="BR67" s="111">
        <f>'1A'!AT$121</f>
        <v>0</v>
      </c>
      <c r="BS67" s="111">
        <f>'1A'!AU$121</f>
        <v>0</v>
      </c>
      <c r="BT67" s="111">
        <f>'1A'!AV$121</f>
        <v>0</v>
      </c>
      <c r="BU67" s="111">
        <f>'1A'!AW$121</f>
        <v>0</v>
      </c>
      <c r="BV67" s="111">
        <f>'1A'!AX$121</f>
        <v>0</v>
      </c>
      <c r="BW67" s="111">
        <f>'1A'!AY$121</f>
        <v>0</v>
      </c>
      <c r="BX67" s="111">
        <f>'1A'!AZ$121</f>
        <v>0</v>
      </c>
      <c r="BY67" s="111">
        <f>'1A'!BA$121</f>
        <v>0</v>
      </c>
      <c r="BZ67" s="111">
        <f>'1A'!BB$121</f>
        <v>0</v>
      </c>
      <c r="CA67" s="261">
        <f>'1A'!AQ$122</f>
        <v>0</v>
      </c>
      <c r="CB67" s="261">
        <f>'1A'!AR$122</f>
        <v>0</v>
      </c>
      <c r="CC67" s="261">
        <f>'1A'!AS$122</f>
        <v>0</v>
      </c>
      <c r="CD67" s="261">
        <f>'1A'!AT$122</f>
        <v>0</v>
      </c>
      <c r="CE67" s="261">
        <f>'1A'!AU$122</f>
        <v>0</v>
      </c>
      <c r="CF67" s="261">
        <f>'1A'!AV$122</f>
        <v>0</v>
      </c>
      <c r="CG67" s="261">
        <f>'1A'!AW$122</f>
        <v>0</v>
      </c>
      <c r="CH67" s="261">
        <f>'1A'!AX$122</f>
        <v>0</v>
      </c>
      <c r="CI67" s="261">
        <f>'1A'!AY$122</f>
        <v>0</v>
      </c>
      <c r="CJ67" s="261">
        <f>'1A'!AZ$122</f>
        <v>0</v>
      </c>
      <c r="CK67" s="261">
        <f>'1A'!BA$122</f>
        <v>0</v>
      </c>
      <c r="CL67" s="261">
        <f>'1A'!BB$122</f>
        <v>0</v>
      </c>
      <c r="CM67" s="261">
        <f>'1A'!AQ$123</f>
        <v>0</v>
      </c>
      <c r="CN67" s="261">
        <f>'1A'!AR$123</f>
        <v>0</v>
      </c>
      <c r="CO67" s="261">
        <f>'1A'!AS$123</f>
        <v>0</v>
      </c>
      <c r="CP67" s="261">
        <f>'1A'!AT$123</f>
        <v>0</v>
      </c>
      <c r="CQ67" s="261">
        <f>'1A'!AU$123</f>
        <v>0</v>
      </c>
      <c r="CR67" s="261">
        <f>'1A'!AV$123</f>
        <v>0</v>
      </c>
      <c r="CS67" s="261">
        <f>'1A'!AW$123</f>
        <v>0</v>
      </c>
      <c r="CT67" s="261">
        <f>'1A'!AX$123</f>
        <v>0</v>
      </c>
      <c r="CU67" s="261">
        <f>'1A'!AY$123</f>
        <v>0</v>
      </c>
      <c r="CV67" s="261">
        <f>'1A'!AZ$123</f>
        <v>0</v>
      </c>
      <c r="CW67" s="261">
        <f>'1A'!BA$123</f>
        <v>0</v>
      </c>
      <c r="CX67" s="261">
        <f>'1A'!BB$123</f>
        <v>0</v>
      </c>
      <c r="CY67" s="261">
        <f>'1A'!AQ$124</f>
        <v>0</v>
      </c>
      <c r="CZ67" s="261">
        <f>'1A'!AR$124</f>
        <v>0</v>
      </c>
      <c r="DA67" s="261">
        <f>'1A'!AS$124</f>
        <v>0</v>
      </c>
      <c r="DB67" s="261">
        <f>'1A'!AT$124</f>
        <v>0</v>
      </c>
      <c r="DC67" s="261">
        <f>'1A'!AU$124</f>
        <v>0</v>
      </c>
      <c r="DD67" s="261">
        <f>'1A'!AV$124</f>
        <v>0</v>
      </c>
      <c r="DE67" s="261">
        <f>'1A'!AW$124</f>
        <v>0</v>
      </c>
      <c r="DF67" s="261">
        <f>'1A'!AX$124</f>
        <v>0</v>
      </c>
      <c r="DG67" s="261">
        <f>'1A'!AY$124</f>
        <v>0</v>
      </c>
      <c r="DH67" s="261">
        <f>'1A'!AZ$124</f>
        <v>2</v>
      </c>
      <c r="DI67" s="261">
        <f>'1A'!BA$124</f>
        <v>2</v>
      </c>
      <c r="DJ67" s="261">
        <f>'1A'!BB$124</f>
        <v>0</v>
      </c>
      <c r="DK67" s="111">
        <f>'1A'!AQ$127</f>
        <v>0</v>
      </c>
      <c r="DL67" s="111">
        <f>'1A'!AR$127</f>
        <v>0</v>
      </c>
      <c r="DM67" s="111">
        <f>'1A'!AS$127</f>
        <v>0</v>
      </c>
      <c r="DN67" s="111">
        <f>'1A'!AT$127</f>
        <v>0</v>
      </c>
      <c r="DO67" s="111">
        <f>'1A'!AU$127</f>
        <v>0</v>
      </c>
      <c r="DP67" s="111">
        <f>'1A'!AV$127</f>
        <v>0</v>
      </c>
      <c r="DQ67" s="111">
        <f>'1A'!AW$127</f>
        <v>0</v>
      </c>
      <c r="DR67" s="111">
        <f>'1A'!AX$127</f>
        <v>0</v>
      </c>
      <c r="DS67" s="111">
        <f>'1A'!AQ$128</f>
        <v>0</v>
      </c>
      <c r="DT67" s="111">
        <f>'1A'!AR$128</f>
        <v>0</v>
      </c>
      <c r="DU67" s="111">
        <f>'1A'!AS$128</f>
        <v>0</v>
      </c>
      <c r="DV67" s="111">
        <f>'1A'!AT$128</f>
        <v>0</v>
      </c>
      <c r="DW67" s="111">
        <f>'1A'!AU$128</f>
        <v>0</v>
      </c>
      <c r="DX67" s="111">
        <f>'1A'!AV$128</f>
        <v>0</v>
      </c>
      <c r="DY67" s="111">
        <f>'1A'!AW$128</f>
        <v>0</v>
      </c>
      <c r="DZ67" s="111">
        <f>'1A'!AX$128</f>
        <v>0</v>
      </c>
      <c r="EA67" s="111">
        <f>'1A'!AQ$129</f>
        <v>0</v>
      </c>
      <c r="EB67" s="111">
        <f>'1A'!AR$129</f>
        <v>0</v>
      </c>
      <c r="EC67" s="111">
        <f>'1A'!AS$129</f>
        <v>0</v>
      </c>
      <c r="ED67" s="111">
        <f>'1A'!AT$129</f>
        <v>0</v>
      </c>
      <c r="EE67" s="111">
        <f>'1A'!AU$129</f>
        <v>0</v>
      </c>
      <c r="EF67" s="111">
        <f>'1A'!AV$129</f>
        <v>0</v>
      </c>
      <c r="EG67" s="111">
        <f>'1A'!AW$129</f>
        <v>0</v>
      </c>
      <c r="EH67" s="111">
        <f>'1A'!AX$129</f>
        <v>0</v>
      </c>
      <c r="EI67" s="111">
        <f>'1A'!AQ$130</f>
        <v>0</v>
      </c>
      <c r="EJ67" s="111">
        <f>'1A'!AR$130</f>
        <v>0</v>
      </c>
      <c r="EK67" s="111">
        <f>'1A'!AS$130</f>
        <v>0</v>
      </c>
      <c r="EL67" s="111">
        <f>'1A'!AT$130</f>
        <v>0</v>
      </c>
      <c r="EM67" s="111">
        <f>'1A'!AU$130</f>
        <v>0</v>
      </c>
      <c r="EN67" s="111">
        <f>'1A'!AV$130</f>
        <v>0</v>
      </c>
      <c r="EO67" s="111">
        <f>'1A'!AW$130</f>
        <v>0</v>
      </c>
      <c r="EP67" s="111">
        <f>'1A'!AX$130</f>
        <v>0</v>
      </c>
      <c r="EQ67" s="111">
        <f>'1A'!AQ$131</f>
        <v>0</v>
      </c>
      <c r="ER67" s="111">
        <f>'1A'!AR$131</f>
        <v>0</v>
      </c>
      <c r="ES67" s="111">
        <f>'1A'!AS$131</f>
        <v>0</v>
      </c>
      <c r="ET67" s="111">
        <f>'1A'!AT$131</f>
        <v>0</v>
      </c>
      <c r="EU67" s="111">
        <f>'1A'!AU$131</f>
        <v>0</v>
      </c>
      <c r="EV67" s="111">
        <f>'1A'!AV$131</f>
        <v>0</v>
      </c>
      <c r="EW67" s="111">
        <f>'1A'!AW$131</f>
        <v>0</v>
      </c>
      <c r="EX67" s="111">
        <f>'1A'!AX$131</f>
        <v>0</v>
      </c>
      <c r="EY67" s="111">
        <f>'1A'!AQ$132</f>
        <v>0</v>
      </c>
      <c r="EZ67" s="111">
        <f>'1A'!AR$132</f>
        <v>0</v>
      </c>
      <c r="FA67" s="111">
        <f>'1A'!AS$132</f>
        <v>0</v>
      </c>
      <c r="FB67" s="111">
        <f>'1A'!AT$132</f>
        <v>0</v>
      </c>
      <c r="FC67" s="111">
        <f>'1A'!AU$132</f>
        <v>0</v>
      </c>
      <c r="FD67" s="111">
        <f>'1A'!AV$132</f>
        <v>0</v>
      </c>
      <c r="FE67" s="111">
        <f>'1A'!AW$132</f>
        <v>0</v>
      </c>
      <c r="FF67" s="111">
        <f>'1A'!AX$132</f>
        <v>0</v>
      </c>
      <c r="FG67" s="111">
        <f>'1A'!AQ$133</f>
        <v>0</v>
      </c>
      <c r="FH67" s="111">
        <f>'1A'!AR$133</f>
        <v>0</v>
      </c>
      <c r="FI67" s="111">
        <f>'1A'!AS$133</f>
        <v>0</v>
      </c>
      <c r="FJ67" s="111">
        <f>'1A'!AT$133</f>
        <v>0</v>
      </c>
      <c r="FK67" s="111">
        <f>'1A'!AU$133</f>
        <v>0</v>
      </c>
      <c r="FL67" s="111">
        <f>'1A'!AV$133</f>
        <v>0</v>
      </c>
      <c r="FM67" s="111">
        <f>'1A'!AW$133</f>
        <v>0</v>
      </c>
      <c r="FN67" s="111">
        <f>'1A'!AX$133</f>
        <v>0</v>
      </c>
      <c r="FO67" s="111">
        <f>'1A'!AQ$134</f>
        <v>0</v>
      </c>
      <c r="FP67" s="111">
        <f>'1A'!AR$134</f>
        <v>0</v>
      </c>
      <c r="FQ67" s="111">
        <f>'1A'!AS$134</f>
        <v>0</v>
      </c>
      <c r="FR67" s="111">
        <f>'1A'!AT$134</f>
        <v>0</v>
      </c>
      <c r="FS67" s="111">
        <f>'1A'!AU$134</f>
        <v>0</v>
      </c>
      <c r="FT67" s="111">
        <f>'1A'!AV$134</f>
        <v>0</v>
      </c>
      <c r="FU67" s="111">
        <f>'1A'!AW$134</f>
        <v>0</v>
      </c>
      <c r="FV67" s="111">
        <f>'1A'!AX$134</f>
        <v>0</v>
      </c>
      <c r="FW67" s="111">
        <f>'1A'!AQ$137</f>
        <v>0</v>
      </c>
      <c r="FX67" s="111">
        <f>'1A'!AR$137</f>
        <v>0</v>
      </c>
      <c r="FY67" s="111">
        <f>'1A'!AS$137</f>
        <v>0</v>
      </c>
      <c r="FZ67" s="111">
        <f>'1A'!AT$137</f>
        <v>0</v>
      </c>
      <c r="GA67" s="111">
        <f>'1A'!AU$137</f>
        <v>0</v>
      </c>
      <c r="GB67" s="111">
        <f>'1A'!AV$137</f>
        <v>0</v>
      </c>
      <c r="GC67" s="111">
        <f>'1A'!AW$137</f>
        <v>0</v>
      </c>
      <c r="GD67" s="111">
        <f>'1A'!AX$137</f>
        <v>0</v>
      </c>
      <c r="GE67" s="111">
        <f>'1A'!AQ$138</f>
        <v>0</v>
      </c>
      <c r="GF67" s="111">
        <f>'1A'!AR$138</f>
        <v>0</v>
      </c>
      <c r="GG67" s="111">
        <f>'1A'!AS$138</f>
        <v>0</v>
      </c>
      <c r="GH67" s="111">
        <f>'1A'!AT$138</f>
        <v>0</v>
      </c>
      <c r="GI67" s="111">
        <f>'1A'!AU$138</f>
        <v>0</v>
      </c>
      <c r="GJ67" s="111">
        <f>'1A'!AV$138</f>
        <v>0</v>
      </c>
      <c r="GK67" s="111">
        <f>'1A'!AW$138</f>
        <v>0</v>
      </c>
      <c r="GL67" s="111">
        <f>'1A'!AX$138</f>
        <v>0</v>
      </c>
      <c r="GM67" s="111">
        <f>'1A'!AQ$139</f>
        <v>0</v>
      </c>
      <c r="GN67" s="111">
        <f>'1A'!AR$139</f>
        <v>0</v>
      </c>
      <c r="GO67" s="111">
        <f>'1A'!AS$139</f>
        <v>0</v>
      </c>
      <c r="GP67" s="111">
        <f>'1A'!AT$139</f>
        <v>0</v>
      </c>
      <c r="GQ67" s="111">
        <f>'1A'!AU$139</f>
        <v>0</v>
      </c>
      <c r="GR67" s="111">
        <f>'1A'!AV$139</f>
        <v>0</v>
      </c>
      <c r="GS67" s="111">
        <f>'1A'!AW$139</f>
        <v>0</v>
      </c>
      <c r="GT67" s="111">
        <f>'1A'!AX$139</f>
        <v>0</v>
      </c>
      <c r="GU67" s="111">
        <f>'1A'!AQ$140</f>
        <v>0</v>
      </c>
      <c r="GV67" s="111">
        <f>'1A'!AR$140</f>
        <v>0</v>
      </c>
      <c r="GW67" s="111">
        <f>'1A'!AS$140</f>
        <v>0</v>
      </c>
      <c r="GX67" s="111">
        <f>'1A'!AT$140</f>
        <v>0</v>
      </c>
      <c r="GY67" s="111">
        <f>'1A'!AU$140</f>
        <v>0</v>
      </c>
      <c r="GZ67" s="111">
        <f>'1A'!AV$140</f>
        <v>0</v>
      </c>
      <c r="HA67" s="111">
        <f>'1A'!AW$140</f>
        <v>0</v>
      </c>
      <c r="HB67" s="111">
        <f>'1A'!AX$140</f>
        <v>0</v>
      </c>
      <c r="HC67" s="111">
        <f>'1A'!AQ$141</f>
        <v>0</v>
      </c>
      <c r="HD67" s="111">
        <f>'1A'!AR$141</f>
        <v>0</v>
      </c>
      <c r="HE67" s="111">
        <f>'1A'!AS$141</f>
        <v>0</v>
      </c>
      <c r="HF67" s="111">
        <f>'1A'!AT$141</f>
        <v>0</v>
      </c>
      <c r="HG67" s="111">
        <f>'1A'!AU$141</f>
        <v>0</v>
      </c>
      <c r="HH67" s="111">
        <f>'1A'!AV$141</f>
        <v>0</v>
      </c>
      <c r="HI67" s="111">
        <f>'1A'!AW$141</f>
        <v>0</v>
      </c>
      <c r="HJ67" s="111">
        <f>'1A'!AX$141</f>
        <v>0</v>
      </c>
      <c r="HK67" s="111">
        <f>'1A'!AQ$142</f>
        <v>0</v>
      </c>
      <c r="HL67" s="111">
        <f>'1A'!AR$142</f>
        <v>0</v>
      </c>
      <c r="HM67" s="111">
        <f>'1A'!AS$142</f>
        <v>6</v>
      </c>
      <c r="HN67" s="111">
        <f>'1A'!AT$142</f>
        <v>0</v>
      </c>
      <c r="HO67" s="111">
        <f>'1A'!AU$142</f>
        <v>0</v>
      </c>
      <c r="HP67" s="111">
        <f>'1A'!AV$142</f>
        <v>0</v>
      </c>
      <c r="HQ67" s="111">
        <f>'1A'!AW$142</f>
        <v>0</v>
      </c>
      <c r="HR67" s="111">
        <f>'1A'!AX$142</f>
        <v>0</v>
      </c>
      <c r="HS67" s="111">
        <f>'1A'!AQ$143</f>
        <v>0</v>
      </c>
      <c r="HT67" s="111">
        <f>'1A'!AR$143</f>
        <v>0</v>
      </c>
      <c r="HU67" s="111">
        <f>'1A'!AS$143</f>
        <v>0</v>
      </c>
      <c r="HV67" s="111">
        <f>'1A'!AT$143</f>
        <v>0</v>
      </c>
      <c r="HW67" s="111">
        <f>'1A'!AU$143</f>
        <v>0</v>
      </c>
      <c r="HX67" s="111">
        <f>'1A'!AV$143</f>
        <v>0</v>
      </c>
      <c r="HY67" s="111">
        <f>'1A'!AW$143</f>
        <v>0</v>
      </c>
      <c r="HZ67" s="111">
        <f>'1A'!AX$143</f>
        <v>0</v>
      </c>
      <c r="IA67" s="111">
        <f>'1A'!AQ$144</f>
        <v>0</v>
      </c>
      <c r="IB67" s="111">
        <f>'1A'!AR$144</f>
        <v>0</v>
      </c>
      <c r="IC67" s="111">
        <f>'1A'!AS$144</f>
        <v>0</v>
      </c>
      <c r="ID67" s="111">
        <f>'1A'!AT$144</f>
        <v>0</v>
      </c>
      <c r="IE67" s="111">
        <f>'1A'!AU$144</f>
        <v>0</v>
      </c>
      <c r="IF67" s="111">
        <f>'1A'!AV$144</f>
        <v>0</v>
      </c>
      <c r="IG67" s="111">
        <f>'1A'!AW$144</f>
        <v>6</v>
      </c>
      <c r="IH67" s="111">
        <f>'1A'!AX$144</f>
        <v>0</v>
      </c>
    </row>
    <row r="68" spans="18:242">
      <c r="R68" s="107">
        <v>2</v>
      </c>
      <c r="S68" s="109" t="e">
        <f>#REF!</f>
        <v>#REF!</v>
      </c>
      <c r="T68" s="109" t="e">
        <f>#REF!</f>
        <v>#REF!</v>
      </c>
      <c r="U68" s="109" t="e">
        <f>#REF!</f>
        <v>#REF!</v>
      </c>
      <c r="V68" s="109" t="e">
        <f>#REF!</f>
        <v>#REF!</v>
      </c>
      <c r="W68" s="109" t="e">
        <f>#REF!</f>
        <v>#REF!</v>
      </c>
      <c r="X68" s="109" t="e">
        <f>#REF!</f>
        <v>#REF!</v>
      </c>
      <c r="Y68" s="109" t="e">
        <f>#REF!</f>
        <v>#REF!</v>
      </c>
      <c r="Z68" s="109" t="e">
        <f>#REF!</f>
        <v>#REF!</v>
      </c>
      <c r="AA68" s="109" t="e">
        <f>#REF!</f>
        <v>#REF!</v>
      </c>
      <c r="AB68" s="109" t="e">
        <f>#REF!</f>
        <v>#REF!</v>
      </c>
      <c r="AC68" s="109" t="e">
        <f>#REF!</f>
        <v>#REF!</v>
      </c>
      <c r="AD68" s="109" t="e">
        <f>#REF!</f>
        <v>#REF!</v>
      </c>
      <c r="AE68" s="109" t="e">
        <f>#REF!</f>
        <v>#REF!</v>
      </c>
      <c r="AF68" s="109" t="e">
        <f>#REF!</f>
        <v>#REF!</v>
      </c>
      <c r="AG68" s="109" t="e">
        <f>#REF!</f>
        <v>#REF!</v>
      </c>
      <c r="AH68" s="109" t="e">
        <f>#REF!</f>
        <v>#REF!</v>
      </c>
      <c r="AI68" s="109" t="e">
        <f>#REF!</f>
        <v>#REF!</v>
      </c>
      <c r="AJ68" s="109" t="e">
        <f>#REF!</f>
        <v>#REF!</v>
      </c>
      <c r="AK68" s="109" t="e">
        <f>#REF!</f>
        <v>#REF!</v>
      </c>
      <c r="AL68" s="109" t="e">
        <f>#REF!</f>
        <v>#REF!</v>
      </c>
      <c r="AM68" s="109" t="e">
        <f>#REF!</f>
        <v>#REF!</v>
      </c>
      <c r="AN68" s="109" t="e">
        <f>#REF!</f>
        <v>#REF!</v>
      </c>
      <c r="AO68" s="109" t="e">
        <f>#REF!</f>
        <v>#REF!</v>
      </c>
      <c r="AP68" s="109" t="e">
        <f>#REF!</f>
        <v>#REF!</v>
      </c>
      <c r="AQ68" s="109" t="e">
        <f>#REF!</f>
        <v>#REF!</v>
      </c>
      <c r="AR68" s="109" t="e">
        <f>#REF!</f>
        <v>#REF!</v>
      </c>
      <c r="AS68" s="109" t="e">
        <f>#REF!</f>
        <v>#REF!</v>
      </c>
      <c r="AT68" s="109" t="e">
        <f>#REF!</f>
        <v>#REF!</v>
      </c>
      <c r="AU68" s="109" t="e">
        <f>#REF!</f>
        <v>#REF!</v>
      </c>
      <c r="AV68" s="109" t="e">
        <f>#REF!</f>
        <v>#REF!</v>
      </c>
      <c r="AW68" s="109" t="e">
        <f>#REF!</f>
        <v>#REF!</v>
      </c>
      <c r="AX68" s="109" t="e">
        <f>#REF!</f>
        <v>#REF!</v>
      </c>
      <c r="AY68" s="109" t="e">
        <f>#REF!</f>
        <v>#REF!</v>
      </c>
      <c r="AZ68" s="109" t="e">
        <f>#REF!</f>
        <v>#REF!</v>
      </c>
      <c r="BA68" s="109" t="e">
        <f>#REF!</f>
        <v>#REF!</v>
      </c>
      <c r="BB68" s="109" t="e">
        <f>#REF!</f>
        <v>#REF!</v>
      </c>
      <c r="BC68" s="109" t="e">
        <f>#REF!</f>
        <v>#REF!</v>
      </c>
      <c r="BD68" s="109" t="e">
        <f>#REF!</f>
        <v>#REF!</v>
      </c>
      <c r="BE68" s="109" t="e">
        <f>#REF!</f>
        <v>#REF!</v>
      </c>
      <c r="BF68" s="109" t="e">
        <f>#REF!</f>
        <v>#REF!</v>
      </c>
      <c r="BG68" s="109" t="e">
        <f>#REF!</f>
        <v>#REF!</v>
      </c>
      <c r="BH68" s="109" t="e">
        <f>#REF!</f>
        <v>#REF!</v>
      </c>
      <c r="BI68" s="109" t="e">
        <f>#REF!</f>
        <v>#REF!</v>
      </c>
      <c r="BJ68" s="109" t="e">
        <f>#REF!</f>
        <v>#REF!</v>
      </c>
      <c r="BK68" s="109" t="e">
        <f>#REF!</f>
        <v>#REF!</v>
      </c>
      <c r="BL68" s="109" t="e">
        <f>#REF!</f>
        <v>#REF!</v>
      </c>
      <c r="BM68" s="109" t="e">
        <f>#REF!</f>
        <v>#REF!</v>
      </c>
      <c r="BN68" s="109" t="e">
        <f>#REF!</f>
        <v>#REF!</v>
      </c>
      <c r="BO68" s="109" t="e">
        <f>#REF!</f>
        <v>#REF!</v>
      </c>
      <c r="BP68" s="109" t="e">
        <f>#REF!</f>
        <v>#REF!</v>
      </c>
      <c r="BQ68" s="109" t="e">
        <f>#REF!</f>
        <v>#REF!</v>
      </c>
      <c r="BR68" s="109" t="e">
        <f>#REF!</f>
        <v>#REF!</v>
      </c>
      <c r="BS68" s="109" t="e">
        <f>#REF!</f>
        <v>#REF!</v>
      </c>
      <c r="BT68" s="109" t="e">
        <f>#REF!</f>
        <v>#REF!</v>
      </c>
      <c r="BU68" s="109" t="e">
        <f>#REF!</f>
        <v>#REF!</v>
      </c>
      <c r="BV68" s="109" t="e">
        <f>#REF!</f>
        <v>#REF!</v>
      </c>
      <c r="BW68" s="109" t="e">
        <f>#REF!</f>
        <v>#REF!</v>
      </c>
      <c r="BX68" s="109" t="e">
        <f>#REF!</f>
        <v>#REF!</v>
      </c>
      <c r="BY68" s="109" t="e">
        <f>#REF!</f>
        <v>#REF!</v>
      </c>
      <c r="BZ68" s="109" t="e">
        <f>#REF!</f>
        <v>#REF!</v>
      </c>
      <c r="CA68" s="262" t="e">
        <f>#REF!</f>
        <v>#REF!</v>
      </c>
      <c r="CB68" s="262" t="e">
        <f>#REF!</f>
        <v>#REF!</v>
      </c>
      <c r="CC68" s="262" t="e">
        <f>#REF!</f>
        <v>#REF!</v>
      </c>
      <c r="CD68" s="262" t="e">
        <f>#REF!</f>
        <v>#REF!</v>
      </c>
      <c r="CE68" s="262" t="e">
        <f>#REF!</f>
        <v>#REF!</v>
      </c>
      <c r="CF68" s="262" t="e">
        <f>#REF!</f>
        <v>#REF!</v>
      </c>
      <c r="CG68" s="262" t="e">
        <f>#REF!</f>
        <v>#REF!</v>
      </c>
      <c r="CH68" s="262" t="e">
        <f>#REF!</f>
        <v>#REF!</v>
      </c>
      <c r="CI68" s="262" t="e">
        <f>#REF!</f>
        <v>#REF!</v>
      </c>
      <c r="CJ68" s="262" t="e">
        <f>#REF!</f>
        <v>#REF!</v>
      </c>
      <c r="CK68" s="262" t="e">
        <f>#REF!</f>
        <v>#REF!</v>
      </c>
      <c r="CL68" s="262" t="e">
        <f>#REF!</f>
        <v>#REF!</v>
      </c>
      <c r="CM68" s="262" t="e">
        <f>#REF!</f>
        <v>#REF!</v>
      </c>
      <c r="CN68" s="262" t="e">
        <f>#REF!</f>
        <v>#REF!</v>
      </c>
      <c r="CO68" s="262" t="e">
        <f>#REF!</f>
        <v>#REF!</v>
      </c>
      <c r="CP68" s="262" t="e">
        <f>#REF!</f>
        <v>#REF!</v>
      </c>
      <c r="CQ68" s="262" t="e">
        <f>#REF!</f>
        <v>#REF!</v>
      </c>
      <c r="CR68" s="262" t="e">
        <f>#REF!</f>
        <v>#REF!</v>
      </c>
      <c r="CS68" s="262" t="e">
        <f>#REF!</f>
        <v>#REF!</v>
      </c>
      <c r="CT68" s="262" t="e">
        <f>#REF!</f>
        <v>#REF!</v>
      </c>
      <c r="CU68" s="262" t="e">
        <f>#REF!</f>
        <v>#REF!</v>
      </c>
      <c r="CV68" s="262" t="e">
        <f>#REF!</f>
        <v>#REF!</v>
      </c>
      <c r="CW68" s="262" t="e">
        <f>#REF!</f>
        <v>#REF!</v>
      </c>
      <c r="CX68" s="262" t="e">
        <f>#REF!</f>
        <v>#REF!</v>
      </c>
      <c r="CY68" s="262" t="e">
        <f>#REF!</f>
        <v>#REF!</v>
      </c>
      <c r="CZ68" s="262" t="e">
        <f>#REF!</f>
        <v>#REF!</v>
      </c>
      <c r="DA68" s="262" t="e">
        <f>#REF!</f>
        <v>#REF!</v>
      </c>
      <c r="DB68" s="262" t="e">
        <f>#REF!</f>
        <v>#REF!</v>
      </c>
      <c r="DC68" s="262" t="e">
        <f>#REF!</f>
        <v>#REF!</v>
      </c>
      <c r="DD68" s="262" t="e">
        <f>#REF!</f>
        <v>#REF!</v>
      </c>
      <c r="DE68" s="262" t="e">
        <f>#REF!</f>
        <v>#REF!</v>
      </c>
      <c r="DF68" s="262" t="e">
        <f>#REF!</f>
        <v>#REF!</v>
      </c>
      <c r="DG68" s="262" t="e">
        <f>#REF!</f>
        <v>#REF!</v>
      </c>
      <c r="DH68" s="262" t="e">
        <f>#REF!</f>
        <v>#REF!</v>
      </c>
      <c r="DI68" s="262" t="e">
        <f>#REF!</f>
        <v>#REF!</v>
      </c>
      <c r="DJ68" s="262" t="e">
        <f>#REF!</f>
        <v>#REF!</v>
      </c>
      <c r="DK68" s="109" t="e">
        <f>#REF!</f>
        <v>#REF!</v>
      </c>
      <c r="DL68" s="109" t="e">
        <f>#REF!</f>
        <v>#REF!</v>
      </c>
      <c r="DM68" s="109" t="e">
        <f>#REF!</f>
        <v>#REF!</v>
      </c>
      <c r="DN68" s="109" t="e">
        <f>#REF!</f>
        <v>#REF!</v>
      </c>
      <c r="DO68" s="109" t="e">
        <f>#REF!</f>
        <v>#REF!</v>
      </c>
      <c r="DP68" s="109" t="e">
        <f>#REF!</f>
        <v>#REF!</v>
      </c>
      <c r="DQ68" s="109" t="e">
        <f>#REF!</f>
        <v>#REF!</v>
      </c>
      <c r="DR68" s="109" t="e">
        <f>#REF!</f>
        <v>#REF!</v>
      </c>
      <c r="DS68" s="109" t="e">
        <f>#REF!</f>
        <v>#REF!</v>
      </c>
      <c r="DT68" s="109" t="e">
        <f>#REF!</f>
        <v>#REF!</v>
      </c>
      <c r="DU68" s="109" t="e">
        <f>#REF!</f>
        <v>#REF!</v>
      </c>
      <c r="DV68" s="109" t="e">
        <f>#REF!</f>
        <v>#REF!</v>
      </c>
      <c r="DW68" s="109" t="e">
        <f>#REF!</f>
        <v>#REF!</v>
      </c>
      <c r="DX68" s="109" t="e">
        <f>#REF!</f>
        <v>#REF!</v>
      </c>
      <c r="DY68" s="109" t="e">
        <f>#REF!</f>
        <v>#REF!</v>
      </c>
      <c r="DZ68" s="109" t="e">
        <f>#REF!</f>
        <v>#REF!</v>
      </c>
      <c r="EA68" s="109" t="e">
        <f>#REF!</f>
        <v>#REF!</v>
      </c>
      <c r="EB68" s="109" t="e">
        <f>#REF!</f>
        <v>#REF!</v>
      </c>
      <c r="EC68" s="109" t="e">
        <f>#REF!</f>
        <v>#REF!</v>
      </c>
      <c r="ED68" s="109" t="e">
        <f>#REF!</f>
        <v>#REF!</v>
      </c>
      <c r="EE68" s="109" t="e">
        <f>#REF!</f>
        <v>#REF!</v>
      </c>
      <c r="EF68" s="109" t="e">
        <f>#REF!</f>
        <v>#REF!</v>
      </c>
      <c r="EG68" s="109" t="e">
        <f>#REF!</f>
        <v>#REF!</v>
      </c>
      <c r="EH68" s="109" t="e">
        <f>#REF!</f>
        <v>#REF!</v>
      </c>
      <c r="EI68" s="109" t="e">
        <f>#REF!</f>
        <v>#REF!</v>
      </c>
      <c r="EJ68" s="109" t="e">
        <f>#REF!</f>
        <v>#REF!</v>
      </c>
      <c r="EK68" s="109" t="e">
        <f>#REF!</f>
        <v>#REF!</v>
      </c>
      <c r="EL68" s="109" t="e">
        <f>#REF!</f>
        <v>#REF!</v>
      </c>
      <c r="EM68" s="109" t="e">
        <f>#REF!</f>
        <v>#REF!</v>
      </c>
      <c r="EN68" s="109" t="e">
        <f>#REF!</f>
        <v>#REF!</v>
      </c>
      <c r="EO68" s="109" t="e">
        <f>#REF!</f>
        <v>#REF!</v>
      </c>
      <c r="EP68" s="109" t="e">
        <f>#REF!</f>
        <v>#REF!</v>
      </c>
      <c r="EQ68" s="109" t="e">
        <f>#REF!</f>
        <v>#REF!</v>
      </c>
      <c r="ER68" s="109" t="e">
        <f>#REF!</f>
        <v>#REF!</v>
      </c>
      <c r="ES68" s="109" t="e">
        <f>#REF!</f>
        <v>#REF!</v>
      </c>
      <c r="ET68" s="109" t="e">
        <f>#REF!</f>
        <v>#REF!</v>
      </c>
      <c r="EU68" s="109" t="e">
        <f>#REF!</f>
        <v>#REF!</v>
      </c>
      <c r="EV68" s="109" t="e">
        <f>#REF!</f>
        <v>#REF!</v>
      </c>
      <c r="EW68" s="109" t="e">
        <f>#REF!</f>
        <v>#REF!</v>
      </c>
      <c r="EX68" s="109" t="e">
        <f>#REF!</f>
        <v>#REF!</v>
      </c>
      <c r="EY68" s="109" t="e">
        <f>#REF!</f>
        <v>#REF!</v>
      </c>
      <c r="EZ68" s="109" t="e">
        <f>#REF!</f>
        <v>#REF!</v>
      </c>
      <c r="FA68" s="109" t="e">
        <f>#REF!</f>
        <v>#REF!</v>
      </c>
      <c r="FB68" s="109" t="e">
        <f>#REF!</f>
        <v>#REF!</v>
      </c>
      <c r="FC68" s="109" t="e">
        <f>#REF!</f>
        <v>#REF!</v>
      </c>
      <c r="FD68" s="109" t="e">
        <f>#REF!</f>
        <v>#REF!</v>
      </c>
      <c r="FE68" s="109" t="e">
        <f>#REF!</f>
        <v>#REF!</v>
      </c>
      <c r="FF68" s="109" t="e">
        <f>#REF!</f>
        <v>#REF!</v>
      </c>
      <c r="FG68" s="109" t="e">
        <f>#REF!</f>
        <v>#REF!</v>
      </c>
      <c r="FH68" s="109" t="e">
        <f>#REF!</f>
        <v>#REF!</v>
      </c>
      <c r="FI68" s="109" t="e">
        <f>#REF!</f>
        <v>#REF!</v>
      </c>
      <c r="FJ68" s="109" t="e">
        <f>#REF!</f>
        <v>#REF!</v>
      </c>
      <c r="FK68" s="109" t="e">
        <f>#REF!</f>
        <v>#REF!</v>
      </c>
      <c r="FL68" s="109" t="e">
        <f>#REF!</f>
        <v>#REF!</v>
      </c>
      <c r="FM68" s="109" t="e">
        <f>#REF!</f>
        <v>#REF!</v>
      </c>
      <c r="FN68" s="109" t="e">
        <f>#REF!</f>
        <v>#REF!</v>
      </c>
      <c r="FO68" s="109" t="e">
        <f>#REF!</f>
        <v>#REF!</v>
      </c>
      <c r="FP68" s="109" t="e">
        <f>#REF!</f>
        <v>#REF!</v>
      </c>
      <c r="FQ68" s="109" t="e">
        <f>#REF!</f>
        <v>#REF!</v>
      </c>
      <c r="FR68" s="109" t="e">
        <f>#REF!</f>
        <v>#REF!</v>
      </c>
      <c r="FS68" s="109" t="e">
        <f>#REF!</f>
        <v>#REF!</v>
      </c>
      <c r="FT68" s="109" t="e">
        <f>#REF!</f>
        <v>#REF!</v>
      </c>
      <c r="FU68" s="109" t="e">
        <f>#REF!</f>
        <v>#REF!</v>
      </c>
      <c r="FV68" s="109" t="e">
        <f>#REF!</f>
        <v>#REF!</v>
      </c>
      <c r="FW68" s="109" t="e">
        <f>#REF!</f>
        <v>#REF!</v>
      </c>
      <c r="FX68" s="109" t="e">
        <f>#REF!</f>
        <v>#REF!</v>
      </c>
      <c r="FY68" s="109" t="e">
        <f>#REF!</f>
        <v>#REF!</v>
      </c>
      <c r="FZ68" s="109" t="e">
        <f>#REF!</f>
        <v>#REF!</v>
      </c>
      <c r="GA68" s="109" t="e">
        <f>#REF!</f>
        <v>#REF!</v>
      </c>
      <c r="GB68" s="109" t="e">
        <f>#REF!</f>
        <v>#REF!</v>
      </c>
      <c r="GC68" s="109" t="e">
        <f>#REF!</f>
        <v>#REF!</v>
      </c>
      <c r="GD68" s="109" t="e">
        <f>#REF!</f>
        <v>#REF!</v>
      </c>
      <c r="GE68" s="109" t="e">
        <f>#REF!</f>
        <v>#REF!</v>
      </c>
      <c r="GF68" s="109" t="e">
        <f>#REF!</f>
        <v>#REF!</v>
      </c>
      <c r="GG68" s="109" t="e">
        <f>#REF!</f>
        <v>#REF!</v>
      </c>
      <c r="GH68" s="109" t="e">
        <f>#REF!</f>
        <v>#REF!</v>
      </c>
      <c r="GI68" s="109" t="e">
        <f>#REF!</f>
        <v>#REF!</v>
      </c>
      <c r="GJ68" s="109" t="e">
        <f>#REF!</f>
        <v>#REF!</v>
      </c>
      <c r="GK68" s="109" t="e">
        <f>#REF!</f>
        <v>#REF!</v>
      </c>
      <c r="GL68" s="109" t="e">
        <f>#REF!</f>
        <v>#REF!</v>
      </c>
      <c r="GM68" s="109" t="e">
        <f>#REF!</f>
        <v>#REF!</v>
      </c>
      <c r="GN68" s="109" t="e">
        <f>#REF!</f>
        <v>#REF!</v>
      </c>
      <c r="GO68" s="109" t="e">
        <f>#REF!</f>
        <v>#REF!</v>
      </c>
      <c r="GP68" s="109" t="e">
        <f>#REF!</f>
        <v>#REF!</v>
      </c>
      <c r="GQ68" s="109" t="e">
        <f>#REF!</f>
        <v>#REF!</v>
      </c>
      <c r="GR68" s="109" t="e">
        <f>#REF!</f>
        <v>#REF!</v>
      </c>
      <c r="GS68" s="109" t="e">
        <f>#REF!</f>
        <v>#REF!</v>
      </c>
      <c r="GT68" s="109" t="e">
        <f>#REF!</f>
        <v>#REF!</v>
      </c>
      <c r="GU68" s="109" t="e">
        <f>#REF!</f>
        <v>#REF!</v>
      </c>
      <c r="GV68" s="109" t="e">
        <f>#REF!</f>
        <v>#REF!</v>
      </c>
      <c r="GW68" s="109" t="e">
        <f>#REF!</f>
        <v>#REF!</v>
      </c>
      <c r="GX68" s="109" t="e">
        <f>#REF!</f>
        <v>#REF!</v>
      </c>
      <c r="GY68" s="109" t="e">
        <f>#REF!</f>
        <v>#REF!</v>
      </c>
      <c r="GZ68" s="109" t="e">
        <f>#REF!</f>
        <v>#REF!</v>
      </c>
      <c r="HA68" s="109" t="e">
        <f>#REF!</f>
        <v>#REF!</v>
      </c>
      <c r="HB68" s="109" t="e">
        <f>#REF!</f>
        <v>#REF!</v>
      </c>
      <c r="HC68" s="109" t="e">
        <f>#REF!</f>
        <v>#REF!</v>
      </c>
      <c r="HD68" s="109" t="e">
        <f>#REF!</f>
        <v>#REF!</v>
      </c>
      <c r="HE68" s="109" t="e">
        <f>#REF!</f>
        <v>#REF!</v>
      </c>
      <c r="HF68" s="109" t="e">
        <f>#REF!</f>
        <v>#REF!</v>
      </c>
      <c r="HG68" s="109" t="e">
        <f>#REF!</f>
        <v>#REF!</v>
      </c>
      <c r="HH68" s="109" t="e">
        <f>#REF!</f>
        <v>#REF!</v>
      </c>
      <c r="HI68" s="109" t="e">
        <f>#REF!</f>
        <v>#REF!</v>
      </c>
      <c r="HJ68" s="109" t="e">
        <f>#REF!</f>
        <v>#REF!</v>
      </c>
      <c r="HK68" s="109" t="e">
        <f>#REF!</f>
        <v>#REF!</v>
      </c>
      <c r="HL68" s="109" t="e">
        <f>#REF!</f>
        <v>#REF!</v>
      </c>
      <c r="HM68" s="109" t="e">
        <f>#REF!</f>
        <v>#REF!</v>
      </c>
      <c r="HN68" s="109" t="e">
        <f>#REF!</f>
        <v>#REF!</v>
      </c>
      <c r="HO68" s="109" t="e">
        <f>#REF!</f>
        <v>#REF!</v>
      </c>
      <c r="HP68" s="109" t="e">
        <f>#REF!</f>
        <v>#REF!</v>
      </c>
      <c r="HQ68" s="109" t="e">
        <f>#REF!</f>
        <v>#REF!</v>
      </c>
      <c r="HR68" s="109" t="e">
        <f>#REF!</f>
        <v>#REF!</v>
      </c>
      <c r="HS68" s="109" t="e">
        <f>#REF!</f>
        <v>#REF!</v>
      </c>
      <c r="HT68" s="109" t="e">
        <f>#REF!</f>
        <v>#REF!</v>
      </c>
      <c r="HU68" s="109" t="e">
        <f>#REF!</f>
        <v>#REF!</v>
      </c>
      <c r="HV68" s="109" t="e">
        <f>#REF!</f>
        <v>#REF!</v>
      </c>
      <c r="HW68" s="109" t="e">
        <f>#REF!</f>
        <v>#REF!</v>
      </c>
      <c r="HX68" s="109" t="e">
        <f>#REF!</f>
        <v>#REF!</v>
      </c>
      <c r="HY68" s="109" t="e">
        <f>#REF!</f>
        <v>#REF!</v>
      </c>
      <c r="HZ68" s="109" t="e">
        <f>#REF!</f>
        <v>#REF!</v>
      </c>
      <c r="IA68" s="109" t="e">
        <f>#REF!</f>
        <v>#REF!</v>
      </c>
      <c r="IB68" s="109" t="e">
        <f>#REF!</f>
        <v>#REF!</v>
      </c>
      <c r="IC68" s="109" t="e">
        <f>#REF!</f>
        <v>#REF!</v>
      </c>
      <c r="ID68" s="109" t="e">
        <f>#REF!</f>
        <v>#REF!</v>
      </c>
      <c r="IE68" s="109" t="e">
        <f>#REF!</f>
        <v>#REF!</v>
      </c>
      <c r="IF68" s="109" t="e">
        <f>#REF!</f>
        <v>#REF!</v>
      </c>
      <c r="IG68" s="109" t="e">
        <f>#REF!</f>
        <v>#REF!</v>
      </c>
      <c r="IH68" s="109" t="e">
        <f>#REF!</f>
        <v>#REF!</v>
      </c>
    </row>
    <row r="69" spans="18:242">
      <c r="R69" s="107">
        <v>3</v>
      </c>
      <c r="S69" s="109">
        <f>'3A'!AN$117</f>
        <v>0</v>
      </c>
      <c r="T69" s="109">
        <f>'3A'!AO$117</f>
        <v>0</v>
      </c>
      <c r="U69" s="109">
        <f>'3A'!AP$117</f>
        <v>0</v>
      </c>
      <c r="V69" s="109">
        <f>'3A'!AQ$117</f>
        <v>0</v>
      </c>
      <c r="W69" s="109">
        <f>'3A'!AR$117</f>
        <v>0</v>
      </c>
      <c r="X69" s="109">
        <f>'3A'!AS$117</f>
        <v>0</v>
      </c>
      <c r="Y69" s="109">
        <f>'3A'!AT$117</f>
        <v>0</v>
      </c>
      <c r="Z69" s="109">
        <f>'3A'!AU$117</f>
        <v>0</v>
      </c>
      <c r="AA69" s="109">
        <f>'3A'!AV$117</f>
        <v>0</v>
      </c>
      <c r="AB69" s="109">
        <f>'3A'!AW$117</f>
        <v>0</v>
      </c>
      <c r="AC69" s="109">
        <f>'3A'!AX$117</f>
        <v>0</v>
      </c>
      <c r="AD69" s="109">
        <f>'3A'!AY$117</f>
        <v>0</v>
      </c>
      <c r="AE69" s="109">
        <f>'3A'!AN$118</f>
        <v>0</v>
      </c>
      <c r="AF69" s="109">
        <f>'3A'!AO$118</f>
        <v>0</v>
      </c>
      <c r="AG69" s="109">
        <f>'3A'!AP$118</f>
        <v>0</v>
      </c>
      <c r="AH69" s="109">
        <f>'3A'!AQ$118</f>
        <v>0</v>
      </c>
      <c r="AI69" s="109">
        <f>'3A'!AR$118</f>
        <v>0</v>
      </c>
      <c r="AJ69" s="109">
        <f>'3A'!AS$118</f>
        <v>0</v>
      </c>
      <c r="AK69" s="109">
        <f>'3A'!AT$118</f>
        <v>0</v>
      </c>
      <c r="AL69" s="109">
        <f>'3A'!AU$118</f>
        <v>0</v>
      </c>
      <c r="AM69" s="109">
        <f>'3A'!AV$118</f>
        <v>0</v>
      </c>
      <c r="AN69" s="109">
        <f>'3A'!AW$118</f>
        <v>0</v>
      </c>
      <c r="AO69" s="109">
        <f>'3A'!AX$118</f>
        <v>0</v>
      </c>
      <c r="AP69" s="109">
        <f>'3A'!AY$118</f>
        <v>0</v>
      </c>
      <c r="AQ69" s="109">
        <f>'3A'!AN$119</f>
        <v>0</v>
      </c>
      <c r="AR69" s="109">
        <f>'3A'!AO$119</f>
        <v>0</v>
      </c>
      <c r="AS69" s="109">
        <f>'3A'!AP$119</f>
        <v>0</v>
      </c>
      <c r="AT69" s="109">
        <f>'3A'!AQ$119</f>
        <v>0</v>
      </c>
      <c r="AU69" s="109">
        <f>'3A'!AR$119</f>
        <v>0</v>
      </c>
      <c r="AV69" s="109">
        <f>'3A'!AS$119</f>
        <v>0</v>
      </c>
      <c r="AW69" s="109">
        <f>'3A'!AT$119</f>
        <v>0</v>
      </c>
      <c r="AX69" s="109">
        <f>'3A'!AU$119</f>
        <v>0</v>
      </c>
      <c r="AY69" s="109">
        <f>'3A'!AV$119</f>
        <v>0</v>
      </c>
      <c r="AZ69" s="109">
        <f>'3A'!AW$119</f>
        <v>0</v>
      </c>
      <c r="BA69" s="109">
        <f>'3A'!AX$119</f>
        <v>0</v>
      </c>
      <c r="BB69" s="109">
        <f>'3A'!AY$119</f>
        <v>0</v>
      </c>
      <c r="BC69" s="109">
        <f>'3A'!AN$120</f>
        <v>0</v>
      </c>
      <c r="BD69" s="109">
        <f>'3A'!AO$120</f>
        <v>0</v>
      </c>
      <c r="BE69" s="109">
        <f>'3A'!AP$120</f>
        <v>0</v>
      </c>
      <c r="BF69" s="109">
        <f>'3A'!AQ$120</f>
        <v>0</v>
      </c>
      <c r="BG69" s="109">
        <f>'3A'!AR$120</f>
        <v>0</v>
      </c>
      <c r="BH69" s="109">
        <f>'3A'!AS$120</f>
        <v>0</v>
      </c>
      <c r="BI69" s="109">
        <f>'3A'!AT$120</f>
        <v>0</v>
      </c>
      <c r="BJ69" s="109">
        <f>'3A'!AU$120</f>
        <v>0</v>
      </c>
      <c r="BK69" s="109">
        <f>'3A'!AV$120</f>
        <v>0</v>
      </c>
      <c r="BL69" s="109">
        <f>'3A'!AW$120</f>
        <v>0</v>
      </c>
      <c r="BM69" s="109">
        <f>'3A'!AX$120</f>
        <v>0</v>
      </c>
      <c r="BN69" s="109">
        <f>'3A'!AY$120</f>
        <v>0</v>
      </c>
      <c r="BO69" s="109">
        <f>'3A'!AN$121</f>
        <v>0</v>
      </c>
      <c r="BP69" s="109">
        <f>'3A'!AO$121</f>
        <v>0</v>
      </c>
      <c r="BQ69" s="109">
        <f>'3A'!AP$121</f>
        <v>0</v>
      </c>
      <c r="BR69" s="109">
        <f>'3A'!AQ$121</f>
        <v>0</v>
      </c>
      <c r="BS69" s="109">
        <f>'3A'!AR$121</f>
        <v>0</v>
      </c>
      <c r="BT69" s="109">
        <f>'3A'!AS$121</f>
        <v>0</v>
      </c>
      <c r="BU69" s="109">
        <f>'3A'!AT$121</f>
        <v>0</v>
      </c>
      <c r="BV69" s="109">
        <f>'3A'!AU$121</f>
        <v>0</v>
      </c>
      <c r="BW69" s="109">
        <f>'3A'!AV$121</f>
        <v>0</v>
      </c>
      <c r="BX69" s="109">
        <f>'3A'!AW$121</f>
        <v>0</v>
      </c>
      <c r="BY69" s="109">
        <f>'3A'!AX$121</f>
        <v>0</v>
      </c>
      <c r="BZ69" s="109">
        <f>'3A'!AY$121</f>
        <v>0</v>
      </c>
      <c r="CA69" s="262">
        <f>'3A'!AN$122</f>
        <v>0</v>
      </c>
      <c r="CB69" s="262">
        <f>'3A'!AO$122</f>
        <v>0</v>
      </c>
      <c r="CC69" s="262">
        <f>'3A'!AP$122</f>
        <v>0</v>
      </c>
      <c r="CD69" s="262">
        <f>'3A'!AQ$122</f>
        <v>0</v>
      </c>
      <c r="CE69" s="262">
        <f>'3A'!AR$122</f>
        <v>0</v>
      </c>
      <c r="CF69" s="262">
        <f>'3A'!AS$122</f>
        <v>0</v>
      </c>
      <c r="CG69" s="262">
        <f>'3A'!AT$122</f>
        <v>0</v>
      </c>
      <c r="CH69" s="262">
        <f>'3A'!AU$122</f>
        <v>0</v>
      </c>
      <c r="CI69" s="262">
        <f>'3A'!AV$122</f>
        <v>0</v>
      </c>
      <c r="CJ69" s="262">
        <f>'3A'!AW$122</f>
        <v>0</v>
      </c>
      <c r="CK69" s="262">
        <f>'3A'!AX$122</f>
        <v>0</v>
      </c>
      <c r="CL69" s="262">
        <f>'3A'!AY$122</f>
        <v>0</v>
      </c>
      <c r="CM69" s="262">
        <f>'3A'!AN$123</f>
        <v>0</v>
      </c>
      <c r="CN69" s="262">
        <f>'3A'!AO$123</f>
        <v>0</v>
      </c>
      <c r="CO69" s="262">
        <f>'3A'!AP$123</f>
        <v>0</v>
      </c>
      <c r="CP69" s="262">
        <f>'3A'!AQ$123</f>
        <v>0</v>
      </c>
      <c r="CQ69" s="262">
        <f>'3A'!AR$123</f>
        <v>0</v>
      </c>
      <c r="CR69" s="262">
        <f>'3A'!AS$123</f>
        <v>0</v>
      </c>
      <c r="CS69" s="262">
        <f>'3A'!AT$123</f>
        <v>0</v>
      </c>
      <c r="CT69" s="262">
        <f>'3A'!AU$123</f>
        <v>0</v>
      </c>
      <c r="CU69" s="262">
        <f>'3A'!AV$123</f>
        <v>0</v>
      </c>
      <c r="CV69" s="262">
        <f>'3A'!AW$123</f>
        <v>0</v>
      </c>
      <c r="CW69" s="262">
        <f>'3A'!AX$123</f>
        <v>0</v>
      </c>
      <c r="CX69" s="262">
        <f>'3A'!AY$123</f>
        <v>0</v>
      </c>
      <c r="CY69" s="262">
        <f>'3A'!AN$124</f>
        <v>0</v>
      </c>
      <c r="CZ69" s="262">
        <f>'3A'!AO$124</f>
        <v>0</v>
      </c>
      <c r="DA69" s="262">
        <f>'3A'!AP$124</f>
        <v>0</v>
      </c>
      <c r="DB69" s="262">
        <f>'3A'!AQ$124</f>
        <v>0</v>
      </c>
      <c r="DC69" s="262">
        <f>'3A'!AR$124</f>
        <v>0</v>
      </c>
      <c r="DD69" s="262">
        <f>'3A'!AS$124</f>
        <v>0</v>
      </c>
      <c r="DE69" s="262">
        <f>'3A'!AT$124</f>
        <v>0</v>
      </c>
      <c r="DF69" s="262">
        <f>'3A'!AU$124</f>
        <v>0</v>
      </c>
      <c r="DG69" s="262">
        <f>'3A'!AV$124</f>
        <v>0</v>
      </c>
      <c r="DH69" s="262">
        <f>'3A'!AW$124</f>
        <v>0</v>
      </c>
      <c r="DI69" s="262">
        <f>'3A'!AX$124</f>
        <v>0</v>
      </c>
      <c r="DJ69" s="262">
        <f>'3A'!AY$124</f>
        <v>0</v>
      </c>
      <c r="DK69" s="109">
        <f>'3A'!AN$127</f>
        <v>0</v>
      </c>
      <c r="DL69" s="109">
        <f>'3A'!AO$127</f>
        <v>0</v>
      </c>
      <c r="DM69" s="109">
        <f>'3A'!AP$127</f>
        <v>0</v>
      </c>
      <c r="DN69" s="109">
        <f>'3A'!AQ$127</f>
        <v>0</v>
      </c>
      <c r="DO69" s="109">
        <f>'3A'!AR$127</f>
        <v>0</v>
      </c>
      <c r="DP69" s="109">
        <f>'3A'!AS$127</f>
        <v>0</v>
      </c>
      <c r="DQ69" s="109">
        <f>'3A'!AT$127</f>
        <v>0</v>
      </c>
      <c r="DR69" s="109">
        <f>'3A'!AU$127</f>
        <v>0</v>
      </c>
      <c r="DS69" s="109">
        <f>'3A'!AN$128</f>
        <v>0</v>
      </c>
      <c r="DT69" s="109">
        <f>'3A'!AO$128</f>
        <v>0</v>
      </c>
      <c r="DU69" s="109">
        <f>'3A'!AP$128</f>
        <v>0</v>
      </c>
      <c r="DV69" s="109">
        <f>'3A'!AQ$128</f>
        <v>0</v>
      </c>
      <c r="DW69" s="109">
        <f>'3A'!AR$128</f>
        <v>0</v>
      </c>
      <c r="DX69" s="109">
        <f>'3A'!AS$128</f>
        <v>0</v>
      </c>
      <c r="DY69" s="109">
        <f>'3A'!AT$128</f>
        <v>0</v>
      </c>
      <c r="DZ69" s="109">
        <f>'3A'!AU$128</f>
        <v>0</v>
      </c>
      <c r="EA69" s="109">
        <f>'3A'!AN$129</f>
        <v>0</v>
      </c>
      <c r="EB69" s="109">
        <f>'3A'!AO$129</f>
        <v>0</v>
      </c>
      <c r="EC69" s="109">
        <f>'3A'!AP$129</f>
        <v>0</v>
      </c>
      <c r="ED69" s="109">
        <f>'3A'!AQ$129</f>
        <v>0</v>
      </c>
      <c r="EE69" s="109">
        <f>'3A'!AR$129</f>
        <v>0</v>
      </c>
      <c r="EF69" s="109">
        <f>'3A'!AS$129</f>
        <v>0</v>
      </c>
      <c r="EG69" s="109">
        <f>'3A'!AT$129</f>
        <v>0</v>
      </c>
      <c r="EH69" s="109">
        <f>'3A'!AU$129</f>
        <v>0</v>
      </c>
      <c r="EI69" s="109">
        <f>'3A'!AN$130</f>
        <v>0</v>
      </c>
      <c r="EJ69" s="109">
        <f>'3A'!AO$130</f>
        <v>0</v>
      </c>
      <c r="EK69" s="109">
        <f>'3A'!AP$130</f>
        <v>0</v>
      </c>
      <c r="EL69" s="109">
        <f>'3A'!AQ$130</f>
        <v>0</v>
      </c>
      <c r="EM69" s="109">
        <f>'3A'!AR$130</f>
        <v>0</v>
      </c>
      <c r="EN69" s="109">
        <f>'3A'!AS$130</f>
        <v>0</v>
      </c>
      <c r="EO69" s="109">
        <f>'3A'!AT$130</f>
        <v>0</v>
      </c>
      <c r="EP69" s="109">
        <f>'3A'!AU$130</f>
        <v>0</v>
      </c>
      <c r="EQ69" s="109">
        <f>'3A'!AN$131</f>
        <v>0</v>
      </c>
      <c r="ER69" s="109">
        <f>'3A'!AO$131</f>
        <v>0</v>
      </c>
      <c r="ES69" s="109">
        <f>'3A'!AP$131</f>
        <v>0</v>
      </c>
      <c r="ET69" s="109">
        <f>'3A'!AQ$131</f>
        <v>0</v>
      </c>
      <c r="EU69" s="109">
        <f>'3A'!AR$131</f>
        <v>0</v>
      </c>
      <c r="EV69" s="109">
        <f>'3A'!AS$131</f>
        <v>0</v>
      </c>
      <c r="EW69" s="109">
        <f>'3A'!AT$131</f>
        <v>0</v>
      </c>
      <c r="EX69" s="109">
        <f>'3A'!AU$131</f>
        <v>0</v>
      </c>
      <c r="EY69" s="109">
        <f>'3A'!AN$132</f>
        <v>0</v>
      </c>
      <c r="EZ69" s="109">
        <f>'3A'!AO$132</f>
        <v>0</v>
      </c>
      <c r="FA69" s="109">
        <f>'3A'!AP$132</f>
        <v>0</v>
      </c>
      <c r="FB69" s="109">
        <f>'3A'!AQ$132</f>
        <v>0</v>
      </c>
      <c r="FC69" s="109">
        <f>'3A'!AR$132</f>
        <v>0</v>
      </c>
      <c r="FD69" s="109">
        <f>'3A'!AS$132</f>
        <v>0</v>
      </c>
      <c r="FE69" s="109">
        <f>'3A'!AT$132</f>
        <v>0</v>
      </c>
      <c r="FF69" s="109">
        <f>'3A'!AU$132</f>
        <v>0</v>
      </c>
      <c r="FG69" s="109">
        <f>'3A'!AN$133</f>
        <v>0</v>
      </c>
      <c r="FH69" s="109">
        <f>'3A'!AO$133</f>
        <v>0</v>
      </c>
      <c r="FI69" s="109">
        <f>'3A'!AP$133</f>
        <v>0</v>
      </c>
      <c r="FJ69" s="109">
        <f>'3A'!AQ$133</f>
        <v>0</v>
      </c>
      <c r="FK69" s="109">
        <f>'3A'!AR$133</f>
        <v>0</v>
      </c>
      <c r="FL69" s="109">
        <f>'3A'!AS$133</f>
        <v>0</v>
      </c>
      <c r="FM69" s="109">
        <f>'3A'!AT$133</f>
        <v>0</v>
      </c>
      <c r="FN69" s="109">
        <f>'3A'!AU$133</f>
        <v>0</v>
      </c>
      <c r="FO69" s="109">
        <f>'3A'!AN$134</f>
        <v>0</v>
      </c>
      <c r="FP69" s="109">
        <f>'3A'!AO$134</f>
        <v>0</v>
      </c>
      <c r="FQ69" s="109">
        <f>'3A'!AP$134</f>
        <v>0</v>
      </c>
      <c r="FR69" s="109">
        <f>'3A'!AQ$134</f>
        <v>0</v>
      </c>
      <c r="FS69" s="109">
        <f>'3A'!AR$134</f>
        <v>0</v>
      </c>
      <c r="FT69" s="109">
        <f>'3A'!AS$134</f>
        <v>0</v>
      </c>
      <c r="FU69" s="109">
        <f>'3A'!AT$134</f>
        <v>0</v>
      </c>
      <c r="FV69" s="109">
        <f>'3A'!AU$134</f>
        <v>0</v>
      </c>
      <c r="FW69" s="109">
        <f>'3A'!AN$137</f>
        <v>0</v>
      </c>
      <c r="FX69" s="109">
        <f>'3A'!AO$137</f>
        <v>0</v>
      </c>
      <c r="FY69" s="109">
        <f>'3A'!AP$137</f>
        <v>0</v>
      </c>
      <c r="FZ69" s="109">
        <f>'3A'!AQ$137</f>
        <v>0</v>
      </c>
      <c r="GA69" s="109">
        <f>'3A'!AR$137</f>
        <v>0</v>
      </c>
      <c r="GB69" s="109">
        <f>'3A'!AS$137</f>
        <v>0</v>
      </c>
      <c r="GC69" s="109">
        <f>'3A'!AT$137</f>
        <v>0</v>
      </c>
      <c r="GD69" s="109">
        <f>'3A'!AU$137</f>
        <v>0</v>
      </c>
      <c r="GE69" s="109">
        <f>'3A'!AN$138</f>
        <v>0</v>
      </c>
      <c r="GF69" s="109">
        <f>'3A'!AO$138</f>
        <v>0</v>
      </c>
      <c r="GG69" s="109">
        <f>'3A'!AP$138</f>
        <v>0</v>
      </c>
      <c r="GH69" s="109">
        <f>'3A'!AQ$138</f>
        <v>0</v>
      </c>
      <c r="GI69" s="109">
        <f>'3A'!AR$138</f>
        <v>0</v>
      </c>
      <c r="GJ69" s="109">
        <f>'3A'!AS$138</f>
        <v>0</v>
      </c>
      <c r="GK69" s="109">
        <f>'3A'!AT$138</f>
        <v>0</v>
      </c>
      <c r="GL69" s="109">
        <f>'3A'!AU$138</f>
        <v>0</v>
      </c>
      <c r="GM69" s="109">
        <f>'3A'!AN$139</f>
        <v>0</v>
      </c>
      <c r="GN69" s="109">
        <f>'3A'!AO$139</f>
        <v>0</v>
      </c>
      <c r="GO69" s="109">
        <f>'3A'!AP$139</f>
        <v>0</v>
      </c>
      <c r="GP69" s="109">
        <f>'3A'!AQ$139</f>
        <v>0</v>
      </c>
      <c r="GQ69" s="109">
        <f>'3A'!AR$139</f>
        <v>0</v>
      </c>
      <c r="GR69" s="109">
        <f>'3A'!AS$139</f>
        <v>0</v>
      </c>
      <c r="GS69" s="109">
        <f>'3A'!AT$139</f>
        <v>0</v>
      </c>
      <c r="GT69" s="109">
        <f>'3A'!AU$139</f>
        <v>0</v>
      </c>
      <c r="GU69" s="109">
        <f>'3A'!AN$140</f>
        <v>0</v>
      </c>
      <c r="GV69" s="109">
        <f>'3A'!AO$140</f>
        <v>0</v>
      </c>
      <c r="GW69" s="109">
        <f>'3A'!AP$140</f>
        <v>0</v>
      </c>
      <c r="GX69" s="109">
        <f>'3A'!AQ$140</f>
        <v>0</v>
      </c>
      <c r="GY69" s="109">
        <f>'3A'!AR$140</f>
        <v>0</v>
      </c>
      <c r="GZ69" s="109">
        <f>'3A'!AS$140</f>
        <v>0</v>
      </c>
      <c r="HA69" s="109">
        <f>'3A'!AT$140</f>
        <v>0</v>
      </c>
      <c r="HB69" s="109">
        <f>'3A'!AU$140</f>
        <v>0</v>
      </c>
      <c r="HC69" s="109">
        <f>'3A'!AN$141</f>
        <v>0</v>
      </c>
      <c r="HD69" s="109">
        <f>'3A'!AO$141</f>
        <v>0</v>
      </c>
      <c r="HE69" s="109">
        <f>'3A'!AP$141</f>
        <v>0</v>
      </c>
      <c r="HF69" s="109">
        <f>'3A'!AQ$141</f>
        <v>0</v>
      </c>
      <c r="HG69" s="109">
        <f>'3A'!AR$141</f>
        <v>0</v>
      </c>
      <c r="HH69" s="109">
        <f>'3A'!AS$141</f>
        <v>0</v>
      </c>
      <c r="HI69" s="109">
        <f>'3A'!AT$141</f>
        <v>0</v>
      </c>
      <c r="HJ69" s="109">
        <f>'3A'!AU$141</f>
        <v>0</v>
      </c>
      <c r="HK69" s="109">
        <f>'3A'!AN$142</f>
        <v>0</v>
      </c>
      <c r="HL69" s="109">
        <f>'3A'!AO$142</f>
        <v>0</v>
      </c>
      <c r="HM69" s="109">
        <f>'3A'!AP$142</f>
        <v>0</v>
      </c>
      <c r="HN69" s="109">
        <f>'3A'!AQ$142</f>
        <v>0</v>
      </c>
      <c r="HO69" s="109">
        <f>'3A'!AR$142</f>
        <v>0</v>
      </c>
      <c r="HP69" s="109">
        <f>'3A'!AS$142</f>
        <v>0</v>
      </c>
      <c r="HQ69" s="109">
        <f>'3A'!AT$142</f>
        <v>0</v>
      </c>
      <c r="HR69" s="109">
        <f>'3A'!AU$142</f>
        <v>0</v>
      </c>
      <c r="HS69" s="109">
        <f>'3A'!AN$143</f>
        <v>0</v>
      </c>
      <c r="HT69" s="109">
        <f>'3A'!AO$143</f>
        <v>0</v>
      </c>
      <c r="HU69" s="109">
        <f>'3A'!AP$143</f>
        <v>0</v>
      </c>
      <c r="HV69" s="109">
        <f>'3A'!AQ$143</f>
        <v>0</v>
      </c>
      <c r="HW69" s="109">
        <f>'3A'!AR$143</f>
        <v>0</v>
      </c>
      <c r="HX69" s="109">
        <f>'3A'!AS$143</f>
        <v>0</v>
      </c>
      <c r="HY69" s="109">
        <f>'3A'!AT$143</f>
        <v>0</v>
      </c>
      <c r="HZ69" s="109">
        <f>'3A'!AU$143</f>
        <v>0</v>
      </c>
      <c r="IA69" s="109">
        <f>'3A'!AN$144</f>
        <v>0</v>
      </c>
      <c r="IB69" s="109">
        <f>'3A'!AO$144</f>
        <v>0</v>
      </c>
      <c r="IC69" s="109">
        <f>'3A'!AP$144</f>
        <v>0</v>
      </c>
      <c r="ID69" s="109">
        <f>'3A'!AQ$144</f>
        <v>0</v>
      </c>
      <c r="IE69" s="109">
        <f>'3A'!AR$144</f>
        <v>0</v>
      </c>
      <c r="IF69" s="109">
        <f>'3A'!AS$144</f>
        <v>0</v>
      </c>
      <c r="IG69" s="109">
        <f>'3A'!AT$144</f>
        <v>0</v>
      </c>
      <c r="IH69" s="109">
        <f>'3A'!AU$144</f>
        <v>0</v>
      </c>
    </row>
    <row r="70" spans="18:242">
      <c r="R70" s="107">
        <v>4</v>
      </c>
      <c r="S70" s="109">
        <f>'4A'!AN$117</f>
        <v>0</v>
      </c>
      <c r="T70" s="109">
        <f>'4A'!AO$117</f>
        <v>0</v>
      </c>
      <c r="U70" s="109">
        <f>'4A'!AP$117</f>
        <v>0</v>
      </c>
      <c r="V70" s="109">
        <f>'4A'!AQ$117</f>
        <v>0</v>
      </c>
      <c r="W70" s="109">
        <f>'4A'!AR$117</f>
        <v>0</v>
      </c>
      <c r="X70" s="109">
        <f>'4A'!AS$117</f>
        <v>0</v>
      </c>
      <c r="Y70" s="109">
        <f>'4A'!AT$117</f>
        <v>0</v>
      </c>
      <c r="Z70" s="109">
        <f>'4A'!AU$117</f>
        <v>0</v>
      </c>
      <c r="AA70" s="109">
        <f>'4A'!AV$117</f>
        <v>0</v>
      </c>
      <c r="AB70" s="109">
        <f>'4A'!AW$117</f>
        <v>0</v>
      </c>
      <c r="AC70" s="109">
        <f>'4A'!AX$117</f>
        <v>0</v>
      </c>
      <c r="AD70" s="109">
        <f>'4A'!AY$117</f>
        <v>0</v>
      </c>
      <c r="AE70" s="109">
        <f>'4A'!AN$118</f>
        <v>0</v>
      </c>
      <c r="AF70" s="109">
        <f>'4A'!AO$118</f>
        <v>0</v>
      </c>
      <c r="AG70" s="109">
        <f>'4A'!AP$118</f>
        <v>0</v>
      </c>
      <c r="AH70" s="109">
        <f>'4A'!AQ$118</f>
        <v>0</v>
      </c>
      <c r="AI70" s="109">
        <f>'4A'!AR$118</f>
        <v>0</v>
      </c>
      <c r="AJ70" s="109">
        <f>'4A'!AS$118</f>
        <v>0</v>
      </c>
      <c r="AK70" s="109">
        <f>'4A'!AT$118</f>
        <v>0</v>
      </c>
      <c r="AL70" s="109">
        <f>'4A'!AU$118</f>
        <v>0</v>
      </c>
      <c r="AM70" s="109">
        <f>'4A'!AV$118</f>
        <v>0</v>
      </c>
      <c r="AN70" s="109">
        <f>'4A'!AW$118</f>
        <v>0</v>
      </c>
      <c r="AO70" s="109">
        <f>'4A'!AX$118</f>
        <v>0</v>
      </c>
      <c r="AP70" s="109">
        <f>'4A'!AY$118</f>
        <v>0</v>
      </c>
      <c r="AQ70" s="109">
        <f>'4A'!AN$119</f>
        <v>0</v>
      </c>
      <c r="AR70" s="109">
        <f>'4A'!AO$119</f>
        <v>0</v>
      </c>
      <c r="AS70" s="109">
        <f>'4A'!AP$119</f>
        <v>0</v>
      </c>
      <c r="AT70" s="109">
        <f>'4A'!AQ$119</f>
        <v>0</v>
      </c>
      <c r="AU70" s="109">
        <f>'4A'!AR$119</f>
        <v>0</v>
      </c>
      <c r="AV70" s="109">
        <f>'4A'!AS$119</f>
        <v>0</v>
      </c>
      <c r="AW70" s="109">
        <f>'4A'!AT$119</f>
        <v>0</v>
      </c>
      <c r="AX70" s="109">
        <f>'4A'!AU$119</f>
        <v>0</v>
      </c>
      <c r="AY70" s="109">
        <f>'4A'!AV$119</f>
        <v>0</v>
      </c>
      <c r="AZ70" s="109">
        <f>'4A'!AW$119</f>
        <v>0</v>
      </c>
      <c r="BA70" s="109">
        <f>'4A'!AX$119</f>
        <v>0</v>
      </c>
      <c r="BB70" s="109">
        <f>'4A'!AY$119</f>
        <v>0</v>
      </c>
      <c r="BC70" s="109">
        <f>'4A'!AN$120</f>
        <v>0</v>
      </c>
      <c r="BD70" s="109">
        <f>'4A'!AO$120</f>
        <v>0</v>
      </c>
      <c r="BE70" s="109">
        <f>'4A'!AP$120</f>
        <v>0</v>
      </c>
      <c r="BF70" s="109">
        <f>'4A'!AQ$120</f>
        <v>0</v>
      </c>
      <c r="BG70" s="109">
        <f>'4A'!AR$120</f>
        <v>0</v>
      </c>
      <c r="BH70" s="109">
        <f>'4A'!AS$120</f>
        <v>0</v>
      </c>
      <c r="BI70" s="109">
        <f>'4A'!AT$120</f>
        <v>0</v>
      </c>
      <c r="BJ70" s="109">
        <f>'4A'!AU$120</f>
        <v>0</v>
      </c>
      <c r="BK70" s="109">
        <f>'4A'!AV$120</f>
        <v>0</v>
      </c>
      <c r="BL70" s="109">
        <f>'4A'!AW$120</f>
        <v>0</v>
      </c>
      <c r="BM70" s="109">
        <f>'4A'!AX$120</f>
        <v>0</v>
      </c>
      <c r="BN70" s="109">
        <f>'4A'!AY$120</f>
        <v>0</v>
      </c>
      <c r="BO70" s="109">
        <f>'4A'!AN$121</f>
        <v>0</v>
      </c>
      <c r="BP70" s="109">
        <f>'4A'!AO$121</f>
        <v>0</v>
      </c>
      <c r="BQ70" s="109">
        <f>'4A'!AP$121</f>
        <v>0</v>
      </c>
      <c r="BR70" s="109">
        <f>'4A'!AQ$121</f>
        <v>0</v>
      </c>
      <c r="BS70" s="109">
        <f>'4A'!AR$121</f>
        <v>0</v>
      </c>
      <c r="BT70" s="109">
        <f>'4A'!AS$121</f>
        <v>0</v>
      </c>
      <c r="BU70" s="109">
        <f>'4A'!AT$121</f>
        <v>0</v>
      </c>
      <c r="BV70" s="109">
        <f>'4A'!AU$121</f>
        <v>0</v>
      </c>
      <c r="BW70" s="109">
        <f>'4A'!AV$121</f>
        <v>0</v>
      </c>
      <c r="BX70" s="109">
        <f>'4A'!AW$121</f>
        <v>0</v>
      </c>
      <c r="BY70" s="109">
        <f>'4A'!AX$121</f>
        <v>0</v>
      </c>
      <c r="BZ70" s="109">
        <f>'4A'!AY$121</f>
        <v>0</v>
      </c>
      <c r="CA70" s="262">
        <f>'4A'!AN$122</f>
        <v>0</v>
      </c>
      <c r="CB70" s="262">
        <f>'4A'!AO$122</f>
        <v>0</v>
      </c>
      <c r="CC70" s="262">
        <f>'4A'!AP$122</f>
        <v>0</v>
      </c>
      <c r="CD70" s="262">
        <f>'4A'!AQ$122</f>
        <v>0</v>
      </c>
      <c r="CE70" s="262">
        <f>'4A'!AR$122</f>
        <v>0</v>
      </c>
      <c r="CF70" s="262">
        <f>'4A'!AS$122</f>
        <v>0</v>
      </c>
      <c r="CG70" s="262">
        <f>'4A'!AT$122</f>
        <v>0</v>
      </c>
      <c r="CH70" s="262">
        <f>'4A'!AU$122</f>
        <v>0</v>
      </c>
      <c r="CI70" s="262">
        <f>'4A'!AV$122</f>
        <v>0</v>
      </c>
      <c r="CJ70" s="262">
        <f>'4A'!AW$122</f>
        <v>0</v>
      </c>
      <c r="CK70" s="262">
        <f>'4A'!AX$122</f>
        <v>0</v>
      </c>
      <c r="CL70" s="262">
        <f>'4A'!AY$122</f>
        <v>0</v>
      </c>
      <c r="CM70" s="262">
        <f>'4A'!AN$123</f>
        <v>0</v>
      </c>
      <c r="CN70" s="262">
        <f>'4A'!AO$123</f>
        <v>0</v>
      </c>
      <c r="CO70" s="262">
        <f>'4A'!AP$123</f>
        <v>0</v>
      </c>
      <c r="CP70" s="262">
        <f>'4A'!AQ$123</f>
        <v>0</v>
      </c>
      <c r="CQ70" s="262">
        <f>'4A'!AR$123</f>
        <v>0</v>
      </c>
      <c r="CR70" s="262">
        <f>'4A'!AS$123</f>
        <v>0</v>
      </c>
      <c r="CS70" s="262">
        <f>'4A'!AT$123</f>
        <v>0</v>
      </c>
      <c r="CT70" s="262">
        <f>'4A'!AU$123</f>
        <v>0</v>
      </c>
      <c r="CU70" s="262">
        <f>'4A'!AV$123</f>
        <v>0</v>
      </c>
      <c r="CV70" s="262">
        <f>'4A'!AW$123</f>
        <v>0</v>
      </c>
      <c r="CW70" s="262">
        <f>'4A'!AX$123</f>
        <v>0</v>
      </c>
      <c r="CX70" s="262">
        <f>'4A'!AY$123</f>
        <v>0</v>
      </c>
      <c r="CY70" s="262">
        <f>'4A'!AN$124</f>
        <v>0</v>
      </c>
      <c r="CZ70" s="262">
        <f>'4A'!AO$124</f>
        <v>0</v>
      </c>
      <c r="DA70" s="262">
        <f>'4A'!AP$124</f>
        <v>0</v>
      </c>
      <c r="DB70" s="262">
        <f>'4A'!AQ$124</f>
        <v>0</v>
      </c>
      <c r="DC70" s="262">
        <f>'4A'!AR$124</f>
        <v>0</v>
      </c>
      <c r="DD70" s="262">
        <f>'4A'!AS$124</f>
        <v>0</v>
      </c>
      <c r="DE70" s="262">
        <f>'4A'!AT$124</f>
        <v>0</v>
      </c>
      <c r="DF70" s="262">
        <f>'4A'!AU$124</f>
        <v>0</v>
      </c>
      <c r="DG70" s="262">
        <f>'4A'!AV$124</f>
        <v>0</v>
      </c>
      <c r="DH70" s="262">
        <f>'4A'!AW$124</f>
        <v>0</v>
      </c>
      <c r="DI70" s="262">
        <f>'4A'!AX$124</f>
        <v>0</v>
      </c>
      <c r="DJ70" s="262">
        <f>'4A'!AY$124</f>
        <v>0</v>
      </c>
      <c r="DK70" s="109">
        <f>'4A'!AN$127</f>
        <v>0</v>
      </c>
      <c r="DL70" s="109">
        <f>'4A'!AO$127</f>
        <v>0</v>
      </c>
      <c r="DM70" s="109">
        <f>'4A'!AP$127</f>
        <v>0</v>
      </c>
      <c r="DN70" s="109">
        <f>'4A'!AQ$127</f>
        <v>0</v>
      </c>
      <c r="DO70" s="109">
        <f>'4A'!AR$127</f>
        <v>0</v>
      </c>
      <c r="DP70" s="109">
        <f>'4A'!AS$127</f>
        <v>0</v>
      </c>
      <c r="DQ70" s="109">
        <f>'4A'!AT$127</f>
        <v>0</v>
      </c>
      <c r="DR70" s="109">
        <f>'4A'!AU$127</f>
        <v>0</v>
      </c>
      <c r="DS70" s="109">
        <f>'4A'!AN$128</f>
        <v>0</v>
      </c>
      <c r="DT70" s="109">
        <f>'4A'!AO$128</f>
        <v>0</v>
      </c>
      <c r="DU70" s="109">
        <f>'4A'!AP$128</f>
        <v>0</v>
      </c>
      <c r="DV70" s="109">
        <f>'4A'!AQ$128</f>
        <v>0</v>
      </c>
      <c r="DW70" s="109">
        <f>'4A'!AR$128</f>
        <v>0</v>
      </c>
      <c r="DX70" s="109">
        <f>'4A'!AS$128</f>
        <v>0</v>
      </c>
      <c r="DY70" s="109">
        <f>'4A'!AT$128</f>
        <v>0</v>
      </c>
      <c r="DZ70" s="109">
        <f>'4A'!AU$128</f>
        <v>0</v>
      </c>
      <c r="EA70" s="109">
        <f>'4A'!AN$129</f>
        <v>0</v>
      </c>
      <c r="EB70" s="109">
        <f>'4A'!AO$129</f>
        <v>0</v>
      </c>
      <c r="EC70" s="109">
        <f>'4A'!AP$129</f>
        <v>0</v>
      </c>
      <c r="ED70" s="109">
        <f>'4A'!AQ$129</f>
        <v>0</v>
      </c>
      <c r="EE70" s="109">
        <f>'4A'!AR$129</f>
        <v>0</v>
      </c>
      <c r="EF70" s="109">
        <f>'4A'!AS$129</f>
        <v>0</v>
      </c>
      <c r="EG70" s="109">
        <f>'4A'!AT$129</f>
        <v>0</v>
      </c>
      <c r="EH70" s="109">
        <f>'4A'!AU$129</f>
        <v>0</v>
      </c>
      <c r="EI70" s="109">
        <f>'4A'!AN$130</f>
        <v>0</v>
      </c>
      <c r="EJ70" s="109">
        <f>'4A'!AO$130</f>
        <v>0</v>
      </c>
      <c r="EK70" s="109">
        <f>'4A'!AP$130</f>
        <v>0</v>
      </c>
      <c r="EL70" s="109">
        <f>'4A'!AQ$130</f>
        <v>0</v>
      </c>
      <c r="EM70" s="109">
        <f>'4A'!AR$130</f>
        <v>0</v>
      </c>
      <c r="EN70" s="109">
        <f>'4A'!AS$130</f>
        <v>0</v>
      </c>
      <c r="EO70" s="109">
        <f>'4A'!AT$130</f>
        <v>0</v>
      </c>
      <c r="EP70" s="109">
        <f>'4A'!AU$130</f>
        <v>0</v>
      </c>
      <c r="EQ70" s="109">
        <f>'4A'!AN$131</f>
        <v>0</v>
      </c>
      <c r="ER70" s="109">
        <f>'4A'!AO$131</f>
        <v>0</v>
      </c>
      <c r="ES70" s="109">
        <f>'4A'!AP$131</f>
        <v>0</v>
      </c>
      <c r="ET70" s="109">
        <f>'4A'!AQ$131</f>
        <v>0</v>
      </c>
      <c r="EU70" s="109">
        <f>'4A'!AR$131</f>
        <v>0</v>
      </c>
      <c r="EV70" s="109">
        <f>'4A'!AS$131</f>
        <v>0</v>
      </c>
      <c r="EW70" s="109">
        <f>'4A'!AT$131</f>
        <v>0</v>
      </c>
      <c r="EX70" s="109">
        <f>'4A'!AU$131</f>
        <v>0</v>
      </c>
      <c r="EY70" s="109">
        <f>'4A'!AN$132</f>
        <v>0</v>
      </c>
      <c r="EZ70" s="109">
        <f>'4A'!AO$132</f>
        <v>0</v>
      </c>
      <c r="FA70" s="109">
        <f>'4A'!AP$132</f>
        <v>0</v>
      </c>
      <c r="FB70" s="109">
        <f>'4A'!AQ$132</f>
        <v>0</v>
      </c>
      <c r="FC70" s="109">
        <f>'4A'!AR$132</f>
        <v>0</v>
      </c>
      <c r="FD70" s="109">
        <f>'4A'!AS$132</f>
        <v>0</v>
      </c>
      <c r="FE70" s="109">
        <f>'4A'!AT$132</f>
        <v>0</v>
      </c>
      <c r="FF70" s="109">
        <f>'4A'!AU$132</f>
        <v>0</v>
      </c>
      <c r="FG70" s="109">
        <f>'4A'!AN$133</f>
        <v>0</v>
      </c>
      <c r="FH70" s="109">
        <f>'4A'!AO$133</f>
        <v>0</v>
      </c>
      <c r="FI70" s="109">
        <f>'4A'!AP$133</f>
        <v>0</v>
      </c>
      <c r="FJ70" s="109">
        <f>'4A'!AQ$133</f>
        <v>0</v>
      </c>
      <c r="FK70" s="109">
        <f>'4A'!AR$133</f>
        <v>0</v>
      </c>
      <c r="FL70" s="109">
        <f>'4A'!AS$133</f>
        <v>0</v>
      </c>
      <c r="FM70" s="109">
        <f>'4A'!AT$133</f>
        <v>0</v>
      </c>
      <c r="FN70" s="109">
        <f>'4A'!AU$133</f>
        <v>0</v>
      </c>
      <c r="FO70" s="109">
        <f>'4A'!AN$134</f>
        <v>0</v>
      </c>
      <c r="FP70" s="109">
        <f>'4A'!AO$134</f>
        <v>0</v>
      </c>
      <c r="FQ70" s="109">
        <f>'4A'!AP$134</f>
        <v>0</v>
      </c>
      <c r="FR70" s="109">
        <f>'4A'!AQ$134</f>
        <v>0</v>
      </c>
      <c r="FS70" s="109">
        <f>'4A'!AR$134</f>
        <v>0</v>
      </c>
      <c r="FT70" s="109">
        <f>'4A'!AS$134</f>
        <v>0</v>
      </c>
      <c r="FU70" s="109">
        <f>'4A'!AT$134</f>
        <v>0</v>
      </c>
      <c r="FV70" s="109">
        <f>'4A'!AU$134</f>
        <v>0</v>
      </c>
      <c r="FW70" s="109">
        <f>'4A'!AN$137</f>
        <v>0</v>
      </c>
      <c r="FX70" s="109">
        <f>'4A'!AO$137</f>
        <v>0</v>
      </c>
      <c r="FY70" s="109">
        <f>'4A'!AP$137</f>
        <v>0</v>
      </c>
      <c r="FZ70" s="109">
        <f>'4A'!AQ$137</f>
        <v>0</v>
      </c>
      <c r="GA70" s="109">
        <f>'4A'!AR$137</f>
        <v>0</v>
      </c>
      <c r="GB70" s="109">
        <f>'4A'!AS$137</f>
        <v>0</v>
      </c>
      <c r="GC70" s="109">
        <f>'4A'!AT$137</f>
        <v>0</v>
      </c>
      <c r="GD70" s="109">
        <f>'4A'!AU$137</f>
        <v>0</v>
      </c>
      <c r="GE70" s="109">
        <f>'4A'!AN$138</f>
        <v>0</v>
      </c>
      <c r="GF70" s="109">
        <f>'4A'!AO$138</f>
        <v>0</v>
      </c>
      <c r="GG70" s="109">
        <f>'4A'!AP$138</f>
        <v>0</v>
      </c>
      <c r="GH70" s="109">
        <f>'4A'!AQ$138</f>
        <v>0</v>
      </c>
      <c r="GI70" s="109">
        <f>'4A'!AR$138</f>
        <v>0</v>
      </c>
      <c r="GJ70" s="109">
        <f>'4A'!AS$138</f>
        <v>0</v>
      </c>
      <c r="GK70" s="109">
        <f>'4A'!AT$138</f>
        <v>0</v>
      </c>
      <c r="GL70" s="109">
        <f>'4A'!AU$138</f>
        <v>0</v>
      </c>
      <c r="GM70" s="109">
        <f>'4A'!AN$139</f>
        <v>0</v>
      </c>
      <c r="GN70" s="109">
        <f>'4A'!AO$139</f>
        <v>0</v>
      </c>
      <c r="GO70" s="109">
        <f>'4A'!AP$139</f>
        <v>0</v>
      </c>
      <c r="GP70" s="109">
        <f>'4A'!AQ$139</f>
        <v>0</v>
      </c>
      <c r="GQ70" s="109">
        <f>'4A'!AR$139</f>
        <v>0</v>
      </c>
      <c r="GR70" s="109">
        <f>'4A'!AS$139</f>
        <v>0</v>
      </c>
      <c r="GS70" s="109">
        <f>'4A'!AT$139</f>
        <v>0</v>
      </c>
      <c r="GT70" s="109">
        <f>'4A'!AU$139</f>
        <v>0</v>
      </c>
      <c r="GU70" s="109">
        <f>'4A'!AN$140</f>
        <v>0</v>
      </c>
      <c r="GV70" s="109">
        <f>'4A'!AO$140</f>
        <v>0</v>
      </c>
      <c r="GW70" s="109">
        <f>'4A'!AP$140</f>
        <v>0</v>
      </c>
      <c r="GX70" s="109">
        <f>'4A'!AQ$140</f>
        <v>0</v>
      </c>
      <c r="GY70" s="109">
        <f>'4A'!AR$140</f>
        <v>0</v>
      </c>
      <c r="GZ70" s="109">
        <f>'4A'!AS$140</f>
        <v>0</v>
      </c>
      <c r="HA70" s="109">
        <f>'4A'!AT$140</f>
        <v>0</v>
      </c>
      <c r="HB70" s="109">
        <f>'4A'!AU$140</f>
        <v>0</v>
      </c>
      <c r="HC70" s="109">
        <f>'4A'!AN$141</f>
        <v>0</v>
      </c>
      <c r="HD70" s="109">
        <f>'4A'!AO$141</f>
        <v>0</v>
      </c>
      <c r="HE70" s="109">
        <f>'4A'!AP$141</f>
        <v>0</v>
      </c>
      <c r="HF70" s="109">
        <f>'4A'!AQ$141</f>
        <v>0</v>
      </c>
      <c r="HG70" s="109">
        <f>'4A'!AR$141</f>
        <v>0</v>
      </c>
      <c r="HH70" s="109">
        <f>'4A'!AS$141</f>
        <v>0</v>
      </c>
      <c r="HI70" s="109">
        <f>'4A'!AT$141</f>
        <v>0</v>
      </c>
      <c r="HJ70" s="109">
        <f>'4A'!AU$141</f>
        <v>0</v>
      </c>
      <c r="HK70" s="109">
        <f>'4A'!AN$142</f>
        <v>0</v>
      </c>
      <c r="HL70" s="109">
        <f>'4A'!AO$142</f>
        <v>0</v>
      </c>
      <c r="HM70" s="109">
        <f>'4A'!AP$142</f>
        <v>0</v>
      </c>
      <c r="HN70" s="109">
        <f>'4A'!AQ$142</f>
        <v>0</v>
      </c>
      <c r="HO70" s="109">
        <f>'4A'!AR$142</f>
        <v>0</v>
      </c>
      <c r="HP70" s="109">
        <f>'4A'!AS$142</f>
        <v>0</v>
      </c>
      <c r="HQ70" s="109">
        <f>'4A'!AT$142</f>
        <v>0</v>
      </c>
      <c r="HR70" s="109">
        <f>'4A'!AU$142</f>
        <v>0</v>
      </c>
      <c r="HS70" s="109">
        <f>'4A'!AN$143</f>
        <v>0</v>
      </c>
      <c r="HT70" s="109">
        <f>'4A'!AO$143</f>
        <v>0</v>
      </c>
      <c r="HU70" s="109">
        <f>'4A'!AP$143</f>
        <v>0</v>
      </c>
      <c r="HV70" s="109">
        <f>'4A'!AQ$143</f>
        <v>0</v>
      </c>
      <c r="HW70" s="109">
        <f>'4A'!AR$143</f>
        <v>0</v>
      </c>
      <c r="HX70" s="109">
        <f>'4A'!AS$143</f>
        <v>0</v>
      </c>
      <c r="HY70" s="109">
        <f>'4A'!AT$143</f>
        <v>0</v>
      </c>
      <c r="HZ70" s="109">
        <f>'4A'!AU$143</f>
        <v>0</v>
      </c>
      <c r="IA70" s="109">
        <f>'4A'!AN$144</f>
        <v>0</v>
      </c>
      <c r="IB70" s="109">
        <f>'4A'!AO$144</f>
        <v>0</v>
      </c>
      <c r="IC70" s="109">
        <f>'4A'!AP$144</f>
        <v>0</v>
      </c>
      <c r="ID70" s="109">
        <f>'4A'!AQ$144</f>
        <v>0</v>
      </c>
      <c r="IE70" s="109">
        <f>'4A'!AR$144</f>
        <v>0</v>
      </c>
      <c r="IF70" s="109">
        <f>'4A'!AS$144</f>
        <v>0</v>
      </c>
      <c r="IG70" s="109">
        <f>'4A'!AT$144</f>
        <v>0</v>
      </c>
      <c r="IH70" s="109">
        <f>'4A'!AU$144</f>
        <v>0</v>
      </c>
    </row>
    <row r="71" spans="18:242">
      <c r="R71" s="107">
        <v>5</v>
      </c>
      <c r="S71" s="109">
        <f>'5A'!AN$117</f>
        <v>0</v>
      </c>
      <c r="T71" s="109">
        <f>'5A'!AO$117</f>
        <v>0</v>
      </c>
      <c r="U71" s="109">
        <f>'5A'!AP$117</f>
        <v>0</v>
      </c>
      <c r="V71" s="109">
        <f>'5A'!AQ$117</f>
        <v>0</v>
      </c>
      <c r="W71" s="109">
        <f>'5A'!AR$117</f>
        <v>0</v>
      </c>
      <c r="X71" s="109">
        <f>'5A'!AS$117</f>
        <v>0</v>
      </c>
      <c r="Y71" s="109">
        <f>'5A'!AT$117</f>
        <v>0</v>
      </c>
      <c r="Z71" s="109">
        <f>'5A'!AU$117</f>
        <v>0</v>
      </c>
      <c r="AA71" s="109">
        <f>'5A'!AV$117</f>
        <v>0</v>
      </c>
      <c r="AB71" s="109">
        <f>'5A'!AW$117</f>
        <v>0</v>
      </c>
      <c r="AC71" s="109">
        <f>'5A'!AX$117</f>
        <v>0</v>
      </c>
      <c r="AD71" s="109">
        <f>'5A'!AY$117</f>
        <v>0</v>
      </c>
      <c r="AE71" s="109">
        <f>'5A'!AN$118</f>
        <v>0</v>
      </c>
      <c r="AF71" s="109">
        <f>'5A'!AO$118</f>
        <v>0</v>
      </c>
      <c r="AG71" s="109">
        <f>'5A'!AP$118</f>
        <v>0</v>
      </c>
      <c r="AH71" s="109">
        <f>'5A'!AQ$118</f>
        <v>0</v>
      </c>
      <c r="AI71" s="109">
        <f>'5A'!AR$118</f>
        <v>0</v>
      </c>
      <c r="AJ71" s="109">
        <f>'5A'!AS$118</f>
        <v>0</v>
      </c>
      <c r="AK71" s="109">
        <f>'5A'!AT$118</f>
        <v>0</v>
      </c>
      <c r="AL71" s="109">
        <f>'5A'!AU$118</f>
        <v>0</v>
      </c>
      <c r="AM71" s="109">
        <f>'5A'!AV$118</f>
        <v>0</v>
      </c>
      <c r="AN71" s="109">
        <f>'5A'!AW$118</f>
        <v>0</v>
      </c>
      <c r="AO71" s="109">
        <f>'5A'!AX$118</f>
        <v>0</v>
      </c>
      <c r="AP71" s="109">
        <f>'5A'!AY$118</f>
        <v>0</v>
      </c>
      <c r="AQ71" s="109">
        <f>'5A'!AN$119</f>
        <v>0</v>
      </c>
      <c r="AR71" s="109">
        <f>'5A'!AO$119</f>
        <v>0</v>
      </c>
      <c r="AS71" s="109">
        <f>'5A'!AP$119</f>
        <v>0</v>
      </c>
      <c r="AT71" s="109">
        <f>'5A'!AQ$119</f>
        <v>0</v>
      </c>
      <c r="AU71" s="109">
        <f>'5A'!AR$119</f>
        <v>0</v>
      </c>
      <c r="AV71" s="109">
        <f>'5A'!AS$119</f>
        <v>0</v>
      </c>
      <c r="AW71" s="109">
        <f>'5A'!AT$119</f>
        <v>0</v>
      </c>
      <c r="AX71" s="109">
        <f>'5A'!AU$119</f>
        <v>0</v>
      </c>
      <c r="AY71" s="109">
        <f>'5A'!AV$119</f>
        <v>0</v>
      </c>
      <c r="AZ71" s="109">
        <f>'5A'!AW$119</f>
        <v>0</v>
      </c>
      <c r="BA71" s="109">
        <f>'5A'!AX$119</f>
        <v>0</v>
      </c>
      <c r="BB71" s="109">
        <f>'5A'!AY$119</f>
        <v>0</v>
      </c>
      <c r="BC71" s="109">
        <f>'5A'!AN$120</f>
        <v>0</v>
      </c>
      <c r="BD71" s="109">
        <f>'5A'!AO$120</f>
        <v>0</v>
      </c>
      <c r="BE71" s="109">
        <f>'5A'!AP$120</f>
        <v>0</v>
      </c>
      <c r="BF71" s="109">
        <f>'5A'!AQ$120</f>
        <v>0</v>
      </c>
      <c r="BG71" s="109">
        <f>'5A'!AR$120</f>
        <v>0</v>
      </c>
      <c r="BH71" s="109">
        <f>'5A'!AS$120</f>
        <v>0</v>
      </c>
      <c r="BI71" s="109">
        <f>'5A'!AT$120</f>
        <v>0</v>
      </c>
      <c r="BJ71" s="109">
        <f>'5A'!AU$120</f>
        <v>0</v>
      </c>
      <c r="BK71" s="109">
        <f>'5A'!AV$120</f>
        <v>0</v>
      </c>
      <c r="BL71" s="109">
        <f>'5A'!AW$120</f>
        <v>0</v>
      </c>
      <c r="BM71" s="109">
        <f>'5A'!AX$120</f>
        <v>0</v>
      </c>
      <c r="BN71" s="109">
        <f>'5A'!AY$120</f>
        <v>0</v>
      </c>
      <c r="BO71" s="109">
        <f>'5A'!AN$121</f>
        <v>0</v>
      </c>
      <c r="BP71" s="109">
        <f>'5A'!AO$121</f>
        <v>0</v>
      </c>
      <c r="BQ71" s="109">
        <f>'5A'!AP$121</f>
        <v>0</v>
      </c>
      <c r="BR71" s="109">
        <f>'5A'!AQ$121</f>
        <v>0</v>
      </c>
      <c r="BS71" s="109">
        <f>'5A'!AR$121</f>
        <v>0</v>
      </c>
      <c r="BT71" s="109">
        <f>'5A'!AS$121</f>
        <v>0</v>
      </c>
      <c r="BU71" s="109">
        <f>'5A'!AT$121</f>
        <v>0</v>
      </c>
      <c r="BV71" s="109">
        <f>'5A'!AU$121</f>
        <v>0</v>
      </c>
      <c r="BW71" s="109">
        <f>'5A'!AV$121</f>
        <v>0</v>
      </c>
      <c r="BX71" s="109">
        <f>'5A'!AW$121</f>
        <v>0</v>
      </c>
      <c r="BY71" s="109">
        <f>'5A'!AX$121</f>
        <v>0</v>
      </c>
      <c r="BZ71" s="109">
        <f>'5A'!AY$121</f>
        <v>0</v>
      </c>
      <c r="CA71" s="262">
        <f>'5A'!AN$122</f>
        <v>0</v>
      </c>
      <c r="CB71" s="262">
        <f>'5A'!AO$122</f>
        <v>0</v>
      </c>
      <c r="CC71" s="262">
        <f>'5A'!AP$122</f>
        <v>0</v>
      </c>
      <c r="CD71" s="262">
        <f>'5A'!AQ$122</f>
        <v>0</v>
      </c>
      <c r="CE71" s="262">
        <f>'5A'!AR$122</f>
        <v>0</v>
      </c>
      <c r="CF71" s="262">
        <f>'5A'!AS$122</f>
        <v>0</v>
      </c>
      <c r="CG71" s="262">
        <f>'5A'!AT$122</f>
        <v>0</v>
      </c>
      <c r="CH71" s="262">
        <f>'5A'!AU$122</f>
        <v>0</v>
      </c>
      <c r="CI71" s="262">
        <f>'5A'!AV$122</f>
        <v>0</v>
      </c>
      <c r="CJ71" s="262">
        <f>'5A'!AW$122</f>
        <v>0</v>
      </c>
      <c r="CK71" s="262">
        <f>'5A'!AX$122</f>
        <v>0</v>
      </c>
      <c r="CL71" s="262">
        <f>'5A'!AY$122</f>
        <v>0</v>
      </c>
      <c r="CM71" s="262">
        <f>'5A'!AN$123</f>
        <v>0</v>
      </c>
      <c r="CN71" s="262">
        <f>'5A'!AO$123</f>
        <v>0</v>
      </c>
      <c r="CO71" s="262">
        <f>'5A'!AP$123</f>
        <v>0</v>
      </c>
      <c r="CP71" s="262">
        <f>'5A'!AQ$123</f>
        <v>0</v>
      </c>
      <c r="CQ71" s="262">
        <f>'5A'!AR$123</f>
        <v>0</v>
      </c>
      <c r="CR71" s="262">
        <f>'5A'!AS$123</f>
        <v>0</v>
      </c>
      <c r="CS71" s="262">
        <f>'5A'!AT$123</f>
        <v>0</v>
      </c>
      <c r="CT71" s="262">
        <f>'5A'!AU$123</f>
        <v>0</v>
      </c>
      <c r="CU71" s="262">
        <f>'5A'!AV$123</f>
        <v>0</v>
      </c>
      <c r="CV71" s="262">
        <f>'5A'!AW$123</f>
        <v>0</v>
      </c>
      <c r="CW71" s="262">
        <f>'5A'!AX$123</f>
        <v>0</v>
      </c>
      <c r="CX71" s="262">
        <f>'5A'!AY$123</f>
        <v>0</v>
      </c>
      <c r="CY71" s="262">
        <f>'5A'!AN$124</f>
        <v>0</v>
      </c>
      <c r="CZ71" s="262">
        <f>'5A'!AO$124</f>
        <v>0</v>
      </c>
      <c r="DA71" s="262">
        <f>'5A'!AP$124</f>
        <v>0</v>
      </c>
      <c r="DB71" s="262">
        <f>'5A'!AQ$124</f>
        <v>0</v>
      </c>
      <c r="DC71" s="262">
        <f>'5A'!AR$124</f>
        <v>0</v>
      </c>
      <c r="DD71" s="262">
        <f>'5A'!AS$124</f>
        <v>0</v>
      </c>
      <c r="DE71" s="262">
        <f>'5A'!AT$124</f>
        <v>0</v>
      </c>
      <c r="DF71" s="262">
        <f>'5A'!AU$124</f>
        <v>0</v>
      </c>
      <c r="DG71" s="262">
        <f>'5A'!AV$124</f>
        <v>0</v>
      </c>
      <c r="DH71" s="262">
        <f>'5A'!AW$124</f>
        <v>0</v>
      </c>
      <c r="DI71" s="262">
        <f>'5A'!AX$124</f>
        <v>0</v>
      </c>
      <c r="DJ71" s="262">
        <f>'5A'!AY$124</f>
        <v>0</v>
      </c>
      <c r="DK71" s="109">
        <f>'5A'!AN$127</f>
        <v>0</v>
      </c>
      <c r="DL71" s="109">
        <f>'5A'!AO$127</f>
        <v>0</v>
      </c>
      <c r="DM71" s="109">
        <f>'5A'!AP$127</f>
        <v>0</v>
      </c>
      <c r="DN71" s="109">
        <f>'5A'!AQ$127</f>
        <v>0</v>
      </c>
      <c r="DO71" s="109">
        <f>'5A'!AR$127</f>
        <v>0</v>
      </c>
      <c r="DP71" s="109">
        <f>'5A'!AS$127</f>
        <v>0</v>
      </c>
      <c r="DQ71" s="109">
        <f>'5A'!AT$127</f>
        <v>0</v>
      </c>
      <c r="DR71" s="109">
        <f>'5A'!AU$127</f>
        <v>0</v>
      </c>
      <c r="DS71" s="109">
        <f>'5A'!AN$128</f>
        <v>0</v>
      </c>
      <c r="DT71" s="109">
        <f>'5A'!AO$128</f>
        <v>0</v>
      </c>
      <c r="DU71" s="109">
        <f>'5A'!AP$128</f>
        <v>0</v>
      </c>
      <c r="DV71" s="109">
        <f>'5A'!AQ$128</f>
        <v>0</v>
      </c>
      <c r="DW71" s="109">
        <f>'5A'!AR$128</f>
        <v>0</v>
      </c>
      <c r="DX71" s="109">
        <f>'5A'!AS$128</f>
        <v>0</v>
      </c>
      <c r="DY71" s="109">
        <f>'5A'!AT$128</f>
        <v>0</v>
      </c>
      <c r="DZ71" s="109">
        <f>'5A'!AU$128</f>
        <v>0</v>
      </c>
      <c r="EA71" s="109">
        <f>'5A'!AN$129</f>
        <v>0</v>
      </c>
      <c r="EB71" s="109">
        <f>'5A'!AO$129</f>
        <v>0</v>
      </c>
      <c r="EC71" s="109">
        <f>'5A'!AP$129</f>
        <v>0</v>
      </c>
      <c r="ED71" s="109">
        <f>'5A'!AQ$129</f>
        <v>0</v>
      </c>
      <c r="EE71" s="109">
        <f>'5A'!AR$129</f>
        <v>0</v>
      </c>
      <c r="EF71" s="109">
        <f>'5A'!AS$129</f>
        <v>0</v>
      </c>
      <c r="EG71" s="109">
        <f>'5A'!AT$129</f>
        <v>0</v>
      </c>
      <c r="EH71" s="109">
        <f>'5A'!AU$129</f>
        <v>0</v>
      </c>
      <c r="EI71" s="109">
        <f>'5A'!AN$130</f>
        <v>0</v>
      </c>
      <c r="EJ71" s="109">
        <f>'5A'!AO$130</f>
        <v>0</v>
      </c>
      <c r="EK71" s="109">
        <f>'5A'!AP$130</f>
        <v>0</v>
      </c>
      <c r="EL71" s="109">
        <f>'5A'!AQ$130</f>
        <v>0</v>
      </c>
      <c r="EM71" s="109">
        <f>'5A'!AR$130</f>
        <v>0</v>
      </c>
      <c r="EN71" s="109">
        <f>'5A'!AS$130</f>
        <v>0</v>
      </c>
      <c r="EO71" s="109">
        <f>'5A'!AT$130</f>
        <v>0</v>
      </c>
      <c r="EP71" s="109">
        <f>'5A'!AU$130</f>
        <v>0</v>
      </c>
      <c r="EQ71" s="109">
        <f>'5A'!AN$131</f>
        <v>0</v>
      </c>
      <c r="ER71" s="109">
        <f>'5A'!AO$131</f>
        <v>0</v>
      </c>
      <c r="ES71" s="109">
        <f>'5A'!AP$131</f>
        <v>0</v>
      </c>
      <c r="ET71" s="109">
        <f>'5A'!AQ$131</f>
        <v>0</v>
      </c>
      <c r="EU71" s="109">
        <f>'5A'!AR$131</f>
        <v>0</v>
      </c>
      <c r="EV71" s="109">
        <f>'5A'!AS$131</f>
        <v>0</v>
      </c>
      <c r="EW71" s="109">
        <f>'5A'!AT$131</f>
        <v>0</v>
      </c>
      <c r="EX71" s="109">
        <f>'5A'!AU$131</f>
        <v>0</v>
      </c>
      <c r="EY71" s="109">
        <f>'5A'!AN$132</f>
        <v>0</v>
      </c>
      <c r="EZ71" s="109">
        <f>'5A'!AO$132</f>
        <v>0</v>
      </c>
      <c r="FA71" s="109">
        <f>'5A'!AP$132</f>
        <v>0</v>
      </c>
      <c r="FB71" s="109">
        <f>'5A'!AQ$132</f>
        <v>0</v>
      </c>
      <c r="FC71" s="109">
        <f>'5A'!AR$132</f>
        <v>0</v>
      </c>
      <c r="FD71" s="109">
        <f>'5A'!AS$132</f>
        <v>0</v>
      </c>
      <c r="FE71" s="109">
        <f>'5A'!AT$132</f>
        <v>0</v>
      </c>
      <c r="FF71" s="109">
        <f>'5A'!AU$132</f>
        <v>0</v>
      </c>
      <c r="FG71" s="109">
        <f>'5A'!AN$133</f>
        <v>0</v>
      </c>
      <c r="FH71" s="109">
        <f>'5A'!AO$133</f>
        <v>0</v>
      </c>
      <c r="FI71" s="109">
        <f>'5A'!AP$133</f>
        <v>0</v>
      </c>
      <c r="FJ71" s="109">
        <f>'5A'!AQ$133</f>
        <v>0</v>
      </c>
      <c r="FK71" s="109">
        <f>'5A'!AR$133</f>
        <v>0</v>
      </c>
      <c r="FL71" s="109">
        <f>'5A'!AS$133</f>
        <v>0</v>
      </c>
      <c r="FM71" s="109">
        <f>'5A'!AT$133</f>
        <v>0</v>
      </c>
      <c r="FN71" s="109">
        <f>'5A'!AU$133</f>
        <v>0</v>
      </c>
      <c r="FO71" s="109">
        <f>'5A'!AN$134</f>
        <v>0</v>
      </c>
      <c r="FP71" s="109">
        <f>'5A'!AO$134</f>
        <v>0</v>
      </c>
      <c r="FQ71" s="109">
        <f>'5A'!AP$134</f>
        <v>0</v>
      </c>
      <c r="FR71" s="109">
        <f>'5A'!AQ$134</f>
        <v>0</v>
      </c>
      <c r="FS71" s="109">
        <f>'5A'!AR$134</f>
        <v>0</v>
      </c>
      <c r="FT71" s="109">
        <f>'5A'!AS$134</f>
        <v>0</v>
      </c>
      <c r="FU71" s="109">
        <f>'5A'!AT$134</f>
        <v>0</v>
      </c>
      <c r="FV71" s="109">
        <f>'5A'!AU$134</f>
        <v>0</v>
      </c>
      <c r="FW71" s="109">
        <f>'5A'!AN$137</f>
        <v>0</v>
      </c>
      <c r="FX71" s="109">
        <f>'5A'!AO$137</f>
        <v>0</v>
      </c>
      <c r="FY71" s="109">
        <f>'5A'!AP$137</f>
        <v>0</v>
      </c>
      <c r="FZ71" s="109">
        <f>'5A'!AQ$137</f>
        <v>0</v>
      </c>
      <c r="GA71" s="109">
        <f>'5A'!AR$137</f>
        <v>0</v>
      </c>
      <c r="GB71" s="109">
        <f>'5A'!AS$137</f>
        <v>0</v>
      </c>
      <c r="GC71" s="109">
        <f>'5A'!AT$137</f>
        <v>0</v>
      </c>
      <c r="GD71" s="109">
        <f>'5A'!AU$137</f>
        <v>0</v>
      </c>
      <c r="GE71" s="109">
        <f>'5A'!AN$138</f>
        <v>0</v>
      </c>
      <c r="GF71" s="109">
        <f>'5A'!AO$138</f>
        <v>0</v>
      </c>
      <c r="GG71" s="109">
        <f>'5A'!AP$138</f>
        <v>0</v>
      </c>
      <c r="GH71" s="109">
        <f>'5A'!AQ$138</f>
        <v>0</v>
      </c>
      <c r="GI71" s="109">
        <f>'5A'!AR$138</f>
        <v>0</v>
      </c>
      <c r="GJ71" s="109">
        <f>'5A'!AS$138</f>
        <v>0</v>
      </c>
      <c r="GK71" s="109">
        <f>'5A'!AT$138</f>
        <v>0</v>
      </c>
      <c r="GL71" s="109">
        <f>'5A'!AU$138</f>
        <v>0</v>
      </c>
      <c r="GM71" s="109">
        <f>'5A'!AN$139</f>
        <v>0</v>
      </c>
      <c r="GN71" s="109">
        <f>'5A'!AO$139</f>
        <v>0</v>
      </c>
      <c r="GO71" s="109">
        <f>'5A'!AP$139</f>
        <v>0</v>
      </c>
      <c r="GP71" s="109">
        <f>'5A'!AQ$139</f>
        <v>0</v>
      </c>
      <c r="GQ71" s="109">
        <f>'5A'!AR$139</f>
        <v>0</v>
      </c>
      <c r="GR71" s="109">
        <f>'5A'!AS$139</f>
        <v>0</v>
      </c>
      <c r="GS71" s="109">
        <f>'5A'!AT$139</f>
        <v>0</v>
      </c>
      <c r="GT71" s="109">
        <f>'5A'!AU$139</f>
        <v>0</v>
      </c>
      <c r="GU71" s="109">
        <f>'5A'!AN$140</f>
        <v>0</v>
      </c>
      <c r="GV71" s="109">
        <f>'5A'!AO$140</f>
        <v>0</v>
      </c>
      <c r="GW71" s="109">
        <f>'5A'!AP$140</f>
        <v>0</v>
      </c>
      <c r="GX71" s="109">
        <f>'5A'!AQ$140</f>
        <v>0</v>
      </c>
      <c r="GY71" s="109">
        <f>'5A'!AR$140</f>
        <v>0</v>
      </c>
      <c r="GZ71" s="109">
        <f>'5A'!AS$140</f>
        <v>0</v>
      </c>
      <c r="HA71" s="109">
        <f>'5A'!AT$140</f>
        <v>0</v>
      </c>
      <c r="HB71" s="109">
        <f>'5A'!AU$140</f>
        <v>0</v>
      </c>
      <c r="HC71" s="109">
        <f>'5A'!AN$141</f>
        <v>0</v>
      </c>
      <c r="HD71" s="109">
        <f>'5A'!AO$141</f>
        <v>0</v>
      </c>
      <c r="HE71" s="109">
        <f>'5A'!AP$141</f>
        <v>0</v>
      </c>
      <c r="HF71" s="109">
        <f>'5A'!AQ$141</f>
        <v>0</v>
      </c>
      <c r="HG71" s="109">
        <f>'5A'!AR$141</f>
        <v>0</v>
      </c>
      <c r="HH71" s="109">
        <f>'5A'!AS$141</f>
        <v>0</v>
      </c>
      <c r="HI71" s="109">
        <f>'5A'!AT$141</f>
        <v>0</v>
      </c>
      <c r="HJ71" s="109">
        <f>'5A'!AU$141</f>
        <v>0</v>
      </c>
      <c r="HK71" s="109">
        <f>'5A'!AN$142</f>
        <v>0</v>
      </c>
      <c r="HL71" s="109">
        <f>'5A'!AO$142</f>
        <v>0</v>
      </c>
      <c r="HM71" s="109">
        <f>'5A'!AP$142</f>
        <v>0</v>
      </c>
      <c r="HN71" s="109">
        <f>'5A'!AQ$142</f>
        <v>0</v>
      </c>
      <c r="HO71" s="109">
        <f>'5A'!AR$142</f>
        <v>0</v>
      </c>
      <c r="HP71" s="109">
        <f>'5A'!AS$142</f>
        <v>0</v>
      </c>
      <c r="HQ71" s="109">
        <f>'5A'!AT$142</f>
        <v>0</v>
      </c>
      <c r="HR71" s="109">
        <f>'5A'!AU$142</f>
        <v>0</v>
      </c>
      <c r="HS71" s="109">
        <f>'5A'!AN$143</f>
        <v>0</v>
      </c>
      <c r="HT71" s="109">
        <f>'5A'!AO$143</f>
        <v>0</v>
      </c>
      <c r="HU71" s="109">
        <f>'5A'!AP$143</f>
        <v>0</v>
      </c>
      <c r="HV71" s="109">
        <f>'5A'!AQ$143</f>
        <v>0</v>
      </c>
      <c r="HW71" s="109">
        <f>'5A'!AR$143</f>
        <v>0</v>
      </c>
      <c r="HX71" s="109">
        <f>'5A'!AS$143</f>
        <v>0</v>
      </c>
      <c r="HY71" s="109">
        <f>'5A'!AT$143</f>
        <v>0</v>
      </c>
      <c r="HZ71" s="109">
        <f>'5A'!AU$143</f>
        <v>0</v>
      </c>
      <c r="IA71" s="109">
        <f>'5A'!AN$144</f>
        <v>0</v>
      </c>
      <c r="IB71" s="109">
        <f>'5A'!AO$144</f>
        <v>0</v>
      </c>
      <c r="IC71" s="109">
        <f>'5A'!AP$144</f>
        <v>0</v>
      </c>
      <c r="ID71" s="109">
        <f>'5A'!AQ$144</f>
        <v>0</v>
      </c>
      <c r="IE71" s="109">
        <f>'5A'!AR$144</f>
        <v>0</v>
      </c>
      <c r="IF71" s="109">
        <f>'5A'!AS$144</f>
        <v>0</v>
      </c>
      <c r="IG71" s="109">
        <f>'5A'!AT$144</f>
        <v>0</v>
      </c>
      <c r="IH71" s="109">
        <f>'5A'!AU$144</f>
        <v>0</v>
      </c>
    </row>
    <row r="72" spans="18:242">
      <c r="R72" s="107">
        <v>6</v>
      </c>
      <c r="S72" s="109">
        <f>'6A'!AN$117</f>
        <v>0</v>
      </c>
      <c r="T72" s="109">
        <f>'6A'!AO$117</f>
        <v>0</v>
      </c>
      <c r="U72" s="109">
        <f>'6A'!AP$117</f>
        <v>0</v>
      </c>
      <c r="V72" s="109">
        <f>'6A'!AQ$117</f>
        <v>0</v>
      </c>
      <c r="W72" s="109">
        <f>'6A'!AR$117</f>
        <v>0</v>
      </c>
      <c r="X72" s="109">
        <f>'6A'!AS$117</f>
        <v>0</v>
      </c>
      <c r="Y72" s="109">
        <f>'6A'!AT$117</f>
        <v>0</v>
      </c>
      <c r="Z72" s="109">
        <f>'6A'!AU$117</f>
        <v>0</v>
      </c>
      <c r="AA72" s="109">
        <f>'6A'!AV$117</f>
        <v>0</v>
      </c>
      <c r="AB72" s="109">
        <f>'6A'!AW$117</f>
        <v>0</v>
      </c>
      <c r="AC72" s="109">
        <f>'6A'!AX$117</f>
        <v>0</v>
      </c>
      <c r="AD72" s="109">
        <f>'6A'!AY$117</f>
        <v>0</v>
      </c>
      <c r="AE72" s="109">
        <f>'6A'!AN$118</f>
        <v>0</v>
      </c>
      <c r="AF72" s="109">
        <f>'6A'!AO$118</f>
        <v>0</v>
      </c>
      <c r="AG72" s="109">
        <f>'6A'!AP$118</f>
        <v>0</v>
      </c>
      <c r="AH72" s="109">
        <f>'6A'!AQ$118</f>
        <v>0</v>
      </c>
      <c r="AI72" s="109">
        <f>'6A'!AR$118</f>
        <v>0</v>
      </c>
      <c r="AJ72" s="109">
        <f>'6A'!AS$118</f>
        <v>0</v>
      </c>
      <c r="AK72" s="109">
        <f>'6A'!AT$118</f>
        <v>0</v>
      </c>
      <c r="AL72" s="109">
        <f>'6A'!AU$118</f>
        <v>0</v>
      </c>
      <c r="AM72" s="109">
        <f>'6A'!AV$118</f>
        <v>0</v>
      </c>
      <c r="AN72" s="109">
        <f>'6A'!AW$118</f>
        <v>0</v>
      </c>
      <c r="AO72" s="109">
        <f>'6A'!AX$118</f>
        <v>0</v>
      </c>
      <c r="AP72" s="109">
        <f>'6A'!AY$118</f>
        <v>0</v>
      </c>
      <c r="AQ72" s="109">
        <f>'6A'!AN$119</f>
        <v>0</v>
      </c>
      <c r="AR72" s="109">
        <f>'6A'!AO$119</f>
        <v>0</v>
      </c>
      <c r="AS72" s="109">
        <f>'6A'!AP$119</f>
        <v>0</v>
      </c>
      <c r="AT72" s="109">
        <f>'6A'!AQ$119</f>
        <v>0</v>
      </c>
      <c r="AU72" s="109">
        <f>'6A'!AR$119</f>
        <v>0</v>
      </c>
      <c r="AV72" s="109">
        <f>'6A'!AS$119</f>
        <v>0</v>
      </c>
      <c r="AW72" s="109">
        <f>'6A'!AT$119</f>
        <v>0</v>
      </c>
      <c r="AX72" s="109">
        <f>'6A'!AU$119</f>
        <v>0</v>
      </c>
      <c r="AY72" s="109">
        <f>'6A'!AV$119</f>
        <v>0</v>
      </c>
      <c r="AZ72" s="109">
        <f>'6A'!AW$119</f>
        <v>0</v>
      </c>
      <c r="BA72" s="109">
        <f>'6A'!AX$119</f>
        <v>0</v>
      </c>
      <c r="BB72" s="109">
        <f>'6A'!AY$119</f>
        <v>0</v>
      </c>
      <c r="BC72" s="109">
        <f>'6A'!AN$120</f>
        <v>0</v>
      </c>
      <c r="BD72" s="109">
        <f>'6A'!AO$120</f>
        <v>0</v>
      </c>
      <c r="BE72" s="109">
        <f>'6A'!AP$120</f>
        <v>0</v>
      </c>
      <c r="BF72" s="109">
        <f>'6A'!AQ$120</f>
        <v>0</v>
      </c>
      <c r="BG72" s="109">
        <f>'6A'!AR$120</f>
        <v>0</v>
      </c>
      <c r="BH72" s="109">
        <f>'6A'!AS$120</f>
        <v>0</v>
      </c>
      <c r="BI72" s="109">
        <f>'6A'!AT$120</f>
        <v>0</v>
      </c>
      <c r="BJ72" s="109">
        <f>'6A'!AU$120</f>
        <v>0</v>
      </c>
      <c r="BK72" s="109">
        <f>'6A'!AV$120</f>
        <v>0</v>
      </c>
      <c r="BL72" s="109">
        <f>'6A'!AW$120</f>
        <v>0</v>
      </c>
      <c r="BM72" s="109">
        <f>'6A'!AX$120</f>
        <v>0</v>
      </c>
      <c r="BN72" s="109">
        <f>'6A'!AY$120</f>
        <v>0</v>
      </c>
      <c r="BO72" s="109">
        <f>'6A'!AN$121</f>
        <v>0</v>
      </c>
      <c r="BP72" s="109">
        <f>'6A'!AO$121</f>
        <v>0</v>
      </c>
      <c r="BQ72" s="109">
        <f>'6A'!AP$121</f>
        <v>0</v>
      </c>
      <c r="BR72" s="109">
        <f>'6A'!AQ$121</f>
        <v>0</v>
      </c>
      <c r="BS72" s="109">
        <f>'6A'!AR$121</f>
        <v>0</v>
      </c>
      <c r="BT72" s="109">
        <f>'6A'!AS$121</f>
        <v>0</v>
      </c>
      <c r="BU72" s="109">
        <f>'6A'!AT$121</f>
        <v>0</v>
      </c>
      <c r="BV72" s="109">
        <f>'6A'!AU$121</f>
        <v>0</v>
      </c>
      <c r="BW72" s="109">
        <f>'6A'!AV$121</f>
        <v>0</v>
      </c>
      <c r="BX72" s="109">
        <f>'6A'!AW$121</f>
        <v>0</v>
      </c>
      <c r="BY72" s="109">
        <f>'6A'!AX$121</f>
        <v>0</v>
      </c>
      <c r="BZ72" s="109">
        <f>'6A'!AY$121</f>
        <v>0</v>
      </c>
      <c r="CA72" s="262">
        <f>'6A'!AN$122</f>
        <v>0</v>
      </c>
      <c r="CB72" s="262">
        <f>'6A'!AO$122</f>
        <v>0</v>
      </c>
      <c r="CC72" s="262">
        <f>'6A'!AP$122</f>
        <v>0</v>
      </c>
      <c r="CD72" s="262">
        <f>'6A'!AQ$122</f>
        <v>0</v>
      </c>
      <c r="CE72" s="262">
        <f>'6A'!AR$122</f>
        <v>0</v>
      </c>
      <c r="CF72" s="262">
        <f>'6A'!AS$122</f>
        <v>0</v>
      </c>
      <c r="CG72" s="262">
        <f>'6A'!AT$122</f>
        <v>0</v>
      </c>
      <c r="CH72" s="262">
        <f>'6A'!AU$122</f>
        <v>0</v>
      </c>
      <c r="CI72" s="262">
        <f>'6A'!AV$122</f>
        <v>0</v>
      </c>
      <c r="CJ72" s="262">
        <f>'6A'!AW$122</f>
        <v>0</v>
      </c>
      <c r="CK72" s="262">
        <f>'6A'!AX$122</f>
        <v>0</v>
      </c>
      <c r="CL72" s="262">
        <f>'6A'!AY$122</f>
        <v>0</v>
      </c>
      <c r="CM72" s="262">
        <f>'6A'!AN$123</f>
        <v>0</v>
      </c>
      <c r="CN72" s="262">
        <f>'6A'!AO$123</f>
        <v>0</v>
      </c>
      <c r="CO72" s="262">
        <f>'6A'!AP$123</f>
        <v>0</v>
      </c>
      <c r="CP72" s="262">
        <f>'6A'!AQ$123</f>
        <v>0</v>
      </c>
      <c r="CQ72" s="262">
        <f>'6A'!AR$123</f>
        <v>0</v>
      </c>
      <c r="CR72" s="262">
        <f>'6A'!AS$123</f>
        <v>0</v>
      </c>
      <c r="CS72" s="262">
        <f>'6A'!AT$123</f>
        <v>0</v>
      </c>
      <c r="CT72" s="262">
        <f>'6A'!AU$123</f>
        <v>0</v>
      </c>
      <c r="CU72" s="262">
        <f>'6A'!AV$123</f>
        <v>0</v>
      </c>
      <c r="CV72" s="262">
        <f>'6A'!AW$123</f>
        <v>0</v>
      </c>
      <c r="CW72" s="262">
        <f>'6A'!AX$123</f>
        <v>0</v>
      </c>
      <c r="CX72" s="262">
        <f>'6A'!AY$123</f>
        <v>0</v>
      </c>
      <c r="CY72" s="262">
        <f>'6A'!AN$124</f>
        <v>0</v>
      </c>
      <c r="CZ72" s="262">
        <f>'6A'!AO$124</f>
        <v>0</v>
      </c>
      <c r="DA72" s="262">
        <f>'6A'!AP$124</f>
        <v>0</v>
      </c>
      <c r="DB72" s="262">
        <f>'6A'!AQ$124</f>
        <v>0</v>
      </c>
      <c r="DC72" s="262">
        <f>'6A'!AR$124</f>
        <v>0</v>
      </c>
      <c r="DD72" s="262">
        <f>'6A'!AS$124</f>
        <v>0</v>
      </c>
      <c r="DE72" s="262">
        <f>'6A'!AT$124</f>
        <v>0</v>
      </c>
      <c r="DF72" s="262">
        <f>'6A'!AU$124</f>
        <v>0</v>
      </c>
      <c r="DG72" s="262">
        <f>'6A'!AV$124</f>
        <v>0</v>
      </c>
      <c r="DH72" s="262">
        <f>'6A'!AW$124</f>
        <v>0</v>
      </c>
      <c r="DI72" s="262">
        <f>'6A'!AX$124</f>
        <v>0</v>
      </c>
      <c r="DJ72" s="262">
        <f>'6A'!AY$124</f>
        <v>0</v>
      </c>
      <c r="DK72" s="109">
        <f>'6A'!AN$127</f>
        <v>0</v>
      </c>
      <c r="DL72" s="109">
        <f>'6A'!AO$127</f>
        <v>0</v>
      </c>
      <c r="DM72" s="109">
        <f>'6A'!AP$127</f>
        <v>0</v>
      </c>
      <c r="DN72" s="109">
        <f>'6A'!AQ$127</f>
        <v>0</v>
      </c>
      <c r="DO72" s="109">
        <f>'6A'!AR$127</f>
        <v>0</v>
      </c>
      <c r="DP72" s="109">
        <f>'6A'!AS$127</f>
        <v>0</v>
      </c>
      <c r="DQ72" s="109">
        <f>'6A'!AT$127</f>
        <v>0</v>
      </c>
      <c r="DR72" s="109">
        <f>'6A'!AU$127</f>
        <v>0</v>
      </c>
      <c r="DS72" s="109">
        <f>'6A'!AN$128</f>
        <v>0</v>
      </c>
      <c r="DT72" s="109">
        <f>'6A'!AO$128</f>
        <v>0</v>
      </c>
      <c r="DU72" s="109">
        <f>'6A'!AP$128</f>
        <v>0</v>
      </c>
      <c r="DV72" s="109">
        <f>'6A'!AQ$128</f>
        <v>0</v>
      </c>
      <c r="DW72" s="109">
        <f>'6A'!AR$128</f>
        <v>0</v>
      </c>
      <c r="DX72" s="109">
        <f>'6A'!AS$128</f>
        <v>0</v>
      </c>
      <c r="DY72" s="109">
        <f>'6A'!AT$128</f>
        <v>0</v>
      </c>
      <c r="DZ72" s="109">
        <f>'6A'!AU$128</f>
        <v>0</v>
      </c>
      <c r="EA72" s="109">
        <f>'6A'!AN$129</f>
        <v>0</v>
      </c>
      <c r="EB72" s="109">
        <f>'6A'!AO$129</f>
        <v>0</v>
      </c>
      <c r="EC72" s="109">
        <f>'6A'!AP$129</f>
        <v>0</v>
      </c>
      <c r="ED72" s="109">
        <f>'6A'!AQ$129</f>
        <v>0</v>
      </c>
      <c r="EE72" s="109">
        <f>'6A'!AR$129</f>
        <v>0</v>
      </c>
      <c r="EF72" s="109">
        <f>'6A'!AS$129</f>
        <v>0</v>
      </c>
      <c r="EG72" s="109">
        <f>'6A'!AT$129</f>
        <v>0</v>
      </c>
      <c r="EH72" s="109">
        <f>'6A'!AU$129</f>
        <v>0</v>
      </c>
      <c r="EI72" s="109">
        <f>'6A'!AN$130</f>
        <v>0</v>
      </c>
      <c r="EJ72" s="109">
        <f>'6A'!AO$130</f>
        <v>0</v>
      </c>
      <c r="EK72" s="109">
        <f>'6A'!AP$130</f>
        <v>0</v>
      </c>
      <c r="EL72" s="109">
        <f>'6A'!AQ$130</f>
        <v>0</v>
      </c>
      <c r="EM72" s="109">
        <f>'6A'!AR$130</f>
        <v>0</v>
      </c>
      <c r="EN72" s="109">
        <f>'6A'!AS$130</f>
        <v>0</v>
      </c>
      <c r="EO72" s="109">
        <f>'6A'!AT$130</f>
        <v>0</v>
      </c>
      <c r="EP72" s="109">
        <f>'6A'!AU$130</f>
        <v>0</v>
      </c>
      <c r="EQ72" s="109">
        <f>'6A'!AN$131</f>
        <v>0</v>
      </c>
      <c r="ER72" s="109">
        <f>'6A'!AO$131</f>
        <v>0</v>
      </c>
      <c r="ES72" s="109">
        <f>'6A'!AP$131</f>
        <v>0</v>
      </c>
      <c r="ET72" s="109">
        <f>'6A'!AQ$131</f>
        <v>0</v>
      </c>
      <c r="EU72" s="109">
        <f>'6A'!AR$131</f>
        <v>0</v>
      </c>
      <c r="EV72" s="109">
        <f>'6A'!AS$131</f>
        <v>0</v>
      </c>
      <c r="EW72" s="109">
        <f>'6A'!AT$131</f>
        <v>0</v>
      </c>
      <c r="EX72" s="109">
        <f>'6A'!AU$131</f>
        <v>0</v>
      </c>
      <c r="EY72" s="109">
        <f>'6A'!AN$132</f>
        <v>0</v>
      </c>
      <c r="EZ72" s="109">
        <f>'6A'!AO$132</f>
        <v>0</v>
      </c>
      <c r="FA72" s="109">
        <f>'6A'!AP$132</f>
        <v>0</v>
      </c>
      <c r="FB72" s="109">
        <f>'6A'!AQ$132</f>
        <v>0</v>
      </c>
      <c r="FC72" s="109">
        <f>'6A'!AR$132</f>
        <v>0</v>
      </c>
      <c r="FD72" s="109">
        <f>'6A'!AS$132</f>
        <v>0</v>
      </c>
      <c r="FE72" s="109">
        <f>'6A'!AT$132</f>
        <v>0</v>
      </c>
      <c r="FF72" s="109">
        <f>'6A'!AU$132</f>
        <v>0</v>
      </c>
      <c r="FG72" s="109">
        <f>'6A'!AN$133</f>
        <v>0</v>
      </c>
      <c r="FH72" s="109">
        <f>'6A'!AO$133</f>
        <v>0</v>
      </c>
      <c r="FI72" s="109">
        <f>'6A'!AP$133</f>
        <v>0</v>
      </c>
      <c r="FJ72" s="109">
        <f>'6A'!AQ$133</f>
        <v>0</v>
      </c>
      <c r="FK72" s="109">
        <f>'6A'!AR$133</f>
        <v>0</v>
      </c>
      <c r="FL72" s="109">
        <f>'6A'!AS$133</f>
        <v>0</v>
      </c>
      <c r="FM72" s="109">
        <f>'6A'!AT$133</f>
        <v>0</v>
      </c>
      <c r="FN72" s="109">
        <f>'6A'!AU$133</f>
        <v>0</v>
      </c>
      <c r="FO72" s="109">
        <f>'6A'!AN$134</f>
        <v>0</v>
      </c>
      <c r="FP72" s="109">
        <f>'6A'!AO$134</f>
        <v>0</v>
      </c>
      <c r="FQ72" s="109">
        <f>'6A'!AP$134</f>
        <v>0</v>
      </c>
      <c r="FR72" s="109">
        <f>'6A'!AQ$134</f>
        <v>0</v>
      </c>
      <c r="FS72" s="109">
        <f>'6A'!AR$134</f>
        <v>0</v>
      </c>
      <c r="FT72" s="109">
        <f>'6A'!AS$134</f>
        <v>0</v>
      </c>
      <c r="FU72" s="109">
        <f>'6A'!AT$134</f>
        <v>0</v>
      </c>
      <c r="FV72" s="109">
        <f>'6A'!AU$134</f>
        <v>0</v>
      </c>
      <c r="FW72" s="109">
        <f>'6A'!AN$137</f>
        <v>0</v>
      </c>
      <c r="FX72" s="109">
        <f>'6A'!AO$137</f>
        <v>0</v>
      </c>
      <c r="FY72" s="109">
        <f>'6A'!AP$137</f>
        <v>0</v>
      </c>
      <c r="FZ72" s="109">
        <f>'6A'!AQ$137</f>
        <v>0</v>
      </c>
      <c r="GA72" s="109">
        <f>'6A'!AR$137</f>
        <v>0</v>
      </c>
      <c r="GB72" s="109">
        <f>'6A'!AS$137</f>
        <v>0</v>
      </c>
      <c r="GC72" s="109">
        <f>'6A'!AT$137</f>
        <v>0</v>
      </c>
      <c r="GD72" s="109">
        <f>'6A'!AU$137</f>
        <v>0</v>
      </c>
      <c r="GE72" s="109">
        <f>'6A'!AN$138</f>
        <v>0</v>
      </c>
      <c r="GF72" s="109">
        <f>'6A'!AO$138</f>
        <v>0</v>
      </c>
      <c r="GG72" s="109">
        <f>'6A'!AP$138</f>
        <v>0</v>
      </c>
      <c r="GH72" s="109">
        <f>'6A'!AQ$138</f>
        <v>0</v>
      </c>
      <c r="GI72" s="109">
        <f>'6A'!AR$138</f>
        <v>0</v>
      </c>
      <c r="GJ72" s="109">
        <f>'6A'!AS$138</f>
        <v>0</v>
      </c>
      <c r="GK72" s="109">
        <f>'6A'!AT$138</f>
        <v>0</v>
      </c>
      <c r="GL72" s="109">
        <f>'6A'!AU$138</f>
        <v>0</v>
      </c>
      <c r="GM72" s="109">
        <f>'6A'!AN$139</f>
        <v>0</v>
      </c>
      <c r="GN72" s="109">
        <f>'6A'!AO$139</f>
        <v>0</v>
      </c>
      <c r="GO72" s="109">
        <f>'6A'!AP$139</f>
        <v>0</v>
      </c>
      <c r="GP72" s="109">
        <f>'6A'!AQ$139</f>
        <v>0</v>
      </c>
      <c r="GQ72" s="109">
        <f>'6A'!AR$139</f>
        <v>0</v>
      </c>
      <c r="GR72" s="109">
        <f>'6A'!AS$139</f>
        <v>0</v>
      </c>
      <c r="GS72" s="109">
        <f>'6A'!AT$139</f>
        <v>0</v>
      </c>
      <c r="GT72" s="109">
        <f>'6A'!AU$139</f>
        <v>0</v>
      </c>
      <c r="GU72" s="109">
        <f>'6A'!AN$140</f>
        <v>0</v>
      </c>
      <c r="GV72" s="109">
        <f>'6A'!AO$140</f>
        <v>0</v>
      </c>
      <c r="GW72" s="109">
        <f>'6A'!AP$140</f>
        <v>0</v>
      </c>
      <c r="GX72" s="109">
        <f>'6A'!AQ$140</f>
        <v>0</v>
      </c>
      <c r="GY72" s="109">
        <f>'6A'!AR$140</f>
        <v>0</v>
      </c>
      <c r="GZ72" s="109">
        <f>'6A'!AS$140</f>
        <v>0</v>
      </c>
      <c r="HA72" s="109">
        <f>'6A'!AT$140</f>
        <v>0</v>
      </c>
      <c r="HB72" s="109">
        <f>'6A'!AU$140</f>
        <v>0</v>
      </c>
      <c r="HC72" s="109">
        <f>'6A'!AN$141</f>
        <v>0</v>
      </c>
      <c r="HD72" s="109">
        <f>'6A'!AO$141</f>
        <v>0</v>
      </c>
      <c r="HE72" s="109">
        <f>'6A'!AP$141</f>
        <v>0</v>
      </c>
      <c r="HF72" s="109">
        <f>'6A'!AQ$141</f>
        <v>0</v>
      </c>
      <c r="HG72" s="109">
        <f>'6A'!AR$141</f>
        <v>0</v>
      </c>
      <c r="HH72" s="109">
        <f>'6A'!AS$141</f>
        <v>0</v>
      </c>
      <c r="HI72" s="109">
        <f>'6A'!AT$141</f>
        <v>0</v>
      </c>
      <c r="HJ72" s="109">
        <f>'6A'!AU$141</f>
        <v>0</v>
      </c>
      <c r="HK72" s="109">
        <f>'6A'!AN$142</f>
        <v>0</v>
      </c>
      <c r="HL72" s="109">
        <f>'6A'!AO$142</f>
        <v>0</v>
      </c>
      <c r="HM72" s="109">
        <f>'6A'!AP$142</f>
        <v>0</v>
      </c>
      <c r="HN72" s="109">
        <f>'6A'!AQ$142</f>
        <v>0</v>
      </c>
      <c r="HO72" s="109">
        <f>'6A'!AR$142</f>
        <v>0</v>
      </c>
      <c r="HP72" s="109">
        <f>'6A'!AS$142</f>
        <v>0</v>
      </c>
      <c r="HQ72" s="109">
        <f>'6A'!AT$142</f>
        <v>0</v>
      </c>
      <c r="HR72" s="109">
        <f>'6A'!AU$142</f>
        <v>0</v>
      </c>
      <c r="HS72" s="109">
        <f>'6A'!AN$143</f>
        <v>0</v>
      </c>
      <c r="HT72" s="109">
        <f>'6A'!AO$143</f>
        <v>0</v>
      </c>
      <c r="HU72" s="109">
        <f>'6A'!AP$143</f>
        <v>0</v>
      </c>
      <c r="HV72" s="109">
        <f>'6A'!AQ$143</f>
        <v>0</v>
      </c>
      <c r="HW72" s="109">
        <f>'6A'!AR$143</f>
        <v>0</v>
      </c>
      <c r="HX72" s="109">
        <f>'6A'!AS$143</f>
        <v>0</v>
      </c>
      <c r="HY72" s="109">
        <f>'6A'!AT$143</f>
        <v>0</v>
      </c>
      <c r="HZ72" s="109">
        <f>'6A'!AU$143</f>
        <v>0</v>
      </c>
      <c r="IA72" s="109">
        <f>'6A'!AN$144</f>
        <v>0</v>
      </c>
      <c r="IB72" s="109">
        <f>'6A'!AO$144</f>
        <v>0</v>
      </c>
      <c r="IC72" s="109">
        <f>'6A'!AP$144</f>
        <v>0</v>
      </c>
      <c r="ID72" s="109">
        <f>'6A'!AQ$144</f>
        <v>0</v>
      </c>
      <c r="IE72" s="109">
        <f>'6A'!AR$144</f>
        <v>0</v>
      </c>
      <c r="IF72" s="109">
        <f>'6A'!AS$144</f>
        <v>0</v>
      </c>
      <c r="IG72" s="109">
        <f>'6A'!AT$144</f>
        <v>0</v>
      </c>
      <c r="IH72" s="109">
        <f>'6A'!AU$144</f>
        <v>0</v>
      </c>
    </row>
    <row r="73" spans="18:242">
      <c r="R73" s="107">
        <v>7</v>
      </c>
      <c r="S73" s="109">
        <f>'7A'!AN$117</f>
        <v>0</v>
      </c>
      <c r="T73" s="109">
        <f>'7A'!AO$117</f>
        <v>0</v>
      </c>
      <c r="U73" s="109">
        <f>'7A'!AP$117</f>
        <v>0</v>
      </c>
      <c r="V73" s="109">
        <f>'7A'!AQ$117</f>
        <v>0</v>
      </c>
      <c r="W73" s="109">
        <f>'7A'!AR$117</f>
        <v>0</v>
      </c>
      <c r="X73" s="109">
        <f>'7A'!AS$117</f>
        <v>0</v>
      </c>
      <c r="Y73" s="109">
        <f>'7A'!AT$117</f>
        <v>0</v>
      </c>
      <c r="Z73" s="109">
        <f>'7A'!AU$117</f>
        <v>0</v>
      </c>
      <c r="AA73" s="109">
        <f>'7A'!AV$117</f>
        <v>0</v>
      </c>
      <c r="AB73" s="109">
        <f>'7A'!AW$117</f>
        <v>0</v>
      </c>
      <c r="AC73" s="109">
        <f>'7A'!AX$117</f>
        <v>0</v>
      </c>
      <c r="AD73" s="109">
        <f>'7A'!AY$117</f>
        <v>0</v>
      </c>
      <c r="AE73" s="109">
        <f>'7A'!AN$118</f>
        <v>0</v>
      </c>
      <c r="AF73" s="109">
        <f>'7A'!AO$118</f>
        <v>0</v>
      </c>
      <c r="AG73" s="109">
        <f>'7A'!AP$118</f>
        <v>0</v>
      </c>
      <c r="AH73" s="109">
        <f>'7A'!AQ$118</f>
        <v>0</v>
      </c>
      <c r="AI73" s="109">
        <f>'7A'!AR$118</f>
        <v>0</v>
      </c>
      <c r="AJ73" s="109">
        <f>'7A'!AS$118</f>
        <v>0</v>
      </c>
      <c r="AK73" s="109">
        <f>'7A'!AT$118</f>
        <v>0</v>
      </c>
      <c r="AL73" s="109">
        <f>'7A'!AU$118</f>
        <v>0</v>
      </c>
      <c r="AM73" s="109">
        <f>'7A'!AV$118</f>
        <v>0</v>
      </c>
      <c r="AN73" s="109">
        <f>'7A'!AW$118</f>
        <v>0</v>
      </c>
      <c r="AO73" s="109">
        <f>'7A'!AX$118</f>
        <v>0</v>
      </c>
      <c r="AP73" s="109">
        <f>'7A'!AY$118</f>
        <v>0</v>
      </c>
      <c r="AQ73" s="109">
        <f>'7A'!AN$119</f>
        <v>0</v>
      </c>
      <c r="AR73" s="109">
        <f>'7A'!AO$119</f>
        <v>0</v>
      </c>
      <c r="AS73" s="109">
        <f>'7A'!AP$119</f>
        <v>0</v>
      </c>
      <c r="AT73" s="109">
        <f>'7A'!AQ$119</f>
        <v>0</v>
      </c>
      <c r="AU73" s="109">
        <f>'7A'!AR$119</f>
        <v>0</v>
      </c>
      <c r="AV73" s="109">
        <f>'7A'!AS$119</f>
        <v>0</v>
      </c>
      <c r="AW73" s="109">
        <f>'7A'!AT$119</f>
        <v>0</v>
      </c>
      <c r="AX73" s="109">
        <f>'7A'!AU$119</f>
        <v>0</v>
      </c>
      <c r="AY73" s="109">
        <f>'7A'!AV$119</f>
        <v>0</v>
      </c>
      <c r="AZ73" s="109">
        <f>'7A'!AW$119</f>
        <v>0</v>
      </c>
      <c r="BA73" s="109">
        <f>'7A'!AX$119</f>
        <v>0</v>
      </c>
      <c r="BB73" s="109">
        <f>'7A'!AY$119</f>
        <v>0</v>
      </c>
      <c r="BC73" s="109">
        <f>'7A'!AN$120</f>
        <v>0</v>
      </c>
      <c r="BD73" s="109">
        <f>'7A'!AO$120</f>
        <v>0</v>
      </c>
      <c r="BE73" s="109">
        <f>'7A'!AP$120</f>
        <v>0</v>
      </c>
      <c r="BF73" s="109">
        <f>'7A'!AQ$120</f>
        <v>0</v>
      </c>
      <c r="BG73" s="109">
        <f>'7A'!AR$120</f>
        <v>0</v>
      </c>
      <c r="BH73" s="109">
        <f>'7A'!AS$120</f>
        <v>0</v>
      </c>
      <c r="BI73" s="109">
        <f>'7A'!AT$120</f>
        <v>0</v>
      </c>
      <c r="BJ73" s="109">
        <f>'7A'!AU$120</f>
        <v>0</v>
      </c>
      <c r="BK73" s="109">
        <f>'7A'!AV$120</f>
        <v>0</v>
      </c>
      <c r="BL73" s="109">
        <f>'7A'!AW$120</f>
        <v>0</v>
      </c>
      <c r="BM73" s="109">
        <f>'7A'!AX$120</f>
        <v>0</v>
      </c>
      <c r="BN73" s="109">
        <f>'7A'!AY$120</f>
        <v>0</v>
      </c>
      <c r="BO73" s="109">
        <f>'7A'!AN$121</f>
        <v>0</v>
      </c>
      <c r="BP73" s="109">
        <f>'7A'!AO$121</f>
        <v>0</v>
      </c>
      <c r="BQ73" s="109">
        <f>'7A'!AP$121</f>
        <v>0</v>
      </c>
      <c r="BR73" s="109">
        <f>'7A'!AQ$121</f>
        <v>0</v>
      </c>
      <c r="BS73" s="109">
        <f>'7A'!AR$121</f>
        <v>0</v>
      </c>
      <c r="BT73" s="109">
        <f>'7A'!AS$121</f>
        <v>0</v>
      </c>
      <c r="BU73" s="109">
        <f>'7A'!AT$121</f>
        <v>0</v>
      </c>
      <c r="BV73" s="109">
        <f>'7A'!AU$121</f>
        <v>0</v>
      </c>
      <c r="BW73" s="109">
        <f>'7A'!AV$121</f>
        <v>0</v>
      </c>
      <c r="BX73" s="109">
        <f>'7A'!AW$121</f>
        <v>0</v>
      </c>
      <c r="BY73" s="109">
        <f>'7A'!AX$121</f>
        <v>0</v>
      </c>
      <c r="BZ73" s="109">
        <f>'7A'!AY$121</f>
        <v>0</v>
      </c>
      <c r="CA73" s="262">
        <f>'7A'!AN$122</f>
        <v>0</v>
      </c>
      <c r="CB73" s="262">
        <f>'7A'!AO$122</f>
        <v>0</v>
      </c>
      <c r="CC73" s="262">
        <f>'7A'!AP$122</f>
        <v>0</v>
      </c>
      <c r="CD73" s="262">
        <f>'7A'!AQ$122</f>
        <v>0</v>
      </c>
      <c r="CE73" s="262">
        <f>'7A'!AR$122</f>
        <v>0</v>
      </c>
      <c r="CF73" s="262">
        <f>'7A'!AS$122</f>
        <v>0</v>
      </c>
      <c r="CG73" s="262">
        <f>'7A'!AT$122</f>
        <v>0</v>
      </c>
      <c r="CH73" s="262">
        <f>'7A'!AU$122</f>
        <v>0</v>
      </c>
      <c r="CI73" s="262">
        <f>'7A'!AV$122</f>
        <v>0</v>
      </c>
      <c r="CJ73" s="262">
        <f>'7A'!AW$122</f>
        <v>0</v>
      </c>
      <c r="CK73" s="262">
        <f>'7A'!AX$122</f>
        <v>0</v>
      </c>
      <c r="CL73" s="262">
        <f>'7A'!AY$122</f>
        <v>0</v>
      </c>
      <c r="CM73" s="262">
        <f>'7A'!AN$123</f>
        <v>0</v>
      </c>
      <c r="CN73" s="262">
        <f>'7A'!AO$123</f>
        <v>0</v>
      </c>
      <c r="CO73" s="262">
        <f>'7A'!AP$123</f>
        <v>0</v>
      </c>
      <c r="CP73" s="262">
        <f>'7A'!AQ$123</f>
        <v>0</v>
      </c>
      <c r="CQ73" s="262">
        <f>'7A'!AR$123</f>
        <v>0</v>
      </c>
      <c r="CR73" s="262">
        <f>'7A'!AS$123</f>
        <v>0</v>
      </c>
      <c r="CS73" s="262">
        <f>'7A'!AT$123</f>
        <v>0</v>
      </c>
      <c r="CT73" s="262">
        <f>'7A'!AU$123</f>
        <v>0</v>
      </c>
      <c r="CU73" s="262">
        <f>'7A'!AV$123</f>
        <v>0</v>
      </c>
      <c r="CV73" s="262">
        <f>'7A'!AW$123</f>
        <v>0</v>
      </c>
      <c r="CW73" s="262">
        <f>'7A'!AX$123</f>
        <v>0</v>
      </c>
      <c r="CX73" s="262">
        <f>'7A'!AY$123</f>
        <v>0</v>
      </c>
      <c r="CY73" s="262">
        <f>'7A'!AN$124</f>
        <v>0</v>
      </c>
      <c r="CZ73" s="262">
        <f>'7A'!AO$124</f>
        <v>0</v>
      </c>
      <c r="DA73" s="262">
        <f>'7A'!AP$124</f>
        <v>0</v>
      </c>
      <c r="DB73" s="262">
        <f>'7A'!AQ$124</f>
        <v>0</v>
      </c>
      <c r="DC73" s="262">
        <f>'7A'!AR$124</f>
        <v>0</v>
      </c>
      <c r="DD73" s="262">
        <f>'7A'!AS$124</f>
        <v>0</v>
      </c>
      <c r="DE73" s="262">
        <f>'7A'!AT$124</f>
        <v>0</v>
      </c>
      <c r="DF73" s="262">
        <f>'7A'!AU$124</f>
        <v>0</v>
      </c>
      <c r="DG73" s="262">
        <f>'7A'!AV$124</f>
        <v>0</v>
      </c>
      <c r="DH73" s="262">
        <f>'7A'!AW$124</f>
        <v>0</v>
      </c>
      <c r="DI73" s="262">
        <f>'7A'!AX$124</f>
        <v>0</v>
      </c>
      <c r="DJ73" s="262">
        <f>'7A'!AY$124</f>
        <v>0</v>
      </c>
      <c r="DK73" s="109">
        <f>'7A'!AN$127</f>
        <v>0</v>
      </c>
      <c r="DL73" s="109">
        <f>'7A'!AO$127</f>
        <v>0</v>
      </c>
      <c r="DM73" s="109">
        <f>'7A'!AP$127</f>
        <v>0</v>
      </c>
      <c r="DN73" s="109">
        <f>'7A'!AQ$127</f>
        <v>0</v>
      </c>
      <c r="DO73" s="109">
        <f>'7A'!AR$127</f>
        <v>0</v>
      </c>
      <c r="DP73" s="109">
        <f>'7A'!AS$127</f>
        <v>0</v>
      </c>
      <c r="DQ73" s="109">
        <f>'7A'!AT$127</f>
        <v>0</v>
      </c>
      <c r="DR73" s="109">
        <f>'7A'!AU$127</f>
        <v>0</v>
      </c>
      <c r="DS73" s="109">
        <f>'7A'!AN$128</f>
        <v>0</v>
      </c>
      <c r="DT73" s="109">
        <f>'7A'!AO$128</f>
        <v>0</v>
      </c>
      <c r="DU73" s="109">
        <f>'7A'!AP$128</f>
        <v>0</v>
      </c>
      <c r="DV73" s="109">
        <f>'7A'!AQ$128</f>
        <v>0</v>
      </c>
      <c r="DW73" s="109">
        <f>'7A'!AR$128</f>
        <v>0</v>
      </c>
      <c r="DX73" s="109">
        <f>'7A'!AS$128</f>
        <v>0</v>
      </c>
      <c r="DY73" s="109">
        <f>'7A'!AT$128</f>
        <v>0</v>
      </c>
      <c r="DZ73" s="109">
        <f>'7A'!AU$128</f>
        <v>0</v>
      </c>
      <c r="EA73" s="109">
        <f>'7A'!AN$129</f>
        <v>0</v>
      </c>
      <c r="EB73" s="109">
        <f>'7A'!AO$129</f>
        <v>0</v>
      </c>
      <c r="EC73" s="109">
        <f>'7A'!AP$129</f>
        <v>0</v>
      </c>
      <c r="ED73" s="109">
        <f>'7A'!AQ$129</f>
        <v>0</v>
      </c>
      <c r="EE73" s="109">
        <f>'7A'!AR$129</f>
        <v>0</v>
      </c>
      <c r="EF73" s="109">
        <f>'7A'!AS$129</f>
        <v>0</v>
      </c>
      <c r="EG73" s="109">
        <f>'7A'!AT$129</f>
        <v>0</v>
      </c>
      <c r="EH73" s="109">
        <f>'7A'!AU$129</f>
        <v>0</v>
      </c>
      <c r="EI73" s="109">
        <f>'7A'!AN$130</f>
        <v>0</v>
      </c>
      <c r="EJ73" s="109">
        <f>'7A'!AO$130</f>
        <v>0</v>
      </c>
      <c r="EK73" s="109">
        <f>'7A'!AP$130</f>
        <v>0</v>
      </c>
      <c r="EL73" s="109">
        <f>'7A'!AQ$130</f>
        <v>0</v>
      </c>
      <c r="EM73" s="109">
        <f>'7A'!AR$130</f>
        <v>0</v>
      </c>
      <c r="EN73" s="109">
        <f>'7A'!AS$130</f>
        <v>0</v>
      </c>
      <c r="EO73" s="109">
        <f>'7A'!AT$130</f>
        <v>0</v>
      </c>
      <c r="EP73" s="109">
        <f>'7A'!AU$130</f>
        <v>0</v>
      </c>
      <c r="EQ73" s="109">
        <f>'7A'!AN$131</f>
        <v>0</v>
      </c>
      <c r="ER73" s="109">
        <f>'7A'!AO$131</f>
        <v>0</v>
      </c>
      <c r="ES73" s="109">
        <f>'7A'!AP$131</f>
        <v>0</v>
      </c>
      <c r="ET73" s="109">
        <f>'7A'!AQ$131</f>
        <v>0</v>
      </c>
      <c r="EU73" s="109">
        <f>'7A'!AR$131</f>
        <v>0</v>
      </c>
      <c r="EV73" s="109">
        <f>'7A'!AS$131</f>
        <v>0</v>
      </c>
      <c r="EW73" s="109">
        <f>'7A'!AT$131</f>
        <v>0</v>
      </c>
      <c r="EX73" s="109">
        <f>'7A'!AU$131</f>
        <v>0</v>
      </c>
      <c r="EY73" s="109">
        <f>'7A'!AN$132</f>
        <v>0</v>
      </c>
      <c r="EZ73" s="109">
        <f>'7A'!AO$132</f>
        <v>0</v>
      </c>
      <c r="FA73" s="109">
        <f>'7A'!AP$132</f>
        <v>0</v>
      </c>
      <c r="FB73" s="109">
        <f>'7A'!AQ$132</f>
        <v>0</v>
      </c>
      <c r="FC73" s="109">
        <f>'7A'!AR$132</f>
        <v>0</v>
      </c>
      <c r="FD73" s="109">
        <f>'7A'!AS$132</f>
        <v>0</v>
      </c>
      <c r="FE73" s="109">
        <f>'7A'!AT$132</f>
        <v>0</v>
      </c>
      <c r="FF73" s="109">
        <f>'7A'!AU$132</f>
        <v>0</v>
      </c>
      <c r="FG73" s="109">
        <f>'7A'!AN$133</f>
        <v>0</v>
      </c>
      <c r="FH73" s="109">
        <f>'7A'!AO$133</f>
        <v>0</v>
      </c>
      <c r="FI73" s="109">
        <f>'7A'!AP$133</f>
        <v>0</v>
      </c>
      <c r="FJ73" s="109">
        <f>'7A'!AQ$133</f>
        <v>0</v>
      </c>
      <c r="FK73" s="109">
        <f>'7A'!AR$133</f>
        <v>0</v>
      </c>
      <c r="FL73" s="109">
        <f>'7A'!AS$133</f>
        <v>0</v>
      </c>
      <c r="FM73" s="109">
        <f>'7A'!AT$133</f>
        <v>0</v>
      </c>
      <c r="FN73" s="109">
        <f>'7A'!AU$133</f>
        <v>0</v>
      </c>
      <c r="FO73" s="109">
        <f>'7A'!AN$134</f>
        <v>0</v>
      </c>
      <c r="FP73" s="109">
        <f>'7A'!AO$134</f>
        <v>0</v>
      </c>
      <c r="FQ73" s="109">
        <f>'7A'!AP$134</f>
        <v>0</v>
      </c>
      <c r="FR73" s="109">
        <f>'7A'!AQ$134</f>
        <v>0</v>
      </c>
      <c r="FS73" s="109">
        <f>'7A'!AR$134</f>
        <v>0</v>
      </c>
      <c r="FT73" s="109">
        <f>'7A'!AS$134</f>
        <v>0</v>
      </c>
      <c r="FU73" s="109">
        <f>'7A'!AT$134</f>
        <v>0</v>
      </c>
      <c r="FV73" s="109">
        <f>'7A'!AU$134</f>
        <v>0</v>
      </c>
      <c r="FW73" s="109">
        <f>'7A'!AN$137</f>
        <v>0</v>
      </c>
      <c r="FX73" s="109">
        <f>'7A'!AO$137</f>
        <v>0</v>
      </c>
      <c r="FY73" s="109">
        <f>'7A'!AP$137</f>
        <v>0</v>
      </c>
      <c r="FZ73" s="109">
        <f>'7A'!AQ$137</f>
        <v>0</v>
      </c>
      <c r="GA73" s="109">
        <f>'7A'!AR$137</f>
        <v>0</v>
      </c>
      <c r="GB73" s="109">
        <f>'7A'!AS$137</f>
        <v>0</v>
      </c>
      <c r="GC73" s="109">
        <f>'7A'!AT$137</f>
        <v>0</v>
      </c>
      <c r="GD73" s="109">
        <f>'7A'!AU$137</f>
        <v>0</v>
      </c>
      <c r="GE73" s="109">
        <f>'7A'!AN$138</f>
        <v>0</v>
      </c>
      <c r="GF73" s="109">
        <f>'7A'!AO$138</f>
        <v>0</v>
      </c>
      <c r="GG73" s="109">
        <f>'7A'!AP$138</f>
        <v>0</v>
      </c>
      <c r="GH73" s="109">
        <f>'7A'!AQ$138</f>
        <v>0</v>
      </c>
      <c r="GI73" s="109">
        <f>'7A'!AR$138</f>
        <v>0</v>
      </c>
      <c r="GJ73" s="109">
        <f>'7A'!AS$138</f>
        <v>0</v>
      </c>
      <c r="GK73" s="109">
        <f>'7A'!AT$138</f>
        <v>0</v>
      </c>
      <c r="GL73" s="109">
        <f>'7A'!AU$138</f>
        <v>0</v>
      </c>
      <c r="GM73" s="109">
        <f>'7A'!AN$139</f>
        <v>0</v>
      </c>
      <c r="GN73" s="109">
        <f>'7A'!AO$139</f>
        <v>0</v>
      </c>
      <c r="GO73" s="109">
        <f>'7A'!AP$139</f>
        <v>0</v>
      </c>
      <c r="GP73" s="109">
        <f>'7A'!AQ$139</f>
        <v>0</v>
      </c>
      <c r="GQ73" s="109">
        <f>'7A'!AR$139</f>
        <v>0</v>
      </c>
      <c r="GR73" s="109">
        <f>'7A'!AS$139</f>
        <v>0</v>
      </c>
      <c r="GS73" s="109">
        <f>'7A'!AT$139</f>
        <v>0</v>
      </c>
      <c r="GT73" s="109">
        <f>'7A'!AU$139</f>
        <v>0</v>
      </c>
      <c r="GU73" s="109">
        <f>'7A'!AN$140</f>
        <v>0</v>
      </c>
      <c r="GV73" s="109">
        <f>'7A'!AO$140</f>
        <v>0</v>
      </c>
      <c r="GW73" s="109">
        <f>'7A'!AP$140</f>
        <v>0</v>
      </c>
      <c r="GX73" s="109">
        <f>'7A'!AQ$140</f>
        <v>0</v>
      </c>
      <c r="GY73" s="109">
        <f>'7A'!AR$140</f>
        <v>0</v>
      </c>
      <c r="GZ73" s="109">
        <f>'7A'!AS$140</f>
        <v>0</v>
      </c>
      <c r="HA73" s="109">
        <f>'7A'!AT$140</f>
        <v>0</v>
      </c>
      <c r="HB73" s="109">
        <f>'7A'!AU$140</f>
        <v>0</v>
      </c>
      <c r="HC73" s="109">
        <f>'7A'!AN$141</f>
        <v>0</v>
      </c>
      <c r="HD73" s="109">
        <f>'7A'!AO$141</f>
        <v>0</v>
      </c>
      <c r="HE73" s="109">
        <f>'7A'!AP$141</f>
        <v>0</v>
      </c>
      <c r="HF73" s="109">
        <f>'7A'!AQ$141</f>
        <v>0</v>
      </c>
      <c r="HG73" s="109">
        <f>'7A'!AR$141</f>
        <v>0</v>
      </c>
      <c r="HH73" s="109">
        <f>'7A'!AS$141</f>
        <v>0</v>
      </c>
      <c r="HI73" s="109">
        <f>'7A'!AT$141</f>
        <v>0</v>
      </c>
      <c r="HJ73" s="109">
        <f>'7A'!AU$141</f>
        <v>0</v>
      </c>
      <c r="HK73" s="109">
        <f>'7A'!AN$142</f>
        <v>0</v>
      </c>
      <c r="HL73" s="109">
        <f>'7A'!AO$142</f>
        <v>0</v>
      </c>
      <c r="HM73" s="109">
        <f>'7A'!AP$142</f>
        <v>0</v>
      </c>
      <c r="HN73" s="109">
        <f>'7A'!AQ$142</f>
        <v>0</v>
      </c>
      <c r="HO73" s="109">
        <f>'7A'!AR$142</f>
        <v>0</v>
      </c>
      <c r="HP73" s="109">
        <f>'7A'!AS$142</f>
        <v>0</v>
      </c>
      <c r="HQ73" s="109">
        <f>'7A'!AT$142</f>
        <v>0</v>
      </c>
      <c r="HR73" s="109">
        <f>'7A'!AU$142</f>
        <v>0</v>
      </c>
      <c r="HS73" s="109">
        <f>'7A'!AN$143</f>
        <v>0</v>
      </c>
      <c r="HT73" s="109">
        <f>'7A'!AO$143</f>
        <v>0</v>
      </c>
      <c r="HU73" s="109">
        <f>'7A'!AP$143</f>
        <v>0</v>
      </c>
      <c r="HV73" s="109">
        <f>'7A'!AQ$143</f>
        <v>0</v>
      </c>
      <c r="HW73" s="109">
        <f>'7A'!AR$143</f>
        <v>0</v>
      </c>
      <c r="HX73" s="109">
        <f>'7A'!AS$143</f>
        <v>0</v>
      </c>
      <c r="HY73" s="109">
        <f>'7A'!AT$143</f>
        <v>0</v>
      </c>
      <c r="HZ73" s="109">
        <f>'7A'!AU$143</f>
        <v>0</v>
      </c>
      <c r="IA73" s="109">
        <f>'7A'!AN$144</f>
        <v>0</v>
      </c>
      <c r="IB73" s="109">
        <f>'7A'!AO$144</f>
        <v>0</v>
      </c>
      <c r="IC73" s="109">
        <f>'7A'!AP$144</f>
        <v>0</v>
      </c>
      <c r="ID73" s="109">
        <f>'7A'!AQ$144</f>
        <v>0</v>
      </c>
      <c r="IE73" s="109">
        <f>'7A'!AR$144</f>
        <v>0</v>
      </c>
      <c r="IF73" s="109">
        <f>'7A'!AS$144</f>
        <v>0</v>
      </c>
      <c r="IG73" s="109">
        <f>'7A'!AT$144</f>
        <v>0</v>
      </c>
      <c r="IH73" s="109">
        <f>'7A'!AU$144</f>
        <v>0</v>
      </c>
    </row>
    <row r="74" spans="18:242">
      <c r="R74" s="107">
        <v>8</v>
      </c>
      <c r="S74" s="109">
        <f>'8A'!AN$117</f>
        <v>0</v>
      </c>
      <c r="T74" s="109">
        <f>'8A'!AO$117</f>
        <v>0</v>
      </c>
      <c r="U74" s="109">
        <f>'8A'!AP$117</f>
        <v>0</v>
      </c>
      <c r="V74" s="109">
        <f>'8A'!AQ$117</f>
        <v>0</v>
      </c>
      <c r="W74" s="109">
        <f>'8A'!AR$117</f>
        <v>0</v>
      </c>
      <c r="X74" s="109">
        <f>'8A'!AS$117</f>
        <v>0</v>
      </c>
      <c r="Y74" s="109">
        <f>'8A'!AT$117</f>
        <v>0</v>
      </c>
      <c r="Z74" s="109">
        <f>'8A'!AU$117</f>
        <v>0</v>
      </c>
      <c r="AA74" s="109">
        <f>'8A'!AV$117</f>
        <v>0</v>
      </c>
      <c r="AB74" s="109">
        <f>'8A'!AW$117</f>
        <v>0</v>
      </c>
      <c r="AC74" s="109">
        <f>'8A'!AX$117</f>
        <v>0</v>
      </c>
      <c r="AD74" s="109">
        <f>'8A'!AY$117</f>
        <v>0</v>
      </c>
      <c r="AE74" s="109">
        <f>'8A'!AN$118</f>
        <v>0</v>
      </c>
      <c r="AF74" s="109">
        <f>'8A'!AO$118</f>
        <v>0</v>
      </c>
      <c r="AG74" s="109">
        <f>'8A'!AP$118</f>
        <v>0</v>
      </c>
      <c r="AH74" s="109">
        <f>'8A'!AQ$118</f>
        <v>0</v>
      </c>
      <c r="AI74" s="109">
        <f>'8A'!AR$118</f>
        <v>0</v>
      </c>
      <c r="AJ74" s="109">
        <f>'8A'!AS$118</f>
        <v>0</v>
      </c>
      <c r="AK74" s="109">
        <f>'8A'!AT$118</f>
        <v>0</v>
      </c>
      <c r="AL74" s="109">
        <f>'8A'!AU$118</f>
        <v>0</v>
      </c>
      <c r="AM74" s="109">
        <f>'8A'!AV$118</f>
        <v>0</v>
      </c>
      <c r="AN74" s="109">
        <f>'8A'!AW$118</f>
        <v>0</v>
      </c>
      <c r="AO74" s="109">
        <f>'8A'!AX$118</f>
        <v>0</v>
      </c>
      <c r="AP74" s="109">
        <f>'8A'!AY$118</f>
        <v>0</v>
      </c>
      <c r="AQ74" s="109">
        <f>'8A'!AN$119</f>
        <v>0</v>
      </c>
      <c r="AR74" s="109">
        <f>'8A'!AO$119</f>
        <v>0</v>
      </c>
      <c r="AS74" s="109">
        <f>'8A'!AP$119</f>
        <v>0</v>
      </c>
      <c r="AT74" s="109">
        <f>'8A'!AQ$119</f>
        <v>0</v>
      </c>
      <c r="AU74" s="109">
        <f>'8A'!AR$119</f>
        <v>0</v>
      </c>
      <c r="AV74" s="109">
        <f>'8A'!AS$119</f>
        <v>0</v>
      </c>
      <c r="AW74" s="109">
        <f>'8A'!AT$119</f>
        <v>0</v>
      </c>
      <c r="AX74" s="109">
        <f>'8A'!AU$119</f>
        <v>0</v>
      </c>
      <c r="AY74" s="109">
        <f>'8A'!AV$119</f>
        <v>0</v>
      </c>
      <c r="AZ74" s="109">
        <f>'8A'!AW$119</f>
        <v>0</v>
      </c>
      <c r="BA74" s="109">
        <f>'8A'!AX$119</f>
        <v>0</v>
      </c>
      <c r="BB74" s="109">
        <f>'8A'!AY$119</f>
        <v>0</v>
      </c>
      <c r="BC74" s="109">
        <f>'8A'!AN$120</f>
        <v>0</v>
      </c>
      <c r="BD74" s="109">
        <f>'8A'!AO$120</f>
        <v>0</v>
      </c>
      <c r="BE74" s="109">
        <f>'8A'!AP$120</f>
        <v>0</v>
      </c>
      <c r="BF74" s="109">
        <f>'8A'!AQ$120</f>
        <v>0</v>
      </c>
      <c r="BG74" s="109">
        <f>'8A'!AR$120</f>
        <v>0</v>
      </c>
      <c r="BH74" s="109">
        <f>'8A'!AS$120</f>
        <v>0</v>
      </c>
      <c r="BI74" s="109">
        <f>'8A'!AT$120</f>
        <v>0</v>
      </c>
      <c r="BJ74" s="109">
        <f>'8A'!AU$120</f>
        <v>0</v>
      </c>
      <c r="BK74" s="109">
        <f>'8A'!AV$120</f>
        <v>0</v>
      </c>
      <c r="BL74" s="109">
        <f>'8A'!AW$120</f>
        <v>0</v>
      </c>
      <c r="BM74" s="109">
        <f>'8A'!AX$120</f>
        <v>0</v>
      </c>
      <c r="BN74" s="109">
        <f>'8A'!AY$120</f>
        <v>0</v>
      </c>
      <c r="BO74" s="109">
        <f>'8A'!AN$121</f>
        <v>0</v>
      </c>
      <c r="BP74" s="109">
        <f>'8A'!AO$121</f>
        <v>0</v>
      </c>
      <c r="BQ74" s="109">
        <f>'8A'!AP$121</f>
        <v>0</v>
      </c>
      <c r="BR74" s="109">
        <f>'8A'!AQ$121</f>
        <v>0</v>
      </c>
      <c r="BS74" s="109">
        <f>'8A'!AR$121</f>
        <v>0</v>
      </c>
      <c r="BT74" s="109">
        <f>'8A'!AS$121</f>
        <v>0</v>
      </c>
      <c r="BU74" s="109">
        <f>'8A'!AT$121</f>
        <v>0</v>
      </c>
      <c r="BV74" s="109">
        <f>'8A'!AU$121</f>
        <v>0</v>
      </c>
      <c r="BW74" s="109">
        <f>'8A'!AV$121</f>
        <v>0</v>
      </c>
      <c r="BX74" s="109">
        <f>'8A'!AW$121</f>
        <v>0</v>
      </c>
      <c r="BY74" s="109">
        <f>'8A'!AX$121</f>
        <v>0</v>
      </c>
      <c r="BZ74" s="109">
        <f>'8A'!AY$121</f>
        <v>0</v>
      </c>
      <c r="CA74" s="262">
        <f>'8A'!AN$122</f>
        <v>0</v>
      </c>
      <c r="CB74" s="262">
        <f>'8A'!AO$122</f>
        <v>0</v>
      </c>
      <c r="CC74" s="262">
        <f>'8A'!AP$122</f>
        <v>0</v>
      </c>
      <c r="CD74" s="262">
        <f>'8A'!AQ$122</f>
        <v>0</v>
      </c>
      <c r="CE74" s="262">
        <f>'8A'!AR$122</f>
        <v>0</v>
      </c>
      <c r="CF74" s="262">
        <f>'8A'!AS$122</f>
        <v>0</v>
      </c>
      <c r="CG74" s="262">
        <f>'8A'!AT$122</f>
        <v>0</v>
      </c>
      <c r="CH74" s="262">
        <f>'8A'!AU$122</f>
        <v>0</v>
      </c>
      <c r="CI74" s="262">
        <f>'8A'!AV$122</f>
        <v>0</v>
      </c>
      <c r="CJ74" s="262">
        <f>'8A'!AW$122</f>
        <v>0</v>
      </c>
      <c r="CK74" s="262">
        <f>'8A'!AX$122</f>
        <v>0</v>
      </c>
      <c r="CL74" s="262">
        <f>'8A'!AY$122</f>
        <v>0</v>
      </c>
      <c r="CM74" s="262">
        <f>'8A'!AN$123</f>
        <v>0</v>
      </c>
      <c r="CN74" s="262">
        <f>'8A'!AO$123</f>
        <v>0</v>
      </c>
      <c r="CO74" s="262">
        <f>'8A'!AP$123</f>
        <v>0</v>
      </c>
      <c r="CP74" s="262">
        <f>'8A'!AQ$123</f>
        <v>0</v>
      </c>
      <c r="CQ74" s="262">
        <f>'8A'!AR$123</f>
        <v>0</v>
      </c>
      <c r="CR74" s="262">
        <f>'8A'!AS$123</f>
        <v>0</v>
      </c>
      <c r="CS74" s="262">
        <f>'8A'!AT$123</f>
        <v>0</v>
      </c>
      <c r="CT74" s="262">
        <f>'8A'!AU$123</f>
        <v>0</v>
      </c>
      <c r="CU74" s="262">
        <f>'8A'!AV$123</f>
        <v>0</v>
      </c>
      <c r="CV74" s="262">
        <f>'8A'!AW$123</f>
        <v>0</v>
      </c>
      <c r="CW74" s="262">
        <f>'8A'!AX$123</f>
        <v>0</v>
      </c>
      <c r="CX74" s="262">
        <f>'8A'!AY$123</f>
        <v>0</v>
      </c>
      <c r="CY74" s="262">
        <f>'8A'!AN$124</f>
        <v>0</v>
      </c>
      <c r="CZ74" s="262">
        <f>'8A'!AO$124</f>
        <v>0</v>
      </c>
      <c r="DA74" s="262">
        <f>'8A'!AP$124</f>
        <v>0</v>
      </c>
      <c r="DB74" s="262">
        <f>'8A'!AQ$124</f>
        <v>0</v>
      </c>
      <c r="DC74" s="262">
        <f>'8A'!AR$124</f>
        <v>0</v>
      </c>
      <c r="DD74" s="262">
        <f>'8A'!AS$124</f>
        <v>0</v>
      </c>
      <c r="DE74" s="262">
        <f>'8A'!AT$124</f>
        <v>0</v>
      </c>
      <c r="DF74" s="262">
        <f>'8A'!AU$124</f>
        <v>0</v>
      </c>
      <c r="DG74" s="262">
        <f>'8A'!AV$124</f>
        <v>0</v>
      </c>
      <c r="DH74" s="262">
        <f>'8A'!AW$124</f>
        <v>0</v>
      </c>
      <c r="DI74" s="262">
        <f>'8A'!AX$124</f>
        <v>0</v>
      </c>
      <c r="DJ74" s="262">
        <f>'8A'!AY$124</f>
        <v>0</v>
      </c>
      <c r="DK74" s="109">
        <f>'8A'!AN$127</f>
        <v>0</v>
      </c>
      <c r="DL74" s="109">
        <f>'8A'!AO$127</f>
        <v>0</v>
      </c>
      <c r="DM74" s="109">
        <f>'8A'!AP$127</f>
        <v>0</v>
      </c>
      <c r="DN74" s="109">
        <f>'8A'!AQ$127</f>
        <v>0</v>
      </c>
      <c r="DO74" s="109">
        <f>'8A'!AR$127</f>
        <v>0</v>
      </c>
      <c r="DP74" s="109">
        <f>'8A'!AS$127</f>
        <v>0</v>
      </c>
      <c r="DQ74" s="109">
        <f>'8A'!AT$127</f>
        <v>0</v>
      </c>
      <c r="DR74" s="109">
        <f>'8A'!AU$127</f>
        <v>0</v>
      </c>
      <c r="DS74" s="109">
        <f>'8A'!AN$128</f>
        <v>0</v>
      </c>
      <c r="DT74" s="109">
        <f>'8A'!AO$128</f>
        <v>0</v>
      </c>
      <c r="DU74" s="109">
        <f>'8A'!AP$128</f>
        <v>0</v>
      </c>
      <c r="DV74" s="109">
        <f>'8A'!AQ$128</f>
        <v>0</v>
      </c>
      <c r="DW74" s="109">
        <f>'8A'!AR$128</f>
        <v>0</v>
      </c>
      <c r="DX74" s="109">
        <f>'8A'!AS$128</f>
        <v>0</v>
      </c>
      <c r="DY74" s="109">
        <f>'8A'!AT$128</f>
        <v>0</v>
      </c>
      <c r="DZ74" s="109">
        <f>'8A'!AU$128</f>
        <v>0</v>
      </c>
      <c r="EA74" s="109">
        <f>'8A'!AN$129</f>
        <v>0</v>
      </c>
      <c r="EB74" s="109">
        <f>'8A'!AO$129</f>
        <v>0</v>
      </c>
      <c r="EC74" s="109">
        <f>'8A'!AP$129</f>
        <v>0</v>
      </c>
      <c r="ED74" s="109">
        <f>'8A'!AQ$129</f>
        <v>0</v>
      </c>
      <c r="EE74" s="109">
        <f>'8A'!AR$129</f>
        <v>0</v>
      </c>
      <c r="EF74" s="109">
        <f>'8A'!AS$129</f>
        <v>0</v>
      </c>
      <c r="EG74" s="109">
        <f>'8A'!AT$129</f>
        <v>0</v>
      </c>
      <c r="EH74" s="109">
        <f>'8A'!AU$129</f>
        <v>0</v>
      </c>
      <c r="EI74" s="109">
        <f>'8A'!AN$130</f>
        <v>0</v>
      </c>
      <c r="EJ74" s="109">
        <f>'8A'!AO$130</f>
        <v>0</v>
      </c>
      <c r="EK74" s="109">
        <f>'8A'!AP$130</f>
        <v>0</v>
      </c>
      <c r="EL74" s="109">
        <f>'8A'!AQ$130</f>
        <v>0</v>
      </c>
      <c r="EM74" s="109">
        <f>'8A'!AR$130</f>
        <v>0</v>
      </c>
      <c r="EN74" s="109">
        <f>'8A'!AS$130</f>
        <v>0</v>
      </c>
      <c r="EO74" s="109">
        <f>'8A'!AT$130</f>
        <v>0</v>
      </c>
      <c r="EP74" s="109">
        <f>'8A'!AU$130</f>
        <v>0</v>
      </c>
      <c r="EQ74" s="109">
        <f>'8A'!AN$131</f>
        <v>0</v>
      </c>
      <c r="ER74" s="109">
        <f>'8A'!AO$131</f>
        <v>0</v>
      </c>
      <c r="ES74" s="109">
        <f>'8A'!AP$131</f>
        <v>0</v>
      </c>
      <c r="ET74" s="109">
        <f>'8A'!AQ$131</f>
        <v>0</v>
      </c>
      <c r="EU74" s="109">
        <f>'8A'!AR$131</f>
        <v>0</v>
      </c>
      <c r="EV74" s="109">
        <f>'8A'!AS$131</f>
        <v>0</v>
      </c>
      <c r="EW74" s="109">
        <f>'8A'!AT$131</f>
        <v>0</v>
      </c>
      <c r="EX74" s="109">
        <f>'8A'!AU$131</f>
        <v>0</v>
      </c>
      <c r="EY74" s="109">
        <f>'8A'!AN$132</f>
        <v>0</v>
      </c>
      <c r="EZ74" s="109">
        <f>'8A'!AO$132</f>
        <v>0</v>
      </c>
      <c r="FA74" s="109">
        <f>'8A'!AP$132</f>
        <v>0</v>
      </c>
      <c r="FB74" s="109">
        <f>'8A'!AQ$132</f>
        <v>0</v>
      </c>
      <c r="FC74" s="109">
        <f>'8A'!AR$132</f>
        <v>0</v>
      </c>
      <c r="FD74" s="109">
        <f>'8A'!AS$132</f>
        <v>0</v>
      </c>
      <c r="FE74" s="109">
        <f>'8A'!AT$132</f>
        <v>0</v>
      </c>
      <c r="FF74" s="109">
        <f>'8A'!AU$132</f>
        <v>0</v>
      </c>
      <c r="FG74" s="109">
        <f>'8A'!AN$133</f>
        <v>0</v>
      </c>
      <c r="FH74" s="109">
        <f>'8A'!AO$133</f>
        <v>0</v>
      </c>
      <c r="FI74" s="109">
        <f>'8A'!AP$133</f>
        <v>0</v>
      </c>
      <c r="FJ74" s="109">
        <f>'8A'!AQ$133</f>
        <v>0</v>
      </c>
      <c r="FK74" s="109">
        <f>'8A'!AR$133</f>
        <v>0</v>
      </c>
      <c r="FL74" s="109">
        <f>'8A'!AS$133</f>
        <v>0</v>
      </c>
      <c r="FM74" s="109">
        <f>'8A'!AT$133</f>
        <v>0</v>
      </c>
      <c r="FN74" s="109">
        <f>'8A'!AU$133</f>
        <v>0</v>
      </c>
      <c r="FO74" s="109">
        <f>'8A'!AN$134</f>
        <v>0</v>
      </c>
      <c r="FP74" s="109">
        <f>'8A'!AO$134</f>
        <v>0</v>
      </c>
      <c r="FQ74" s="109">
        <f>'8A'!AP$134</f>
        <v>0</v>
      </c>
      <c r="FR74" s="109">
        <f>'8A'!AQ$134</f>
        <v>0</v>
      </c>
      <c r="FS74" s="109">
        <f>'8A'!AR$134</f>
        <v>0</v>
      </c>
      <c r="FT74" s="109">
        <f>'8A'!AS$134</f>
        <v>0</v>
      </c>
      <c r="FU74" s="109">
        <f>'8A'!AT$134</f>
        <v>0</v>
      </c>
      <c r="FV74" s="109">
        <f>'8A'!AU$134</f>
        <v>0</v>
      </c>
      <c r="FW74" s="109">
        <f>'8A'!AN$137</f>
        <v>0</v>
      </c>
      <c r="FX74" s="109">
        <f>'8A'!AO$137</f>
        <v>0</v>
      </c>
      <c r="FY74" s="109">
        <f>'8A'!AP$137</f>
        <v>0</v>
      </c>
      <c r="FZ74" s="109">
        <f>'8A'!AQ$137</f>
        <v>0</v>
      </c>
      <c r="GA74" s="109">
        <f>'8A'!AR$137</f>
        <v>0</v>
      </c>
      <c r="GB74" s="109">
        <f>'8A'!AS$137</f>
        <v>0</v>
      </c>
      <c r="GC74" s="109">
        <f>'8A'!AT$137</f>
        <v>0</v>
      </c>
      <c r="GD74" s="109">
        <f>'8A'!AU$137</f>
        <v>0</v>
      </c>
      <c r="GE74" s="109">
        <f>'8A'!AN$138</f>
        <v>0</v>
      </c>
      <c r="GF74" s="109">
        <f>'8A'!AO$138</f>
        <v>0</v>
      </c>
      <c r="GG74" s="109">
        <f>'8A'!AP$138</f>
        <v>0</v>
      </c>
      <c r="GH74" s="109">
        <f>'8A'!AQ$138</f>
        <v>0</v>
      </c>
      <c r="GI74" s="109">
        <f>'8A'!AR$138</f>
        <v>0</v>
      </c>
      <c r="GJ74" s="109">
        <f>'8A'!AS$138</f>
        <v>0</v>
      </c>
      <c r="GK74" s="109">
        <f>'8A'!AT$138</f>
        <v>0</v>
      </c>
      <c r="GL74" s="109">
        <f>'8A'!AU$138</f>
        <v>0</v>
      </c>
      <c r="GM74" s="109">
        <f>'8A'!AN$139</f>
        <v>0</v>
      </c>
      <c r="GN74" s="109">
        <f>'8A'!AO$139</f>
        <v>0</v>
      </c>
      <c r="GO74" s="109">
        <f>'8A'!AP$139</f>
        <v>0</v>
      </c>
      <c r="GP74" s="109">
        <f>'8A'!AQ$139</f>
        <v>0</v>
      </c>
      <c r="GQ74" s="109">
        <f>'8A'!AR$139</f>
        <v>0</v>
      </c>
      <c r="GR74" s="109">
        <f>'8A'!AS$139</f>
        <v>0</v>
      </c>
      <c r="GS74" s="109">
        <f>'8A'!AT$139</f>
        <v>0</v>
      </c>
      <c r="GT74" s="109">
        <f>'8A'!AU$139</f>
        <v>0</v>
      </c>
      <c r="GU74" s="109">
        <f>'8A'!AN$140</f>
        <v>0</v>
      </c>
      <c r="GV74" s="109">
        <f>'8A'!AO$140</f>
        <v>0</v>
      </c>
      <c r="GW74" s="109">
        <f>'8A'!AP$140</f>
        <v>0</v>
      </c>
      <c r="GX74" s="109">
        <f>'8A'!AQ$140</f>
        <v>0</v>
      </c>
      <c r="GY74" s="109">
        <f>'8A'!AR$140</f>
        <v>0</v>
      </c>
      <c r="GZ74" s="109">
        <f>'8A'!AS$140</f>
        <v>0</v>
      </c>
      <c r="HA74" s="109">
        <f>'8A'!AT$140</f>
        <v>0</v>
      </c>
      <c r="HB74" s="109">
        <f>'8A'!AU$140</f>
        <v>0</v>
      </c>
      <c r="HC74" s="109">
        <f>'8A'!AN$141</f>
        <v>0</v>
      </c>
      <c r="HD74" s="109">
        <f>'8A'!AO$141</f>
        <v>0</v>
      </c>
      <c r="HE74" s="109">
        <f>'8A'!AP$141</f>
        <v>0</v>
      </c>
      <c r="HF74" s="109">
        <f>'8A'!AQ$141</f>
        <v>0</v>
      </c>
      <c r="HG74" s="109">
        <f>'8A'!AR$141</f>
        <v>0</v>
      </c>
      <c r="HH74" s="109">
        <f>'8A'!AS$141</f>
        <v>0</v>
      </c>
      <c r="HI74" s="109">
        <f>'8A'!AT$141</f>
        <v>0</v>
      </c>
      <c r="HJ74" s="109">
        <f>'8A'!AU$141</f>
        <v>0</v>
      </c>
      <c r="HK74" s="109">
        <f>'8A'!AN$142</f>
        <v>0</v>
      </c>
      <c r="HL74" s="109">
        <f>'8A'!AO$142</f>
        <v>0</v>
      </c>
      <c r="HM74" s="109">
        <f>'8A'!AP$142</f>
        <v>0</v>
      </c>
      <c r="HN74" s="109">
        <f>'8A'!AQ$142</f>
        <v>0</v>
      </c>
      <c r="HO74" s="109">
        <f>'8A'!AR$142</f>
        <v>0</v>
      </c>
      <c r="HP74" s="109">
        <f>'8A'!AS$142</f>
        <v>0</v>
      </c>
      <c r="HQ74" s="109">
        <f>'8A'!AT$142</f>
        <v>0</v>
      </c>
      <c r="HR74" s="109">
        <f>'8A'!AU$142</f>
        <v>0</v>
      </c>
      <c r="HS74" s="109">
        <f>'8A'!AN$143</f>
        <v>0</v>
      </c>
      <c r="HT74" s="109">
        <f>'8A'!AO$143</f>
        <v>0</v>
      </c>
      <c r="HU74" s="109">
        <f>'8A'!AP$143</f>
        <v>0</v>
      </c>
      <c r="HV74" s="109">
        <f>'8A'!AQ$143</f>
        <v>0</v>
      </c>
      <c r="HW74" s="109">
        <f>'8A'!AR$143</f>
        <v>0</v>
      </c>
      <c r="HX74" s="109">
        <f>'8A'!AS$143</f>
        <v>0</v>
      </c>
      <c r="HY74" s="109">
        <f>'8A'!AT$143</f>
        <v>0</v>
      </c>
      <c r="HZ74" s="109">
        <f>'8A'!AU$143</f>
        <v>0</v>
      </c>
      <c r="IA74" s="109">
        <f>'8A'!AN$144</f>
        <v>0</v>
      </c>
      <c r="IB74" s="109">
        <f>'8A'!AO$144</f>
        <v>0</v>
      </c>
      <c r="IC74" s="109">
        <f>'8A'!AP$144</f>
        <v>0</v>
      </c>
      <c r="ID74" s="109">
        <f>'8A'!AQ$144</f>
        <v>0</v>
      </c>
      <c r="IE74" s="109">
        <f>'8A'!AR$144</f>
        <v>0</v>
      </c>
      <c r="IF74" s="109">
        <f>'8A'!AS$144</f>
        <v>0</v>
      </c>
      <c r="IG74" s="109">
        <f>'8A'!AT$144</f>
        <v>0</v>
      </c>
      <c r="IH74" s="109">
        <f>'8A'!AU$144</f>
        <v>0</v>
      </c>
    </row>
    <row r="75" spans="18:242">
      <c r="R75" s="107">
        <v>9</v>
      </c>
      <c r="S75" s="109">
        <f>'9A'!AN$117</f>
        <v>0</v>
      </c>
      <c r="T75" s="109">
        <f>'9A'!AO$117</f>
        <v>0</v>
      </c>
      <c r="U75" s="109">
        <f>'9A'!AP$117</f>
        <v>0</v>
      </c>
      <c r="V75" s="109">
        <f>'9A'!AQ$117</f>
        <v>0</v>
      </c>
      <c r="W75" s="109">
        <f>'9A'!AR$117</f>
        <v>0</v>
      </c>
      <c r="X75" s="109">
        <f>'9A'!AS$117</f>
        <v>0</v>
      </c>
      <c r="Y75" s="109">
        <f>'9A'!AT$117</f>
        <v>0</v>
      </c>
      <c r="Z75" s="109">
        <f>'9A'!AU$117</f>
        <v>0</v>
      </c>
      <c r="AA75" s="109">
        <f>'9A'!AV$117</f>
        <v>0</v>
      </c>
      <c r="AB75" s="109">
        <f>'9A'!AW$117</f>
        <v>0</v>
      </c>
      <c r="AC75" s="109">
        <f>'9A'!AX$117</f>
        <v>0</v>
      </c>
      <c r="AD75" s="109">
        <f>'9A'!AY$117</f>
        <v>0</v>
      </c>
      <c r="AE75" s="109">
        <f>'9A'!AN$118</f>
        <v>0</v>
      </c>
      <c r="AF75" s="109">
        <f>'9A'!AO$118</f>
        <v>0</v>
      </c>
      <c r="AG75" s="109">
        <f>'9A'!AP$118</f>
        <v>0</v>
      </c>
      <c r="AH75" s="109">
        <f>'9A'!AQ$118</f>
        <v>0</v>
      </c>
      <c r="AI75" s="109">
        <f>'9A'!AR$118</f>
        <v>0</v>
      </c>
      <c r="AJ75" s="109">
        <f>'9A'!AS$118</f>
        <v>0</v>
      </c>
      <c r="AK75" s="109">
        <f>'9A'!AT$118</f>
        <v>0</v>
      </c>
      <c r="AL75" s="109">
        <f>'9A'!AU$118</f>
        <v>0</v>
      </c>
      <c r="AM75" s="109">
        <f>'9A'!AV$118</f>
        <v>0</v>
      </c>
      <c r="AN75" s="109">
        <f>'9A'!AW$118</f>
        <v>0</v>
      </c>
      <c r="AO75" s="109">
        <f>'9A'!AX$118</f>
        <v>0</v>
      </c>
      <c r="AP75" s="109">
        <f>'9A'!AY$118</f>
        <v>0</v>
      </c>
      <c r="AQ75" s="109">
        <f>'9A'!AN$119</f>
        <v>0</v>
      </c>
      <c r="AR75" s="109">
        <f>'9A'!AO$119</f>
        <v>0</v>
      </c>
      <c r="AS75" s="109">
        <f>'9A'!AP$119</f>
        <v>0</v>
      </c>
      <c r="AT75" s="109">
        <f>'9A'!AQ$119</f>
        <v>0</v>
      </c>
      <c r="AU75" s="109">
        <f>'9A'!AR$119</f>
        <v>0</v>
      </c>
      <c r="AV75" s="109">
        <f>'9A'!AS$119</f>
        <v>0</v>
      </c>
      <c r="AW75" s="109">
        <f>'9A'!AT$119</f>
        <v>0</v>
      </c>
      <c r="AX75" s="109">
        <f>'9A'!AU$119</f>
        <v>0</v>
      </c>
      <c r="AY75" s="109">
        <f>'9A'!AV$119</f>
        <v>0</v>
      </c>
      <c r="AZ75" s="109">
        <f>'9A'!AW$119</f>
        <v>0</v>
      </c>
      <c r="BA75" s="109">
        <f>'9A'!AX$119</f>
        <v>0</v>
      </c>
      <c r="BB75" s="109">
        <f>'9A'!AY$119</f>
        <v>0</v>
      </c>
      <c r="BC75" s="109">
        <f>'9A'!AN$120</f>
        <v>0</v>
      </c>
      <c r="BD75" s="109">
        <f>'9A'!AO$120</f>
        <v>0</v>
      </c>
      <c r="BE75" s="109">
        <f>'9A'!AP$120</f>
        <v>0</v>
      </c>
      <c r="BF75" s="109">
        <f>'9A'!AQ$120</f>
        <v>0</v>
      </c>
      <c r="BG75" s="109">
        <f>'9A'!AR$120</f>
        <v>0</v>
      </c>
      <c r="BH75" s="109">
        <f>'9A'!AS$120</f>
        <v>0</v>
      </c>
      <c r="BI75" s="109">
        <f>'9A'!AT$120</f>
        <v>0</v>
      </c>
      <c r="BJ75" s="109">
        <f>'9A'!AU$120</f>
        <v>0</v>
      </c>
      <c r="BK75" s="109">
        <f>'9A'!AV$120</f>
        <v>0</v>
      </c>
      <c r="BL75" s="109">
        <f>'9A'!AW$120</f>
        <v>0</v>
      </c>
      <c r="BM75" s="109">
        <f>'9A'!AX$120</f>
        <v>0</v>
      </c>
      <c r="BN75" s="109">
        <f>'9A'!AY$120</f>
        <v>0</v>
      </c>
      <c r="BO75" s="109">
        <f>'9A'!AN$121</f>
        <v>0</v>
      </c>
      <c r="BP75" s="109">
        <f>'9A'!AO$121</f>
        <v>0</v>
      </c>
      <c r="BQ75" s="109">
        <f>'9A'!AP$121</f>
        <v>0</v>
      </c>
      <c r="BR75" s="109">
        <f>'9A'!AQ$121</f>
        <v>0</v>
      </c>
      <c r="BS75" s="109">
        <f>'9A'!AR$121</f>
        <v>0</v>
      </c>
      <c r="BT75" s="109">
        <f>'9A'!AS$121</f>
        <v>0</v>
      </c>
      <c r="BU75" s="109">
        <f>'9A'!AT$121</f>
        <v>0</v>
      </c>
      <c r="BV75" s="109">
        <f>'9A'!AU$121</f>
        <v>0</v>
      </c>
      <c r="BW75" s="109">
        <f>'9A'!AV$121</f>
        <v>0</v>
      </c>
      <c r="BX75" s="109">
        <f>'9A'!AW$121</f>
        <v>0</v>
      </c>
      <c r="BY75" s="109">
        <f>'9A'!AX$121</f>
        <v>0</v>
      </c>
      <c r="BZ75" s="109">
        <f>'9A'!AY$121</f>
        <v>0</v>
      </c>
      <c r="CA75" s="262">
        <f>'9A'!AN$122</f>
        <v>0</v>
      </c>
      <c r="CB75" s="262">
        <f>'9A'!AO$122</f>
        <v>0</v>
      </c>
      <c r="CC75" s="262">
        <f>'9A'!AP$122</f>
        <v>0</v>
      </c>
      <c r="CD75" s="262">
        <f>'9A'!AQ$122</f>
        <v>0</v>
      </c>
      <c r="CE75" s="262">
        <f>'9A'!AR$122</f>
        <v>0</v>
      </c>
      <c r="CF75" s="262">
        <f>'9A'!AS$122</f>
        <v>0</v>
      </c>
      <c r="CG75" s="262">
        <f>'9A'!AT$122</f>
        <v>0</v>
      </c>
      <c r="CH75" s="262">
        <f>'9A'!AU$122</f>
        <v>0</v>
      </c>
      <c r="CI75" s="262">
        <f>'9A'!AV$122</f>
        <v>0</v>
      </c>
      <c r="CJ75" s="262">
        <f>'9A'!AW$122</f>
        <v>0</v>
      </c>
      <c r="CK75" s="262">
        <f>'9A'!AX$122</f>
        <v>0</v>
      </c>
      <c r="CL75" s="262">
        <f>'9A'!AY$122</f>
        <v>0</v>
      </c>
      <c r="CM75" s="262">
        <f>'9A'!AN$123</f>
        <v>0</v>
      </c>
      <c r="CN75" s="262">
        <f>'9A'!AO$123</f>
        <v>0</v>
      </c>
      <c r="CO75" s="262">
        <f>'9A'!AP$123</f>
        <v>0</v>
      </c>
      <c r="CP75" s="262">
        <f>'9A'!AQ$123</f>
        <v>0</v>
      </c>
      <c r="CQ75" s="262">
        <f>'9A'!AR$123</f>
        <v>0</v>
      </c>
      <c r="CR75" s="262">
        <f>'9A'!AS$123</f>
        <v>0</v>
      </c>
      <c r="CS75" s="262">
        <f>'9A'!AT$123</f>
        <v>0</v>
      </c>
      <c r="CT75" s="262">
        <f>'9A'!AU$123</f>
        <v>0</v>
      </c>
      <c r="CU75" s="262">
        <f>'9A'!AV$123</f>
        <v>0</v>
      </c>
      <c r="CV75" s="262">
        <f>'9A'!AW$123</f>
        <v>0</v>
      </c>
      <c r="CW75" s="262">
        <f>'9A'!AX$123</f>
        <v>0</v>
      </c>
      <c r="CX75" s="262">
        <f>'9A'!AY$123</f>
        <v>0</v>
      </c>
      <c r="CY75" s="262">
        <f>'9A'!AN$124</f>
        <v>0</v>
      </c>
      <c r="CZ75" s="262">
        <f>'9A'!AO$124</f>
        <v>0</v>
      </c>
      <c r="DA75" s="262">
        <f>'9A'!AP$124</f>
        <v>0</v>
      </c>
      <c r="DB75" s="262">
        <f>'9A'!AQ$124</f>
        <v>0</v>
      </c>
      <c r="DC75" s="262">
        <f>'9A'!AR$124</f>
        <v>0</v>
      </c>
      <c r="DD75" s="262">
        <f>'9A'!AS$124</f>
        <v>0</v>
      </c>
      <c r="DE75" s="262">
        <f>'9A'!AT$124</f>
        <v>0</v>
      </c>
      <c r="DF75" s="262">
        <f>'9A'!AU$124</f>
        <v>0</v>
      </c>
      <c r="DG75" s="262">
        <f>'9A'!AV$124</f>
        <v>0</v>
      </c>
      <c r="DH75" s="262">
        <f>'9A'!AW$124</f>
        <v>0</v>
      </c>
      <c r="DI75" s="262">
        <f>'9A'!AX$124</f>
        <v>0</v>
      </c>
      <c r="DJ75" s="262">
        <f>'9A'!AY$124</f>
        <v>0</v>
      </c>
      <c r="DK75" s="109">
        <f>'9A'!AN$127</f>
        <v>0</v>
      </c>
      <c r="DL75" s="109">
        <f>'9A'!AO$127</f>
        <v>0</v>
      </c>
      <c r="DM75" s="109">
        <f>'9A'!AP$127</f>
        <v>0</v>
      </c>
      <c r="DN75" s="109">
        <f>'9A'!AQ$127</f>
        <v>0</v>
      </c>
      <c r="DO75" s="109">
        <f>'9A'!AR$127</f>
        <v>0</v>
      </c>
      <c r="DP75" s="109">
        <f>'9A'!AS$127</f>
        <v>0</v>
      </c>
      <c r="DQ75" s="109">
        <f>'9A'!AT$127</f>
        <v>0</v>
      </c>
      <c r="DR75" s="109">
        <f>'9A'!AU$127</f>
        <v>0</v>
      </c>
      <c r="DS75" s="109">
        <f>'9A'!AN$128</f>
        <v>0</v>
      </c>
      <c r="DT75" s="109">
        <f>'9A'!AO$128</f>
        <v>0</v>
      </c>
      <c r="DU75" s="109">
        <f>'9A'!AP$128</f>
        <v>0</v>
      </c>
      <c r="DV75" s="109">
        <f>'9A'!AQ$128</f>
        <v>0</v>
      </c>
      <c r="DW75" s="109">
        <f>'9A'!AR$128</f>
        <v>0</v>
      </c>
      <c r="DX75" s="109">
        <f>'9A'!AS$128</f>
        <v>0</v>
      </c>
      <c r="DY75" s="109">
        <f>'9A'!AT$128</f>
        <v>0</v>
      </c>
      <c r="DZ75" s="109">
        <f>'9A'!AU$128</f>
        <v>0</v>
      </c>
      <c r="EA75" s="109">
        <f>'9A'!AN$129</f>
        <v>0</v>
      </c>
      <c r="EB75" s="109">
        <f>'9A'!AO$129</f>
        <v>0</v>
      </c>
      <c r="EC75" s="109">
        <f>'9A'!AP$129</f>
        <v>0</v>
      </c>
      <c r="ED75" s="109">
        <f>'9A'!AQ$129</f>
        <v>0</v>
      </c>
      <c r="EE75" s="109">
        <f>'9A'!AR$129</f>
        <v>0</v>
      </c>
      <c r="EF75" s="109">
        <f>'9A'!AS$129</f>
        <v>0</v>
      </c>
      <c r="EG75" s="109">
        <f>'9A'!AT$129</f>
        <v>0</v>
      </c>
      <c r="EH75" s="109">
        <f>'9A'!AU$129</f>
        <v>0</v>
      </c>
      <c r="EI75" s="109">
        <f>'9A'!AN$130</f>
        <v>0</v>
      </c>
      <c r="EJ75" s="109">
        <f>'9A'!AO$130</f>
        <v>0</v>
      </c>
      <c r="EK75" s="109">
        <f>'9A'!AP$130</f>
        <v>0</v>
      </c>
      <c r="EL75" s="109">
        <f>'9A'!AQ$130</f>
        <v>0</v>
      </c>
      <c r="EM75" s="109">
        <f>'9A'!AR$130</f>
        <v>0</v>
      </c>
      <c r="EN75" s="109">
        <f>'9A'!AS$130</f>
        <v>0</v>
      </c>
      <c r="EO75" s="109">
        <f>'9A'!AT$130</f>
        <v>0</v>
      </c>
      <c r="EP75" s="109">
        <f>'9A'!AU$130</f>
        <v>0</v>
      </c>
      <c r="EQ75" s="109">
        <f>'9A'!AN$131</f>
        <v>0</v>
      </c>
      <c r="ER75" s="109">
        <f>'9A'!AO$131</f>
        <v>0</v>
      </c>
      <c r="ES75" s="109">
        <f>'9A'!AP$131</f>
        <v>0</v>
      </c>
      <c r="ET75" s="109">
        <f>'9A'!AQ$131</f>
        <v>0</v>
      </c>
      <c r="EU75" s="109">
        <f>'9A'!AR$131</f>
        <v>0</v>
      </c>
      <c r="EV75" s="109">
        <f>'9A'!AS$131</f>
        <v>0</v>
      </c>
      <c r="EW75" s="109">
        <f>'9A'!AT$131</f>
        <v>0</v>
      </c>
      <c r="EX75" s="109">
        <f>'9A'!AU$131</f>
        <v>0</v>
      </c>
      <c r="EY75" s="109">
        <f>'9A'!AN$132</f>
        <v>0</v>
      </c>
      <c r="EZ75" s="109">
        <f>'9A'!AO$132</f>
        <v>0</v>
      </c>
      <c r="FA75" s="109">
        <f>'9A'!AP$132</f>
        <v>0</v>
      </c>
      <c r="FB75" s="109">
        <f>'9A'!AQ$132</f>
        <v>0</v>
      </c>
      <c r="FC75" s="109">
        <f>'9A'!AR$132</f>
        <v>0</v>
      </c>
      <c r="FD75" s="109">
        <f>'9A'!AS$132</f>
        <v>0</v>
      </c>
      <c r="FE75" s="109">
        <f>'9A'!AT$132</f>
        <v>0</v>
      </c>
      <c r="FF75" s="109">
        <f>'9A'!AU$132</f>
        <v>0</v>
      </c>
      <c r="FG75" s="109">
        <f>'9A'!AN$133</f>
        <v>0</v>
      </c>
      <c r="FH75" s="109">
        <f>'9A'!AO$133</f>
        <v>0</v>
      </c>
      <c r="FI75" s="109">
        <f>'9A'!AP$133</f>
        <v>0</v>
      </c>
      <c r="FJ75" s="109">
        <f>'9A'!AQ$133</f>
        <v>0</v>
      </c>
      <c r="FK75" s="109">
        <f>'9A'!AR$133</f>
        <v>0</v>
      </c>
      <c r="FL75" s="109">
        <f>'9A'!AS$133</f>
        <v>0</v>
      </c>
      <c r="FM75" s="109">
        <f>'9A'!AT$133</f>
        <v>0</v>
      </c>
      <c r="FN75" s="109">
        <f>'9A'!AU$133</f>
        <v>0</v>
      </c>
      <c r="FO75" s="109">
        <f>'9A'!AN$134</f>
        <v>0</v>
      </c>
      <c r="FP75" s="109">
        <f>'9A'!AO$134</f>
        <v>0</v>
      </c>
      <c r="FQ75" s="109">
        <f>'9A'!AP$134</f>
        <v>0</v>
      </c>
      <c r="FR75" s="109">
        <f>'9A'!AQ$134</f>
        <v>0</v>
      </c>
      <c r="FS75" s="109">
        <f>'9A'!AR$134</f>
        <v>0</v>
      </c>
      <c r="FT75" s="109">
        <f>'9A'!AS$134</f>
        <v>0</v>
      </c>
      <c r="FU75" s="109">
        <f>'9A'!AT$134</f>
        <v>0</v>
      </c>
      <c r="FV75" s="109">
        <f>'9A'!AU$134</f>
        <v>0</v>
      </c>
      <c r="FW75" s="109">
        <f>'9A'!AN$137</f>
        <v>0</v>
      </c>
      <c r="FX75" s="109">
        <f>'9A'!AO$137</f>
        <v>0</v>
      </c>
      <c r="FY75" s="109">
        <f>'9A'!AP$137</f>
        <v>0</v>
      </c>
      <c r="FZ75" s="109">
        <f>'9A'!AQ$137</f>
        <v>0</v>
      </c>
      <c r="GA75" s="109">
        <f>'9A'!AR$137</f>
        <v>0</v>
      </c>
      <c r="GB75" s="109">
        <f>'9A'!AS$137</f>
        <v>0</v>
      </c>
      <c r="GC75" s="109">
        <f>'9A'!AT$137</f>
        <v>0</v>
      </c>
      <c r="GD75" s="109">
        <f>'9A'!AU$137</f>
        <v>0</v>
      </c>
      <c r="GE75" s="109">
        <f>'9A'!AN$138</f>
        <v>0</v>
      </c>
      <c r="GF75" s="109">
        <f>'9A'!AO$138</f>
        <v>0</v>
      </c>
      <c r="GG75" s="109">
        <f>'9A'!AP$138</f>
        <v>0</v>
      </c>
      <c r="GH75" s="109">
        <f>'9A'!AQ$138</f>
        <v>0</v>
      </c>
      <c r="GI75" s="109">
        <f>'9A'!AR$138</f>
        <v>0</v>
      </c>
      <c r="GJ75" s="109">
        <f>'9A'!AS$138</f>
        <v>0</v>
      </c>
      <c r="GK75" s="109">
        <f>'9A'!AT$138</f>
        <v>0</v>
      </c>
      <c r="GL75" s="109">
        <f>'9A'!AU$138</f>
        <v>0</v>
      </c>
      <c r="GM75" s="109">
        <f>'9A'!AN$139</f>
        <v>0</v>
      </c>
      <c r="GN75" s="109">
        <f>'9A'!AO$139</f>
        <v>0</v>
      </c>
      <c r="GO75" s="109">
        <f>'9A'!AP$139</f>
        <v>0</v>
      </c>
      <c r="GP75" s="109">
        <f>'9A'!AQ$139</f>
        <v>0</v>
      </c>
      <c r="GQ75" s="109">
        <f>'9A'!AR$139</f>
        <v>0</v>
      </c>
      <c r="GR75" s="109">
        <f>'9A'!AS$139</f>
        <v>0</v>
      </c>
      <c r="GS75" s="109">
        <f>'9A'!AT$139</f>
        <v>0</v>
      </c>
      <c r="GT75" s="109">
        <f>'9A'!AU$139</f>
        <v>0</v>
      </c>
      <c r="GU75" s="109">
        <f>'9A'!AN$140</f>
        <v>0</v>
      </c>
      <c r="GV75" s="109">
        <f>'9A'!AO$140</f>
        <v>0</v>
      </c>
      <c r="GW75" s="109">
        <f>'9A'!AP$140</f>
        <v>0</v>
      </c>
      <c r="GX75" s="109">
        <f>'9A'!AQ$140</f>
        <v>0</v>
      </c>
      <c r="GY75" s="109">
        <f>'9A'!AR$140</f>
        <v>0</v>
      </c>
      <c r="GZ75" s="109">
        <f>'9A'!AS$140</f>
        <v>0</v>
      </c>
      <c r="HA75" s="109">
        <f>'9A'!AT$140</f>
        <v>0</v>
      </c>
      <c r="HB75" s="109">
        <f>'9A'!AU$140</f>
        <v>0</v>
      </c>
      <c r="HC75" s="109">
        <f>'9A'!AN$141</f>
        <v>0</v>
      </c>
      <c r="HD75" s="109">
        <f>'9A'!AO$141</f>
        <v>0</v>
      </c>
      <c r="HE75" s="109">
        <f>'9A'!AP$141</f>
        <v>0</v>
      </c>
      <c r="HF75" s="109">
        <f>'9A'!AQ$141</f>
        <v>0</v>
      </c>
      <c r="HG75" s="109">
        <f>'9A'!AR$141</f>
        <v>0</v>
      </c>
      <c r="HH75" s="109">
        <f>'9A'!AS$141</f>
        <v>0</v>
      </c>
      <c r="HI75" s="109">
        <f>'9A'!AT$141</f>
        <v>0</v>
      </c>
      <c r="HJ75" s="109">
        <f>'9A'!AU$141</f>
        <v>0</v>
      </c>
      <c r="HK75" s="109">
        <f>'9A'!AN$142</f>
        <v>0</v>
      </c>
      <c r="HL75" s="109">
        <f>'9A'!AO$142</f>
        <v>0</v>
      </c>
      <c r="HM75" s="109">
        <f>'9A'!AP$142</f>
        <v>0</v>
      </c>
      <c r="HN75" s="109">
        <f>'9A'!AQ$142</f>
        <v>0</v>
      </c>
      <c r="HO75" s="109">
        <f>'9A'!AR$142</f>
        <v>0</v>
      </c>
      <c r="HP75" s="109">
        <f>'9A'!AS$142</f>
        <v>0</v>
      </c>
      <c r="HQ75" s="109">
        <f>'9A'!AT$142</f>
        <v>0</v>
      </c>
      <c r="HR75" s="109">
        <f>'9A'!AU$142</f>
        <v>0</v>
      </c>
      <c r="HS75" s="109">
        <f>'9A'!AN$143</f>
        <v>0</v>
      </c>
      <c r="HT75" s="109">
        <f>'9A'!AO$143</f>
        <v>0</v>
      </c>
      <c r="HU75" s="109">
        <f>'9A'!AP$143</f>
        <v>0</v>
      </c>
      <c r="HV75" s="109">
        <f>'9A'!AQ$143</f>
        <v>0</v>
      </c>
      <c r="HW75" s="109">
        <f>'9A'!AR$143</f>
        <v>0</v>
      </c>
      <c r="HX75" s="109">
        <f>'9A'!AS$143</f>
        <v>0</v>
      </c>
      <c r="HY75" s="109">
        <f>'9A'!AT$143</f>
        <v>0</v>
      </c>
      <c r="HZ75" s="109">
        <f>'9A'!AU$143</f>
        <v>0</v>
      </c>
      <c r="IA75" s="109">
        <f>'9A'!AN$144</f>
        <v>0</v>
      </c>
      <c r="IB75" s="109">
        <f>'9A'!AO$144</f>
        <v>0</v>
      </c>
      <c r="IC75" s="109">
        <f>'9A'!AP$144</f>
        <v>0</v>
      </c>
      <c r="ID75" s="109">
        <f>'9A'!AQ$144</f>
        <v>0</v>
      </c>
      <c r="IE75" s="109">
        <f>'9A'!AR$144</f>
        <v>0</v>
      </c>
      <c r="IF75" s="109">
        <f>'9A'!AS$144</f>
        <v>0</v>
      </c>
      <c r="IG75" s="109">
        <f>'9A'!AT$144</f>
        <v>0</v>
      </c>
      <c r="IH75" s="109">
        <f>'9A'!AU$144</f>
        <v>0</v>
      </c>
    </row>
    <row r="76" spans="18:242">
      <c r="R76" s="107">
        <v>10</v>
      </c>
      <c r="S76" s="109">
        <f>'10A'!AN$117</f>
        <v>0</v>
      </c>
      <c r="T76" s="109">
        <f>'10A'!AO$117</f>
        <v>0</v>
      </c>
      <c r="U76" s="109">
        <f>'10A'!AP$117</f>
        <v>0</v>
      </c>
      <c r="V76" s="109">
        <f>'10A'!AQ$117</f>
        <v>0</v>
      </c>
      <c r="W76" s="109">
        <f>'10A'!AR$117</f>
        <v>0</v>
      </c>
      <c r="X76" s="109">
        <f>'10A'!AS$117</f>
        <v>0</v>
      </c>
      <c r="Y76" s="109">
        <f>'10A'!AT$117</f>
        <v>0</v>
      </c>
      <c r="Z76" s="109">
        <f>'10A'!AU$117</f>
        <v>0</v>
      </c>
      <c r="AA76" s="109">
        <f>'10A'!AV$117</f>
        <v>0</v>
      </c>
      <c r="AB76" s="109">
        <f>'10A'!AW$117</f>
        <v>0</v>
      </c>
      <c r="AC76" s="109">
        <f>'10A'!AX$117</f>
        <v>0</v>
      </c>
      <c r="AD76" s="109">
        <f>'10A'!AY$117</f>
        <v>0</v>
      </c>
      <c r="AE76" s="109">
        <f>'10A'!AN$118</f>
        <v>0</v>
      </c>
      <c r="AF76" s="109">
        <f>'10A'!AO$118</f>
        <v>0</v>
      </c>
      <c r="AG76" s="109">
        <f>'10A'!AP$118</f>
        <v>0</v>
      </c>
      <c r="AH76" s="109">
        <f>'10A'!AQ$118</f>
        <v>0</v>
      </c>
      <c r="AI76" s="109">
        <f>'10A'!AR$118</f>
        <v>0</v>
      </c>
      <c r="AJ76" s="109">
        <f>'10A'!AS$118</f>
        <v>0</v>
      </c>
      <c r="AK76" s="109">
        <f>'10A'!AT$118</f>
        <v>0</v>
      </c>
      <c r="AL76" s="109">
        <f>'10A'!AU$118</f>
        <v>0</v>
      </c>
      <c r="AM76" s="109">
        <f>'10A'!AV$118</f>
        <v>0</v>
      </c>
      <c r="AN76" s="109">
        <f>'10A'!AW$118</f>
        <v>0</v>
      </c>
      <c r="AO76" s="109">
        <f>'10A'!AX$118</f>
        <v>0</v>
      </c>
      <c r="AP76" s="109">
        <f>'10A'!AY$118</f>
        <v>0</v>
      </c>
      <c r="AQ76" s="109">
        <f>'10A'!AN$119</f>
        <v>0</v>
      </c>
      <c r="AR76" s="109">
        <f>'10A'!AO$119</f>
        <v>0</v>
      </c>
      <c r="AS76" s="109">
        <f>'10A'!AP$119</f>
        <v>0</v>
      </c>
      <c r="AT76" s="109">
        <f>'10A'!AQ$119</f>
        <v>0</v>
      </c>
      <c r="AU76" s="109">
        <f>'10A'!AR$119</f>
        <v>0</v>
      </c>
      <c r="AV76" s="109">
        <f>'10A'!AS$119</f>
        <v>0</v>
      </c>
      <c r="AW76" s="109">
        <f>'10A'!AT$119</f>
        <v>0</v>
      </c>
      <c r="AX76" s="109">
        <f>'10A'!AU$119</f>
        <v>0</v>
      </c>
      <c r="AY76" s="109">
        <f>'10A'!AV$119</f>
        <v>0</v>
      </c>
      <c r="AZ76" s="109">
        <f>'10A'!AW$119</f>
        <v>0</v>
      </c>
      <c r="BA76" s="109">
        <f>'10A'!AX$119</f>
        <v>0</v>
      </c>
      <c r="BB76" s="109">
        <f>'10A'!AY$119</f>
        <v>0</v>
      </c>
      <c r="BC76" s="109">
        <f>'10A'!AN$120</f>
        <v>0</v>
      </c>
      <c r="BD76" s="109">
        <f>'10A'!AO$120</f>
        <v>0</v>
      </c>
      <c r="BE76" s="109">
        <f>'10A'!AP$120</f>
        <v>0</v>
      </c>
      <c r="BF76" s="109">
        <f>'10A'!AQ$120</f>
        <v>0</v>
      </c>
      <c r="BG76" s="109">
        <f>'10A'!AR$120</f>
        <v>0</v>
      </c>
      <c r="BH76" s="109">
        <f>'10A'!AS$120</f>
        <v>0</v>
      </c>
      <c r="BI76" s="109">
        <f>'10A'!AT$120</f>
        <v>0</v>
      </c>
      <c r="BJ76" s="109">
        <f>'10A'!AU$120</f>
        <v>0</v>
      </c>
      <c r="BK76" s="109">
        <f>'10A'!AV$120</f>
        <v>0</v>
      </c>
      <c r="BL76" s="109">
        <f>'10A'!AW$120</f>
        <v>0</v>
      </c>
      <c r="BM76" s="109">
        <f>'10A'!AX$120</f>
        <v>0</v>
      </c>
      <c r="BN76" s="109">
        <f>'10A'!AY$120</f>
        <v>0</v>
      </c>
      <c r="BO76" s="109">
        <f>'10A'!AN$121</f>
        <v>0</v>
      </c>
      <c r="BP76" s="109">
        <f>'10A'!AO$121</f>
        <v>0</v>
      </c>
      <c r="BQ76" s="109">
        <f>'10A'!AP$121</f>
        <v>0</v>
      </c>
      <c r="BR76" s="109">
        <f>'10A'!AQ$121</f>
        <v>0</v>
      </c>
      <c r="BS76" s="109">
        <f>'10A'!AR$121</f>
        <v>0</v>
      </c>
      <c r="BT76" s="109">
        <f>'10A'!AS$121</f>
        <v>0</v>
      </c>
      <c r="BU76" s="109">
        <f>'10A'!AT$121</f>
        <v>0</v>
      </c>
      <c r="BV76" s="109">
        <f>'10A'!AU$121</f>
        <v>0</v>
      </c>
      <c r="BW76" s="109">
        <f>'10A'!AV$121</f>
        <v>0</v>
      </c>
      <c r="BX76" s="109">
        <f>'10A'!AW$121</f>
        <v>0</v>
      </c>
      <c r="BY76" s="109">
        <f>'10A'!AX$121</f>
        <v>0</v>
      </c>
      <c r="BZ76" s="109">
        <f>'10A'!AY$121</f>
        <v>0</v>
      </c>
      <c r="CA76" s="262">
        <f>'10A'!AN$122</f>
        <v>0</v>
      </c>
      <c r="CB76" s="262">
        <f>'10A'!AO$122</f>
        <v>0</v>
      </c>
      <c r="CC76" s="262">
        <f>'10A'!AP$122</f>
        <v>0</v>
      </c>
      <c r="CD76" s="262">
        <f>'10A'!AQ$122</f>
        <v>0</v>
      </c>
      <c r="CE76" s="262">
        <f>'10A'!AR$122</f>
        <v>0</v>
      </c>
      <c r="CF76" s="262">
        <f>'10A'!AS$122</f>
        <v>0</v>
      </c>
      <c r="CG76" s="262">
        <f>'10A'!AT$122</f>
        <v>0</v>
      </c>
      <c r="CH76" s="262">
        <f>'10A'!AU$122</f>
        <v>0</v>
      </c>
      <c r="CI76" s="262">
        <f>'10A'!AV$122</f>
        <v>0</v>
      </c>
      <c r="CJ76" s="262">
        <f>'10A'!AW$122</f>
        <v>0</v>
      </c>
      <c r="CK76" s="262">
        <f>'10A'!AX$122</f>
        <v>0</v>
      </c>
      <c r="CL76" s="262">
        <f>'10A'!AY$122</f>
        <v>0</v>
      </c>
      <c r="CM76" s="262">
        <f>'10A'!AN$123</f>
        <v>0</v>
      </c>
      <c r="CN76" s="262">
        <f>'10A'!AO$123</f>
        <v>0</v>
      </c>
      <c r="CO76" s="262">
        <f>'10A'!AP$123</f>
        <v>0</v>
      </c>
      <c r="CP76" s="262">
        <f>'10A'!AQ$123</f>
        <v>0</v>
      </c>
      <c r="CQ76" s="262">
        <f>'10A'!AR$123</f>
        <v>0</v>
      </c>
      <c r="CR76" s="262">
        <f>'10A'!AS$123</f>
        <v>0</v>
      </c>
      <c r="CS76" s="262">
        <f>'10A'!AT$123</f>
        <v>0</v>
      </c>
      <c r="CT76" s="262">
        <f>'10A'!AU$123</f>
        <v>0</v>
      </c>
      <c r="CU76" s="262">
        <f>'10A'!AV$123</f>
        <v>0</v>
      </c>
      <c r="CV76" s="262">
        <f>'10A'!AW$123</f>
        <v>0</v>
      </c>
      <c r="CW76" s="262">
        <f>'10A'!AX$123</f>
        <v>0</v>
      </c>
      <c r="CX76" s="262">
        <f>'10A'!AY$123</f>
        <v>0</v>
      </c>
      <c r="CY76" s="262">
        <f>'10A'!AN$124</f>
        <v>0</v>
      </c>
      <c r="CZ76" s="262">
        <f>'10A'!AO$124</f>
        <v>0</v>
      </c>
      <c r="DA76" s="262">
        <f>'10A'!AP$124</f>
        <v>0</v>
      </c>
      <c r="DB76" s="262">
        <f>'10A'!AQ$124</f>
        <v>0</v>
      </c>
      <c r="DC76" s="262">
        <f>'10A'!AR$124</f>
        <v>0</v>
      </c>
      <c r="DD76" s="262">
        <f>'10A'!AS$124</f>
        <v>0</v>
      </c>
      <c r="DE76" s="262">
        <f>'10A'!AT$124</f>
        <v>0</v>
      </c>
      <c r="DF76" s="262">
        <f>'10A'!AU$124</f>
        <v>0</v>
      </c>
      <c r="DG76" s="262">
        <f>'10A'!AV$124</f>
        <v>0</v>
      </c>
      <c r="DH76" s="262">
        <f>'10A'!AW$124</f>
        <v>0</v>
      </c>
      <c r="DI76" s="262">
        <f>'10A'!AX$124</f>
        <v>0</v>
      </c>
      <c r="DJ76" s="262">
        <f>'10A'!AY$124</f>
        <v>0</v>
      </c>
      <c r="DK76" s="109">
        <f>'10A'!AN$127</f>
        <v>0</v>
      </c>
      <c r="DL76" s="109">
        <f>'10A'!AO$127</f>
        <v>0</v>
      </c>
      <c r="DM76" s="109">
        <f>'10A'!AP$127</f>
        <v>0</v>
      </c>
      <c r="DN76" s="109">
        <f>'10A'!AQ$127</f>
        <v>0</v>
      </c>
      <c r="DO76" s="109">
        <f>'10A'!AR$127</f>
        <v>0</v>
      </c>
      <c r="DP76" s="109">
        <f>'10A'!AS$127</f>
        <v>0</v>
      </c>
      <c r="DQ76" s="109">
        <f>'10A'!AT$127</f>
        <v>0</v>
      </c>
      <c r="DR76" s="109">
        <f>'10A'!AU$127</f>
        <v>0</v>
      </c>
      <c r="DS76" s="109">
        <f>'10A'!AN$128</f>
        <v>0</v>
      </c>
      <c r="DT76" s="109">
        <f>'10A'!AO$128</f>
        <v>0</v>
      </c>
      <c r="DU76" s="109">
        <f>'10A'!AP$128</f>
        <v>0</v>
      </c>
      <c r="DV76" s="109">
        <f>'10A'!AQ$128</f>
        <v>0</v>
      </c>
      <c r="DW76" s="109">
        <f>'10A'!AR$128</f>
        <v>0</v>
      </c>
      <c r="DX76" s="109">
        <f>'10A'!AS$128</f>
        <v>0</v>
      </c>
      <c r="DY76" s="109">
        <f>'10A'!AT$128</f>
        <v>0</v>
      </c>
      <c r="DZ76" s="109">
        <f>'10A'!AU$128</f>
        <v>0</v>
      </c>
      <c r="EA76" s="109">
        <f>'10A'!AN$129</f>
        <v>0</v>
      </c>
      <c r="EB76" s="109">
        <f>'10A'!AO$129</f>
        <v>0</v>
      </c>
      <c r="EC76" s="109">
        <f>'10A'!AP$129</f>
        <v>0</v>
      </c>
      <c r="ED76" s="109">
        <f>'10A'!AQ$129</f>
        <v>0</v>
      </c>
      <c r="EE76" s="109">
        <f>'10A'!AR$129</f>
        <v>0</v>
      </c>
      <c r="EF76" s="109">
        <f>'10A'!AS$129</f>
        <v>0</v>
      </c>
      <c r="EG76" s="109">
        <f>'10A'!AT$129</f>
        <v>0</v>
      </c>
      <c r="EH76" s="109">
        <f>'10A'!AU$129</f>
        <v>0</v>
      </c>
      <c r="EI76" s="109">
        <f>'10A'!AN$130</f>
        <v>0</v>
      </c>
      <c r="EJ76" s="109">
        <f>'10A'!AO$130</f>
        <v>0</v>
      </c>
      <c r="EK76" s="109">
        <f>'10A'!AP$130</f>
        <v>0</v>
      </c>
      <c r="EL76" s="109">
        <f>'10A'!AQ$130</f>
        <v>0</v>
      </c>
      <c r="EM76" s="109">
        <f>'10A'!AR$130</f>
        <v>0</v>
      </c>
      <c r="EN76" s="109">
        <f>'10A'!AS$130</f>
        <v>0</v>
      </c>
      <c r="EO76" s="109">
        <f>'10A'!AT$130</f>
        <v>0</v>
      </c>
      <c r="EP76" s="109">
        <f>'10A'!AU$130</f>
        <v>0</v>
      </c>
      <c r="EQ76" s="109">
        <f>'10A'!AN$131</f>
        <v>0</v>
      </c>
      <c r="ER76" s="109">
        <f>'10A'!AO$131</f>
        <v>0</v>
      </c>
      <c r="ES76" s="109">
        <f>'10A'!AP$131</f>
        <v>0</v>
      </c>
      <c r="ET76" s="109">
        <f>'10A'!AQ$131</f>
        <v>0</v>
      </c>
      <c r="EU76" s="109">
        <f>'10A'!AR$131</f>
        <v>0</v>
      </c>
      <c r="EV76" s="109">
        <f>'10A'!AS$131</f>
        <v>0</v>
      </c>
      <c r="EW76" s="109">
        <f>'10A'!AT$131</f>
        <v>0</v>
      </c>
      <c r="EX76" s="109">
        <f>'10A'!AU$131</f>
        <v>0</v>
      </c>
      <c r="EY76" s="109">
        <f>'10A'!AN$132</f>
        <v>0</v>
      </c>
      <c r="EZ76" s="109">
        <f>'10A'!AO$132</f>
        <v>0</v>
      </c>
      <c r="FA76" s="109">
        <f>'10A'!AP$132</f>
        <v>0</v>
      </c>
      <c r="FB76" s="109">
        <f>'10A'!AQ$132</f>
        <v>0</v>
      </c>
      <c r="FC76" s="109">
        <f>'10A'!AR$132</f>
        <v>0</v>
      </c>
      <c r="FD76" s="109">
        <f>'10A'!AS$132</f>
        <v>0</v>
      </c>
      <c r="FE76" s="109">
        <f>'10A'!AT$132</f>
        <v>0</v>
      </c>
      <c r="FF76" s="109">
        <f>'10A'!AU$132</f>
        <v>0</v>
      </c>
      <c r="FG76" s="109">
        <f>'10A'!AN$133</f>
        <v>0</v>
      </c>
      <c r="FH76" s="109">
        <f>'10A'!AO$133</f>
        <v>0</v>
      </c>
      <c r="FI76" s="109">
        <f>'10A'!AP$133</f>
        <v>0</v>
      </c>
      <c r="FJ76" s="109">
        <f>'10A'!AQ$133</f>
        <v>0</v>
      </c>
      <c r="FK76" s="109">
        <f>'10A'!AR$133</f>
        <v>0</v>
      </c>
      <c r="FL76" s="109">
        <f>'10A'!AS$133</f>
        <v>0</v>
      </c>
      <c r="FM76" s="109">
        <f>'10A'!AT$133</f>
        <v>0</v>
      </c>
      <c r="FN76" s="109">
        <f>'10A'!AU$133</f>
        <v>0</v>
      </c>
      <c r="FO76" s="109">
        <f>'10A'!AN$134</f>
        <v>0</v>
      </c>
      <c r="FP76" s="109">
        <f>'10A'!AO$134</f>
        <v>0</v>
      </c>
      <c r="FQ76" s="109">
        <f>'10A'!AP$134</f>
        <v>0</v>
      </c>
      <c r="FR76" s="109">
        <f>'10A'!AQ$134</f>
        <v>0</v>
      </c>
      <c r="FS76" s="109">
        <f>'10A'!AR$134</f>
        <v>0</v>
      </c>
      <c r="FT76" s="109">
        <f>'10A'!AS$134</f>
        <v>0</v>
      </c>
      <c r="FU76" s="109">
        <f>'10A'!AT$134</f>
        <v>0</v>
      </c>
      <c r="FV76" s="109">
        <f>'10A'!AU$134</f>
        <v>0</v>
      </c>
      <c r="FW76" s="109">
        <f>'10A'!AN$137</f>
        <v>0</v>
      </c>
      <c r="FX76" s="109">
        <f>'10A'!AO$137</f>
        <v>0</v>
      </c>
      <c r="FY76" s="109">
        <f>'10A'!AP$137</f>
        <v>0</v>
      </c>
      <c r="FZ76" s="109">
        <f>'10A'!AQ$137</f>
        <v>0</v>
      </c>
      <c r="GA76" s="109">
        <f>'10A'!AR$137</f>
        <v>0</v>
      </c>
      <c r="GB76" s="109">
        <f>'10A'!AS$137</f>
        <v>0</v>
      </c>
      <c r="GC76" s="109">
        <f>'10A'!AT$137</f>
        <v>0</v>
      </c>
      <c r="GD76" s="109">
        <f>'10A'!AU$137</f>
        <v>0</v>
      </c>
      <c r="GE76" s="109">
        <f>'10A'!AN$138</f>
        <v>0</v>
      </c>
      <c r="GF76" s="109">
        <f>'10A'!AO$138</f>
        <v>0</v>
      </c>
      <c r="GG76" s="109">
        <f>'10A'!AP$138</f>
        <v>0</v>
      </c>
      <c r="GH76" s="109">
        <f>'10A'!AQ$138</f>
        <v>0</v>
      </c>
      <c r="GI76" s="109">
        <f>'10A'!AR$138</f>
        <v>0</v>
      </c>
      <c r="GJ76" s="109">
        <f>'10A'!AS$138</f>
        <v>0</v>
      </c>
      <c r="GK76" s="109">
        <f>'10A'!AT$138</f>
        <v>0</v>
      </c>
      <c r="GL76" s="109">
        <f>'10A'!AU$138</f>
        <v>0</v>
      </c>
      <c r="GM76" s="109">
        <f>'10A'!AN$139</f>
        <v>0</v>
      </c>
      <c r="GN76" s="109">
        <f>'10A'!AO$139</f>
        <v>0</v>
      </c>
      <c r="GO76" s="109">
        <f>'10A'!AP$139</f>
        <v>0</v>
      </c>
      <c r="GP76" s="109">
        <f>'10A'!AQ$139</f>
        <v>0</v>
      </c>
      <c r="GQ76" s="109">
        <f>'10A'!AR$139</f>
        <v>0</v>
      </c>
      <c r="GR76" s="109">
        <f>'10A'!AS$139</f>
        <v>0</v>
      </c>
      <c r="GS76" s="109">
        <f>'10A'!AT$139</f>
        <v>0</v>
      </c>
      <c r="GT76" s="109">
        <f>'10A'!AU$139</f>
        <v>0</v>
      </c>
      <c r="GU76" s="109">
        <f>'10A'!AN$140</f>
        <v>0</v>
      </c>
      <c r="GV76" s="109">
        <f>'10A'!AO$140</f>
        <v>0</v>
      </c>
      <c r="GW76" s="109">
        <f>'10A'!AP$140</f>
        <v>0</v>
      </c>
      <c r="GX76" s="109">
        <f>'10A'!AQ$140</f>
        <v>0</v>
      </c>
      <c r="GY76" s="109">
        <f>'10A'!AR$140</f>
        <v>0</v>
      </c>
      <c r="GZ76" s="109">
        <f>'10A'!AS$140</f>
        <v>0</v>
      </c>
      <c r="HA76" s="109">
        <f>'10A'!AT$140</f>
        <v>0</v>
      </c>
      <c r="HB76" s="109">
        <f>'10A'!AU$140</f>
        <v>0</v>
      </c>
      <c r="HC76" s="109">
        <f>'10A'!AN$141</f>
        <v>0</v>
      </c>
      <c r="HD76" s="109">
        <f>'10A'!AO$141</f>
        <v>0</v>
      </c>
      <c r="HE76" s="109">
        <f>'10A'!AP$141</f>
        <v>0</v>
      </c>
      <c r="HF76" s="109">
        <f>'10A'!AQ$141</f>
        <v>0</v>
      </c>
      <c r="HG76" s="109">
        <f>'10A'!AR$141</f>
        <v>0</v>
      </c>
      <c r="HH76" s="109">
        <f>'10A'!AS$141</f>
        <v>0</v>
      </c>
      <c r="HI76" s="109">
        <f>'10A'!AT$141</f>
        <v>0</v>
      </c>
      <c r="HJ76" s="109">
        <f>'10A'!AU$141</f>
        <v>0</v>
      </c>
      <c r="HK76" s="109">
        <f>'10A'!AN$142</f>
        <v>0</v>
      </c>
      <c r="HL76" s="109">
        <f>'10A'!AO$142</f>
        <v>0</v>
      </c>
      <c r="HM76" s="109">
        <f>'10A'!AP$142</f>
        <v>0</v>
      </c>
      <c r="HN76" s="109">
        <f>'10A'!AQ$142</f>
        <v>0</v>
      </c>
      <c r="HO76" s="109">
        <f>'10A'!AR$142</f>
        <v>0</v>
      </c>
      <c r="HP76" s="109">
        <f>'10A'!AS$142</f>
        <v>0</v>
      </c>
      <c r="HQ76" s="109">
        <f>'10A'!AT$142</f>
        <v>0</v>
      </c>
      <c r="HR76" s="109">
        <f>'10A'!AU$142</f>
        <v>0</v>
      </c>
      <c r="HS76" s="109">
        <f>'10A'!AN$143</f>
        <v>0</v>
      </c>
      <c r="HT76" s="109">
        <f>'10A'!AO$143</f>
        <v>0</v>
      </c>
      <c r="HU76" s="109">
        <f>'10A'!AP$143</f>
        <v>0</v>
      </c>
      <c r="HV76" s="109">
        <f>'10A'!AQ$143</f>
        <v>0</v>
      </c>
      <c r="HW76" s="109">
        <f>'10A'!AR$143</f>
        <v>0</v>
      </c>
      <c r="HX76" s="109">
        <f>'10A'!AS$143</f>
        <v>0</v>
      </c>
      <c r="HY76" s="109">
        <f>'10A'!AT$143</f>
        <v>0</v>
      </c>
      <c r="HZ76" s="109">
        <f>'10A'!AU$143</f>
        <v>0</v>
      </c>
      <c r="IA76" s="109">
        <f>'10A'!AN$144</f>
        <v>0</v>
      </c>
      <c r="IB76" s="109">
        <f>'10A'!AO$144</f>
        <v>0</v>
      </c>
      <c r="IC76" s="109">
        <f>'10A'!AP$144</f>
        <v>0</v>
      </c>
      <c r="ID76" s="109">
        <f>'10A'!AQ$144</f>
        <v>0</v>
      </c>
      <c r="IE76" s="109">
        <f>'10A'!AR$144</f>
        <v>0</v>
      </c>
      <c r="IF76" s="109">
        <f>'10A'!AS$144</f>
        <v>0</v>
      </c>
      <c r="IG76" s="109">
        <f>'10A'!AT$144</f>
        <v>0</v>
      </c>
      <c r="IH76" s="109">
        <f>'10A'!AU$144</f>
        <v>0</v>
      </c>
    </row>
    <row r="77" spans="18:242">
      <c r="R77" s="107">
        <v>11</v>
      </c>
      <c r="S77" s="109">
        <f>'11A'!AN$117</f>
        <v>0</v>
      </c>
      <c r="T77" s="109">
        <f>'11A'!AO$117</f>
        <v>0</v>
      </c>
      <c r="U77" s="109">
        <f>'11A'!AP$117</f>
        <v>0</v>
      </c>
      <c r="V77" s="109">
        <f>'11A'!AQ$117</f>
        <v>0</v>
      </c>
      <c r="W77" s="109">
        <f>'11A'!AR$117</f>
        <v>0</v>
      </c>
      <c r="X77" s="109">
        <f>'11A'!AS$117</f>
        <v>0</v>
      </c>
      <c r="Y77" s="109">
        <f>'11A'!AT$117</f>
        <v>0</v>
      </c>
      <c r="Z77" s="109">
        <f>'11A'!AU$117</f>
        <v>0</v>
      </c>
      <c r="AA77" s="109">
        <f>'11A'!AV$117</f>
        <v>0</v>
      </c>
      <c r="AB77" s="109">
        <f>'11A'!AW$117</f>
        <v>0</v>
      </c>
      <c r="AC77" s="109">
        <f>'11A'!AX$117</f>
        <v>0</v>
      </c>
      <c r="AD77" s="109">
        <f>'11A'!AY$117</f>
        <v>0</v>
      </c>
      <c r="AE77" s="109">
        <f>'11A'!AN$118</f>
        <v>0</v>
      </c>
      <c r="AF77" s="109">
        <f>'11A'!AO$118</f>
        <v>0</v>
      </c>
      <c r="AG77" s="109">
        <f>'11A'!AP$118</f>
        <v>0</v>
      </c>
      <c r="AH77" s="109">
        <f>'11A'!AQ$118</f>
        <v>0</v>
      </c>
      <c r="AI77" s="109">
        <f>'11A'!AR$118</f>
        <v>0</v>
      </c>
      <c r="AJ77" s="109">
        <f>'11A'!AS$118</f>
        <v>0</v>
      </c>
      <c r="AK77" s="109">
        <f>'11A'!AT$118</f>
        <v>0</v>
      </c>
      <c r="AL77" s="109">
        <f>'11A'!AU$118</f>
        <v>0</v>
      </c>
      <c r="AM77" s="109">
        <f>'11A'!AV$118</f>
        <v>0</v>
      </c>
      <c r="AN77" s="109">
        <f>'11A'!AW$118</f>
        <v>0</v>
      </c>
      <c r="AO77" s="109">
        <f>'11A'!AX$118</f>
        <v>0</v>
      </c>
      <c r="AP77" s="109">
        <f>'11A'!AY$118</f>
        <v>0</v>
      </c>
      <c r="AQ77" s="109">
        <f>'11A'!AN$119</f>
        <v>0</v>
      </c>
      <c r="AR77" s="109">
        <f>'11A'!AO$119</f>
        <v>0</v>
      </c>
      <c r="AS77" s="109">
        <f>'11A'!AP$119</f>
        <v>0</v>
      </c>
      <c r="AT77" s="109">
        <f>'11A'!AQ$119</f>
        <v>0</v>
      </c>
      <c r="AU77" s="109">
        <f>'11A'!AR$119</f>
        <v>0</v>
      </c>
      <c r="AV77" s="109">
        <f>'11A'!AS$119</f>
        <v>0</v>
      </c>
      <c r="AW77" s="109">
        <f>'11A'!AT$119</f>
        <v>0</v>
      </c>
      <c r="AX77" s="109">
        <f>'11A'!AU$119</f>
        <v>0</v>
      </c>
      <c r="AY77" s="109">
        <f>'11A'!AV$119</f>
        <v>0</v>
      </c>
      <c r="AZ77" s="109">
        <f>'11A'!AW$119</f>
        <v>0</v>
      </c>
      <c r="BA77" s="109">
        <f>'11A'!AX$119</f>
        <v>0</v>
      </c>
      <c r="BB77" s="109">
        <f>'11A'!AY$119</f>
        <v>0</v>
      </c>
      <c r="BC77" s="109">
        <f>'11A'!AN$120</f>
        <v>0</v>
      </c>
      <c r="BD77" s="109">
        <f>'11A'!AO$120</f>
        <v>0</v>
      </c>
      <c r="BE77" s="109">
        <f>'11A'!AP$120</f>
        <v>0</v>
      </c>
      <c r="BF77" s="109">
        <f>'11A'!AQ$120</f>
        <v>0</v>
      </c>
      <c r="BG77" s="109">
        <f>'11A'!AR$120</f>
        <v>0</v>
      </c>
      <c r="BH77" s="109">
        <f>'11A'!AS$120</f>
        <v>0</v>
      </c>
      <c r="BI77" s="109">
        <f>'11A'!AT$120</f>
        <v>0</v>
      </c>
      <c r="BJ77" s="109">
        <f>'11A'!AU$120</f>
        <v>0</v>
      </c>
      <c r="BK77" s="109">
        <f>'11A'!AV$120</f>
        <v>0</v>
      </c>
      <c r="BL77" s="109">
        <f>'11A'!AW$120</f>
        <v>0</v>
      </c>
      <c r="BM77" s="109">
        <f>'11A'!AX$120</f>
        <v>0</v>
      </c>
      <c r="BN77" s="109">
        <f>'11A'!AY$120</f>
        <v>0</v>
      </c>
      <c r="BO77" s="109">
        <f>'11A'!AN$121</f>
        <v>0</v>
      </c>
      <c r="BP77" s="109">
        <f>'11A'!AO$121</f>
        <v>0</v>
      </c>
      <c r="BQ77" s="109">
        <f>'11A'!AP$121</f>
        <v>0</v>
      </c>
      <c r="BR77" s="109">
        <f>'11A'!AQ$121</f>
        <v>0</v>
      </c>
      <c r="BS77" s="109">
        <f>'11A'!AR$121</f>
        <v>0</v>
      </c>
      <c r="BT77" s="109">
        <f>'11A'!AS$121</f>
        <v>0</v>
      </c>
      <c r="BU77" s="109">
        <f>'11A'!AT$121</f>
        <v>0</v>
      </c>
      <c r="BV77" s="109">
        <f>'11A'!AU$121</f>
        <v>0</v>
      </c>
      <c r="BW77" s="109">
        <f>'11A'!AV$121</f>
        <v>0</v>
      </c>
      <c r="BX77" s="109">
        <f>'11A'!AW$121</f>
        <v>0</v>
      </c>
      <c r="BY77" s="109">
        <f>'11A'!AX$121</f>
        <v>0</v>
      </c>
      <c r="BZ77" s="109">
        <f>'11A'!AY$121</f>
        <v>0</v>
      </c>
      <c r="CA77" s="262">
        <f>'11A'!AN$122</f>
        <v>0</v>
      </c>
      <c r="CB77" s="262">
        <f>'11A'!AO$122</f>
        <v>0</v>
      </c>
      <c r="CC77" s="262">
        <f>'11A'!AP$122</f>
        <v>0</v>
      </c>
      <c r="CD77" s="262">
        <f>'11A'!AQ$122</f>
        <v>0</v>
      </c>
      <c r="CE77" s="262">
        <f>'11A'!AR$122</f>
        <v>0</v>
      </c>
      <c r="CF77" s="262">
        <f>'11A'!AS$122</f>
        <v>0</v>
      </c>
      <c r="CG77" s="262">
        <f>'11A'!AT$122</f>
        <v>0</v>
      </c>
      <c r="CH77" s="262">
        <f>'11A'!AU$122</f>
        <v>0</v>
      </c>
      <c r="CI77" s="262">
        <f>'11A'!AV$122</f>
        <v>0</v>
      </c>
      <c r="CJ77" s="262">
        <f>'11A'!AW$122</f>
        <v>0</v>
      </c>
      <c r="CK77" s="262">
        <f>'11A'!AX$122</f>
        <v>0</v>
      </c>
      <c r="CL77" s="262">
        <f>'11A'!AY$122</f>
        <v>0</v>
      </c>
      <c r="CM77" s="262">
        <f>'11A'!AN$123</f>
        <v>0</v>
      </c>
      <c r="CN77" s="262">
        <f>'11A'!AO$123</f>
        <v>0</v>
      </c>
      <c r="CO77" s="262">
        <f>'11A'!AP$123</f>
        <v>0</v>
      </c>
      <c r="CP77" s="262">
        <f>'11A'!AQ$123</f>
        <v>0</v>
      </c>
      <c r="CQ77" s="262">
        <f>'11A'!AR$123</f>
        <v>0</v>
      </c>
      <c r="CR77" s="262">
        <f>'11A'!AS$123</f>
        <v>0</v>
      </c>
      <c r="CS77" s="262">
        <f>'11A'!AT$123</f>
        <v>0</v>
      </c>
      <c r="CT77" s="262">
        <f>'11A'!AU$123</f>
        <v>0</v>
      </c>
      <c r="CU77" s="262">
        <f>'11A'!AV$123</f>
        <v>0</v>
      </c>
      <c r="CV77" s="262">
        <f>'11A'!AW$123</f>
        <v>0</v>
      </c>
      <c r="CW77" s="262">
        <f>'11A'!AX$123</f>
        <v>0</v>
      </c>
      <c r="CX77" s="262">
        <f>'11A'!AY$123</f>
        <v>0</v>
      </c>
      <c r="CY77" s="262">
        <f>'11A'!AN$124</f>
        <v>0</v>
      </c>
      <c r="CZ77" s="262">
        <f>'11A'!AO$124</f>
        <v>0</v>
      </c>
      <c r="DA77" s="262">
        <f>'11A'!AP$124</f>
        <v>0</v>
      </c>
      <c r="DB77" s="262">
        <f>'11A'!AQ$124</f>
        <v>0</v>
      </c>
      <c r="DC77" s="262">
        <f>'11A'!AR$124</f>
        <v>0</v>
      </c>
      <c r="DD77" s="262">
        <f>'11A'!AS$124</f>
        <v>0</v>
      </c>
      <c r="DE77" s="262">
        <f>'11A'!AT$124</f>
        <v>0</v>
      </c>
      <c r="DF77" s="262">
        <f>'11A'!AU$124</f>
        <v>0</v>
      </c>
      <c r="DG77" s="262">
        <f>'11A'!AV$124</f>
        <v>0</v>
      </c>
      <c r="DH77" s="262">
        <f>'11A'!AW$124</f>
        <v>0</v>
      </c>
      <c r="DI77" s="262">
        <f>'11A'!AX$124</f>
        <v>0</v>
      </c>
      <c r="DJ77" s="262">
        <f>'11A'!AY$124</f>
        <v>0</v>
      </c>
      <c r="DK77" s="109">
        <f>'11A'!AN$127</f>
        <v>0</v>
      </c>
      <c r="DL77" s="109">
        <f>'11A'!AO$127</f>
        <v>0</v>
      </c>
      <c r="DM77" s="109">
        <f>'11A'!AP$127</f>
        <v>0</v>
      </c>
      <c r="DN77" s="109">
        <f>'11A'!AQ$127</f>
        <v>0</v>
      </c>
      <c r="DO77" s="109">
        <f>'11A'!AR$127</f>
        <v>0</v>
      </c>
      <c r="DP77" s="109">
        <f>'11A'!AS$127</f>
        <v>0</v>
      </c>
      <c r="DQ77" s="109">
        <f>'11A'!AT$127</f>
        <v>0</v>
      </c>
      <c r="DR77" s="109">
        <f>'11A'!AU$127</f>
        <v>0</v>
      </c>
      <c r="DS77" s="109">
        <f>'11A'!AN$128</f>
        <v>0</v>
      </c>
      <c r="DT77" s="109">
        <f>'11A'!AO$128</f>
        <v>0</v>
      </c>
      <c r="DU77" s="109">
        <f>'11A'!AP$128</f>
        <v>0</v>
      </c>
      <c r="DV77" s="109">
        <f>'11A'!AQ$128</f>
        <v>0</v>
      </c>
      <c r="DW77" s="109">
        <f>'11A'!AR$128</f>
        <v>0</v>
      </c>
      <c r="DX77" s="109">
        <f>'11A'!AS$128</f>
        <v>0</v>
      </c>
      <c r="DY77" s="109">
        <f>'11A'!AT$128</f>
        <v>0</v>
      </c>
      <c r="DZ77" s="109">
        <f>'11A'!AU$128</f>
        <v>0</v>
      </c>
      <c r="EA77" s="109">
        <f>'11A'!AN$129</f>
        <v>0</v>
      </c>
      <c r="EB77" s="109">
        <f>'11A'!AO$129</f>
        <v>0</v>
      </c>
      <c r="EC77" s="109">
        <f>'11A'!AP$129</f>
        <v>0</v>
      </c>
      <c r="ED77" s="109">
        <f>'11A'!AQ$129</f>
        <v>0</v>
      </c>
      <c r="EE77" s="109">
        <f>'11A'!AR$129</f>
        <v>0</v>
      </c>
      <c r="EF77" s="109">
        <f>'11A'!AS$129</f>
        <v>0</v>
      </c>
      <c r="EG77" s="109">
        <f>'11A'!AT$129</f>
        <v>0</v>
      </c>
      <c r="EH77" s="109">
        <f>'11A'!AU$129</f>
        <v>0</v>
      </c>
      <c r="EI77" s="109">
        <f>'11A'!AN$130</f>
        <v>0</v>
      </c>
      <c r="EJ77" s="109">
        <f>'11A'!AO$130</f>
        <v>0</v>
      </c>
      <c r="EK77" s="109">
        <f>'11A'!AP$130</f>
        <v>0</v>
      </c>
      <c r="EL77" s="109">
        <f>'11A'!AQ$130</f>
        <v>0</v>
      </c>
      <c r="EM77" s="109">
        <f>'11A'!AR$130</f>
        <v>0</v>
      </c>
      <c r="EN77" s="109">
        <f>'11A'!AS$130</f>
        <v>0</v>
      </c>
      <c r="EO77" s="109">
        <f>'11A'!AT$130</f>
        <v>0</v>
      </c>
      <c r="EP77" s="109">
        <f>'11A'!AU$130</f>
        <v>0</v>
      </c>
      <c r="EQ77" s="109">
        <f>'11A'!AN$131</f>
        <v>0</v>
      </c>
      <c r="ER77" s="109">
        <f>'11A'!AO$131</f>
        <v>0</v>
      </c>
      <c r="ES77" s="109">
        <f>'11A'!AP$131</f>
        <v>0</v>
      </c>
      <c r="ET77" s="109">
        <f>'11A'!AQ$131</f>
        <v>0</v>
      </c>
      <c r="EU77" s="109">
        <f>'11A'!AR$131</f>
        <v>0</v>
      </c>
      <c r="EV77" s="109">
        <f>'11A'!AS$131</f>
        <v>0</v>
      </c>
      <c r="EW77" s="109">
        <f>'11A'!AT$131</f>
        <v>0</v>
      </c>
      <c r="EX77" s="109">
        <f>'11A'!AU$131</f>
        <v>0</v>
      </c>
      <c r="EY77" s="109">
        <f>'11A'!AN$132</f>
        <v>0</v>
      </c>
      <c r="EZ77" s="109">
        <f>'11A'!AO$132</f>
        <v>0</v>
      </c>
      <c r="FA77" s="109">
        <f>'11A'!AP$132</f>
        <v>0</v>
      </c>
      <c r="FB77" s="109">
        <f>'11A'!AQ$132</f>
        <v>0</v>
      </c>
      <c r="FC77" s="109">
        <f>'11A'!AR$132</f>
        <v>0</v>
      </c>
      <c r="FD77" s="109">
        <f>'11A'!AS$132</f>
        <v>0</v>
      </c>
      <c r="FE77" s="109">
        <f>'11A'!AT$132</f>
        <v>0</v>
      </c>
      <c r="FF77" s="109">
        <f>'11A'!AU$132</f>
        <v>0</v>
      </c>
      <c r="FG77" s="109">
        <f>'11A'!AN$133</f>
        <v>0</v>
      </c>
      <c r="FH77" s="109">
        <f>'11A'!AO$133</f>
        <v>0</v>
      </c>
      <c r="FI77" s="109">
        <f>'11A'!AP$133</f>
        <v>0</v>
      </c>
      <c r="FJ77" s="109">
        <f>'11A'!AQ$133</f>
        <v>0</v>
      </c>
      <c r="FK77" s="109">
        <f>'11A'!AR$133</f>
        <v>0</v>
      </c>
      <c r="FL77" s="109">
        <f>'11A'!AS$133</f>
        <v>0</v>
      </c>
      <c r="FM77" s="109">
        <f>'11A'!AT$133</f>
        <v>0</v>
      </c>
      <c r="FN77" s="109">
        <f>'11A'!AU$133</f>
        <v>0</v>
      </c>
      <c r="FO77" s="109">
        <f>'11A'!AN$134</f>
        <v>0</v>
      </c>
      <c r="FP77" s="109">
        <f>'11A'!AO$134</f>
        <v>0</v>
      </c>
      <c r="FQ77" s="109">
        <f>'11A'!AP$134</f>
        <v>0</v>
      </c>
      <c r="FR77" s="109">
        <f>'11A'!AQ$134</f>
        <v>0</v>
      </c>
      <c r="FS77" s="109">
        <f>'11A'!AR$134</f>
        <v>0</v>
      </c>
      <c r="FT77" s="109">
        <f>'11A'!AS$134</f>
        <v>0</v>
      </c>
      <c r="FU77" s="109">
        <f>'11A'!AT$134</f>
        <v>0</v>
      </c>
      <c r="FV77" s="109">
        <f>'11A'!AU$134</f>
        <v>0</v>
      </c>
      <c r="FW77" s="109">
        <f>'11A'!AN$137</f>
        <v>0</v>
      </c>
      <c r="FX77" s="109">
        <f>'11A'!AO$137</f>
        <v>0</v>
      </c>
      <c r="FY77" s="109">
        <f>'11A'!AP$137</f>
        <v>0</v>
      </c>
      <c r="FZ77" s="109">
        <f>'11A'!AQ$137</f>
        <v>0</v>
      </c>
      <c r="GA77" s="109">
        <f>'11A'!AR$137</f>
        <v>0</v>
      </c>
      <c r="GB77" s="109">
        <f>'11A'!AS$137</f>
        <v>0</v>
      </c>
      <c r="GC77" s="109">
        <f>'11A'!AT$137</f>
        <v>0</v>
      </c>
      <c r="GD77" s="109">
        <f>'11A'!AU$137</f>
        <v>0</v>
      </c>
      <c r="GE77" s="109">
        <f>'11A'!AN$138</f>
        <v>0</v>
      </c>
      <c r="GF77" s="109">
        <f>'11A'!AO$138</f>
        <v>0</v>
      </c>
      <c r="GG77" s="109">
        <f>'11A'!AP$138</f>
        <v>0</v>
      </c>
      <c r="GH77" s="109">
        <f>'11A'!AQ$138</f>
        <v>0</v>
      </c>
      <c r="GI77" s="109">
        <f>'11A'!AR$138</f>
        <v>0</v>
      </c>
      <c r="GJ77" s="109">
        <f>'11A'!AS$138</f>
        <v>0</v>
      </c>
      <c r="GK77" s="109">
        <f>'11A'!AT$138</f>
        <v>0</v>
      </c>
      <c r="GL77" s="109">
        <f>'11A'!AU$138</f>
        <v>0</v>
      </c>
      <c r="GM77" s="109">
        <f>'11A'!AN$139</f>
        <v>0</v>
      </c>
      <c r="GN77" s="109">
        <f>'11A'!AO$139</f>
        <v>0</v>
      </c>
      <c r="GO77" s="109">
        <f>'11A'!AP$139</f>
        <v>0</v>
      </c>
      <c r="GP77" s="109">
        <f>'11A'!AQ$139</f>
        <v>0</v>
      </c>
      <c r="GQ77" s="109">
        <f>'11A'!AR$139</f>
        <v>0</v>
      </c>
      <c r="GR77" s="109">
        <f>'11A'!AS$139</f>
        <v>0</v>
      </c>
      <c r="GS77" s="109">
        <f>'11A'!AT$139</f>
        <v>0</v>
      </c>
      <c r="GT77" s="109">
        <f>'11A'!AU$139</f>
        <v>0</v>
      </c>
      <c r="GU77" s="109">
        <f>'11A'!AN$140</f>
        <v>0</v>
      </c>
      <c r="GV77" s="109">
        <f>'11A'!AO$140</f>
        <v>0</v>
      </c>
      <c r="GW77" s="109">
        <f>'11A'!AP$140</f>
        <v>0</v>
      </c>
      <c r="GX77" s="109">
        <f>'11A'!AQ$140</f>
        <v>0</v>
      </c>
      <c r="GY77" s="109">
        <f>'11A'!AR$140</f>
        <v>0</v>
      </c>
      <c r="GZ77" s="109">
        <f>'11A'!AS$140</f>
        <v>0</v>
      </c>
      <c r="HA77" s="109">
        <f>'11A'!AT$140</f>
        <v>0</v>
      </c>
      <c r="HB77" s="109">
        <f>'11A'!AU$140</f>
        <v>0</v>
      </c>
      <c r="HC77" s="109">
        <f>'11A'!AN$141</f>
        <v>0</v>
      </c>
      <c r="HD77" s="109">
        <f>'11A'!AO$141</f>
        <v>0</v>
      </c>
      <c r="HE77" s="109">
        <f>'11A'!AP$141</f>
        <v>0</v>
      </c>
      <c r="HF77" s="109">
        <f>'11A'!AQ$141</f>
        <v>0</v>
      </c>
      <c r="HG77" s="109">
        <f>'11A'!AR$141</f>
        <v>0</v>
      </c>
      <c r="HH77" s="109">
        <f>'11A'!AS$141</f>
        <v>0</v>
      </c>
      <c r="HI77" s="109">
        <f>'11A'!AT$141</f>
        <v>0</v>
      </c>
      <c r="HJ77" s="109">
        <f>'11A'!AU$141</f>
        <v>0</v>
      </c>
      <c r="HK77" s="109">
        <f>'11A'!AN$142</f>
        <v>0</v>
      </c>
      <c r="HL77" s="109">
        <f>'11A'!AO$142</f>
        <v>0</v>
      </c>
      <c r="HM77" s="109">
        <f>'11A'!AP$142</f>
        <v>0</v>
      </c>
      <c r="HN77" s="109">
        <f>'11A'!AQ$142</f>
        <v>0</v>
      </c>
      <c r="HO77" s="109">
        <f>'11A'!AR$142</f>
        <v>0</v>
      </c>
      <c r="HP77" s="109">
        <f>'11A'!AS$142</f>
        <v>0</v>
      </c>
      <c r="HQ77" s="109">
        <f>'11A'!AT$142</f>
        <v>0</v>
      </c>
      <c r="HR77" s="109">
        <f>'11A'!AU$142</f>
        <v>0</v>
      </c>
      <c r="HS77" s="109">
        <f>'11A'!AN$143</f>
        <v>0</v>
      </c>
      <c r="HT77" s="109">
        <f>'11A'!AO$143</f>
        <v>0</v>
      </c>
      <c r="HU77" s="109">
        <f>'11A'!AP$143</f>
        <v>0</v>
      </c>
      <c r="HV77" s="109">
        <f>'11A'!AQ$143</f>
        <v>0</v>
      </c>
      <c r="HW77" s="109">
        <f>'11A'!AR$143</f>
        <v>0</v>
      </c>
      <c r="HX77" s="109">
        <f>'11A'!AS$143</f>
        <v>0</v>
      </c>
      <c r="HY77" s="109">
        <f>'11A'!AT$143</f>
        <v>0</v>
      </c>
      <c r="HZ77" s="109">
        <f>'11A'!AU$143</f>
        <v>0</v>
      </c>
      <c r="IA77" s="109">
        <f>'11A'!AN$144</f>
        <v>0</v>
      </c>
      <c r="IB77" s="109">
        <f>'11A'!AO$144</f>
        <v>0</v>
      </c>
      <c r="IC77" s="109">
        <f>'11A'!AP$144</f>
        <v>0</v>
      </c>
      <c r="ID77" s="109">
        <f>'11A'!AQ$144</f>
        <v>0</v>
      </c>
      <c r="IE77" s="109">
        <f>'11A'!AR$144</f>
        <v>0</v>
      </c>
      <c r="IF77" s="109">
        <f>'11A'!AS$144</f>
        <v>0</v>
      </c>
      <c r="IG77" s="109">
        <f>'11A'!AT$144</f>
        <v>0</v>
      </c>
      <c r="IH77" s="109">
        <f>'11A'!AU$144</f>
        <v>0</v>
      </c>
    </row>
    <row r="78" spans="18:242">
      <c r="R78" s="107">
        <v>12</v>
      </c>
      <c r="S78" s="109">
        <f>'12A'!AN$117</f>
        <v>0</v>
      </c>
      <c r="T78" s="109">
        <f>'12A'!AO$117</f>
        <v>0</v>
      </c>
      <c r="U78" s="109">
        <f>'12A'!AP$117</f>
        <v>0</v>
      </c>
      <c r="V78" s="109">
        <f>'12A'!AQ$117</f>
        <v>0</v>
      </c>
      <c r="W78" s="109">
        <f>'12A'!AR$117</f>
        <v>0</v>
      </c>
      <c r="X78" s="109">
        <f>'12A'!AS$117</f>
        <v>0</v>
      </c>
      <c r="Y78" s="109">
        <f>'12A'!AT$117</f>
        <v>0</v>
      </c>
      <c r="Z78" s="109">
        <f>'12A'!AU$117</f>
        <v>0</v>
      </c>
      <c r="AA78" s="109">
        <f>'12A'!AV$117</f>
        <v>0</v>
      </c>
      <c r="AB78" s="109">
        <f>'12A'!AW$117</f>
        <v>0</v>
      </c>
      <c r="AC78" s="109">
        <f>'12A'!AX$117</f>
        <v>0</v>
      </c>
      <c r="AD78" s="109">
        <f>'12A'!AY$117</f>
        <v>0</v>
      </c>
      <c r="AE78" s="109">
        <f>'12A'!AN$118</f>
        <v>0</v>
      </c>
      <c r="AF78" s="109">
        <f>'12A'!AO$118</f>
        <v>0</v>
      </c>
      <c r="AG78" s="109">
        <f>'12A'!AP$118</f>
        <v>0</v>
      </c>
      <c r="AH78" s="109">
        <f>'12A'!AQ$118</f>
        <v>0</v>
      </c>
      <c r="AI78" s="109">
        <f>'12A'!AR$118</f>
        <v>0</v>
      </c>
      <c r="AJ78" s="109">
        <f>'12A'!AS$118</f>
        <v>0</v>
      </c>
      <c r="AK78" s="109">
        <f>'12A'!AT$118</f>
        <v>0</v>
      </c>
      <c r="AL78" s="109">
        <f>'12A'!AU$118</f>
        <v>0</v>
      </c>
      <c r="AM78" s="109">
        <f>'12A'!AV$118</f>
        <v>0</v>
      </c>
      <c r="AN78" s="109">
        <f>'12A'!AW$118</f>
        <v>0</v>
      </c>
      <c r="AO78" s="109">
        <f>'12A'!AX$118</f>
        <v>0</v>
      </c>
      <c r="AP78" s="109">
        <f>'12A'!AY$118</f>
        <v>0</v>
      </c>
      <c r="AQ78" s="109">
        <f>'12A'!AN$119</f>
        <v>0</v>
      </c>
      <c r="AR78" s="109">
        <f>'12A'!AO$119</f>
        <v>0</v>
      </c>
      <c r="AS78" s="109">
        <f>'12A'!AP$119</f>
        <v>0</v>
      </c>
      <c r="AT78" s="109">
        <f>'12A'!AQ$119</f>
        <v>0</v>
      </c>
      <c r="AU78" s="109">
        <f>'12A'!AR$119</f>
        <v>0</v>
      </c>
      <c r="AV78" s="109">
        <f>'12A'!AS$119</f>
        <v>0</v>
      </c>
      <c r="AW78" s="109">
        <f>'12A'!AT$119</f>
        <v>0</v>
      </c>
      <c r="AX78" s="109">
        <f>'12A'!AU$119</f>
        <v>0</v>
      </c>
      <c r="AY78" s="109">
        <f>'12A'!AV$119</f>
        <v>0</v>
      </c>
      <c r="AZ78" s="109">
        <f>'12A'!AW$119</f>
        <v>0</v>
      </c>
      <c r="BA78" s="109">
        <f>'12A'!AX$119</f>
        <v>0</v>
      </c>
      <c r="BB78" s="109">
        <f>'12A'!AY$119</f>
        <v>0</v>
      </c>
      <c r="BC78" s="109">
        <f>'12A'!AN$120</f>
        <v>0</v>
      </c>
      <c r="BD78" s="109">
        <f>'12A'!AO$120</f>
        <v>0</v>
      </c>
      <c r="BE78" s="109">
        <f>'12A'!AP$120</f>
        <v>0</v>
      </c>
      <c r="BF78" s="109">
        <f>'12A'!AQ$120</f>
        <v>0</v>
      </c>
      <c r="BG78" s="109">
        <f>'12A'!AR$120</f>
        <v>0</v>
      </c>
      <c r="BH78" s="109">
        <f>'12A'!AS$120</f>
        <v>0</v>
      </c>
      <c r="BI78" s="109">
        <f>'12A'!AT$120</f>
        <v>0</v>
      </c>
      <c r="BJ78" s="109">
        <f>'12A'!AU$120</f>
        <v>0</v>
      </c>
      <c r="BK78" s="109">
        <f>'12A'!AV$120</f>
        <v>0</v>
      </c>
      <c r="BL78" s="109">
        <f>'12A'!AW$120</f>
        <v>0</v>
      </c>
      <c r="BM78" s="109">
        <f>'12A'!AX$120</f>
        <v>0</v>
      </c>
      <c r="BN78" s="109">
        <f>'12A'!AY$120</f>
        <v>0</v>
      </c>
      <c r="BO78" s="109">
        <f>'12A'!AN$121</f>
        <v>0</v>
      </c>
      <c r="BP78" s="109">
        <f>'12A'!AO$121</f>
        <v>0</v>
      </c>
      <c r="BQ78" s="109">
        <f>'12A'!AP$121</f>
        <v>0</v>
      </c>
      <c r="BR78" s="109">
        <f>'12A'!AQ$121</f>
        <v>0</v>
      </c>
      <c r="BS78" s="109">
        <f>'12A'!AR$121</f>
        <v>0</v>
      </c>
      <c r="BT78" s="109">
        <f>'12A'!AS$121</f>
        <v>0</v>
      </c>
      <c r="BU78" s="109">
        <f>'12A'!AT$121</f>
        <v>0</v>
      </c>
      <c r="BV78" s="109">
        <f>'12A'!AU$121</f>
        <v>0</v>
      </c>
      <c r="BW78" s="109">
        <f>'12A'!AV$121</f>
        <v>0</v>
      </c>
      <c r="BX78" s="109">
        <f>'12A'!AW$121</f>
        <v>0</v>
      </c>
      <c r="BY78" s="109">
        <f>'12A'!AX$121</f>
        <v>0</v>
      </c>
      <c r="BZ78" s="109">
        <f>'12A'!AY$121</f>
        <v>0</v>
      </c>
      <c r="CA78" s="262">
        <f>'12A'!AN$122</f>
        <v>0</v>
      </c>
      <c r="CB78" s="262">
        <f>'12A'!AO$122</f>
        <v>0</v>
      </c>
      <c r="CC78" s="262">
        <f>'12A'!AP$122</f>
        <v>0</v>
      </c>
      <c r="CD78" s="262">
        <f>'12A'!AQ$122</f>
        <v>0</v>
      </c>
      <c r="CE78" s="262">
        <f>'12A'!AR$122</f>
        <v>0</v>
      </c>
      <c r="CF78" s="262">
        <f>'12A'!AS$122</f>
        <v>0</v>
      </c>
      <c r="CG78" s="262">
        <f>'12A'!AT$122</f>
        <v>0</v>
      </c>
      <c r="CH78" s="262">
        <f>'12A'!AU$122</f>
        <v>0</v>
      </c>
      <c r="CI78" s="262">
        <f>'12A'!AV$122</f>
        <v>0</v>
      </c>
      <c r="CJ78" s="262">
        <f>'12A'!AW$122</f>
        <v>0</v>
      </c>
      <c r="CK78" s="262">
        <f>'12A'!AX$122</f>
        <v>0</v>
      </c>
      <c r="CL78" s="262">
        <f>'12A'!AY$122</f>
        <v>0</v>
      </c>
      <c r="CM78" s="262">
        <f>'12A'!AN$123</f>
        <v>0</v>
      </c>
      <c r="CN78" s="262">
        <f>'12A'!AO$123</f>
        <v>0</v>
      </c>
      <c r="CO78" s="262">
        <f>'12A'!AP$123</f>
        <v>0</v>
      </c>
      <c r="CP78" s="262">
        <f>'12A'!AQ$123</f>
        <v>0</v>
      </c>
      <c r="CQ78" s="262">
        <f>'12A'!AR$123</f>
        <v>0</v>
      </c>
      <c r="CR78" s="262">
        <f>'12A'!AS$123</f>
        <v>0</v>
      </c>
      <c r="CS78" s="262">
        <f>'12A'!AT$123</f>
        <v>0</v>
      </c>
      <c r="CT78" s="262">
        <f>'12A'!AU$123</f>
        <v>0</v>
      </c>
      <c r="CU78" s="262">
        <f>'12A'!AV$123</f>
        <v>0</v>
      </c>
      <c r="CV78" s="262">
        <f>'12A'!AW$123</f>
        <v>0</v>
      </c>
      <c r="CW78" s="262">
        <f>'12A'!AX$123</f>
        <v>0</v>
      </c>
      <c r="CX78" s="262">
        <f>'12A'!AY$123</f>
        <v>0</v>
      </c>
      <c r="CY78" s="262">
        <f>'12A'!AN$124</f>
        <v>0</v>
      </c>
      <c r="CZ78" s="262">
        <f>'12A'!AO$124</f>
        <v>0</v>
      </c>
      <c r="DA78" s="262">
        <f>'12A'!AP$124</f>
        <v>0</v>
      </c>
      <c r="DB78" s="262">
        <f>'12A'!AQ$124</f>
        <v>0</v>
      </c>
      <c r="DC78" s="262">
        <f>'12A'!AR$124</f>
        <v>0</v>
      </c>
      <c r="DD78" s="262">
        <f>'12A'!AS$124</f>
        <v>0</v>
      </c>
      <c r="DE78" s="262">
        <f>'12A'!AT$124</f>
        <v>0</v>
      </c>
      <c r="DF78" s="262">
        <f>'12A'!AU$124</f>
        <v>0</v>
      </c>
      <c r="DG78" s="262">
        <f>'12A'!AV$124</f>
        <v>0</v>
      </c>
      <c r="DH78" s="262">
        <f>'12A'!AW$124</f>
        <v>0</v>
      </c>
      <c r="DI78" s="262">
        <f>'12A'!AX$124</f>
        <v>0</v>
      </c>
      <c r="DJ78" s="262">
        <f>'12A'!AY$124</f>
        <v>0</v>
      </c>
      <c r="DK78" s="109">
        <f>'12A'!AN$127</f>
        <v>0</v>
      </c>
      <c r="DL78" s="109">
        <f>'12A'!AO$127</f>
        <v>0</v>
      </c>
      <c r="DM78" s="109">
        <f>'12A'!AP$127</f>
        <v>0</v>
      </c>
      <c r="DN78" s="109">
        <f>'12A'!AQ$127</f>
        <v>0</v>
      </c>
      <c r="DO78" s="109">
        <f>'12A'!AR$127</f>
        <v>0</v>
      </c>
      <c r="DP78" s="109">
        <f>'12A'!AS$127</f>
        <v>0</v>
      </c>
      <c r="DQ78" s="109">
        <f>'12A'!AT$127</f>
        <v>0</v>
      </c>
      <c r="DR78" s="109">
        <f>'12A'!AU$127</f>
        <v>0</v>
      </c>
      <c r="DS78" s="109">
        <f>'12A'!AN$128</f>
        <v>0</v>
      </c>
      <c r="DT78" s="109">
        <f>'12A'!AO$128</f>
        <v>0</v>
      </c>
      <c r="DU78" s="109">
        <f>'12A'!AP$128</f>
        <v>0</v>
      </c>
      <c r="DV78" s="109">
        <f>'12A'!AQ$128</f>
        <v>0</v>
      </c>
      <c r="DW78" s="109">
        <f>'12A'!AR$128</f>
        <v>0</v>
      </c>
      <c r="DX78" s="109">
        <f>'12A'!AS$128</f>
        <v>0</v>
      </c>
      <c r="DY78" s="109">
        <f>'12A'!AT$128</f>
        <v>0</v>
      </c>
      <c r="DZ78" s="109">
        <f>'12A'!AU$128</f>
        <v>0</v>
      </c>
      <c r="EA78" s="109">
        <f>'12A'!AN$129</f>
        <v>0</v>
      </c>
      <c r="EB78" s="109">
        <f>'12A'!AO$129</f>
        <v>0</v>
      </c>
      <c r="EC78" s="109">
        <f>'12A'!AP$129</f>
        <v>0</v>
      </c>
      <c r="ED78" s="109">
        <f>'12A'!AQ$129</f>
        <v>0</v>
      </c>
      <c r="EE78" s="109">
        <f>'12A'!AR$129</f>
        <v>0</v>
      </c>
      <c r="EF78" s="109">
        <f>'12A'!AS$129</f>
        <v>0</v>
      </c>
      <c r="EG78" s="109">
        <f>'12A'!AT$129</f>
        <v>0</v>
      </c>
      <c r="EH78" s="109">
        <f>'12A'!AU$129</f>
        <v>0</v>
      </c>
      <c r="EI78" s="109">
        <f>'12A'!AN$130</f>
        <v>0</v>
      </c>
      <c r="EJ78" s="109">
        <f>'12A'!AO$130</f>
        <v>0</v>
      </c>
      <c r="EK78" s="109">
        <f>'12A'!AP$130</f>
        <v>0</v>
      </c>
      <c r="EL78" s="109">
        <f>'12A'!AQ$130</f>
        <v>0</v>
      </c>
      <c r="EM78" s="109">
        <f>'12A'!AR$130</f>
        <v>0</v>
      </c>
      <c r="EN78" s="109">
        <f>'12A'!AS$130</f>
        <v>0</v>
      </c>
      <c r="EO78" s="109">
        <f>'12A'!AT$130</f>
        <v>0</v>
      </c>
      <c r="EP78" s="109">
        <f>'12A'!AU$130</f>
        <v>0</v>
      </c>
      <c r="EQ78" s="109">
        <f>'12A'!AN$131</f>
        <v>0</v>
      </c>
      <c r="ER78" s="109">
        <f>'12A'!AO$131</f>
        <v>0</v>
      </c>
      <c r="ES78" s="109">
        <f>'12A'!AP$131</f>
        <v>0</v>
      </c>
      <c r="ET78" s="109">
        <f>'12A'!AQ$131</f>
        <v>0</v>
      </c>
      <c r="EU78" s="109">
        <f>'12A'!AR$131</f>
        <v>0</v>
      </c>
      <c r="EV78" s="109">
        <f>'12A'!AS$131</f>
        <v>0</v>
      </c>
      <c r="EW78" s="109">
        <f>'12A'!AT$131</f>
        <v>0</v>
      </c>
      <c r="EX78" s="109">
        <f>'12A'!AU$131</f>
        <v>0</v>
      </c>
      <c r="EY78" s="109">
        <f>'12A'!AN$132</f>
        <v>0</v>
      </c>
      <c r="EZ78" s="109">
        <f>'12A'!AO$132</f>
        <v>0</v>
      </c>
      <c r="FA78" s="109">
        <f>'12A'!AP$132</f>
        <v>0</v>
      </c>
      <c r="FB78" s="109">
        <f>'12A'!AQ$132</f>
        <v>0</v>
      </c>
      <c r="FC78" s="109">
        <f>'12A'!AR$132</f>
        <v>0</v>
      </c>
      <c r="FD78" s="109">
        <f>'12A'!AS$132</f>
        <v>0</v>
      </c>
      <c r="FE78" s="109">
        <f>'12A'!AT$132</f>
        <v>0</v>
      </c>
      <c r="FF78" s="109">
        <f>'12A'!AU$132</f>
        <v>0</v>
      </c>
      <c r="FG78" s="109">
        <f>'12A'!AN$133</f>
        <v>0</v>
      </c>
      <c r="FH78" s="109">
        <f>'12A'!AO$133</f>
        <v>0</v>
      </c>
      <c r="FI78" s="109">
        <f>'12A'!AP$133</f>
        <v>0</v>
      </c>
      <c r="FJ78" s="109">
        <f>'12A'!AQ$133</f>
        <v>0</v>
      </c>
      <c r="FK78" s="109">
        <f>'12A'!AR$133</f>
        <v>0</v>
      </c>
      <c r="FL78" s="109">
        <f>'12A'!AS$133</f>
        <v>0</v>
      </c>
      <c r="FM78" s="109">
        <f>'12A'!AT$133</f>
        <v>0</v>
      </c>
      <c r="FN78" s="109">
        <f>'12A'!AU$133</f>
        <v>0</v>
      </c>
      <c r="FO78" s="109">
        <f>'12A'!AN$134</f>
        <v>0</v>
      </c>
      <c r="FP78" s="109">
        <f>'12A'!AO$134</f>
        <v>0</v>
      </c>
      <c r="FQ78" s="109">
        <f>'12A'!AP$134</f>
        <v>0</v>
      </c>
      <c r="FR78" s="109">
        <f>'12A'!AQ$134</f>
        <v>0</v>
      </c>
      <c r="FS78" s="109">
        <f>'12A'!AR$134</f>
        <v>0</v>
      </c>
      <c r="FT78" s="109">
        <f>'12A'!AS$134</f>
        <v>0</v>
      </c>
      <c r="FU78" s="109">
        <f>'12A'!AT$134</f>
        <v>0</v>
      </c>
      <c r="FV78" s="109">
        <f>'12A'!AU$134</f>
        <v>0</v>
      </c>
      <c r="FW78" s="109">
        <f>'12A'!AN$137</f>
        <v>0</v>
      </c>
      <c r="FX78" s="109">
        <f>'12A'!AO$137</f>
        <v>0</v>
      </c>
      <c r="FY78" s="109">
        <f>'12A'!AP$137</f>
        <v>0</v>
      </c>
      <c r="FZ78" s="109">
        <f>'12A'!AQ$137</f>
        <v>0</v>
      </c>
      <c r="GA78" s="109">
        <f>'12A'!AR$137</f>
        <v>0</v>
      </c>
      <c r="GB78" s="109">
        <f>'12A'!AS$137</f>
        <v>0</v>
      </c>
      <c r="GC78" s="109">
        <f>'12A'!AT$137</f>
        <v>0</v>
      </c>
      <c r="GD78" s="109">
        <f>'12A'!AU$137</f>
        <v>0</v>
      </c>
      <c r="GE78" s="109">
        <f>'12A'!AN$138</f>
        <v>0</v>
      </c>
      <c r="GF78" s="109">
        <f>'12A'!AO$138</f>
        <v>0</v>
      </c>
      <c r="GG78" s="109">
        <f>'12A'!AP$138</f>
        <v>0</v>
      </c>
      <c r="GH78" s="109">
        <f>'12A'!AQ$138</f>
        <v>0</v>
      </c>
      <c r="GI78" s="109">
        <f>'12A'!AR$138</f>
        <v>0</v>
      </c>
      <c r="GJ78" s="109">
        <f>'12A'!AS$138</f>
        <v>0</v>
      </c>
      <c r="GK78" s="109">
        <f>'12A'!AT$138</f>
        <v>0</v>
      </c>
      <c r="GL78" s="109">
        <f>'12A'!AU$138</f>
        <v>0</v>
      </c>
      <c r="GM78" s="109">
        <f>'12A'!AN$139</f>
        <v>0</v>
      </c>
      <c r="GN78" s="109">
        <f>'12A'!AO$139</f>
        <v>0</v>
      </c>
      <c r="GO78" s="109">
        <f>'12A'!AP$139</f>
        <v>0</v>
      </c>
      <c r="GP78" s="109">
        <f>'12A'!AQ$139</f>
        <v>0</v>
      </c>
      <c r="GQ78" s="109">
        <f>'12A'!AR$139</f>
        <v>0</v>
      </c>
      <c r="GR78" s="109">
        <f>'12A'!AS$139</f>
        <v>0</v>
      </c>
      <c r="GS78" s="109">
        <f>'12A'!AT$139</f>
        <v>0</v>
      </c>
      <c r="GT78" s="109">
        <f>'12A'!AU$139</f>
        <v>0</v>
      </c>
      <c r="GU78" s="109">
        <f>'12A'!AN$140</f>
        <v>0</v>
      </c>
      <c r="GV78" s="109">
        <f>'12A'!AO$140</f>
        <v>0</v>
      </c>
      <c r="GW78" s="109">
        <f>'12A'!AP$140</f>
        <v>0</v>
      </c>
      <c r="GX78" s="109">
        <f>'12A'!AQ$140</f>
        <v>0</v>
      </c>
      <c r="GY78" s="109">
        <f>'12A'!AR$140</f>
        <v>0</v>
      </c>
      <c r="GZ78" s="109">
        <f>'12A'!AS$140</f>
        <v>0</v>
      </c>
      <c r="HA78" s="109">
        <f>'12A'!AT$140</f>
        <v>0</v>
      </c>
      <c r="HB78" s="109">
        <f>'12A'!AU$140</f>
        <v>0</v>
      </c>
      <c r="HC78" s="109">
        <f>'12A'!AN$141</f>
        <v>0</v>
      </c>
      <c r="HD78" s="109">
        <f>'12A'!AO$141</f>
        <v>0</v>
      </c>
      <c r="HE78" s="109">
        <f>'12A'!AP$141</f>
        <v>0</v>
      </c>
      <c r="HF78" s="109">
        <f>'12A'!AQ$141</f>
        <v>0</v>
      </c>
      <c r="HG78" s="109">
        <f>'12A'!AR$141</f>
        <v>0</v>
      </c>
      <c r="HH78" s="109">
        <f>'12A'!AS$141</f>
        <v>0</v>
      </c>
      <c r="HI78" s="109">
        <f>'12A'!AT$141</f>
        <v>0</v>
      </c>
      <c r="HJ78" s="109">
        <f>'12A'!AU$141</f>
        <v>0</v>
      </c>
      <c r="HK78" s="109">
        <f>'12A'!AN$142</f>
        <v>0</v>
      </c>
      <c r="HL78" s="109">
        <f>'12A'!AO$142</f>
        <v>0</v>
      </c>
      <c r="HM78" s="109">
        <f>'12A'!AP$142</f>
        <v>0</v>
      </c>
      <c r="HN78" s="109">
        <f>'12A'!AQ$142</f>
        <v>0</v>
      </c>
      <c r="HO78" s="109">
        <f>'12A'!AR$142</f>
        <v>0</v>
      </c>
      <c r="HP78" s="109">
        <f>'12A'!AS$142</f>
        <v>0</v>
      </c>
      <c r="HQ78" s="109">
        <f>'12A'!AT$142</f>
        <v>0</v>
      </c>
      <c r="HR78" s="109">
        <f>'12A'!AU$142</f>
        <v>0</v>
      </c>
      <c r="HS78" s="109">
        <f>'12A'!AN$143</f>
        <v>0</v>
      </c>
      <c r="HT78" s="109">
        <f>'12A'!AO$143</f>
        <v>0</v>
      </c>
      <c r="HU78" s="109">
        <f>'12A'!AP$143</f>
        <v>0</v>
      </c>
      <c r="HV78" s="109">
        <f>'12A'!AQ$143</f>
        <v>0</v>
      </c>
      <c r="HW78" s="109">
        <f>'12A'!AR$143</f>
        <v>0</v>
      </c>
      <c r="HX78" s="109">
        <f>'12A'!AS$143</f>
        <v>0</v>
      </c>
      <c r="HY78" s="109">
        <f>'12A'!AT$143</f>
        <v>0</v>
      </c>
      <c r="HZ78" s="109">
        <f>'12A'!AU$143</f>
        <v>0</v>
      </c>
      <c r="IA78" s="109">
        <f>'12A'!AN$144</f>
        <v>0</v>
      </c>
      <c r="IB78" s="109">
        <f>'12A'!AO$144</f>
        <v>0</v>
      </c>
      <c r="IC78" s="109">
        <f>'12A'!AP$144</f>
        <v>0</v>
      </c>
      <c r="ID78" s="109">
        <f>'12A'!AQ$144</f>
        <v>0</v>
      </c>
      <c r="IE78" s="109">
        <f>'12A'!AR$144</f>
        <v>0</v>
      </c>
      <c r="IF78" s="109">
        <f>'12A'!AS$144</f>
        <v>0</v>
      </c>
      <c r="IG78" s="109">
        <f>'12A'!AT$144</f>
        <v>0</v>
      </c>
      <c r="IH78" s="109">
        <f>'12A'!AU$144</f>
        <v>0</v>
      </c>
    </row>
    <row r="79" spans="18:242">
      <c r="R79" s="107">
        <v>13</v>
      </c>
      <c r="S79" s="109">
        <f>'13A'!AN$117</f>
        <v>0</v>
      </c>
      <c r="T79" s="109">
        <f>'13A'!AO$117</f>
        <v>0</v>
      </c>
      <c r="U79" s="109">
        <f>'13A'!AP$117</f>
        <v>0</v>
      </c>
      <c r="V79" s="109">
        <f>'13A'!AQ$117</f>
        <v>0</v>
      </c>
      <c r="W79" s="109">
        <f>'13A'!AR$117</f>
        <v>0</v>
      </c>
      <c r="X79" s="109">
        <f>'13A'!AS$117</f>
        <v>0</v>
      </c>
      <c r="Y79" s="109">
        <f>'13A'!AT$117</f>
        <v>0</v>
      </c>
      <c r="Z79" s="109">
        <f>'13A'!AU$117</f>
        <v>0</v>
      </c>
      <c r="AA79" s="109">
        <f>'13A'!AV$117</f>
        <v>0</v>
      </c>
      <c r="AB79" s="109">
        <f>'13A'!AW$117</f>
        <v>0</v>
      </c>
      <c r="AC79" s="109">
        <f>'13A'!AX$117</f>
        <v>0</v>
      </c>
      <c r="AD79" s="109">
        <f>'13A'!AY$117</f>
        <v>0</v>
      </c>
      <c r="AE79" s="109">
        <f>'13A'!AN$118</f>
        <v>0</v>
      </c>
      <c r="AF79" s="109">
        <f>'13A'!AO$118</f>
        <v>0</v>
      </c>
      <c r="AG79" s="109">
        <f>'13A'!AP$118</f>
        <v>0</v>
      </c>
      <c r="AH79" s="109">
        <f>'13A'!AQ$118</f>
        <v>0</v>
      </c>
      <c r="AI79" s="109">
        <f>'13A'!AR$118</f>
        <v>0</v>
      </c>
      <c r="AJ79" s="109">
        <f>'13A'!AS$118</f>
        <v>0</v>
      </c>
      <c r="AK79" s="109">
        <f>'13A'!AT$118</f>
        <v>0</v>
      </c>
      <c r="AL79" s="109">
        <f>'13A'!AU$118</f>
        <v>0</v>
      </c>
      <c r="AM79" s="109">
        <f>'13A'!AV$118</f>
        <v>0</v>
      </c>
      <c r="AN79" s="109">
        <f>'13A'!AW$118</f>
        <v>0</v>
      </c>
      <c r="AO79" s="109">
        <f>'13A'!AX$118</f>
        <v>0</v>
      </c>
      <c r="AP79" s="109">
        <f>'13A'!AY$118</f>
        <v>0</v>
      </c>
      <c r="AQ79" s="109">
        <f>'13A'!AN$119</f>
        <v>0</v>
      </c>
      <c r="AR79" s="109">
        <f>'13A'!AO$119</f>
        <v>0</v>
      </c>
      <c r="AS79" s="109">
        <f>'13A'!AP$119</f>
        <v>0</v>
      </c>
      <c r="AT79" s="109">
        <f>'13A'!AQ$119</f>
        <v>0</v>
      </c>
      <c r="AU79" s="109">
        <f>'13A'!AR$119</f>
        <v>0</v>
      </c>
      <c r="AV79" s="109">
        <f>'13A'!AS$119</f>
        <v>0</v>
      </c>
      <c r="AW79" s="109">
        <f>'13A'!AT$119</f>
        <v>0</v>
      </c>
      <c r="AX79" s="109">
        <f>'13A'!AU$119</f>
        <v>0</v>
      </c>
      <c r="AY79" s="109">
        <f>'13A'!AV$119</f>
        <v>0</v>
      </c>
      <c r="AZ79" s="109">
        <f>'13A'!AW$119</f>
        <v>0</v>
      </c>
      <c r="BA79" s="109">
        <f>'13A'!AX$119</f>
        <v>0</v>
      </c>
      <c r="BB79" s="109">
        <f>'13A'!AY$119</f>
        <v>0</v>
      </c>
      <c r="BC79" s="109">
        <f>'13A'!AN$120</f>
        <v>0</v>
      </c>
      <c r="BD79" s="109">
        <f>'13A'!AO$120</f>
        <v>0</v>
      </c>
      <c r="BE79" s="109">
        <f>'13A'!AP$120</f>
        <v>0</v>
      </c>
      <c r="BF79" s="109">
        <f>'13A'!AQ$120</f>
        <v>0</v>
      </c>
      <c r="BG79" s="109">
        <f>'13A'!AR$120</f>
        <v>0</v>
      </c>
      <c r="BH79" s="109">
        <f>'13A'!AS$120</f>
        <v>0</v>
      </c>
      <c r="BI79" s="109">
        <f>'13A'!AT$120</f>
        <v>0</v>
      </c>
      <c r="BJ79" s="109">
        <f>'13A'!AU$120</f>
        <v>0</v>
      </c>
      <c r="BK79" s="109">
        <f>'13A'!AV$120</f>
        <v>0</v>
      </c>
      <c r="BL79" s="109">
        <f>'13A'!AW$120</f>
        <v>0</v>
      </c>
      <c r="BM79" s="109">
        <f>'13A'!AX$120</f>
        <v>0</v>
      </c>
      <c r="BN79" s="109">
        <f>'13A'!AY$120</f>
        <v>0</v>
      </c>
      <c r="BO79" s="109">
        <f>'13A'!AN$121</f>
        <v>0</v>
      </c>
      <c r="BP79" s="109">
        <f>'13A'!AO$121</f>
        <v>0</v>
      </c>
      <c r="BQ79" s="109">
        <f>'13A'!AP$121</f>
        <v>0</v>
      </c>
      <c r="BR79" s="109">
        <f>'13A'!AQ$121</f>
        <v>0</v>
      </c>
      <c r="BS79" s="109">
        <f>'13A'!AR$121</f>
        <v>0</v>
      </c>
      <c r="BT79" s="109">
        <f>'13A'!AS$121</f>
        <v>0</v>
      </c>
      <c r="BU79" s="109">
        <f>'13A'!AT$121</f>
        <v>0</v>
      </c>
      <c r="BV79" s="109">
        <f>'13A'!AU$121</f>
        <v>0</v>
      </c>
      <c r="BW79" s="109">
        <f>'13A'!AV$121</f>
        <v>0</v>
      </c>
      <c r="BX79" s="109">
        <f>'13A'!AW$121</f>
        <v>0</v>
      </c>
      <c r="BY79" s="109">
        <f>'13A'!AX$121</f>
        <v>0</v>
      </c>
      <c r="BZ79" s="109">
        <f>'13A'!AY$121</f>
        <v>0</v>
      </c>
      <c r="CA79" s="262">
        <f>'13A'!AN$122</f>
        <v>0</v>
      </c>
      <c r="CB79" s="262">
        <f>'13A'!AO$122</f>
        <v>0</v>
      </c>
      <c r="CC79" s="262">
        <f>'13A'!AP$122</f>
        <v>0</v>
      </c>
      <c r="CD79" s="262">
        <f>'13A'!AQ$122</f>
        <v>0</v>
      </c>
      <c r="CE79" s="262">
        <f>'13A'!AR$122</f>
        <v>0</v>
      </c>
      <c r="CF79" s="262">
        <f>'13A'!AS$122</f>
        <v>0</v>
      </c>
      <c r="CG79" s="262">
        <f>'13A'!AT$122</f>
        <v>0</v>
      </c>
      <c r="CH79" s="262">
        <f>'13A'!AU$122</f>
        <v>0</v>
      </c>
      <c r="CI79" s="262">
        <f>'13A'!AV$122</f>
        <v>0</v>
      </c>
      <c r="CJ79" s="262">
        <f>'13A'!AW$122</f>
        <v>0</v>
      </c>
      <c r="CK79" s="262">
        <f>'13A'!AX$122</f>
        <v>0</v>
      </c>
      <c r="CL79" s="262">
        <f>'13A'!AY$122</f>
        <v>0</v>
      </c>
      <c r="CM79" s="262">
        <f>'13A'!AN$123</f>
        <v>0</v>
      </c>
      <c r="CN79" s="262">
        <f>'13A'!AO$123</f>
        <v>0</v>
      </c>
      <c r="CO79" s="262">
        <f>'13A'!AP$123</f>
        <v>0</v>
      </c>
      <c r="CP79" s="262">
        <f>'13A'!AQ$123</f>
        <v>0</v>
      </c>
      <c r="CQ79" s="262">
        <f>'13A'!AR$123</f>
        <v>0</v>
      </c>
      <c r="CR79" s="262">
        <f>'13A'!AS$123</f>
        <v>0</v>
      </c>
      <c r="CS79" s="262">
        <f>'13A'!AT$123</f>
        <v>0</v>
      </c>
      <c r="CT79" s="262">
        <f>'13A'!AU$123</f>
        <v>0</v>
      </c>
      <c r="CU79" s="262">
        <f>'13A'!AV$123</f>
        <v>0</v>
      </c>
      <c r="CV79" s="262">
        <f>'13A'!AW$123</f>
        <v>0</v>
      </c>
      <c r="CW79" s="262">
        <f>'13A'!AX$123</f>
        <v>0</v>
      </c>
      <c r="CX79" s="262">
        <f>'13A'!AY$123</f>
        <v>0</v>
      </c>
      <c r="CY79" s="262">
        <f>'13A'!AN$124</f>
        <v>0</v>
      </c>
      <c r="CZ79" s="262">
        <f>'13A'!AO$124</f>
        <v>0</v>
      </c>
      <c r="DA79" s="262">
        <f>'13A'!AP$124</f>
        <v>0</v>
      </c>
      <c r="DB79" s="262">
        <f>'13A'!AQ$124</f>
        <v>0</v>
      </c>
      <c r="DC79" s="262">
        <f>'13A'!AR$124</f>
        <v>0</v>
      </c>
      <c r="DD79" s="262">
        <f>'13A'!AS$124</f>
        <v>0</v>
      </c>
      <c r="DE79" s="262">
        <f>'13A'!AT$124</f>
        <v>0</v>
      </c>
      <c r="DF79" s="262">
        <f>'13A'!AU$124</f>
        <v>0</v>
      </c>
      <c r="DG79" s="262">
        <f>'13A'!AV$124</f>
        <v>0</v>
      </c>
      <c r="DH79" s="262">
        <f>'13A'!AW$124</f>
        <v>0</v>
      </c>
      <c r="DI79" s="262">
        <f>'13A'!AX$124</f>
        <v>0</v>
      </c>
      <c r="DJ79" s="262">
        <f>'13A'!AY$124</f>
        <v>0</v>
      </c>
      <c r="DK79" s="109">
        <f>'13A'!AN$127</f>
        <v>0</v>
      </c>
      <c r="DL79" s="109">
        <f>'13A'!AO$127</f>
        <v>0</v>
      </c>
      <c r="DM79" s="109">
        <f>'13A'!AP$127</f>
        <v>0</v>
      </c>
      <c r="DN79" s="109">
        <f>'13A'!AQ$127</f>
        <v>0</v>
      </c>
      <c r="DO79" s="109">
        <f>'13A'!AR$127</f>
        <v>0</v>
      </c>
      <c r="DP79" s="109">
        <f>'13A'!AS$127</f>
        <v>0</v>
      </c>
      <c r="DQ79" s="109">
        <f>'13A'!AT$127</f>
        <v>0</v>
      </c>
      <c r="DR79" s="109">
        <f>'13A'!AU$127</f>
        <v>0</v>
      </c>
      <c r="DS79" s="109">
        <f>'13A'!AN$128</f>
        <v>0</v>
      </c>
      <c r="DT79" s="109">
        <f>'13A'!AO$128</f>
        <v>0</v>
      </c>
      <c r="DU79" s="109">
        <f>'13A'!AP$128</f>
        <v>0</v>
      </c>
      <c r="DV79" s="109">
        <f>'13A'!AQ$128</f>
        <v>0</v>
      </c>
      <c r="DW79" s="109">
        <f>'13A'!AR$128</f>
        <v>0</v>
      </c>
      <c r="DX79" s="109">
        <f>'13A'!AS$128</f>
        <v>0</v>
      </c>
      <c r="DY79" s="109">
        <f>'13A'!AT$128</f>
        <v>0</v>
      </c>
      <c r="DZ79" s="109">
        <f>'13A'!AU$128</f>
        <v>0</v>
      </c>
      <c r="EA79" s="109">
        <f>'13A'!AN$129</f>
        <v>0</v>
      </c>
      <c r="EB79" s="109">
        <f>'13A'!AO$129</f>
        <v>0</v>
      </c>
      <c r="EC79" s="109">
        <f>'13A'!AP$129</f>
        <v>0</v>
      </c>
      <c r="ED79" s="109">
        <f>'13A'!AQ$129</f>
        <v>0</v>
      </c>
      <c r="EE79" s="109">
        <f>'13A'!AR$129</f>
        <v>0</v>
      </c>
      <c r="EF79" s="109">
        <f>'13A'!AS$129</f>
        <v>0</v>
      </c>
      <c r="EG79" s="109">
        <f>'13A'!AT$129</f>
        <v>0</v>
      </c>
      <c r="EH79" s="109">
        <f>'13A'!AU$129</f>
        <v>0</v>
      </c>
      <c r="EI79" s="109">
        <f>'13A'!AN$130</f>
        <v>0</v>
      </c>
      <c r="EJ79" s="109">
        <f>'13A'!AO$130</f>
        <v>0</v>
      </c>
      <c r="EK79" s="109">
        <f>'13A'!AP$130</f>
        <v>0</v>
      </c>
      <c r="EL79" s="109">
        <f>'13A'!AQ$130</f>
        <v>0</v>
      </c>
      <c r="EM79" s="109">
        <f>'13A'!AR$130</f>
        <v>0</v>
      </c>
      <c r="EN79" s="109">
        <f>'13A'!AS$130</f>
        <v>0</v>
      </c>
      <c r="EO79" s="109">
        <f>'13A'!AT$130</f>
        <v>0</v>
      </c>
      <c r="EP79" s="109">
        <f>'13A'!AU$130</f>
        <v>0</v>
      </c>
      <c r="EQ79" s="109">
        <f>'13A'!AN$131</f>
        <v>0</v>
      </c>
      <c r="ER79" s="109">
        <f>'13A'!AO$131</f>
        <v>0</v>
      </c>
      <c r="ES79" s="109">
        <f>'13A'!AP$131</f>
        <v>0</v>
      </c>
      <c r="ET79" s="109">
        <f>'13A'!AQ$131</f>
        <v>0</v>
      </c>
      <c r="EU79" s="109">
        <f>'13A'!AR$131</f>
        <v>0</v>
      </c>
      <c r="EV79" s="109">
        <f>'13A'!AS$131</f>
        <v>0</v>
      </c>
      <c r="EW79" s="109">
        <f>'13A'!AT$131</f>
        <v>0</v>
      </c>
      <c r="EX79" s="109">
        <f>'13A'!AU$131</f>
        <v>0</v>
      </c>
      <c r="EY79" s="109">
        <f>'13A'!AN$132</f>
        <v>0</v>
      </c>
      <c r="EZ79" s="109">
        <f>'13A'!AO$132</f>
        <v>0</v>
      </c>
      <c r="FA79" s="109">
        <f>'13A'!AP$132</f>
        <v>0</v>
      </c>
      <c r="FB79" s="109">
        <f>'13A'!AQ$132</f>
        <v>0</v>
      </c>
      <c r="FC79" s="109">
        <f>'13A'!AR$132</f>
        <v>0</v>
      </c>
      <c r="FD79" s="109">
        <f>'13A'!AS$132</f>
        <v>0</v>
      </c>
      <c r="FE79" s="109">
        <f>'13A'!AT$132</f>
        <v>0</v>
      </c>
      <c r="FF79" s="109">
        <f>'13A'!AU$132</f>
        <v>0</v>
      </c>
      <c r="FG79" s="109">
        <f>'13A'!AN$133</f>
        <v>0</v>
      </c>
      <c r="FH79" s="109">
        <f>'13A'!AO$133</f>
        <v>0</v>
      </c>
      <c r="FI79" s="109">
        <f>'13A'!AP$133</f>
        <v>0</v>
      </c>
      <c r="FJ79" s="109">
        <f>'13A'!AQ$133</f>
        <v>0</v>
      </c>
      <c r="FK79" s="109">
        <f>'13A'!AR$133</f>
        <v>0</v>
      </c>
      <c r="FL79" s="109">
        <f>'13A'!AS$133</f>
        <v>0</v>
      </c>
      <c r="FM79" s="109">
        <f>'13A'!AT$133</f>
        <v>0</v>
      </c>
      <c r="FN79" s="109">
        <f>'13A'!AU$133</f>
        <v>0</v>
      </c>
      <c r="FO79" s="109">
        <f>'13A'!AN$134</f>
        <v>0</v>
      </c>
      <c r="FP79" s="109">
        <f>'13A'!AO$134</f>
        <v>0</v>
      </c>
      <c r="FQ79" s="109">
        <f>'13A'!AP$134</f>
        <v>0</v>
      </c>
      <c r="FR79" s="109">
        <f>'13A'!AQ$134</f>
        <v>0</v>
      </c>
      <c r="FS79" s="109">
        <f>'13A'!AR$134</f>
        <v>0</v>
      </c>
      <c r="FT79" s="109">
        <f>'13A'!AS$134</f>
        <v>0</v>
      </c>
      <c r="FU79" s="109">
        <f>'13A'!AT$134</f>
        <v>0</v>
      </c>
      <c r="FV79" s="109">
        <f>'13A'!AU$134</f>
        <v>0</v>
      </c>
      <c r="FW79" s="109">
        <f>'13A'!AN$137</f>
        <v>0</v>
      </c>
      <c r="FX79" s="109">
        <f>'13A'!AO$137</f>
        <v>0</v>
      </c>
      <c r="FY79" s="109">
        <f>'13A'!AP$137</f>
        <v>0</v>
      </c>
      <c r="FZ79" s="109">
        <f>'13A'!AQ$137</f>
        <v>0</v>
      </c>
      <c r="GA79" s="109">
        <f>'13A'!AR$137</f>
        <v>0</v>
      </c>
      <c r="GB79" s="109">
        <f>'13A'!AS$137</f>
        <v>0</v>
      </c>
      <c r="GC79" s="109">
        <f>'13A'!AT$137</f>
        <v>0</v>
      </c>
      <c r="GD79" s="109">
        <f>'13A'!AU$137</f>
        <v>0</v>
      </c>
      <c r="GE79" s="109">
        <f>'13A'!AN$138</f>
        <v>0</v>
      </c>
      <c r="GF79" s="109">
        <f>'13A'!AO$138</f>
        <v>0</v>
      </c>
      <c r="GG79" s="109">
        <f>'13A'!AP$138</f>
        <v>0</v>
      </c>
      <c r="GH79" s="109">
        <f>'13A'!AQ$138</f>
        <v>0</v>
      </c>
      <c r="GI79" s="109">
        <f>'13A'!AR$138</f>
        <v>0</v>
      </c>
      <c r="GJ79" s="109">
        <f>'13A'!AS$138</f>
        <v>0</v>
      </c>
      <c r="GK79" s="109">
        <f>'13A'!AT$138</f>
        <v>0</v>
      </c>
      <c r="GL79" s="109">
        <f>'13A'!AU$138</f>
        <v>0</v>
      </c>
      <c r="GM79" s="109">
        <f>'13A'!AN$139</f>
        <v>0</v>
      </c>
      <c r="GN79" s="109">
        <f>'13A'!AO$139</f>
        <v>0</v>
      </c>
      <c r="GO79" s="109">
        <f>'13A'!AP$139</f>
        <v>0</v>
      </c>
      <c r="GP79" s="109">
        <f>'13A'!AQ$139</f>
        <v>0</v>
      </c>
      <c r="GQ79" s="109">
        <f>'13A'!AR$139</f>
        <v>0</v>
      </c>
      <c r="GR79" s="109">
        <f>'13A'!AS$139</f>
        <v>0</v>
      </c>
      <c r="GS79" s="109">
        <f>'13A'!AT$139</f>
        <v>0</v>
      </c>
      <c r="GT79" s="109">
        <f>'13A'!AU$139</f>
        <v>0</v>
      </c>
      <c r="GU79" s="109">
        <f>'13A'!AN$140</f>
        <v>0</v>
      </c>
      <c r="GV79" s="109">
        <f>'13A'!AO$140</f>
        <v>0</v>
      </c>
      <c r="GW79" s="109">
        <f>'13A'!AP$140</f>
        <v>0</v>
      </c>
      <c r="GX79" s="109">
        <f>'13A'!AQ$140</f>
        <v>0</v>
      </c>
      <c r="GY79" s="109">
        <f>'13A'!AR$140</f>
        <v>0</v>
      </c>
      <c r="GZ79" s="109">
        <f>'13A'!AS$140</f>
        <v>0</v>
      </c>
      <c r="HA79" s="109">
        <f>'13A'!AT$140</f>
        <v>0</v>
      </c>
      <c r="HB79" s="109">
        <f>'13A'!AU$140</f>
        <v>0</v>
      </c>
      <c r="HC79" s="109">
        <f>'13A'!AN$141</f>
        <v>0</v>
      </c>
      <c r="HD79" s="109">
        <f>'13A'!AO$141</f>
        <v>0</v>
      </c>
      <c r="HE79" s="109">
        <f>'13A'!AP$141</f>
        <v>0</v>
      </c>
      <c r="HF79" s="109">
        <f>'13A'!AQ$141</f>
        <v>0</v>
      </c>
      <c r="HG79" s="109">
        <f>'13A'!AR$141</f>
        <v>0</v>
      </c>
      <c r="HH79" s="109">
        <f>'13A'!AS$141</f>
        <v>0</v>
      </c>
      <c r="HI79" s="109">
        <f>'13A'!AT$141</f>
        <v>0</v>
      </c>
      <c r="HJ79" s="109">
        <f>'13A'!AU$141</f>
        <v>0</v>
      </c>
      <c r="HK79" s="109">
        <f>'13A'!AN$142</f>
        <v>0</v>
      </c>
      <c r="HL79" s="109">
        <f>'13A'!AO$142</f>
        <v>0</v>
      </c>
      <c r="HM79" s="109">
        <f>'13A'!AP$142</f>
        <v>0</v>
      </c>
      <c r="HN79" s="109">
        <f>'13A'!AQ$142</f>
        <v>0</v>
      </c>
      <c r="HO79" s="109">
        <f>'13A'!AR$142</f>
        <v>0</v>
      </c>
      <c r="HP79" s="109">
        <f>'13A'!AS$142</f>
        <v>0</v>
      </c>
      <c r="HQ79" s="109">
        <f>'13A'!AT$142</f>
        <v>0</v>
      </c>
      <c r="HR79" s="109">
        <f>'13A'!AU$142</f>
        <v>0</v>
      </c>
      <c r="HS79" s="109">
        <f>'13A'!AN$143</f>
        <v>0</v>
      </c>
      <c r="HT79" s="109">
        <f>'13A'!AO$143</f>
        <v>0</v>
      </c>
      <c r="HU79" s="109">
        <f>'13A'!AP$143</f>
        <v>0</v>
      </c>
      <c r="HV79" s="109">
        <f>'13A'!AQ$143</f>
        <v>0</v>
      </c>
      <c r="HW79" s="109">
        <f>'13A'!AR$143</f>
        <v>0</v>
      </c>
      <c r="HX79" s="109">
        <f>'13A'!AS$143</f>
        <v>0</v>
      </c>
      <c r="HY79" s="109">
        <f>'13A'!AT$143</f>
        <v>0</v>
      </c>
      <c r="HZ79" s="109">
        <f>'13A'!AU$143</f>
        <v>0</v>
      </c>
      <c r="IA79" s="109">
        <f>'13A'!AN$144</f>
        <v>0</v>
      </c>
      <c r="IB79" s="109">
        <f>'13A'!AO$144</f>
        <v>0</v>
      </c>
      <c r="IC79" s="109">
        <f>'13A'!AP$144</f>
        <v>0</v>
      </c>
      <c r="ID79" s="109">
        <f>'13A'!AQ$144</f>
        <v>0</v>
      </c>
      <c r="IE79" s="109">
        <f>'13A'!AR$144</f>
        <v>0</v>
      </c>
      <c r="IF79" s="109">
        <f>'13A'!AS$144</f>
        <v>0</v>
      </c>
      <c r="IG79" s="109">
        <f>'13A'!AT$144</f>
        <v>0</v>
      </c>
      <c r="IH79" s="109">
        <f>'13A'!AU$144</f>
        <v>0</v>
      </c>
    </row>
    <row r="80" spans="18:242">
      <c r="R80" s="107">
        <v>14</v>
      </c>
      <c r="S80" s="109">
        <f>'14A'!AN$117</f>
        <v>0</v>
      </c>
      <c r="T80" s="109">
        <f>'14A'!AO$117</f>
        <v>0</v>
      </c>
      <c r="U80" s="109">
        <f>'14A'!AP$117</f>
        <v>0</v>
      </c>
      <c r="V80" s="109">
        <f>'14A'!AQ$117</f>
        <v>0</v>
      </c>
      <c r="W80" s="109">
        <f>'14A'!AR$117</f>
        <v>0</v>
      </c>
      <c r="X80" s="109">
        <f>'14A'!AS$117</f>
        <v>0</v>
      </c>
      <c r="Y80" s="109">
        <f>'14A'!AT$117</f>
        <v>0</v>
      </c>
      <c r="Z80" s="109">
        <f>'14A'!AU$117</f>
        <v>0</v>
      </c>
      <c r="AA80" s="109">
        <f>'14A'!AV$117</f>
        <v>0</v>
      </c>
      <c r="AB80" s="109">
        <f>'14A'!AW$117</f>
        <v>0</v>
      </c>
      <c r="AC80" s="109">
        <f>'14A'!AX$117</f>
        <v>0</v>
      </c>
      <c r="AD80" s="109">
        <f>'14A'!AY$117</f>
        <v>0</v>
      </c>
      <c r="AE80" s="109">
        <f>'14A'!AN$118</f>
        <v>0</v>
      </c>
      <c r="AF80" s="109">
        <f>'14A'!AO$118</f>
        <v>0</v>
      </c>
      <c r="AG80" s="109">
        <f>'14A'!AP$118</f>
        <v>0</v>
      </c>
      <c r="AH80" s="109">
        <f>'14A'!AQ$118</f>
        <v>0</v>
      </c>
      <c r="AI80" s="109">
        <f>'14A'!AR$118</f>
        <v>0</v>
      </c>
      <c r="AJ80" s="109">
        <f>'14A'!AS$118</f>
        <v>0</v>
      </c>
      <c r="AK80" s="109">
        <f>'14A'!AT$118</f>
        <v>0</v>
      </c>
      <c r="AL80" s="109">
        <f>'14A'!AU$118</f>
        <v>0</v>
      </c>
      <c r="AM80" s="109">
        <f>'14A'!AV$118</f>
        <v>0</v>
      </c>
      <c r="AN80" s="109">
        <f>'14A'!AW$118</f>
        <v>0</v>
      </c>
      <c r="AO80" s="109">
        <f>'14A'!AX$118</f>
        <v>0</v>
      </c>
      <c r="AP80" s="109">
        <f>'14A'!AY$118</f>
        <v>0</v>
      </c>
      <c r="AQ80" s="109">
        <f>'14A'!AN$119</f>
        <v>0</v>
      </c>
      <c r="AR80" s="109">
        <f>'14A'!AO$119</f>
        <v>0</v>
      </c>
      <c r="AS80" s="109">
        <f>'14A'!AP$119</f>
        <v>0</v>
      </c>
      <c r="AT80" s="109">
        <f>'14A'!AQ$119</f>
        <v>0</v>
      </c>
      <c r="AU80" s="109">
        <f>'14A'!AR$119</f>
        <v>0</v>
      </c>
      <c r="AV80" s="109">
        <f>'14A'!AS$119</f>
        <v>0</v>
      </c>
      <c r="AW80" s="109">
        <f>'14A'!AT$119</f>
        <v>0</v>
      </c>
      <c r="AX80" s="109">
        <f>'14A'!AU$119</f>
        <v>0</v>
      </c>
      <c r="AY80" s="109">
        <f>'14A'!AV$119</f>
        <v>0</v>
      </c>
      <c r="AZ80" s="109">
        <f>'14A'!AW$119</f>
        <v>0</v>
      </c>
      <c r="BA80" s="109">
        <f>'14A'!AX$119</f>
        <v>0</v>
      </c>
      <c r="BB80" s="109">
        <f>'14A'!AY$119</f>
        <v>0</v>
      </c>
      <c r="BC80" s="109">
        <f>'14A'!AN$120</f>
        <v>0</v>
      </c>
      <c r="BD80" s="109">
        <f>'14A'!AO$120</f>
        <v>0</v>
      </c>
      <c r="BE80" s="109">
        <f>'14A'!AP$120</f>
        <v>0</v>
      </c>
      <c r="BF80" s="109">
        <f>'14A'!AQ$120</f>
        <v>0</v>
      </c>
      <c r="BG80" s="109">
        <f>'14A'!AR$120</f>
        <v>0</v>
      </c>
      <c r="BH80" s="109">
        <f>'14A'!AS$120</f>
        <v>0</v>
      </c>
      <c r="BI80" s="109">
        <f>'14A'!AT$120</f>
        <v>0</v>
      </c>
      <c r="BJ80" s="109">
        <f>'14A'!AU$120</f>
        <v>0</v>
      </c>
      <c r="BK80" s="109">
        <f>'14A'!AV$120</f>
        <v>0</v>
      </c>
      <c r="BL80" s="109">
        <f>'14A'!AW$120</f>
        <v>0</v>
      </c>
      <c r="BM80" s="109">
        <f>'14A'!AX$120</f>
        <v>0</v>
      </c>
      <c r="BN80" s="109">
        <f>'14A'!AY$120</f>
        <v>0</v>
      </c>
      <c r="BO80" s="109">
        <f>'14A'!AN$121</f>
        <v>0</v>
      </c>
      <c r="BP80" s="109">
        <f>'14A'!AO$121</f>
        <v>0</v>
      </c>
      <c r="BQ80" s="109">
        <f>'14A'!AP$121</f>
        <v>0</v>
      </c>
      <c r="BR80" s="109">
        <f>'14A'!AQ$121</f>
        <v>0</v>
      </c>
      <c r="BS80" s="109">
        <f>'14A'!AR$121</f>
        <v>0</v>
      </c>
      <c r="BT80" s="109">
        <f>'14A'!AS$121</f>
        <v>0</v>
      </c>
      <c r="BU80" s="109">
        <f>'14A'!AT$121</f>
        <v>0</v>
      </c>
      <c r="BV80" s="109">
        <f>'14A'!AU$121</f>
        <v>0</v>
      </c>
      <c r="BW80" s="109">
        <f>'14A'!AV$121</f>
        <v>0</v>
      </c>
      <c r="BX80" s="109">
        <f>'14A'!AW$121</f>
        <v>0</v>
      </c>
      <c r="BY80" s="109">
        <f>'14A'!AX$121</f>
        <v>0</v>
      </c>
      <c r="BZ80" s="109">
        <f>'14A'!AY$121</f>
        <v>0</v>
      </c>
      <c r="CA80" s="262">
        <f>'14A'!AN$122</f>
        <v>0</v>
      </c>
      <c r="CB80" s="262">
        <f>'14A'!AO$122</f>
        <v>0</v>
      </c>
      <c r="CC80" s="262">
        <f>'14A'!AP$122</f>
        <v>0</v>
      </c>
      <c r="CD80" s="262">
        <f>'14A'!AQ$122</f>
        <v>0</v>
      </c>
      <c r="CE80" s="262">
        <f>'14A'!AR$122</f>
        <v>0</v>
      </c>
      <c r="CF80" s="262">
        <f>'14A'!AS$122</f>
        <v>0</v>
      </c>
      <c r="CG80" s="262">
        <f>'14A'!AT$122</f>
        <v>0</v>
      </c>
      <c r="CH80" s="262">
        <f>'14A'!AU$122</f>
        <v>0</v>
      </c>
      <c r="CI80" s="262">
        <f>'14A'!AV$122</f>
        <v>0</v>
      </c>
      <c r="CJ80" s="262">
        <f>'14A'!AW$122</f>
        <v>0</v>
      </c>
      <c r="CK80" s="262">
        <f>'14A'!AX$122</f>
        <v>0</v>
      </c>
      <c r="CL80" s="262">
        <f>'14A'!AY$122</f>
        <v>0</v>
      </c>
      <c r="CM80" s="262">
        <f>'14A'!AN$123</f>
        <v>0</v>
      </c>
      <c r="CN80" s="262">
        <f>'14A'!AO$123</f>
        <v>0</v>
      </c>
      <c r="CO80" s="262">
        <f>'14A'!AP$123</f>
        <v>0</v>
      </c>
      <c r="CP80" s="262">
        <f>'14A'!AQ$123</f>
        <v>0</v>
      </c>
      <c r="CQ80" s="262">
        <f>'14A'!AR$123</f>
        <v>0</v>
      </c>
      <c r="CR80" s="262">
        <f>'14A'!AS$123</f>
        <v>0</v>
      </c>
      <c r="CS80" s="262">
        <f>'14A'!AT$123</f>
        <v>0</v>
      </c>
      <c r="CT80" s="262">
        <f>'14A'!AU$123</f>
        <v>0</v>
      </c>
      <c r="CU80" s="262">
        <f>'14A'!AV$123</f>
        <v>0</v>
      </c>
      <c r="CV80" s="262">
        <f>'14A'!AW$123</f>
        <v>0</v>
      </c>
      <c r="CW80" s="262">
        <f>'14A'!AX$123</f>
        <v>0</v>
      </c>
      <c r="CX80" s="262">
        <f>'14A'!AY$123</f>
        <v>0</v>
      </c>
      <c r="CY80" s="262">
        <f>'14A'!AN$124</f>
        <v>0</v>
      </c>
      <c r="CZ80" s="262">
        <f>'14A'!AO$124</f>
        <v>0</v>
      </c>
      <c r="DA80" s="262">
        <f>'14A'!AP$124</f>
        <v>0</v>
      </c>
      <c r="DB80" s="262">
        <f>'14A'!AQ$124</f>
        <v>0</v>
      </c>
      <c r="DC80" s="262">
        <f>'14A'!AR$124</f>
        <v>0</v>
      </c>
      <c r="DD80" s="262">
        <f>'14A'!AS$124</f>
        <v>0</v>
      </c>
      <c r="DE80" s="262">
        <f>'14A'!AT$124</f>
        <v>0</v>
      </c>
      <c r="DF80" s="262">
        <f>'14A'!AU$124</f>
        <v>0</v>
      </c>
      <c r="DG80" s="262">
        <f>'14A'!AV$124</f>
        <v>0</v>
      </c>
      <c r="DH80" s="262">
        <f>'14A'!AW$124</f>
        <v>0</v>
      </c>
      <c r="DI80" s="262">
        <f>'14A'!AX$124</f>
        <v>0</v>
      </c>
      <c r="DJ80" s="262">
        <f>'14A'!AY$124</f>
        <v>0</v>
      </c>
      <c r="DK80" s="109">
        <f>'14A'!AN$127</f>
        <v>0</v>
      </c>
      <c r="DL80" s="109">
        <f>'14A'!AO$127</f>
        <v>0</v>
      </c>
      <c r="DM80" s="109">
        <f>'14A'!AP$127</f>
        <v>0</v>
      </c>
      <c r="DN80" s="109">
        <f>'14A'!AQ$127</f>
        <v>0</v>
      </c>
      <c r="DO80" s="109">
        <f>'14A'!AR$127</f>
        <v>0</v>
      </c>
      <c r="DP80" s="109">
        <f>'14A'!AS$127</f>
        <v>0</v>
      </c>
      <c r="DQ80" s="109">
        <f>'14A'!AT$127</f>
        <v>0</v>
      </c>
      <c r="DR80" s="109">
        <f>'14A'!AU$127</f>
        <v>0</v>
      </c>
      <c r="DS80" s="109">
        <f>'14A'!AN$128</f>
        <v>0</v>
      </c>
      <c r="DT80" s="109">
        <f>'14A'!AO$128</f>
        <v>0</v>
      </c>
      <c r="DU80" s="109">
        <f>'14A'!AP$128</f>
        <v>0</v>
      </c>
      <c r="DV80" s="109">
        <f>'14A'!AQ$128</f>
        <v>0</v>
      </c>
      <c r="DW80" s="109">
        <f>'14A'!AR$128</f>
        <v>0</v>
      </c>
      <c r="DX80" s="109">
        <f>'14A'!AS$128</f>
        <v>0</v>
      </c>
      <c r="DY80" s="109">
        <f>'14A'!AT$128</f>
        <v>0</v>
      </c>
      <c r="DZ80" s="109">
        <f>'14A'!AU$128</f>
        <v>0</v>
      </c>
      <c r="EA80" s="109">
        <f>'14A'!AN$129</f>
        <v>0</v>
      </c>
      <c r="EB80" s="109">
        <f>'14A'!AO$129</f>
        <v>0</v>
      </c>
      <c r="EC80" s="109">
        <f>'14A'!AP$129</f>
        <v>0</v>
      </c>
      <c r="ED80" s="109">
        <f>'14A'!AQ$129</f>
        <v>0</v>
      </c>
      <c r="EE80" s="109">
        <f>'14A'!AR$129</f>
        <v>0</v>
      </c>
      <c r="EF80" s="109">
        <f>'14A'!AS$129</f>
        <v>0</v>
      </c>
      <c r="EG80" s="109">
        <f>'14A'!AT$129</f>
        <v>0</v>
      </c>
      <c r="EH80" s="109">
        <f>'14A'!AU$129</f>
        <v>0</v>
      </c>
      <c r="EI80" s="109">
        <f>'14A'!AN$130</f>
        <v>0</v>
      </c>
      <c r="EJ80" s="109">
        <f>'14A'!AO$130</f>
        <v>0</v>
      </c>
      <c r="EK80" s="109">
        <f>'14A'!AP$130</f>
        <v>0</v>
      </c>
      <c r="EL80" s="109">
        <f>'14A'!AQ$130</f>
        <v>0</v>
      </c>
      <c r="EM80" s="109">
        <f>'14A'!AR$130</f>
        <v>0</v>
      </c>
      <c r="EN80" s="109">
        <f>'14A'!AS$130</f>
        <v>0</v>
      </c>
      <c r="EO80" s="109">
        <f>'14A'!AT$130</f>
        <v>0</v>
      </c>
      <c r="EP80" s="109">
        <f>'14A'!AU$130</f>
        <v>0</v>
      </c>
      <c r="EQ80" s="109">
        <f>'14A'!AN$131</f>
        <v>0</v>
      </c>
      <c r="ER80" s="109">
        <f>'14A'!AO$131</f>
        <v>0</v>
      </c>
      <c r="ES80" s="109">
        <f>'14A'!AP$131</f>
        <v>0</v>
      </c>
      <c r="ET80" s="109">
        <f>'14A'!AQ$131</f>
        <v>0</v>
      </c>
      <c r="EU80" s="109">
        <f>'14A'!AR$131</f>
        <v>0</v>
      </c>
      <c r="EV80" s="109">
        <f>'14A'!AS$131</f>
        <v>0</v>
      </c>
      <c r="EW80" s="109">
        <f>'14A'!AT$131</f>
        <v>0</v>
      </c>
      <c r="EX80" s="109">
        <f>'14A'!AU$131</f>
        <v>0</v>
      </c>
      <c r="EY80" s="109">
        <f>'14A'!AN$132</f>
        <v>0</v>
      </c>
      <c r="EZ80" s="109">
        <f>'14A'!AO$132</f>
        <v>0</v>
      </c>
      <c r="FA80" s="109">
        <f>'14A'!AP$132</f>
        <v>0</v>
      </c>
      <c r="FB80" s="109">
        <f>'14A'!AQ$132</f>
        <v>0</v>
      </c>
      <c r="FC80" s="109">
        <f>'14A'!AR$132</f>
        <v>0</v>
      </c>
      <c r="FD80" s="109">
        <f>'14A'!AS$132</f>
        <v>0</v>
      </c>
      <c r="FE80" s="109">
        <f>'14A'!AT$132</f>
        <v>0</v>
      </c>
      <c r="FF80" s="109">
        <f>'14A'!AU$132</f>
        <v>0</v>
      </c>
      <c r="FG80" s="109">
        <f>'14A'!AN$133</f>
        <v>0</v>
      </c>
      <c r="FH80" s="109">
        <f>'14A'!AO$133</f>
        <v>0</v>
      </c>
      <c r="FI80" s="109">
        <f>'14A'!AP$133</f>
        <v>0</v>
      </c>
      <c r="FJ80" s="109">
        <f>'14A'!AQ$133</f>
        <v>0</v>
      </c>
      <c r="FK80" s="109">
        <f>'14A'!AR$133</f>
        <v>0</v>
      </c>
      <c r="FL80" s="109">
        <f>'14A'!AS$133</f>
        <v>0</v>
      </c>
      <c r="FM80" s="109">
        <f>'14A'!AT$133</f>
        <v>0</v>
      </c>
      <c r="FN80" s="109">
        <f>'14A'!AU$133</f>
        <v>0</v>
      </c>
      <c r="FO80" s="109">
        <f>'14A'!AN$134</f>
        <v>0</v>
      </c>
      <c r="FP80" s="109">
        <f>'14A'!AO$134</f>
        <v>0</v>
      </c>
      <c r="FQ80" s="109">
        <f>'14A'!AP$134</f>
        <v>0</v>
      </c>
      <c r="FR80" s="109">
        <f>'14A'!AQ$134</f>
        <v>0</v>
      </c>
      <c r="FS80" s="109">
        <f>'14A'!AR$134</f>
        <v>0</v>
      </c>
      <c r="FT80" s="109">
        <f>'14A'!AS$134</f>
        <v>0</v>
      </c>
      <c r="FU80" s="109">
        <f>'14A'!AT$134</f>
        <v>0</v>
      </c>
      <c r="FV80" s="109">
        <f>'14A'!AU$134</f>
        <v>0</v>
      </c>
      <c r="FW80" s="109">
        <f>'14A'!AN$137</f>
        <v>0</v>
      </c>
      <c r="FX80" s="109">
        <f>'14A'!AO$137</f>
        <v>0</v>
      </c>
      <c r="FY80" s="109">
        <f>'14A'!AP$137</f>
        <v>0</v>
      </c>
      <c r="FZ80" s="109">
        <f>'14A'!AQ$137</f>
        <v>0</v>
      </c>
      <c r="GA80" s="109">
        <f>'14A'!AR$137</f>
        <v>0</v>
      </c>
      <c r="GB80" s="109">
        <f>'14A'!AS$137</f>
        <v>0</v>
      </c>
      <c r="GC80" s="109">
        <f>'14A'!AT$137</f>
        <v>0</v>
      </c>
      <c r="GD80" s="109">
        <f>'14A'!AU$137</f>
        <v>0</v>
      </c>
      <c r="GE80" s="109">
        <f>'14A'!AN$138</f>
        <v>0</v>
      </c>
      <c r="GF80" s="109">
        <f>'14A'!AO$138</f>
        <v>0</v>
      </c>
      <c r="GG80" s="109">
        <f>'14A'!AP$138</f>
        <v>0</v>
      </c>
      <c r="GH80" s="109">
        <f>'14A'!AQ$138</f>
        <v>0</v>
      </c>
      <c r="GI80" s="109">
        <f>'14A'!AR$138</f>
        <v>0</v>
      </c>
      <c r="GJ80" s="109">
        <f>'14A'!AS$138</f>
        <v>0</v>
      </c>
      <c r="GK80" s="109">
        <f>'14A'!AT$138</f>
        <v>0</v>
      </c>
      <c r="GL80" s="109">
        <f>'14A'!AU$138</f>
        <v>0</v>
      </c>
      <c r="GM80" s="109">
        <f>'14A'!AN$139</f>
        <v>0</v>
      </c>
      <c r="GN80" s="109">
        <f>'14A'!AO$139</f>
        <v>0</v>
      </c>
      <c r="GO80" s="109">
        <f>'14A'!AP$139</f>
        <v>0</v>
      </c>
      <c r="GP80" s="109">
        <f>'14A'!AQ$139</f>
        <v>0</v>
      </c>
      <c r="GQ80" s="109">
        <f>'14A'!AR$139</f>
        <v>0</v>
      </c>
      <c r="GR80" s="109">
        <f>'14A'!AS$139</f>
        <v>0</v>
      </c>
      <c r="GS80" s="109">
        <f>'14A'!AT$139</f>
        <v>0</v>
      </c>
      <c r="GT80" s="109">
        <f>'14A'!AU$139</f>
        <v>0</v>
      </c>
      <c r="GU80" s="109">
        <f>'14A'!AN$140</f>
        <v>0</v>
      </c>
      <c r="GV80" s="109">
        <f>'14A'!AO$140</f>
        <v>0</v>
      </c>
      <c r="GW80" s="109">
        <f>'14A'!AP$140</f>
        <v>0</v>
      </c>
      <c r="GX80" s="109">
        <f>'14A'!AQ$140</f>
        <v>0</v>
      </c>
      <c r="GY80" s="109">
        <f>'14A'!AR$140</f>
        <v>0</v>
      </c>
      <c r="GZ80" s="109">
        <f>'14A'!AS$140</f>
        <v>0</v>
      </c>
      <c r="HA80" s="109">
        <f>'14A'!AT$140</f>
        <v>0</v>
      </c>
      <c r="HB80" s="109">
        <f>'14A'!AU$140</f>
        <v>0</v>
      </c>
      <c r="HC80" s="109">
        <f>'14A'!AN$141</f>
        <v>0</v>
      </c>
      <c r="HD80" s="109">
        <f>'14A'!AO$141</f>
        <v>0</v>
      </c>
      <c r="HE80" s="109">
        <f>'14A'!AP$141</f>
        <v>0</v>
      </c>
      <c r="HF80" s="109">
        <f>'14A'!AQ$141</f>
        <v>0</v>
      </c>
      <c r="HG80" s="109">
        <f>'14A'!AR$141</f>
        <v>0</v>
      </c>
      <c r="HH80" s="109">
        <f>'14A'!AS$141</f>
        <v>0</v>
      </c>
      <c r="HI80" s="109">
        <f>'14A'!AT$141</f>
        <v>0</v>
      </c>
      <c r="HJ80" s="109">
        <f>'14A'!AU$141</f>
        <v>0</v>
      </c>
      <c r="HK80" s="109">
        <f>'14A'!AN$142</f>
        <v>0</v>
      </c>
      <c r="HL80" s="109">
        <f>'14A'!AO$142</f>
        <v>0</v>
      </c>
      <c r="HM80" s="109">
        <f>'14A'!AP$142</f>
        <v>0</v>
      </c>
      <c r="HN80" s="109">
        <f>'14A'!AQ$142</f>
        <v>0</v>
      </c>
      <c r="HO80" s="109">
        <f>'14A'!AR$142</f>
        <v>0</v>
      </c>
      <c r="HP80" s="109">
        <f>'14A'!AS$142</f>
        <v>0</v>
      </c>
      <c r="HQ80" s="109">
        <f>'14A'!AT$142</f>
        <v>0</v>
      </c>
      <c r="HR80" s="109">
        <f>'14A'!AU$142</f>
        <v>0</v>
      </c>
      <c r="HS80" s="109">
        <f>'14A'!AN$143</f>
        <v>0</v>
      </c>
      <c r="HT80" s="109">
        <f>'14A'!AO$143</f>
        <v>0</v>
      </c>
      <c r="HU80" s="109">
        <f>'14A'!AP$143</f>
        <v>0</v>
      </c>
      <c r="HV80" s="109">
        <f>'14A'!AQ$143</f>
        <v>0</v>
      </c>
      <c r="HW80" s="109">
        <f>'14A'!AR$143</f>
        <v>0</v>
      </c>
      <c r="HX80" s="109">
        <f>'14A'!AS$143</f>
        <v>0</v>
      </c>
      <c r="HY80" s="109">
        <f>'14A'!AT$143</f>
        <v>0</v>
      </c>
      <c r="HZ80" s="109">
        <f>'14A'!AU$143</f>
        <v>0</v>
      </c>
      <c r="IA80" s="109">
        <f>'14A'!AN$144</f>
        <v>0</v>
      </c>
      <c r="IB80" s="109">
        <f>'14A'!AO$144</f>
        <v>0</v>
      </c>
      <c r="IC80" s="109">
        <f>'14A'!AP$144</f>
        <v>0</v>
      </c>
      <c r="ID80" s="109">
        <f>'14A'!AQ$144</f>
        <v>0</v>
      </c>
      <c r="IE80" s="109">
        <f>'14A'!AR$144</f>
        <v>0</v>
      </c>
      <c r="IF80" s="109">
        <f>'14A'!AS$144</f>
        <v>0</v>
      </c>
      <c r="IG80" s="109">
        <f>'14A'!AT$144</f>
        <v>0</v>
      </c>
      <c r="IH80" s="109">
        <f>'14A'!AU$144</f>
        <v>0</v>
      </c>
    </row>
    <row r="81" spans="18:242">
      <c r="R81" s="107">
        <v>15</v>
      </c>
      <c r="S81" s="109">
        <f>'15A'!AN$117</f>
        <v>0</v>
      </c>
      <c r="T81" s="109">
        <f>'15A'!AO$117</f>
        <v>0</v>
      </c>
      <c r="U81" s="109">
        <f>'15A'!AP$117</f>
        <v>0</v>
      </c>
      <c r="V81" s="109">
        <f>'15A'!AQ$117</f>
        <v>0</v>
      </c>
      <c r="W81" s="109">
        <f>'15A'!AR$117</f>
        <v>0</v>
      </c>
      <c r="X81" s="109">
        <f>'15A'!AS$117</f>
        <v>0</v>
      </c>
      <c r="Y81" s="109">
        <f>'15A'!AT$117</f>
        <v>0</v>
      </c>
      <c r="Z81" s="109">
        <f>'15A'!AU$117</f>
        <v>0</v>
      </c>
      <c r="AA81" s="109">
        <f>'15A'!AV$117</f>
        <v>0</v>
      </c>
      <c r="AB81" s="109">
        <f>'15A'!AW$117</f>
        <v>0</v>
      </c>
      <c r="AC81" s="109">
        <f>'15A'!AX$117</f>
        <v>0</v>
      </c>
      <c r="AD81" s="109">
        <f>'15A'!AY$117</f>
        <v>0</v>
      </c>
      <c r="AE81" s="109">
        <f>'15A'!AN$118</f>
        <v>0</v>
      </c>
      <c r="AF81" s="109">
        <f>'15A'!AO$118</f>
        <v>0</v>
      </c>
      <c r="AG81" s="109">
        <f>'15A'!AP$118</f>
        <v>0</v>
      </c>
      <c r="AH81" s="109">
        <f>'15A'!AQ$118</f>
        <v>0</v>
      </c>
      <c r="AI81" s="109">
        <f>'15A'!AR$118</f>
        <v>0</v>
      </c>
      <c r="AJ81" s="109">
        <f>'15A'!AS$118</f>
        <v>0</v>
      </c>
      <c r="AK81" s="109">
        <f>'15A'!AT$118</f>
        <v>0</v>
      </c>
      <c r="AL81" s="109">
        <f>'15A'!AU$118</f>
        <v>0</v>
      </c>
      <c r="AM81" s="109">
        <f>'15A'!AV$118</f>
        <v>0</v>
      </c>
      <c r="AN81" s="109">
        <f>'15A'!AW$118</f>
        <v>0</v>
      </c>
      <c r="AO81" s="109">
        <f>'15A'!AX$118</f>
        <v>0</v>
      </c>
      <c r="AP81" s="109">
        <f>'15A'!AY$118</f>
        <v>0</v>
      </c>
      <c r="AQ81" s="109">
        <f>'15A'!AN$119</f>
        <v>0</v>
      </c>
      <c r="AR81" s="109">
        <f>'15A'!AO$119</f>
        <v>0</v>
      </c>
      <c r="AS81" s="109">
        <f>'15A'!AP$119</f>
        <v>0</v>
      </c>
      <c r="AT81" s="109">
        <f>'15A'!AQ$119</f>
        <v>0</v>
      </c>
      <c r="AU81" s="109">
        <f>'15A'!AR$119</f>
        <v>0</v>
      </c>
      <c r="AV81" s="109">
        <f>'15A'!AS$119</f>
        <v>0</v>
      </c>
      <c r="AW81" s="109">
        <f>'15A'!AT$119</f>
        <v>0</v>
      </c>
      <c r="AX81" s="109">
        <f>'15A'!AU$119</f>
        <v>0</v>
      </c>
      <c r="AY81" s="109">
        <f>'15A'!AV$119</f>
        <v>0</v>
      </c>
      <c r="AZ81" s="109">
        <f>'15A'!AW$119</f>
        <v>0</v>
      </c>
      <c r="BA81" s="109">
        <f>'15A'!AX$119</f>
        <v>0</v>
      </c>
      <c r="BB81" s="109">
        <f>'15A'!AY$119</f>
        <v>0</v>
      </c>
      <c r="BC81" s="109">
        <f>'15A'!AN$120</f>
        <v>0</v>
      </c>
      <c r="BD81" s="109">
        <f>'15A'!AO$120</f>
        <v>0</v>
      </c>
      <c r="BE81" s="109">
        <f>'15A'!AP$120</f>
        <v>0</v>
      </c>
      <c r="BF81" s="109">
        <f>'15A'!AQ$120</f>
        <v>0</v>
      </c>
      <c r="BG81" s="109">
        <f>'15A'!AR$120</f>
        <v>0</v>
      </c>
      <c r="BH81" s="109">
        <f>'15A'!AS$120</f>
        <v>0</v>
      </c>
      <c r="BI81" s="109">
        <f>'15A'!AT$120</f>
        <v>0</v>
      </c>
      <c r="BJ81" s="109">
        <f>'15A'!AU$120</f>
        <v>0</v>
      </c>
      <c r="BK81" s="109">
        <f>'15A'!AV$120</f>
        <v>0</v>
      </c>
      <c r="BL81" s="109">
        <f>'15A'!AW$120</f>
        <v>0</v>
      </c>
      <c r="BM81" s="109">
        <f>'15A'!AX$120</f>
        <v>0</v>
      </c>
      <c r="BN81" s="109">
        <f>'15A'!AY$120</f>
        <v>0</v>
      </c>
      <c r="BO81" s="109">
        <f>'15A'!AN$121</f>
        <v>0</v>
      </c>
      <c r="BP81" s="109">
        <f>'15A'!AO$121</f>
        <v>0</v>
      </c>
      <c r="BQ81" s="109">
        <f>'15A'!AP$121</f>
        <v>0</v>
      </c>
      <c r="BR81" s="109">
        <f>'15A'!AQ$121</f>
        <v>0</v>
      </c>
      <c r="BS81" s="109">
        <f>'15A'!AR$121</f>
        <v>0</v>
      </c>
      <c r="BT81" s="109">
        <f>'15A'!AS$121</f>
        <v>0</v>
      </c>
      <c r="BU81" s="109">
        <f>'15A'!AT$121</f>
        <v>0</v>
      </c>
      <c r="BV81" s="109">
        <f>'15A'!AU$121</f>
        <v>0</v>
      </c>
      <c r="BW81" s="109">
        <f>'15A'!AV$121</f>
        <v>0</v>
      </c>
      <c r="BX81" s="109">
        <f>'15A'!AW$121</f>
        <v>0</v>
      </c>
      <c r="BY81" s="109">
        <f>'15A'!AX$121</f>
        <v>0</v>
      </c>
      <c r="BZ81" s="109">
        <f>'15A'!AY$121</f>
        <v>0</v>
      </c>
      <c r="CA81" s="262">
        <f>'15A'!AN$122</f>
        <v>0</v>
      </c>
      <c r="CB81" s="262">
        <f>'15A'!AO$122</f>
        <v>0</v>
      </c>
      <c r="CC81" s="262">
        <f>'15A'!AP$122</f>
        <v>0</v>
      </c>
      <c r="CD81" s="262">
        <f>'15A'!AQ$122</f>
        <v>0</v>
      </c>
      <c r="CE81" s="262">
        <f>'15A'!AR$122</f>
        <v>0</v>
      </c>
      <c r="CF81" s="262">
        <f>'15A'!AS$122</f>
        <v>0</v>
      </c>
      <c r="CG81" s="262">
        <f>'15A'!AT$122</f>
        <v>0</v>
      </c>
      <c r="CH81" s="262">
        <f>'15A'!AU$122</f>
        <v>0</v>
      </c>
      <c r="CI81" s="262">
        <f>'15A'!AV$122</f>
        <v>0</v>
      </c>
      <c r="CJ81" s="262">
        <f>'15A'!AW$122</f>
        <v>0</v>
      </c>
      <c r="CK81" s="262">
        <f>'15A'!AX$122</f>
        <v>0</v>
      </c>
      <c r="CL81" s="262">
        <f>'15A'!AY$122</f>
        <v>0</v>
      </c>
      <c r="CM81" s="262">
        <f>'15A'!AN$123</f>
        <v>0</v>
      </c>
      <c r="CN81" s="262">
        <f>'15A'!AO$123</f>
        <v>0</v>
      </c>
      <c r="CO81" s="262">
        <f>'15A'!AP$123</f>
        <v>0</v>
      </c>
      <c r="CP81" s="262">
        <f>'15A'!AQ$123</f>
        <v>0</v>
      </c>
      <c r="CQ81" s="262">
        <f>'15A'!AR$123</f>
        <v>0</v>
      </c>
      <c r="CR81" s="262">
        <f>'15A'!AS$123</f>
        <v>0</v>
      </c>
      <c r="CS81" s="262">
        <f>'15A'!AT$123</f>
        <v>0</v>
      </c>
      <c r="CT81" s="262">
        <f>'15A'!AU$123</f>
        <v>0</v>
      </c>
      <c r="CU81" s="262">
        <f>'15A'!AV$123</f>
        <v>0</v>
      </c>
      <c r="CV81" s="262">
        <f>'15A'!AW$123</f>
        <v>0</v>
      </c>
      <c r="CW81" s="262">
        <f>'15A'!AX$123</f>
        <v>0</v>
      </c>
      <c r="CX81" s="262">
        <f>'15A'!AY$123</f>
        <v>0</v>
      </c>
      <c r="CY81" s="262">
        <f>'15A'!AN$124</f>
        <v>0</v>
      </c>
      <c r="CZ81" s="262">
        <f>'15A'!AO$124</f>
        <v>0</v>
      </c>
      <c r="DA81" s="262">
        <f>'15A'!AP$124</f>
        <v>0</v>
      </c>
      <c r="DB81" s="262">
        <f>'15A'!AQ$124</f>
        <v>0</v>
      </c>
      <c r="DC81" s="262">
        <f>'15A'!AR$124</f>
        <v>0</v>
      </c>
      <c r="DD81" s="262">
        <f>'15A'!AS$124</f>
        <v>0</v>
      </c>
      <c r="DE81" s="262">
        <f>'15A'!AT$124</f>
        <v>0</v>
      </c>
      <c r="DF81" s="262">
        <f>'15A'!AU$124</f>
        <v>0</v>
      </c>
      <c r="DG81" s="262">
        <f>'15A'!AV$124</f>
        <v>0</v>
      </c>
      <c r="DH81" s="262">
        <f>'15A'!AW$124</f>
        <v>0</v>
      </c>
      <c r="DI81" s="262">
        <f>'15A'!AX$124</f>
        <v>0</v>
      </c>
      <c r="DJ81" s="262">
        <f>'15A'!AY$124</f>
        <v>0</v>
      </c>
      <c r="DK81" s="109">
        <f>'15A'!AN$127</f>
        <v>0</v>
      </c>
      <c r="DL81" s="109">
        <f>'15A'!AO$127</f>
        <v>0</v>
      </c>
      <c r="DM81" s="109">
        <f>'15A'!AP$127</f>
        <v>0</v>
      </c>
      <c r="DN81" s="109">
        <f>'15A'!AQ$127</f>
        <v>0</v>
      </c>
      <c r="DO81" s="109">
        <f>'15A'!AR$127</f>
        <v>0</v>
      </c>
      <c r="DP81" s="109">
        <f>'15A'!AS$127</f>
        <v>0</v>
      </c>
      <c r="DQ81" s="109">
        <f>'15A'!AT$127</f>
        <v>0</v>
      </c>
      <c r="DR81" s="109">
        <f>'15A'!AU$127</f>
        <v>0</v>
      </c>
      <c r="DS81" s="109">
        <f>'15A'!AN$128</f>
        <v>0</v>
      </c>
      <c r="DT81" s="109">
        <f>'15A'!AO$128</f>
        <v>0</v>
      </c>
      <c r="DU81" s="109">
        <f>'15A'!AP$128</f>
        <v>0</v>
      </c>
      <c r="DV81" s="109">
        <f>'15A'!AQ$128</f>
        <v>0</v>
      </c>
      <c r="DW81" s="109">
        <f>'15A'!AR$128</f>
        <v>0</v>
      </c>
      <c r="DX81" s="109">
        <f>'15A'!AS$128</f>
        <v>0</v>
      </c>
      <c r="DY81" s="109">
        <f>'15A'!AT$128</f>
        <v>0</v>
      </c>
      <c r="DZ81" s="109">
        <f>'15A'!AU$128</f>
        <v>0</v>
      </c>
      <c r="EA81" s="109">
        <f>'15A'!AN$129</f>
        <v>0</v>
      </c>
      <c r="EB81" s="109">
        <f>'15A'!AO$129</f>
        <v>0</v>
      </c>
      <c r="EC81" s="109">
        <f>'15A'!AP$129</f>
        <v>0</v>
      </c>
      <c r="ED81" s="109">
        <f>'15A'!AQ$129</f>
        <v>0</v>
      </c>
      <c r="EE81" s="109">
        <f>'15A'!AR$129</f>
        <v>0</v>
      </c>
      <c r="EF81" s="109">
        <f>'15A'!AS$129</f>
        <v>0</v>
      </c>
      <c r="EG81" s="109">
        <f>'15A'!AT$129</f>
        <v>0</v>
      </c>
      <c r="EH81" s="109">
        <f>'15A'!AU$129</f>
        <v>0</v>
      </c>
      <c r="EI81" s="109">
        <f>'15A'!AN$130</f>
        <v>0</v>
      </c>
      <c r="EJ81" s="109">
        <f>'15A'!AO$130</f>
        <v>0</v>
      </c>
      <c r="EK81" s="109">
        <f>'15A'!AP$130</f>
        <v>0</v>
      </c>
      <c r="EL81" s="109">
        <f>'15A'!AQ$130</f>
        <v>0</v>
      </c>
      <c r="EM81" s="109">
        <f>'15A'!AR$130</f>
        <v>0</v>
      </c>
      <c r="EN81" s="109">
        <f>'15A'!AS$130</f>
        <v>0</v>
      </c>
      <c r="EO81" s="109">
        <f>'15A'!AT$130</f>
        <v>0</v>
      </c>
      <c r="EP81" s="109">
        <f>'15A'!AU$130</f>
        <v>0</v>
      </c>
      <c r="EQ81" s="109">
        <f>'15A'!AN$131</f>
        <v>0</v>
      </c>
      <c r="ER81" s="109">
        <f>'15A'!AO$131</f>
        <v>0</v>
      </c>
      <c r="ES81" s="109">
        <f>'15A'!AP$131</f>
        <v>0</v>
      </c>
      <c r="ET81" s="109">
        <f>'15A'!AQ$131</f>
        <v>0</v>
      </c>
      <c r="EU81" s="109">
        <f>'15A'!AR$131</f>
        <v>0</v>
      </c>
      <c r="EV81" s="109">
        <f>'15A'!AS$131</f>
        <v>0</v>
      </c>
      <c r="EW81" s="109">
        <f>'15A'!AT$131</f>
        <v>0</v>
      </c>
      <c r="EX81" s="109">
        <f>'15A'!AU$131</f>
        <v>0</v>
      </c>
      <c r="EY81" s="109">
        <f>'15A'!AN$132</f>
        <v>0</v>
      </c>
      <c r="EZ81" s="109">
        <f>'15A'!AO$132</f>
        <v>0</v>
      </c>
      <c r="FA81" s="109">
        <f>'15A'!AP$132</f>
        <v>0</v>
      </c>
      <c r="FB81" s="109">
        <f>'15A'!AQ$132</f>
        <v>0</v>
      </c>
      <c r="FC81" s="109">
        <f>'15A'!AR$132</f>
        <v>0</v>
      </c>
      <c r="FD81" s="109">
        <f>'15A'!AS$132</f>
        <v>0</v>
      </c>
      <c r="FE81" s="109">
        <f>'15A'!AT$132</f>
        <v>0</v>
      </c>
      <c r="FF81" s="109">
        <f>'15A'!AU$132</f>
        <v>0</v>
      </c>
      <c r="FG81" s="109">
        <f>'15A'!AN$133</f>
        <v>0</v>
      </c>
      <c r="FH81" s="109">
        <f>'15A'!AO$133</f>
        <v>0</v>
      </c>
      <c r="FI81" s="109">
        <f>'15A'!AP$133</f>
        <v>0</v>
      </c>
      <c r="FJ81" s="109">
        <f>'15A'!AQ$133</f>
        <v>0</v>
      </c>
      <c r="FK81" s="109">
        <f>'15A'!AR$133</f>
        <v>0</v>
      </c>
      <c r="FL81" s="109">
        <f>'15A'!AS$133</f>
        <v>0</v>
      </c>
      <c r="FM81" s="109">
        <f>'15A'!AT$133</f>
        <v>0</v>
      </c>
      <c r="FN81" s="109">
        <f>'15A'!AU$133</f>
        <v>0</v>
      </c>
      <c r="FO81" s="109">
        <f>'15A'!AN$134</f>
        <v>0</v>
      </c>
      <c r="FP81" s="109">
        <f>'15A'!AO$134</f>
        <v>0</v>
      </c>
      <c r="FQ81" s="109">
        <f>'15A'!AP$134</f>
        <v>0</v>
      </c>
      <c r="FR81" s="109">
        <f>'15A'!AQ$134</f>
        <v>0</v>
      </c>
      <c r="FS81" s="109">
        <f>'15A'!AR$134</f>
        <v>0</v>
      </c>
      <c r="FT81" s="109">
        <f>'15A'!AS$134</f>
        <v>0</v>
      </c>
      <c r="FU81" s="109">
        <f>'15A'!AT$134</f>
        <v>0</v>
      </c>
      <c r="FV81" s="109">
        <f>'15A'!AU$134</f>
        <v>0</v>
      </c>
      <c r="FW81" s="109">
        <f>'15A'!AN$137</f>
        <v>0</v>
      </c>
      <c r="FX81" s="109">
        <f>'15A'!AO$137</f>
        <v>0</v>
      </c>
      <c r="FY81" s="109">
        <f>'15A'!AP$137</f>
        <v>0</v>
      </c>
      <c r="FZ81" s="109">
        <f>'15A'!AQ$137</f>
        <v>0</v>
      </c>
      <c r="GA81" s="109">
        <f>'15A'!AR$137</f>
        <v>0</v>
      </c>
      <c r="GB81" s="109">
        <f>'15A'!AS$137</f>
        <v>0</v>
      </c>
      <c r="GC81" s="109">
        <f>'15A'!AT$137</f>
        <v>0</v>
      </c>
      <c r="GD81" s="109">
        <f>'15A'!AU$137</f>
        <v>0</v>
      </c>
      <c r="GE81" s="109">
        <f>'15A'!AN$138</f>
        <v>0</v>
      </c>
      <c r="GF81" s="109">
        <f>'15A'!AO$138</f>
        <v>0</v>
      </c>
      <c r="GG81" s="109">
        <f>'15A'!AP$138</f>
        <v>0</v>
      </c>
      <c r="GH81" s="109">
        <f>'15A'!AQ$138</f>
        <v>0</v>
      </c>
      <c r="GI81" s="109">
        <f>'15A'!AR$138</f>
        <v>0</v>
      </c>
      <c r="GJ81" s="109">
        <f>'15A'!AS$138</f>
        <v>0</v>
      </c>
      <c r="GK81" s="109">
        <f>'15A'!AT$138</f>
        <v>0</v>
      </c>
      <c r="GL81" s="109">
        <f>'15A'!AU$138</f>
        <v>0</v>
      </c>
      <c r="GM81" s="109">
        <f>'15A'!AN$139</f>
        <v>0</v>
      </c>
      <c r="GN81" s="109">
        <f>'15A'!AO$139</f>
        <v>0</v>
      </c>
      <c r="GO81" s="109">
        <f>'15A'!AP$139</f>
        <v>0</v>
      </c>
      <c r="GP81" s="109">
        <f>'15A'!AQ$139</f>
        <v>0</v>
      </c>
      <c r="GQ81" s="109">
        <f>'15A'!AR$139</f>
        <v>0</v>
      </c>
      <c r="GR81" s="109">
        <f>'15A'!AS$139</f>
        <v>0</v>
      </c>
      <c r="GS81" s="109">
        <f>'15A'!AT$139</f>
        <v>0</v>
      </c>
      <c r="GT81" s="109">
        <f>'15A'!AU$139</f>
        <v>0</v>
      </c>
      <c r="GU81" s="109">
        <f>'15A'!AN$140</f>
        <v>0</v>
      </c>
      <c r="GV81" s="109">
        <f>'15A'!AO$140</f>
        <v>0</v>
      </c>
      <c r="GW81" s="109">
        <f>'15A'!AP$140</f>
        <v>0</v>
      </c>
      <c r="GX81" s="109">
        <f>'15A'!AQ$140</f>
        <v>0</v>
      </c>
      <c r="GY81" s="109">
        <f>'15A'!AR$140</f>
        <v>0</v>
      </c>
      <c r="GZ81" s="109">
        <f>'15A'!AS$140</f>
        <v>0</v>
      </c>
      <c r="HA81" s="109">
        <f>'15A'!AT$140</f>
        <v>0</v>
      </c>
      <c r="HB81" s="109">
        <f>'15A'!AU$140</f>
        <v>0</v>
      </c>
      <c r="HC81" s="109">
        <f>'15A'!AN$141</f>
        <v>0</v>
      </c>
      <c r="HD81" s="109">
        <f>'15A'!AO$141</f>
        <v>0</v>
      </c>
      <c r="HE81" s="109">
        <f>'15A'!AP$141</f>
        <v>0</v>
      </c>
      <c r="HF81" s="109">
        <f>'15A'!AQ$141</f>
        <v>0</v>
      </c>
      <c r="HG81" s="109">
        <f>'15A'!AR$141</f>
        <v>0</v>
      </c>
      <c r="HH81" s="109">
        <f>'15A'!AS$141</f>
        <v>0</v>
      </c>
      <c r="HI81" s="109">
        <f>'15A'!AT$141</f>
        <v>0</v>
      </c>
      <c r="HJ81" s="109">
        <f>'15A'!AU$141</f>
        <v>0</v>
      </c>
      <c r="HK81" s="109">
        <f>'15A'!AN$142</f>
        <v>0</v>
      </c>
      <c r="HL81" s="109">
        <f>'15A'!AO$142</f>
        <v>0</v>
      </c>
      <c r="HM81" s="109">
        <f>'15A'!AP$142</f>
        <v>0</v>
      </c>
      <c r="HN81" s="109">
        <f>'15A'!AQ$142</f>
        <v>0</v>
      </c>
      <c r="HO81" s="109">
        <f>'15A'!AR$142</f>
        <v>0</v>
      </c>
      <c r="HP81" s="109">
        <f>'15A'!AS$142</f>
        <v>0</v>
      </c>
      <c r="HQ81" s="109">
        <f>'15A'!AT$142</f>
        <v>0</v>
      </c>
      <c r="HR81" s="109">
        <f>'15A'!AU$142</f>
        <v>0</v>
      </c>
      <c r="HS81" s="109">
        <f>'15A'!AN$143</f>
        <v>0</v>
      </c>
      <c r="HT81" s="109">
        <f>'15A'!AO$143</f>
        <v>0</v>
      </c>
      <c r="HU81" s="109">
        <f>'15A'!AP$143</f>
        <v>0</v>
      </c>
      <c r="HV81" s="109">
        <f>'15A'!AQ$143</f>
        <v>0</v>
      </c>
      <c r="HW81" s="109">
        <f>'15A'!AR$143</f>
        <v>0</v>
      </c>
      <c r="HX81" s="109">
        <f>'15A'!AS$143</f>
        <v>0</v>
      </c>
      <c r="HY81" s="109">
        <f>'15A'!AT$143</f>
        <v>0</v>
      </c>
      <c r="HZ81" s="109">
        <f>'15A'!AU$143</f>
        <v>0</v>
      </c>
      <c r="IA81" s="109">
        <f>'15A'!AN$144</f>
        <v>0</v>
      </c>
      <c r="IB81" s="109">
        <f>'15A'!AO$144</f>
        <v>0</v>
      </c>
      <c r="IC81" s="109">
        <f>'15A'!AP$144</f>
        <v>0</v>
      </c>
      <c r="ID81" s="109">
        <f>'15A'!AQ$144</f>
        <v>0</v>
      </c>
      <c r="IE81" s="109">
        <f>'15A'!AR$144</f>
        <v>0</v>
      </c>
      <c r="IF81" s="109">
        <f>'15A'!AS$144</f>
        <v>0</v>
      </c>
      <c r="IG81" s="109">
        <f>'15A'!AT$144</f>
        <v>0</v>
      </c>
      <c r="IH81" s="109">
        <f>'15A'!AU$144</f>
        <v>0</v>
      </c>
    </row>
    <row r="82" spans="18:242">
      <c r="R82" s="107">
        <v>16</v>
      </c>
      <c r="S82" s="109">
        <f>'16A'!AN$117</f>
        <v>0</v>
      </c>
      <c r="T82" s="109">
        <f>'16A'!AO$117</f>
        <v>0</v>
      </c>
      <c r="U82" s="109">
        <f>'16A'!AP$117</f>
        <v>0</v>
      </c>
      <c r="V82" s="109">
        <f>'16A'!AQ$117</f>
        <v>0</v>
      </c>
      <c r="W82" s="109">
        <f>'16A'!AR$117</f>
        <v>0</v>
      </c>
      <c r="X82" s="109">
        <f>'16A'!AS$117</f>
        <v>0</v>
      </c>
      <c r="Y82" s="109">
        <f>'16A'!AT$117</f>
        <v>0</v>
      </c>
      <c r="Z82" s="109">
        <f>'16A'!AU$117</f>
        <v>0</v>
      </c>
      <c r="AA82" s="109">
        <f>'16A'!AV$117</f>
        <v>0</v>
      </c>
      <c r="AB82" s="109">
        <f>'16A'!AW$117</f>
        <v>0</v>
      </c>
      <c r="AC82" s="109">
        <f>'16A'!AX$117</f>
        <v>0</v>
      </c>
      <c r="AD82" s="109">
        <f>'16A'!AY$117</f>
        <v>0</v>
      </c>
      <c r="AE82" s="109">
        <f>'16A'!AN$118</f>
        <v>0</v>
      </c>
      <c r="AF82" s="109">
        <f>'16A'!AO$118</f>
        <v>0</v>
      </c>
      <c r="AG82" s="109">
        <f>'16A'!AP$118</f>
        <v>0</v>
      </c>
      <c r="AH82" s="109">
        <f>'16A'!AQ$118</f>
        <v>0</v>
      </c>
      <c r="AI82" s="109">
        <f>'16A'!AR$118</f>
        <v>0</v>
      </c>
      <c r="AJ82" s="109">
        <f>'16A'!AS$118</f>
        <v>0</v>
      </c>
      <c r="AK82" s="109">
        <f>'16A'!AT$118</f>
        <v>0</v>
      </c>
      <c r="AL82" s="109">
        <f>'16A'!AU$118</f>
        <v>0</v>
      </c>
      <c r="AM82" s="109">
        <f>'16A'!AV$118</f>
        <v>0</v>
      </c>
      <c r="AN82" s="109">
        <f>'16A'!AW$118</f>
        <v>0</v>
      </c>
      <c r="AO82" s="109">
        <f>'16A'!AX$118</f>
        <v>0</v>
      </c>
      <c r="AP82" s="109">
        <f>'16A'!AY$118</f>
        <v>0</v>
      </c>
      <c r="AQ82" s="109">
        <f>'16A'!AN$119</f>
        <v>0</v>
      </c>
      <c r="AR82" s="109">
        <f>'16A'!AO$119</f>
        <v>0</v>
      </c>
      <c r="AS82" s="109">
        <f>'16A'!AP$119</f>
        <v>0</v>
      </c>
      <c r="AT82" s="109">
        <f>'16A'!AQ$119</f>
        <v>0</v>
      </c>
      <c r="AU82" s="109">
        <f>'16A'!AR$119</f>
        <v>0</v>
      </c>
      <c r="AV82" s="109">
        <f>'16A'!AS$119</f>
        <v>0</v>
      </c>
      <c r="AW82" s="109">
        <f>'16A'!AT$119</f>
        <v>0</v>
      </c>
      <c r="AX82" s="109">
        <f>'16A'!AU$119</f>
        <v>0</v>
      </c>
      <c r="AY82" s="109">
        <f>'16A'!AV$119</f>
        <v>0</v>
      </c>
      <c r="AZ82" s="109">
        <f>'16A'!AW$119</f>
        <v>0</v>
      </c>
      <c r="BA82" s="109">
        <f>'16A'!AX$119</f>
        <v>0</v>
      </c>
      <c r="BB82" s="109">
        <f>'16A'!AY$119</f>
        <v>0</v>
      </c>
      <c r="BC82" s="109">
        <f>'16A'!AN$120</f>
        <v>0</v>
      </c>
      <c r="BD82" s="109">
        <f>'16A'!AO$120</f>
        <v>0</v>
      </c>
      <c r="BE82" s="109">
        <f>'16A'!AP$120</f>
        <v>0</v>
      </c>
      <c r="BF82" s="109">
        <f>'16A'!AQ$120</f>
        <v>0</v>
      </c>
      <c r="BG82" s="109">
        <f>'16A'!AR$120</f>
        <v>0</v>
      </c>
      <c r="BH82" s="109">
        <f>'16A'!AS$120</f>
        <v>0</v>
      </c>
      <c r="BI82" s="109">
        <f>'16A'!AT$120</f>
        <v>0</v>
      </c>
      <c r="BJ82" s="109">
        <f>'16A'!AU$120</f>
        <v>0</v>
      </c>
      <c r="BK82" s="109">
        <f>'16A'!AV$120</f>
        <v>0</v>
      </c>
      <c r="BL82" s="109">
        <f>'16A'!AW$120</f>
        <v>0</v>
      </c>
      <c r="BM82" s="109">
        <f>'16A'!AX$120</f>
        <v>0</v>
      </c>
      <c r="BN82" s="109">
        <f>'16A'!AY$120</f>
        <v>0</v>
      </c>
      <c r="BO82" s="109">
        <f>'16A'!AN$121</f>
        <v>0</v>
      </c>
      <c r="BP82" s="109">
        <f>'16A'!AO$121</f>
        <v>0</v>
      </c>
      <c r="BQ82" s="109">
        <f>'16A'!AP$121</f>
        <v>0</v>
      </c>
      <c r="BR82" s="109">
        <f>'16A'!AQ$121</f>
        <v>0</v>
      </c>
      <c r="BS82" s="109">
        <f>'16A'!AR$121</f>
        <v>0</v>
      </c>
      <c r="BT82" s="109">
        <f>'16A'!AS$121</f>
        <v>0</v>
      </c>
      <c r="BU82" s="109">
        <f>'16A'!AT$121</f>
        <v>0</v>
      </c>
      <c r="BV82" s="109">
        <f>'16A'!AU$121</f>
        <v>0</v>
      </c>
      <c r="BW82" s="109">
        <f>'16A'!AV$121</f>
        <v>0</v>
      </c>
      <c r="BX82" s="109">
        <f>'16A'!AW$121</f>
        <v>0</v>
      </c>
      <c r="BY82" s="109">
        <f>'16A'!AX$121</f>
        <v>0</v>
      </c>
      <c r="BZ82" s="109">
        <f>'16A'!AY$121</f>
        <v>0</v>
      </c>
      <c r="CA82" s="262">
        <f>'16A'!AN$122</f>
        <v>0</v>
      </c>
      <c r="CB82" s="262">
        <f>'16A'!AO$122</f>
        <v>0</v>
      </c>
      <c r="CC82" s="262">
        <f>'16A'!AP$122</f>
        <v>0</v>
      </c>
      <c r="CD82" s="262">
        <f>'16A'!AQ$122</f>
        <v>0</v>
      </c>
      <c r="CE82" s="262">
        <f>'16A'!AR$122</f>
        <v>0</v>
      </c>
      <c r="CF82" s="262">
        <f>'16A'!AS$122</f>
        <v>0</v>
      </c>
      <c r="CG82" s="262">
        <f>'16A'!AT$122</f>
        <v>0</v>
      </c>
      <c r="CH82" s="262">
        <f>'16A'!AU$122</f>
        <v>0</v>
      </c>
      <c r="CI82" s="262">
        <f>'16A'!AV$122</f>
        <v>0</v>
      </c>
      <c r="CJ82" s="262">
        <f>'16A'!AW$122</f>
        <v>0</v>
      </c>
      <c r="CK82" s="262">
        <f>'16A'!AX$122</f>
        <v>0</v>
      </c>
      <c r="CL82" s="262">
        <f>'16A'!AY$122</f>
        <v>0</v>
      </c>
      <c r="CM82" s="262">
        <f>'16A'!AN$123</f>
        <v>0</v>
      </c>
      <c r="CN82" s="262">
        <f>'16A'!AO$123</f>
        <v>0</v>
      </c>
      <c r="CO82" s="262">
        <f>'16A'!AP$123</f>
        <v>0</v>
      </c>
      <c r="CP82" s="262">
        <f>'16A'!AQ$123</f>
        <v>0</v>
      </c>
      <c r="CQ82" s="262">
        <f>'16A'!AR$123</f>
        <v>0</v>
      </c>
      <c r="CR82" s="262">
        <f>'16A'!AS$123</f>
        <v>0</v>
      </c>
      <c r="CS82" s="262">
        <f>'16A'!AT$123</f>
        <v>0</v>
      </c>
      <c r="CT82" s="262">
        <f>'16A'!AU$123</f>
        <v>0</v>
      </c>
      <c r="CU82" s="262">
        <f>'16A'!AV$123</f>
        <v>0</v>
      </c>
      <c r="CV82" s="262">
        <f>'16A'!AW$123</f>
        <v>0</v>
      </c>
      <c r="CW82" s="262">
        <f>'16A'!AX$123</f>
        <v>0</v>
      </c>
      <c r="CX82" s="262">
        <f>'16A'!AY$123</f>
        <v>0</v>
      </c>
      <c r="CY82" s="262">
        <f>'16A'!AN$124</f>
        <v>0</v>
      </c>
      <c r="CZ82" s="262">
        <f>'16A'!AO$124</f>
        <v>0</v>
      </c>
      <c r="DA82" s="262">
        <f>'16A'!AP$124</f>
        <v>0</v>
      </c>
      <c r="DB82" s="262">
        <f>'16A'!AQ$124</f>
        <v>0</v>
      </c>
      <c r="DC82" s="262">
        <f>'16A'!AR$124</f>
        <v>0</v>
      </c>
      <c r="DD82" s="262">
        <f>'16A'!AS$124</f>
        <v>0</v>
      </c>
      <c r="DE82" s="262">
        <f>'16A'!AT$124</f>
        <v>0</v>
      </c>
      <c r="DF82" s="262">
        <f>'16A'!AU$124</f>
        <v>0</v>
      </c>
      <c r="DG82" s="262">
        <f>'16A'!AV$124</f>
        <v>0</v>
      </c>
      <c r="DH82" s="262">
        <f>'16A'!AW$124</f>
        <v>0</v>
      </c>
      <c r="DI82" s="262">
        <f>'16A'!AX$124</f>
        <v>0</v>
      </c>
      <c r="DJ82" s="262">
        <f>'16A'!AY$124</f>
        <v>0</v>
      </c>
      <c r="DK82" s="109">
        <f>'16A'!AN$127</f>
        <v>0</v>
      </c>
      <c r="DL82" s="109">
        <f>'16A'!AO$127</f>
        <v>0</v>
      </c>
      <c r="DM82" s="109">
        <f>'16A'!AP$127</f>
        <v>0</v>
      </c>
      <c r="DN82" s="109">
        <f>'16A'!AQ$127</f>
        <v>0</v>
      </c>
      <c r="DO82" s="109">
        <f>'16A'!AR$127</f>
        <v>0</v>
      </c>
      <c r="DP82" s="109">
        <f>'16A'!AS$127</f>
        <v>0</v>
      </c>
      <c r="DQ82" s="109">
        <f>'16A'!AT$127</f>
        <v>0</v>
      </c>
      <c r="DR82" s="109">
        <f>'16A'!AU$127</f>
        <v>0</v>
      </c>
      <c r="DS82" s="109">
        <f>'16A'!AN$128</f>
        <v>0</v>
      </c>
      <c r="DT82" s="109">
        <f>'16A'!AO$128</f>
        <v>0</v>
      </c>
      <c r="DU82" s="109">
        <f>'16A'!AP$128</f>
        <v>0</v>
      </c>
      <c r="DV82" s="109">
        <f>'16A'!AQ$128</f>
        <v>0</v>
      </c>
      <c r="DW82" s="109">
        <f>'16A'!AR$128</f>
        <v>0</v>
      </c>
      <c r="DX82" s="109">
        <f>'16A'!AS$128</f>
        <v>0</v>
      </c>
      <c r="DY82" s="109">
        <f>'16A'!AT$128</f>
        <v>0</v>
      </c>
      <c r="DZ82" s="109">
        <f>'16A'!AU$128</f>
        <v>0</v>
      </c>
      <c r="EA82" s="109">
        <f>'16A'!AN$129</f>
        <v>0</v>
      </c>
      <c r="EB82" s="109">
        <f>'16A'!AO$129</f>
        <v>0</v>
      </c>
      <c r="EC82" s="109">
        <f>'16A'!AP$129</f>
        <v>0</v>
      </c>
      <c r="ED82" s="109">
        <f>'16A'!AQ$129</f>
        <v>0</v>
      </c>
      <c r="EE82" s="109">
        <f>'16A'!AR$129</f>
        <v>0</v>
      </c>
      <c r="EF82" s="109">
        <f>'16A'!AS$129</f>
        <v>0</v>
      </c>
      <c r="EG82" s="109">
        <f>'16A'!AT$129</f>
        <v>0</v>
      </c>
      <c r="EH82" s="109">
        <f>'16A'!AU$129</f>
        <v>0</v>
      </c>
      <c r="EI82" s="109">
        <f>'16A'!AN$130</f>
        <v>0</v>
      </c>
      <c r="EJ82" s="109">
        <f>'16A'!AO$130</f>
        <v>0</v>
      </c>
      <c r="EK82" s="109">
        <f>'16A'!AP$130</f>
        <v>0</v>
      </c>
      <c r="EL82" s="109">
        <f>'16A'!AQ$130</f>
        <v>0</v>
      </c>
      <c r="EM82" s="109">
        <f>'16A'!AR$130</f>
        <v>0</v>
      </c>
      <c r="EN82" s="109">
        <f>'16A'!AS$130</f>
        <v>0</v>
      </c>
      <c r="EO82" s="109">
        <f>'16A'!AT$130</f>
        <v>0</v>
      </c>
      <c r="EP82" s="109">
        <f>'16A'!AU$130</f>
        <v>0</v>
      </c>
      <c r="EQ82" s="109">
        <f>'16A'!AN$131</f>
        <v>0</v>
      </c>
      <c r="ER82" s="109">
        <f>'16A'!AO$131</f>
        <v>0</v>
      </c>
      <c r="ES82" s="109">
        <f>'16A'!AP$131</f>
        <v>0</v>
      </c>
      <c r="ET82" s="109">
        <f>'16A'!AQ$131</f>
        <v>0</v>
      </c>
      <c r="EU82" s="109">
        <f>'16A'!AR$131</f>
        <v>0</v>
      </c>
      <c r="EV82" s="109">
        <f>'16A'!AS$131</f>
        <v>0</v>
      </c>
      <c r="EW82" s="109">
        <f>'16A'!AT$131</f>
        <v>0</v>
      </c>
      <c r="EX82" s="109">
        <f>'16A'!AU$131</f>
        <v>0</v>
      </c>
      <c r="EY82" s="109">
        <f>'16A'!AN$132</f>
        <v>0</v>
      </c>
      <c r="EZ82" s="109">
        <f>'16A'!AO$132</f>
        <v>0</v>
      </c>
      <c r="FA82" s="109">
        <f>'16A'!AP$132</f>
        <v>0</v>
      </c>
      <c r="FB82" s="109">
        <f>'16A'!AQ$132</f>
        <v>0</v>
      </c>
      <c r="FC82" s="109">
        <f>'16A'!AR$132</f>
        <v>0</v>
      </c>
      <c r="FD82" s="109">
        <f>'16A'!AS$132</f>
        <v>0</v>
      </c>
      <c r="FE82" s="109">
        <f>'16A'!AT$132</f>
        <v>0</v>
      </c>
      <c r="FF82" s="109">
        <f>'16A'!AU$132</f>
        <v>0</v>
      </c>
      <c r="FG82" s="109">
        <f>'16A'!AN$133</f>
        <v>0</v>
      </c>
      <c r="FH82" s="109">
        <f>'16A'!AO$133</f>
        <v>0</v>
      </c>
      <c r="FI82" s="109">
        <f>'16A'!AP$133</f>
        <v>0</v>
      </c>
      <c r="FJ82" s="109">
        <f>'16A'!AQ$133</f>
        <v>0</v>
      </c>
      <c r="FK82" s="109">
        <f>'16A'!AR$133</f>
        <v>0</v>
      </c>
      <c r="FL82" s="109">
        <f>'16A'!AS$133</f>
        <v>0</v>
      </c>
      <c r="FM82" s="109">
        <f>'16A'!AT$133</f>
        <v>0</v>
      </c>
      <c r="FN82" s="109">
        <f>'16A'!AU$133</f>
        <v>0</v>
      </c>
      <c r="FO82" s="109">
        <f>'16A'!AN$134</f>
        <v>0</v>
      </c>
      <c r="FP82" s="109">
        <f>'16A'!AO$134</f>
        <v>0</v>
      </c>
      <c r="FQ82" s="109">
        <f>'16A'!AP$134</f>
        <v>0</v>
      </c>
      <c r="FR82" s="109">
        <f>'16A'!AQ$134</f>
        <v>0</v>
      </c>
      <c r="FS82" s="109">
        <f>'16A'!AR$134</f>
        <v>0</v>
      </c>
      <c r="FT82" s="109">
        <f>'16A'!AS$134</f>
        <v>0</v>
      </c>
      <c r="FU82" s="109">
        <f>'16A'!AT$134</f>
        <v>0</v>
      </c>
      <c r="FV82" s="109">
        <f>'16A'!AU$134</f>
        <v>0</v>
      </c>
      <c r="FW82" s="109">
        <f>'16A'!AN$137</f>
        <v>0</v>
      </c>
      <c r="FX82" s="109">
        <f>'16A'!AO$137</f>
        <v>0</v>
      </c>
      <c r="FY82" s="109">
        <f>'16A'!AP$137</f>
        <v>0</v>
      </c>
      <c r="FZ82" s="109">
        <f>'16A'!AQ$137</f>
        <v>0</v>
      </c>
      <c r="GA82" s="109">
        <f>'16A'!AR$137</f>
        <v>0</v>
      </c>
      <c r="GB82" s="109">
        <f>'16A'!AS$137</f>
        <v>0</v>
      </c>
      <c r="GC82" s="109">
        <f>'16A'!AT$137</f>
        <v>0</v>
      </c>
      <c r="GD82" s="109">
        <f>'16A'!AU$137</f>
        <v>0</v>
      </c>
      <c r="GE82" s="109">
        <f>'16A'!AN$138</f>
        <v>0</v>
      </c>
      <c r="GF82" s="109">
        <f>'16A'!AO$138</f>
        <v>0</v>
      </c>
      <c r="GG82" s="109">
        <f>'16A'!AP$138</f>
        <v>0</v>
      </c>
      <c r="GH82" s="109">
        <f>'16A'!AQ$138</f>
        <v>0</v>
      </c>
      <c r="GI82" s="109">
        <f>'16A'!AR$138</f>
        <v>0</v>
      </c>
      <c r="GJ82" s="109">
        <f>'16A'!AS$138</f>
        <v>0</v>
      </c>
      <c r="GK82" s="109">
        <f>'16A'!AT$138</f>
        <v>0</v>
      </c>
      <c r="GL82" s="109">
        <f>'16A'!AU$138</f>
        <v>0</v>
      </c>
      <c r="GM82" s="109">
        <f>'16A'!AN$139</f>
        <v>0</v>
      </c>
      <c r="GN82" s="109">
        <f>'16A'!AO$139</f>
        <v>0</v>
      </c>
      <c r="GO82" s="109">
        <f>'16A'!AP$139</f>
        <v>0</v>
      </c>
      <c r="GP82" s="109">
        <f>'16A'!AQ$139</f>
        <v>0</v>
      </c>
      <c r="GQ82" s="109">
        <f>'16A'!AR$139</f>
        <v>0</v>
      </c>
      <c r="GR82" s="109">
        <f>'16A'!AS$139</f>
        <v>0</v>
      </c>
      <c r="GS82" s="109">
        <f>'16A'!AT$139</f>
        <v>0</v>
      </c>
      <c r="GT82" s="109">
        <f>'16A'!AU$139</f>
        <v>0</v>
      </c>
      <c r="GU82" s="109">
        <f>'16A'!AN$140</f>
        <v>0</v>
      </c>
      <c r="GV82" s="109">
        <f>'16A'!AO$140</f>
        <v>0</v>
      </c>
      <c r="GW82" s="109">
        <f>'16A'!AP$140</f>
        <v>0</v>
      </c>
      <c r="GX82" s="109">
        <f>'16A'!AQ$140</f>
        <v>0</v>
      </c>
      <c r="GY82" s="109">
        <f>'16A'!AR$140</f>
        <v>0</v>
      </c>
      <c r="GZ82" s="109">
        <f>'16A'!AS$140</f>
        <v>0</v>
      </c>
      <c r="HA82" s="109">
        <f>'16A'!AT$140</f>
        <v>0</v>
      </c>
      <c r="HB82" s="109">
        <f>'16A'!AU$140</f>
        <v>0</v>
      </c>
      <c r="HC82" s="109">
        <f>'16A'!AN$141</f>
        <v>0</v>
      </c>
      <c r="HD82" s="109">
        <f>'16A'!AO$141</f>
        <v>0</v>
      </c>
      <c r="HE82" s="109">
        <f>'16A'!AP$141</f>
        <v>0</v>
      </c>
      <c r="HF82" s="109">
        <f>'16A'!AQ$141</f>
        <v>0</v>
      </c>
      <c r="HG82" s="109">
        <f>'16A'!AR$141</f>
        <v>0</v>
      </c>
      <c r="HH82" s="109">
        <f>'16A'!AS$141</f>
        <v>0</v>
      </c>
      <c r="HI82" s="109">
        <f>'16A'!AT$141</f>
        <v>0</v>
      </c>
      <c r="HJ82" s="109">
        <f>'16A'!AU$141</f>
        <v>0</v>
      </c>
      <c r="HK82" s="109">
        <f>'16A'!AN$142</f>
        <v>0</v>
      </c>
      <c r="HL82" s="109">
        <f>'16A'!AO$142</f>
        <v>0</v>
      </c>
      <c r="HM82" s="109">
        <f>'16A'!AP$142</f>
        <v>0</v>
      </c>
      <c r="HN82" s="109">
        <f>'16A'!AQ$142</f>
        <v>0</v>
      </c>
      <c r="HO82" s="109">
        <f>'16A'!AR$142</f>
        <v>0</v>
      </c>
      <c r="HP82" s="109">
        <f>'16A'!AS$142</f>
        <v>0</v>
      </c>
      <c r="HQ82" s="109">
        <f>'16A'!AT$142</f>
        <v>0</v>
      </c>
      <c r="HR82" s="109">
        <f>'16A'!AU$142</f>
        <v>0</v>
      </c>
      <c r="HS82" s="109">
        <f>'16A'!AN$143</f>
        <v>0</v>
      </c>
      <c r="HT82" s="109">
        <f>'16A'!AO$143</f>
        <v>0</v>
      </c>
      <c r="HU82" s="109">
        <f>'16A'!AP$143</f>
        <v>0</v>
      </c>
      <c r="HV82" s="109">
        <f>'16A'!AQ$143</f>
        <v>0</v>
      </c>
      <c r="HW82" s="109">
        <f>'16A'!AR$143</f>
        <v>0</v>
      </c>
      <c r="HX82" s="109">
        <f>'16A'!AS$143</f>
        <v>0</v>
      </c>
      <c r="HY82" s="109">
        <f>'16A'!AT$143</f>
        <v>0</v>
      </c>
      <c r="HZ82" s="109">
        <f>'16A'!AU$143</f>
        <v>0</v>
      </c>
      <c r="IA82" s="109">
        <f>'16A'!AN$144</f>
        <v>0</v>
      </c>
      <c r="IB82" s="109">
        <f>'16A'!AO$144</f>
        <v>0</v>
      </c>
      <c r="IC82" s="109">
        <f>'16A'!AP$144</f>
        <v>0</v>
      </c>
      <c r="ID82" s="109">
        <f>'16A'!AQ$144</f>
        <v>0</v>
      </c>
      <c r="IE82" s="109">
        <f>'16A'!AR$144</f>
        <v>0</v>
      </c>
      <c r="IF82" s="109">
        <f>'16A'!AS$144</f>
        <v>0</v>
      </c>
      <c r="IG82" s="109">
        <f>'16A'!AT$144</f>
        <v>0</v>
      </c>
      <c r="IH82" s="109">
        <f>'16A'!AU$144</f>
        <v>0</v>
      </c>
    </row>
    <row r="83" spans="18:242">
      <c r="R83" s="107">
        <v>17</v>
      </c>
      <c r="S83" s="109">
        <f>'17A'!AN$117</f>
        <v>0</v>
      </c>
      <c r="T83" s="109">
        <f>'17A'!AO$117</f>
        <v>0</v>
      </c>
      <c r="U83" s="109">
        <f>'17A'!AP$117</f>
        <v>0</v>
      </c>
      <c r="V83" s="109">
        <f>'17A'!AQ$117</f>
        <v>0</v>
      </c>
      <c r="W83" s="109">
        <f>'17A'!AR$117</f>
        <v>0</v>
      </c>
      <c r="X83" s="109">
        <f>'17A'!AS$117</f>
        <v>0</v>
      </c>
      <c r="Y83" s="109">
        <f>'17A'!AT$117</f>
        <v>0</v>
      </c>
      <c r="Z83" s="109">
        <f>'17A'!AU$117</f>
        <v>0</v>
      </c>
      <c r="AA83" s="109">
        <f>'17A'!AV$117</f>
        <v>0</v>
      </c>
      <c r="AB83" s="109">
        <f>'17A'!AW$117</f>
        <v>0</v>
      </c>
      <c r="AC83" s="109">
        <f>'17A'!AX$117</f>
        <v>0</v>
      </c>
      <c r="AD83" s="109">
        <f>'17A'!AY$117</f>
        <v>0</v>
      </c>
      <c r="AE83" s="109">
        <f>'17A'!AN$118</f>
        <v>0</v>
      </c>
      <c r="AF83" s="109">
        <f>'17A'!AO$118</f>
        <v>0</v>
      </c>
      <c r="AG83" s="109">
        <f>'17A'!AP$118</f>
        <v>0</v>
      </c>
      <c r="AH83" s="109">
        <f>'17A'!AQ$118</f>
        <v>0</v>
      </c>
      <c r="AI83" s="109">
        <f>'17A'!AR$118</f>
        <v>0</v>
      </c>
      <c r="AJ83" s="109">
        <f>'17A'!AS$118</f>
        <v>0</v>
      </c>
      <c r="AK83" s="109">
        <f>'17A'!AT$118</f>
        <v>0</v>
      </c>
      <c r="AL83" s="109">
        <f>'17A'!AU$118</f>
        <v>0</v>
      </c>
      <c r="AM83" s="109">
        <f>'17A'!AV$118</f>
        <v>0</v>
      </c>
      <c r="AN83" s="109">
        <f>'17A'!AW$118</f>
        <v>0</v>
      </c>
      <c r="AO83" s="109">
        <f>'17A'!AX$118</f>
        <v>0</v>
      </c>
      <c r="AP83" s="109">
        <f>'17A'!AY$118</f>
        <v>0</v>
      </c>
      <c r="AQ83" s="109">
        <f>'17A'!AN$119</f>
        <v>0</v>
      </c>
      <c r="AR83" s="109">
        <f>'17A'!AO$119</f>
        <v>0</v>
      </c>
      <c r="AS83" s="109">
        <f>'17A'!AP$119</f>
        <v>0</v>
      </c>
      <c r="AT83" s="109">
        <f>'17A'!AQ$119</f>
        <v>0</v>
      </c>
      <c r="AU83" s="109">
        <f>'17A'!AR$119</f>
        <v>0</v>
      </c>
      <c r="AV83" s="109">
        <f>'17A'!AS$119</f>
        <v>0</v>
      </c>
      <c r="AW83" s="109">
        <f>'17A'!AT$119</f>
        <v>0</v>
      </c>
      <c r="AX83" s="109">
        <f>'17A'!AU$119</f>
        <v>0</v>
      </c>
      <c r="AY83" s="109">
        <f>'17A'!AV$119</f>
        <v>0</v>
      </c>
      <c r="AZ83" s="109">
        <f>'17A'!AW$119</f>
        <v>0</v>
      </c>
      <c r="BA83" s="109">
        <f>'17A'!AX$119</f>
        <v>0</v>
      </c>
      <c r="BB83" s="109">
        <f>'17A'!AY$119</f>
        <v>0</v>
      </c>
      <c r="BC83" s="109">
        <f>'17A'!AN$120</f>
        <v>0</v>
      </c>
      <c r="BD83" s="109">
        <f>'17A'!AO$120</f>
        <v>0</v>
      </c>
      <c r="BE83" s="109">
        <f>'17A'!AP$120</f>
        <v>0</v>
      </c>
      <c r="BF83" s="109">
        <f>'17A'!AQ$120</f>
        <v>0</v>
      </c>
      <c r="BG83" s="109">
        <f>'17A'!AR$120</f>
        <v>0</v>
      </c>
      <c r="BH83" s="109">
        <f>'17A'!AS$120</f>
        <v>0</v>
      </c>
      <c r="BI83" s="109">
        <f>'17A'!AT$120</f>
        <v>0</v>
      </c>
      <c r="BJ83" s="109">
        <f>'17A'!AU$120</f>
        <v>0</v>
      </c>
      <c r="BK83" s="109">
        <f>'17A'!AV$120</f>
        <v>0</v>
      </c>
      <c r="BL83" s="109">
        <f>'17A'!AW$120</f>
        <v>0</v>
      </c>
      <c r="BM83" s="109">
        <f>'17A'!AX$120</f>
        <v>0</v>
      </c>
      <c r="BN83" s="109">
        <f>'17A'!AY$120</f>
        <v>0</v>
      </c>
      <c r="BO83" s="109">
        <f>'17A'!AN$121</f>
        <v>0</v>
      </c>
      <c r="BP83" s="109">
        <f>'17A'!AO$121</f>
        <v>0</v>
      </c>
      <c r="BQ83" s="109">
        <f>'17A'!AP$121</f>
        <v>0</v>
      </c>
      <c r="BR83" s="109">
        <f>'17A'!AQ$121</f>
        <v>0</v>
      </c>
      <c r="BS83" s="109">
        <f>'17A'!AR$121</f>
        <v>0</v>
      </c>
      <c r="BT83" s="109">
        <f>'17A'!AS$121</f>
        <v>0</v>
      </c>
      <c r="BU83" s="109">
        <f>'17A'!AT$121</f>
        <v>0</v>
      </c>
      <c r="BV83" s="109">
        <f>'17A'!AU$121</f>
        <v>0</v>
      </c>
      <c r="BW83" s="109">
        <f>'17A'!AV$121</f>
        <v>0</v>
      </c>
      <c r="BX83" s="109">
        <f>'17A'!AW$121</f>
        <v>0</v>
      </c>
      <c r="BY83" s="109">
        <f>'17A'!AX$121</f>
        <v>0</v>
      </c>
      <c r="BZ83" s="109">
        <f>'17A'!AY$121</f>
        <v>0</v>
      </c>
      <c r="CA83" s="262">
        <f>'17A'!AN$122</f>
        <v>0</v>
      </c>
      <c r="CB83" s="262">
        <f>'17A'!AO$122</f>
        <v>0</v>
      </c>
      <c r="CC83" s="262">
        <f>'17A'!AP$122</f>
        <v>0</v>
      </c>
      <c r="CD83" s="262">
        <f>'17A'!AQ$122</f>
        <v>0</v>
      </c>
      <c r="CE83" s="262">
        <f>'17A'!AR$122</f>
        <v>0</v>
      </c>
      <c r="CF83" s="262">
        <f>'17A'!AS$122</f>
        <v>0</v>
      </c>
      <c r="CG83" s="262">
        <f>'17A'!AT$122</f>
        <v>0</v>
      </c>
      <c r="CH83" s="262">
        <f>'17A'!AU$122</f>
        <v>0</v>
      </c>
      <c r="CI83" s="262">
        <f>'17A'!AV$122</f>
        <v>0</v>
      </c>
      <c r="CJ83" s="262">
        <f>'17A'!AW$122</f>
        <v>0</v>
      </c>
      <c r="CK83" s="262">
        <f>'17A'!AX$122</f>
        <v>0</v>
      </c>
      <c r="CL83" s="262">
        <f>'17A'!AY$122</f>
        <v>0</v>
      </c>
      <c r="CM83" s="262">
        <f>'17A'!AN$123</f>
        <v>0</v>
      </c>
      <c r="CN83" s="262">
        <f>'17A'!AO$123</f>
        <v>0</v>
      </c>
      <c r="CO83" s="262">
        <f>'17A'!AP$123</f>
        <v>0</v>
      </c>
      <c r="CP83" s="262">
        <f>'17A'!AQ$123</f>
        <v>0</v>
      </c>
      <c r="CQ83" s="262">
        <f>'17A'!AR$123</f>
        <v>0</v>
      </c>
      <c r="CR83" s="262">
        <f>'17A'!AS$123</f>
        <v>0</v>
      </c>
      <c r="CS83" s="262">
        <f>'17A'!AT$123</f>
        <v>0</v>
      </c>
      <c r="CT83" s="262">
        <f>'17A'!AU$123</f>
        <v>0</v>
      </c>
      <c r="CU83" s="262">
        <f>'17A'!AV$123</f>
        <v>0</v>
      </c>
      <c r="CV83" s="262">
        <f>'17A'!AW$123</f>
        <v>0</v>
      </c>
      <c r="CW83" s="262">
        <f>'17A'!AX$123</f>
        <v>0</v>
      </c>
      <c r="CX83" s="262">
        <f>'17A'!AY$123</f>
        <v>0</v>
      </c>
      <c r="CY83" s="262">
        <f>'17A'!AN$124</f>
        <v>0</v>
      </c>
      <c r="CZ83" s="262">
        <f>'17A'!AO$124</f>
        <v>0</v>
      </c>
      <c r="DA83" s="262">
        <f>'17A'!AP$124</f>
        <v>0</v>
      </c>
      <c r="DB83" s="262">
        <f>'17A'!AQ$124</f>
        <v>0</v>
      </c>
      <c r="DC83" s="262">
        <f>'17A'!AR$124</f>
        <v>0</v>
      </c>
      <c r="DD83" s="262">
        <f>'17A'!AS$124</f>
        <v>0</v>
      </c>
      <c r="DE83" s="262">
        <f>'17A'!AT$124</f>
        <v>0</v>
      </c>
      <c r="DF83" s="262">
        <f>'17A'!AU$124</f>
        <v>0</v>
      </c>
      <c r="DG83" s="262">
        <f>'17A'!AV$124</f>
        <v>0</v>
      </c>
      <c r="DH83" s="262">
        <f>'17A'!AW$124</f>
        <v>0</v>
      </c>
      <c r="DI83" s="262">
        <f>'17A'!AX$124</f>
        <v>0</v>
      </c>
      <c r="DJ83" s="262">
        <f>'17A'!AY$124</f>
        <v>0</v>
      </c>
      <c r="DK83" s="109">
        <f>'17A'!AN$127</f>
        <v>0</v>
      </c>
      <c r="DL83" s="109">
        <f>'17A'!AO$127</f>
        <v>0</v>
      </c>
      <c r="DM83" s="109">
        <f>'17A'!AP$127</f>
        <v>0</v>
      </c>
      <c r="DN83" s="109">
        <f>'17A'!AQ$127</f>
        <v>0</v>
      </c>
      <c r="DO83" s="109">
        <f>'17A'!AR$127</f>
        <v>0</v>
      </c>
      <c r="DP83" s="109">
        <f>'17A'!AS$127</f>
        <v>0</v>
      </c>
      <c r="DQ83" s="109">
        <f>'17A'!AT$127</f>
        <v>0</v>
      </c>
      <c r="DR83" s="109">
        <f>'17A'!AU$127</f>
        <v>0</v>
      </c>
      <c r="DS83" s="109">
        <f>'17A'!AN$128</f>
        <v>0</v>
      </c>
      <c r="DT83" s="109">
        <f>'17A'!AO$128</f>
        <v>0</v>
      </c>
      <c r="DU83" s="109">
        <f>'17A'!AP$128</f>
        <v>0</v>
      </c>
      <c r="DV83" s="109">
        <f>'17A'!AQ$128</f>
        <v>0</v>
      </c>
      <c r="DW83" s="109">
        <f>'17A'!AR$128</f>
        <v>0</v>
      </c>
      <c r="DX83" s="109">
        <f>'17A'!AS$128</f>
        <v>0</v>
      </c>
      <c r="DY83" s="109">
        <f>'17A'!AT$128</f>
        <v>0</v>
      </c>
      <c r="DZ83" s="109">
        <f>'17A'!AU$128</f>
        <v>0</v>
      </c>
      <c r="EA83" s="109">
        <f>'17A'!AN$129</f>
        <v>0</v>
      </c>
      <c r="EB83" s="109">
        <f>'17A'!AO$129</f>
        <v>0</v>
      </c>
      <c r="EC83" s="109">
        <f>'17A'!AP$129</f>
        <v>0</v>
      </c>
      <c r="ED83" s="109">
        <f>'17A'!AQ$129</f>
        <v>0</v>
      </c>
      <c r="EE83" s="109">
        <f>'17A'!AR$129</f>
        <v>0</v>
      </c>
      <c r="EF83" s="109">
        <f>'17A'!AS$129</f>
        <v>0</v>
      </c>
      <c r="EG83" s="109">
        <f>'17A'!AT$129</f>
        <v>0</v>
      </c>
      <c r="EH83" s="109">
        <f>'17A'!AU$129</f>
        <v>0</v>
      </c>
      <c r="EI83" s="109">
        <f>'17A'!AN$130</f>
        <v>0</v>
      </c>
      <c r="EJ83" s="109">
        <f>'17A'!AO$130</f>
        <v>0</v>
      </c>
      <c r="EK83" s="109">
        <f>'17A'!AP$130</f>
        <v>0</v>
      </c>
      <c r="EL83" s="109">
        <f>'17A'!AQ$130</f>
        <v>0</v>
      </c>
      <c r="EM83" s="109">
        <f>'17A'!AR$130</f>
        <v>0</v>
      </c>
      <c r="EN83" s="109">
        <f>'17A'!AS$130</f>
        <v>0</v>
      </c>
      <c r="EO83" s="109">
        <f>'17A'!AT$130</f>
        <v>0</v>
      </c>
      <c r="EP83" s="109">
        <f>'17A'!AU$130</f>
        <v>0</v>
      </c>
      <c r="EQ83" s="109">
        <f>'17A'!AN$131</f>
        <v>0</v>
      </c>
      <c r="ER83" s="109">
        <f>'17A'!AO$131</f>
        <v>0</v>
      </c>
      <c r="ES83" s="109">
        <f>'17A'!AP$131</f>
        <v>0</v>
      </c>
      <c r="ET83" s="109">
        <f>'17A'!AQ$131</f>
        <v>0</v>
      </c>
      <c r="EU83" s="109">
        <f>'17A'!AR$131</f>
        <v>0</v>
      </c>
      <c r="EV83" s="109">
        <f>'17A'!AS$131</f>
        <v>0</v>
      </c>
      <c r="EW83" s="109">
        <f>'17A'!AT$131</f>
        <v>0</v>
      </c>
      <c r="EX83" s="109">
        <f>'17A'!AU$131</f>
        <v>0</v>
      </c>
      <c r="EY83" s="109">
        <f>'17A'!AN$132</f>
        <v>0</v>
      </c>
      <c r="EZ83" s="109">
        <f>'17A'!AO$132</f>
        <v>0</v>
      </c>
      <c r="FA83" s="109">
        <f>'17A'!AP$132</f>
        <v>0</v>
      </c>
      <c r="FB83" s="109">
        <f>'17A'!AQ$132</f>
        <v>0</v>
      </c>
      <c r="FC83" s="109">
        <f>'17A'!AR$132</f>
        <v>0</v>
      </c>
      <c r="FD83" s="109">
        <f>'17A'!AS$132</f>
        <v>0</v>
      </c>
      <c r="FE83" s="109">
        <f>'17A'!AT$132</f>
        <v>0</v>
      </c>
      <c r="FF83" s="109">
        <f>'17A'!AU$132</f>
        <v>0</v>
      </c>
      <c r="FG83" s="109">
        <f>'17A'!AN$133</f>
        <v>0</v>
      </c>
      <c r="FH83" s="109">
        <f>'17A'!AO$133</f>
        <v>0</v>
      </c>
      <c r="FI83" s="109">
        <f>'17A'!AP$133</f>
        <v>0</v>
      </c>
      <c r="FJ83" s="109">
        <f>'17A'!AQ$133</f>
        <v>0</v>
      </c>
      <c r="FK83" s="109">
        <f>'17A'!AR$133</f>
        <v>0</v>
      </c>
      <c r="FL83" s="109">
        <f>'17A'!AS$133</f>
        <v>0</v>
      </c>
      <c r="FM83" s="109">
        <f>'17A'!AT$133</f>
        <v>0</v>
      </c>
      <c r="FN83" s="109">
        <f>'17A'!AU$133</f>
        <v>0</v>
      </c>
      <c r="FO83" s="109">
        <f>'17A'!AN$134</f>
        <v>0</v>
      </c>
      <c r="FP83" s="109">
        <f>'17A'!AO$134</f>
        <v>0</v>
      </c>
      <c r="FQ83" s="109">
        <f>'17A'!AP$134</f>
        <v>0</v>
      </c>
      <c r="FR83" s="109">
        <f>'17A'!AQ$134</f>
        <v>0</v>
      </c>
      <c r="FS83" s="109">
        <f>'17A'!AR$134</f>
        <v>0</v>
      </c>
      <c r="FT83" s="109">
        <f>'17A'!AS$134</f>
        <v>0</v>
      </c>
      <c r="FU83" s="109">
        <f>'17A'!AT$134</f>
        <v>0</v>
      </c>
      <c r="FV83" s="109">
        <f>'17A'!AU$134</f>
        <v>0</v>
      </c>
      <c r="FW83" s="109">
        <f>'17A'!AN$137</f>
        <v>0</v>
      </c>
      <c r="FX83" s="109">
        <f>'17A'!AO$137</f>
        <v>0</v>
      </c>
      <c r="FY83" s="109">
        <f>'17A'!AP$137</f>
        <v>0</v>
      </c>
      <c r="FZ83" s="109">
        <f>'17A'!AQ$137</f>
        <v>0</v>
      </c>
      <c r="GA83" s="109">
        <f>'17A'!AR$137</f>
        <v>0</v>
      </c>
      <c r="GB83" s="109">
        <f>'17A'!AS$137</f>
        <v>0</v>
      </c>
      <c r="GC83" s="109">
        <f>'17A'!AT$137</f>
        <v>0</v>
      </c>
      <c r="GD83" s="109">
        <f>'17A'!AU$137</f>
        <v>0</v>
      </c>
      <c r="GE83" s="109">
        <f>'17A'!AN$138</f>
        <v>0</v>
      </c>
      <c r="GF83" s="109">
        <f>'17A'!AO$138</f>
        <v>0</v>
      </c>
      <c r="GG83" s="109">
        <f>'17A'!AP$138</f>
        <v>0</v>
      </c>
      <c r="GH83" s="109">
        <f>'17A'!AQ$138</f>
        <v>0</v>
      </c>
      <c r="GI83" s="109">
        <f>'17A'!AR$138</f>
        <v>0</v>
      </c>
      <c r="GJ83" s="109">
        <f>'17A'!AS$138</f>
        <v>0</v>
      </c>
      <c r="GK83" s="109">
        <f>'17A'!AT$138</f>
        <v>0</v>
      </c>
      <c r="GL83" s="109">
        <f>'17A'!AU$138</f>
        <v>0</v>
      </c>
      <c r="GM83" s="109">
        <f>'17A'!AN$139</f>
        <v>0</v>
      </c>
      <c r="GN83" s="109">
        <f>'17A'!AO$139</f>
        <v>0</v>
      </c>
      <c r="GO83" s="109">
        <f>'17A'!AP$139</f>
        <v>0</v>
      </c>
      <c r="GP83" s="109">
        <f>'17A'!AQ$139</f>
        <v>0</v>
      </c>
      <c r="GQ83" s="109">
        <f>'17A'!AR$139</f>
        <v>0</v>
      </c>
      <c r="GR83" s="109">
        <f>'17A'!AS$139</f>
        <v>0</v>
      </c>
      <c r="GS83" s="109">
        <f>'17A'!AT$139</f>
        <v>0</v>
      </c>
      <c r="GT83" s="109">
        <f>'17A'!AU$139</f>
        <v>0</v>
      </c>
      <c r="GU83" s="109">
        <f>'17A'!AN$140</f>
        <v>0</v>
      </c>
      <c r="GV83" s="109">
        <f>'17A'!AO$140</f>
        <v>0</v>
      </c>
      <c r="GW83" s="109">
        <f>'17A'!AP$140</f>
        <v>0</v>
      </c>
      <c r="GX83" s="109">
        <f>'17A'!AQ$140</f>
        <v>0</v>
      </c>
      <c r="GY83" s="109">
        <f>'17A'!AR$140</f>
        <v>0</v>
      </c>
      <c r="GZ83" s="109">
        <f>'17A'!AS$140</f>
        <v>0</v>
      </c>
      <c r="HA83" s="109">
        <f>'17A'!AT$140</f>
        <v>0</v>
      </c>
      <c r="HB83" s="109">
        <f>'17A'!AU$140</f>
        <v>0</v>
      </c>
      <c r="HC83" s="109">
        <f>'17A'!AN$141</f>
        <v>0</v>
      </c>
      <c r="HD83" s="109">
        <f>'17A'!AO$141</f>
        <v>0</v>
      </c>
      <c r="HE83" s="109">
        <f>'17A'!AP$141</f>
        <v>0</v>
      </c>
      <c r="HF83" s="109">
        <f>'17A'!AQ$141</f>
        <v>0</v>
      </c>
      <c r="HG83" s="109">
        <f>'17A'!AR$141</f>
        <v>0</v>
      </c>
      <c r="HH83" s="109">
        <f>'17A'!AS$141</f>
        <v>0</v>
      </c>
      <c r="HI83" s="109">
        <f>'17A'!AT$141</f>
        <v>0</v>
      </c>
      <c r="HJ83" s="109">
        <f>'17A'!AU$141</f>
        <v>0</v>
      </c>
      <c r="HK83" s="109">
        <f>'17A'!AN$142</f>
        <v>0</v>
      </c>
      <c r="HL83" s="109">
        <f>'17A'!AO$142</f>
        <v>0</v>
      </c>
      <c r="HM83" s="109">
        <f>'17A'!AP$142</f>
        <v>0</v>
      </c>
      <c r="HN83" s="109">
        <f>'17A'!AQ$142</f>
        <v>0</v>
      </c>
      <c r="HO83" s="109">
        <f>'17A'!AR$142</f>
        <v>0</v>
      </c>
      <c r="HP83" s="109">
        <f>'17A'!AS$142</f>
        <v>0</v>
      </c>
      <c r="HQ83" s="109">
        <f>'17A'!AT$142</f>
        <v>0</v>
      </c>
      <c r="HR83" s="109">
        <f>'17A'!AU$142</f>
        <v>0</v>
      </c>
      <c r="HS83" s="109">
        <f>'17A'!AN$143</f>
        <v>0</v>
      </c>
      <c r="HT83" s="109">
        <f>'17A'!AO$143</f>
        <v>0</v>
      </c>
      <c r="HU83" s="109">
        <f>'17A'!AP$143</f>
        <v>0</v>
      </c>
      <c r="HV83" s="109">
        <f>'17A'!AQ$143</f>
        <v>0</v>
      </c>
      <c r="HW83" s="109">
        <f>'17A'!AR$143</f>
        <v>0</v>
      </c>
      <c r="HX83" s="109">
        <f>'17A'!AS$143</f>
        <v>0</v>
      </c>
      <c r="HY83" s="109">
        <f>'17A'!AT$143</f>
        <v>0</v>
      </c>
      <c r="HZ83" s="109">
        <f>'17A'!AU$143</f>
        <v>0</v>
      </c>
      <c r="IA83" s="109">
        <f>'17A'!AN$144</f>
        <v>0</v>
      </c>
      <c r="IB83" s="109">
        <f>'17A'!AO$144</f>
        <v>0</v>
      </c>
      <c r="IC83" s="109">
        <f>'17A'!AP$144</f>
        <v>0</v>
      </c>
      <c r="ID83" s="109">
        <f>'17A'!AQ$144</f>
        <v>0</v>
      </c>
      <c r="IE83" s="109">
        <f>'17A'!AR$144</f>
        <v>0</v>
      </c>
      <c r="IF83" s="109">
        <f>'17A'!AS$144</f>
        <v>0</v>
      </c>
      <c r="IG83" s="109">
        <f>'17A'!AT$144</f>
        <v>0</v>
      </c>
      <c r="IH83" s="109">
        <f>'17A'!AU$144</f>
        <v>0</v>
      </c>
    </row>
    <row r="84" spans="18:242">
      <c r="R84" s="107">
        <v>18</v>
      </c>
      <c r="S84" s="109">
        <f>'18A'!AN$117</f>
        <v>0</v>
      </c>
      <c r="T84" s="109">
        <f>'18A'!AO$117</f>
        <v>0</v>
      </c>
      <c r="U84" s="109">
        <f>'18A'!AP$117</f>
        <v>0</v>
      </c>
      <c r="V84" s="109">
        <f>'18A'!AQ$117</f>
        <v>0</v>
      </c>
      <c r="W84" s="109">
        <f>'18A'!AR$117</f>
        <v>0</v>
      </c>
      <c r="X84" s="109">
        <f>'18A'!AS$117</f>
        <v>0</v>
      </c>
      <c r="Y84" s="109">
        <f>'18A'!AT$117</f>
        <v>0</v>
      </c>
      <c r="Z84" s="109">
        <f>'18A'!AU$117</f>
        <v>0</v>
      </c>
      <c r="AA84" s="109">
        <f>'18A'!AV$117</f>
        <v>0</v>
      </c>
      <c r="AB84" s="109">
        <f>'18A'!AW$117</f>
        <v>0</v>
      </c>
      <c r="AC84" s="109">
        <f>'18A'!AX$117</f>
        <v>0</v>
      </c>
      <c r="AD84" s="109">
        <f>'18A'!AY$117</f>
        <v>0</v>
      </c>
      <c r="AE84" s="109">
        <f>'18A'!AN$118</f>
        <v>0</v>
      </c>
      <c r="AF84" s="109">
        <f>'18A'!AO$118</f>
        <v>0</v>
      </c>
      <c r="AG84" s="109">
        <f>'18A'!AP$118</f>
        <v>0</v>
      </c>
      <c r="AH84" s="109">
        <f>'18A'!AQ$118</f>
        <v>0</v>
      </c>
      <c r="AI84" s="109">
        <f>'18A'!AR$118</f>
        <v>0</v>
      </c>
      <c r="AJ84" s="109">
        <f>'18A'!AS$118</f>
        <v>0</v>
      </c>
      <c r="AK84" s="109">
        <f>'18A'!AT$118</f>
        <v>0</v>
      </c>
      <c r="AL84" s="109">
        <f>'18A'!AU$118</f>
        <v>0</v>
      </c>
      <c r="AM84" s="109">
        <f>'18A'!AV$118</f>
        <v>0</v>
      </c>
      <c r="AN84" s="109">
        <f>'18A'!AW$118</f>
        <v>0</v>
      </c>
      <c r="AO84" s="109">
        <f>'18A'!AX$118</f>
        <v>0</v>
      </c>
      <c r="AP84" s="109">
        <f>'18A'!AY$118</f>
        <v>0</v>
      </c>
      <c r="AQ84" s="109">
        <f>'18A'!AN$119</f>
        <v>0</v>
      </c>
      <c r="AR84" s="109">
        <f>'18A'!AO$119</f>
        <v>0</v>
      </c>
      <c r="AS84" s="109">
        <f>'18A'!AP$119</f>
        <v>0</v>
      </c>
      <c r="AT84" s="109">
        <f>'18A'!AQ$119</f>
        <v>0</v>
      </c>
      <c r="AU84" s="109">
        <f>'18A'!AR$119</f>
        <v>0</v>
      </c>
      <c r="AV84" s="109">
        <f>'18A'!AS$119</f>
        <v>0</v>
      </c>
      <c r="AW84" s="109">
        <f>'18A'!AT$119</f>
        <v>0</v>
      </c>
      <c r="AX84" s="109">
        <f>'18A'!AU$119</f>
        <v>0</v>
      </c>
      <c r="AY84" s="109">
        <f>'18A'!AV$119</f>
        <v>0</v>
      </c>
      <c r="AZ84" s="109">
        <f>'18A'!AW$119</f>
        <v>0</v>
      </c>
      <c r="BA84" s="109">
        <f>'18A'!AX$119</f>
        <v>0</v>
      </c>
      <c r="BB84" s="109">
        <f>'18A'!AY$119</f>
        <v>0</v>
      </c>
      <c r="BC84" s="109">
        <f>'18A'!AN$120</f>
        <v>0</v>
      </c>
      <c r="BD84" s="109">
        <f>'18A'!AO$120</f>
        <v>0</v>
      </c>
      <c r="BE84" s="109">
        <f>'18A'!AP$120</f>
        <v>0</v>
      </c>
      <c r="BF84" s="109">
        <f>'18A'!AQ$120</f>
        <v>0</v>
      </c>
      <c r="BG84" s="109">
        <f>'18A'!AR$120</f>
        <v>0</v>
      </c>
      <c r="BH84" s="109">
        <f>'18A'!AS$120</f>
        <v>0</v>
      </c>
      <c r="BI84" s="109">
        <f>'18A'!AT$120</f>
        <v>0</v>
      </c>
      <c r="BJ84" s="109">
        <f>'18A'!AU$120</f>
        <v>0</v>
      </c>
      <c r="BK84" s="109">
        <f>'18A'!AV$120</f>
        <v>0</v>
      </c>
      <c r="BL84" s="109">
        <f>'18A'!AW$120</f>
        <v>0</v>
      </c>
      <c r="BM84" s="109">
        <f>'18A'!AX$120</f>
        <v>0</v>
      </c>
      <c r="BN84" s="109">
        <f>'18A'!AY$120</f>
        <v>0</v>
      </c>
      <c r="BO84" s="109">
        <f>'18A'!AN$121</f>
        <v>0</v>
      </c>
      <c r="BP84" s="109">
        <f>'18A'!AO$121</f>
        <v>0</v>
      </c>
      <c r="BQ84" s="109">
        <f>'18A'!AP$121</f>
        <v>0</v>
      </c>
      <c r="BR84" s="109">
        <f>'18A'!AQ$121</f>
        <v>0</v>
      </c>
      <c r="BS84" s="109">
        <f>'18A'!AR$121</f>
        <v>0</v>
      </c>
      <c r="BT84" s="109">
        <f>'18A'!AS$121</f>
        <v>0</v>
      </c>
      <c r="BU84" s="109">
        <f>'18A'!AT$121</f>
        <v>0</v>
      </c>
      <c r="BV84" s="109">
        <f>'18A'!AU$121</f>
        <v>0</v>
      </c>
      <c r="BW84" s="109">
        <f>'18A'!AV$121</f>
        <v>0</v>
      </c>
      <c r="BX84" s="109">
        <f>'18A'!AW$121</f>
        <v>0</v>
      </c>
      <c r="BY84" s="109">
        <f>'18A'!AX$121</f>
        <v>0</v>
      </c>
      <c r="BZ84" s="109">
        <f>'18A'!AY$121</f>
        <v>0</v>
      </c>
      <c r="CA84" s="262">
        <f>'18A'!AN$122</f>
        <v>0</v>
      </c>
      <c r="CB84" s="262">
        <f>'18A'!AO$122</f>
        <v>0</v>
      </c>
      <c r="CC84" s="262">
        <f>'18A'!AP$122</f>
        <v>0</v>
      </c>
      <c r="CD84" s="262">
        <f>'18A'!AQ$122</f>
        <v>0</v>
      </c>
      <c r="CE84" s="262">
        <f>'18A'!AR$122</f>
        <v>0</v>
      </c>
      <c r="CF84" s="262">
        <f>'18A'!AS$122</f>
        <v>0</v>
      </c>
      <c r="CG84" s="262">
        <f>'18A'!AT$122</f>
        <v>0</v>
      </c>
      <c r="CH84" s="262">
        <f>'18A'!AU$122</f>
        <v>0</v>
      </c>
      <c r="CI84" s="262">
        <f>'18A'!AV$122</f>
        <v>0</v>
      </c>
      <c r="CJ84" s="262">
        <f>'18A'!AW$122</f>
        <v>0</v>
      </c>
      <c r="CK84" s="262">
        <f>'18A'!AX$122</f>
        <v>0</v>
      </c>
      <c r="CL84" s="262">
        <f>'18A'!AY$122</f>
        <v>0</v>
      </c>
      <c r="CM84" s="262">
        <f>'18A'!AN$123</f>
        <v>0</v>
      </c>
      <c r="CN84" s="262">
        <f>'18A'!AO$123</f>
        <v>0</v>
      </c>
      <c r="CO84" s="262">
        <f>'18A'!AP$123</f>
        <v>0</v>
      </c>
      <c r="CP84" s="262">
        <f>'18A'!AQ$123</f>
        <v>0</v>
      </c>
      <c r="CQ84" s="262">
        <f>'18A'!AR$123</f>
        <v>0</v>
      </c>
      <c r="CR84" s="262">
        <f>'18A'!AS$123</f>
        <v>0</v>
      </c>
      <c r="CS84" s="262">
        <f>'18A'!AT$123</f>
        <v>0</v>
      </c>
      <c r="CT84" s="262">
        <f>'18A'!AU$123</f>
        <v>0</v>
      </c>
      <c r="CU84" s="262">
        <f>'18A'!AV$123</f>
        <v>0</v>
      </c>
      <c r="CV84" s="262">
        <f>'18A'!AW$123</f>
        <v>0</v>
      </c>
      <c r="CW84" s="262">
        <f>'18A'!AX$123</f>
        <v>0</v>
      </c>
      <c r="CX84" s="262">
        <f>'18A'!AY$123</f>
        <v>0</v>
      </c>
      <c r="CY84" s="262">
        <f>'18A'!AN$124</f>
        <v>0</v>
      </c>
      <c r="CZ84" s="262">
        <f>'18A'!AO$124</f>
        <v>0</v>
      </c>
      <c r="DA84" s="262">
        <f>'18A'!AP$124</f>
        <v>0</v>
      </c>
      <c r="DB84" s="262">
        <f>'18A'!AQ$124</f>
        <v>0</v>
      </c>
      <c r="DC84" s="262">
        <f>'18A'!AR$124</f>
        <v>0</v>
      </c>
      <c r="DD84" s="262">
        <f>'18A'!AS$124</f>
        <v>0</v>
      </c>
      <c r="DE84" s="262">
        <f>'18A'!AT$124</f>
        <v>0</v>
      </c>
      <c r="DF84" s="262">
        <f>'18A'!AU$124</f>
        <v>0</v>
      </c>
      <c r="DG84" s="262">
        <f>'18A'!AV$124</f>
        <v>0</v>
      </c>
      <c r="DH84" s="262">
        <f>'18A'!AW$124</f>
        <v>0</v>
      </c>
      <c r="DI84" s="262">
        <f>'18A'!AX$124</f>
        <v>0</v>
      </c>
      <c r="DJ84" s="262">
        <f>'18A'!AY$124</f>
        <v>0</v>
      </c>
      <c r="DK84" s="109">
        <f>'18A'!AN$127</f>
        <v>0</v>
      </c>
      <c r="DL84" s="109">
        <f>'18A'!AO$127</f>
        <v>0</v>
      </c>
      <c r="DM84" s="109">
        <f>'18A'!AP$127</f>
        <v>0</v>
      </c>
      <c r="DN84" s="109">
        <f>'18A'!AQ$127</f>
        <v>0</v>
      </c>
      <c r="DO84" s="109">
        <f>'18A'!AR$127</f>
        <v>0</v>
      </c>
      <c r="DP84" s="109">
        <f>'18A'!AS$127</f>
        <v>0</v>
      </c>
      <c r="DQ84" s="109">
        <f>'18A'!AT$127</f>
        <v>0</v>
      </c>
      <c r="DR84" s="109">
        <f>'18A'!AU$127</f>
        <v>0</v>
      </c>
      <c r="DS84" s="109">
        <f>'18A'!AN$128</f>
        <v>0</v>
      </c>
      <c r="DT84" s="109">
        <f>'18A'!AO$128</f>
        <v>0</v>
      </c>
      <c r="DU84" s="109">
        <f>'18A'!AP$128</f>
        <v>0</v>
      </c>
      <c r="DV84" s="109">
        <f>'18A'!AQ$128</f>
        <v>0</v>
      </c>
      <c r="DW84" s="109">
        <f>'18A'!AR$128</f>
        <v>0</v>
      </c>
      <c r="DX84" s="109">
        <f>'18A'!AS$128</f>
        <v>0</v>
      </c>
      <c r="DY84" s="109">
        <f>'18A'!AT$128</f>
        <v>0</v>
      </c>
      <c r="DZ84" s="109">
        <f>'18A'!AU$128</f>
        <v>0</v>
      </c>
      <c r="EA84" s="109">
        <f>'18A'!AN$129</f>
        <v>0</v>
      </c>
      <c r="EB84" s="109">
        <f>'18A'!AO$129</f>
        <v>0</v>
      </c>
      <c r="EC84" s="109">
        <f>'18A'!AP$129</f>
        <v>0</v>
      </c>
      <c r="ED84" s="109">
        <f>'18A'!AQ$129</f>
        <v>0</v>
      </c>
      <c r="EE84" s="109">
        <f>'18A'!AR$129</f>
        <v>0</v>
      </c>
      <c r="EF84" s="109">
        <f>'18A'!AS$129</f>
        <v>0</v>
      </c>
      <c r="EG84" s="109">
        <f>'18A'!AT$129</f>
        <v>0</v>
      </c>
      <c r="EH84" s="109">
        <f>'18A'!AU$129</f>
        <v>0</v>
      </c>
      <c r="EI84" s="109">
        <f>'18A'!AN$130</f>
        <v>0</v>
      </c>
      <c r="EJ84" s="109">
        <f>'18A'!AO$130</f>
        <v>0</v>
      </c>
      <c r="EK84" s="109">
        <f>'18A'!AP$130</f>
        <v>0</v>
      </c>
      <c r="EL84" s="109">
        <f>'18A'!AQ$130</f>
        <v>0</v>
      </c>
      <c r="EM84" s="109">
        <f>'18A'!AR$130</f>
        <v>0</v>
      </c>
      <c r="EN84" s="109">
        <f>'18A'!AS$130</f>
        <v>0</v>
      </c>
      <c r="EO84" s="109">
        <f>'18A'!AT$130</f>
        <v>0</v>
      </c>
      <c r="EP84" s="109">
        <f>'18A'!AU$130</f>
        <v>0</v>
      </c>
      <c r="EQ84" s="109">
        <f>'18A'!AN$131</f>
        <v>0</v>
      </c>
      <c r="ER84" s="109">
        <f>'18A'!AO$131</f>
        <v>0</v>
      </c>
      <c r="ES84" s="109">
        <f>'18A'!AP$131</f>
        <v>0</v>
      </c>
      <c r="ET84" s="109">
        <f>'18A'!AQ$131</f>
        <v>0</v>
      </c>
      <c r="EU84" s="109">
        <f>'18A'!AR$131</f>
        <v>0</v>
      </c>
      <c r="EV84" s="109">
        <f>'18A'!AS$131</f>
        <v>0</v>
      </c>
      <c r="EW84" s="109">
        <f>'18A'!AT$131</f>
        <v>0</v>
      </c>
      <c r="EX84" s="109">
        <f>'18A'!AU$131</f>
        <v>0</v>
      </c>
      <c r="EY84" s="109">
        <f>'18A'!AN$132</f>
        <v>0</v>
      </c>
      <c r="EZ84" s="109">
        <f>'18A'!AO$132</f>
        <v>0</v>
      </c>
      <c r="FA84" s="109">
        <f>'18A'!AP$132</f>
        <v>0</v>
      </c>
      <c r="FB84" s="109">
        <f>'18A'!AQ$132</f>
        <v>0</v>
      </c>
      <c r="FC84" s="109">
        <f>'18A'!AR$132</f>
        <v>0</v>
      </c>
      <c r="FD84" s="109">
        <f>'18A'!AS$132</f>
        <v>0</v>
      </c>
      <c r="FE84" s="109">
        <f>'18A'!AT$132</f>
        <v>0</v>
      </c>
      <c r="FF84" s="109">
        <f>'18A'!AU$132</f>
        <v>0</v>
      </c>
      <c r="FG84" s="109">
        <f>'18A'!AN$133</f>
        <v>0</v>
      </c>
      <c r="FH84" s="109">
        <f>'18A'!AO$133</f>
        <v>0</v>
      </c>
      <c r="FI84" s="109">
        <f>'18A'!AP$133</f>
        <v>0</v>
      </c>
      <c r="FJ84" s="109">
        <f>'18A'!AQ$133</f>
        <v>0</v>
      </c>
      <c r="FK84" s="109">
        <f>'18A'!AR$133</f>
        <v>0</v>
      </c>
      <c r="FL84" s="109">
        <f>'18A'!AS$133</f>
        <v>0</v>
      </c>
      <c r="FM84" s="109">
        <f>'18A'!AT$133</f>
        <v>0</v>
      </c>
      <c r="FN84" s="109">
        <f>'18A'!AU$133</f>
        <v>0</v>
      </c>
      <c r="FO84" s="109">
        <f>'18A'!AN$134</f>
        <v>0</v>
      </c>
      <c r="FP84" s="109">
        <f>'18A'!AO$134</f>
        <v>0</v>
      </c>
      <c r="FQ84" s="109">
        <f>'18A'!AP$134</f>
        <v>0</v>
      </c>
      <c r="FR84" s="109">
        <f>'18A'!AQ$134</f>
        <v>0</v>
      </c>
      <c r="FS84" s="109">
        <f>'18A'!AR$134</f>
        <v>0</v>
      </c>
      <c r="FT84" s="109">
        <f>'18A'!AS$134</f>
        <v>0</v>
      </c>
      <c r="FU84" s="109">
        <f>'18A'!AT$134</f>
        <v>0</v>
      </c>
      <c r="FV84" s="109">
        <f>'18A'!AU$134</f>
        <v>0</v>
      </c>
      <c r="FW84" s="109">
        <f>'18A'!AN$137</f>
        <v>0</v>
      </c>
      <c r="FX84" s="109">
        <f>'18A'!AO$137</f>
        <v>0</v>
      </c>
      <c r="FY84" s="109">
        <f>'18A'!AP$137</f>
        <v>0</v>
      </c>
      <c r="FZ84" s="109">
        <f>'18A'!AQ$137</f>
        <v>0</v>
      </c>
      <c r="GA84" s="109">
        <f>'18A'!AR$137</f>
        <v>0</v>
      </c>
      <c r="GB84" s="109">
        <f>'18A'!AS$137</f>
        <v>0</v>
      </c>
      <c r="GC84" s="109">
        <f>'18A'!AT$137</f>
        <v>0</v>
      </c>
      <c r="GD84" s="109">
        <f>'18A'!AU$137</f>
        <v>0</v>
      </c>
      <c r="GE84" s="109">
        <f>'18A'!AN$138</f>
        <v>0</v>
      </c>
      <c r="GF84" s="109">
        <f>'18A'!AO$138</f>
        <v>0</v>
      </c>
      <c r="GG84" s="109">
        <f>'18A'!AP$138</f>
        <v>0</v>
      </c>
      <c r="GH84" s="109">
        <f>'18A'!AQ$138</f>
        <v>0</v>
      </c>
      <c r="GI84" s="109">
        <f>'18A'!AR$138</f>
        <v>0</v>
      </c>
      <c r="GJ84" s="109">
        <f>'18A'!AS$138</f>
        <v>0</v>
      </c>
      <c r="GK84" s="109">
        <f>'18A'!AT$138</f>
        <v>0</v>
      </c>
      <c r="GL84" s="109">
        <f>'18A'!AU$138</f>
        <v>0</v>
      </c>
      <c r="GM84" s="109">
        <f>'18A'!AN$139</f>
        <v>0</v>
      </c>
      <c r="GN84" s="109">
        <f>'18A'!AO$139</f>
        <v>0</v>
      </c>
      <c r="GO84" s="109">
        <f>'18A'!AP$139</f>
        <v>0</v>
      </c>
      <c r="GP84" s="109">
        <f>'18A'!AQ$139</f>
        <v>0</v>
      </c>
      <c r="GQ84" s="109">
        <f>'18A'!AR$139</f>
        <v>0</v>
      </c>
      <c r="GR84" s="109">
        <f>'18A'!AS$139</f>
        <v>0</v>
      </c>
      <c r="GS84" s="109">
        <f>'18A'!AT$139</f>
        <v>0</v>
      </c>
      <c r="GT84" s="109">
        <f>'18A'!AU$139</f>
        <v>0</v>
      </c>
      <c r="GU84" s="109">
        <f>'18A'!AN$140</f>
        <v>0</v>
      </c>
      <c r="GV84" s="109">
        <f>'18A'!AO$140</f>
        <v>0</v>
      </c>
      <c r="GW84" s="109">
        <f>'18A'!AP$140</f>
        <v>0</v>
      </c>
      <c r="GX84" s="109">
        <f>'18A'!AQ$140</f>
        <v>0</v>
      </c>
      <c r="GY84" s="109">
        <f>'18A'!AR$140</f>
        <v>0</v>
      </c>
      <c r="GZ84" s="109">
        <f>'18A'!AS$140</f>
        <v>0</v>
      </c>
      <c r="HA84" s="109">
        <f>'18A'!AT$140</f>
        <v>0</v>
      </c>
      <c r="HB84" s="109">
        <f>'18A'!AU$140</f>
        <v>0</v>
      </c>
      <c r="HC84" s="109">
        <f>'18A'!AN$141</f>
        <v>0</v>
      </c>
      <c r="HD84" s="109">
        <f>'18A'!AO$141</f>
        <v>0</v>
      </c>
      <c r="HE84" s="109">
        <f>'18A'!AP$141</f>
        <v>0</v>
      </c>
      <c r="HF84" s="109">
        <f>'18A'!AQ$141</f>
        <v>0</v>
      </c>
      <c r="HG84" s="109">
        <f>'18A'!AR$141</f>
        <v>0</v>
      </c>
      <c r="HH84" s="109">
        <f>'18A'!AS$141</f>
        <v>0</v>
      </c>
      <c r="HI84" s="109">
        <f>'18A'!AT$141</f>
        <v>0</v>
      </c>
      <c r="HJ84" s="109">
        <f>'18A'!AU$141</f>
        <v>0</v>
      </c>
      <c r="HK84" s="109">
        <f>'18A'!AN$142</f>
        <v>0</v>
      </c>
      <c r="HL84" s="109">
        <f>'18A'!AO$142</f>
        <v>0</v>
      </c>
      <c r="HM84" s="109">
        <f>'18A'!AP$142</f>
        <v>0</v>
      </c>
      <c r="HN84" s="109">
        <f>'18A'!AQ$142</f>
        <v>0</v>
      </c>
      <c r="HO84" s="109">
        <f>'18A'!AR$142</f>
        <v>0</v>
      </c>
      <c r="HP84" s="109">
        <f>'18A'!AS$142</f>
        <v>0</v>
      </c>
      <c r="HQ84" s="109">
        <f>'18A'!AT$142</f>
        <v>0</v>
      </c>
      <c r="HR84" s="109">
        <f>'18A'!AU$142</f>
        <v>0</v>
      </c>
      <c r="HS84" s="109">
        <f>'18A'!AN$143</f>
        <v>0</v>
      </c>
      <c r="HT84" s="109">
        <f>'18A'!AO$143</f>
        <v>0</v>
      </c>
      <c r="HU84" s="109">
        <f>'18A'!AP$143</f>
        <v>0</v>
      </c>
      <c r="HV84" s="109">
        <f>'18A'!AQ$143</f>
        <v>0</v>
      </c>
      <c r="HW84" s="109">
        <f>'18A'!AR$143</f>
        <v>0</v>
      </c>
      <c r="HX84" s="109">
        <f>'18A'!AS$143</f>
        <v>0</v>
      </c>
      <c r="HY84" s="109">
        <f>'18A'!AT$143</f>
        <v>0</v>
      </c>
      <c r="HZ84" s="109">
        <f>'18A'!AU$143</f>
        <v>0</v>
      </c>
      <c r="IA84" s="109">
        <f>'18A'!AN$144</f>
        <v>0</v>
      </c>
      <c r="IB84" s="109">
        <f>'18A'!AO$144</f>
        <v>0</v>
      </c>
      <c r="IC84" s="109">
        <f>'18A'!AP$144</f>
        <v>0</v>
      </c>
      <c r="ID84" s="109">
        <f>'18A'!AQ$144</f>
        <v>0</v>
      </c>
      <c r="IE84" s="109">
        <f>'18A'!AR$144</f>
        <v>0</v>
      </c>
      <c r="IF84" s="109">
        <f>'18A'!AS$144</f>
        <v>0</v>
      </c>
      <c r="IG84" s="109">
        <f>'18A'!AT$144</f>
        <v>0</v>
      </c>
      <c r="IH84" s="109">
        <f>'18A'!AU$144</f>
        <v>0</v>
      </c>
    </row>
    <row r="85" spans="18:242">
      <c r="R85" s="107">
        <v>19</v>
      </c>
      <c r="S85" s="109">
        <f>'19A'!AN$117</f>
        <v>0</v>
      </c>
      <c r="T85" s="109">
        <f>'19A'!AO$117</f>
        <v>0</v>
      </c>
      <c r="U85" s="109">
        <f>'19A'!AP$117</f>
        <v>0</v>
      </c>
      <c r="V85" s="109">
        <f>'19A'!AQ$117</f>
        <v>0</v>
      </c>
      <c r="W85" s="109">
        <f>'19A'!AR$117</f>
        <v>0</v>
      </c>
      <c r="X85" s="109">
        <f>'19A'!AS$117</f>
        <v>0</v>
      </c>
      <c r="Y85" s="109">
        <f>'19A'!AT$117</f>
        <v>0</v>
      </c>
      <c r="Z85" s="109">
        <f>'19A'!AU$117</f>
        <v>0</v>
      </c>
      <c r="AA85" s="109">
        <f>'19A'!AV$117</f>
        <v>0</v>
      </c>
      <c r="AB85" s="109">
        <f>'19A'!AW$117</f>
        <v>0</v>
      </c>
      <c r="AC85" s="109">
        <f>'19A'!AX$117</f>
        <v>0</v>
      </c>
      <c r="AD85" s="109">
        <f>'19A'!AY$117</f>
        <v>0</v>
      </c>
      <c r="AE85" s="109">
        <f>'19A'!AN$118</f>
        <v>0</v>
      </c>
      <c r="AF85" s="109">
        <f>'19A'!AO$118</f>
        <v>0</v>
      </c>
      <c r="AG85" s="109">
        <f>'19A'!AP$118</f>
        <v>0</v>
      </c>
      <c r="AH85" s="109">
        <f>'19A'!AQ$118</f>
        <v>0</v>
      </c>
      <c r="AI85" s="109">
        <f>'19A'!AR$118</f>
        <v>0</v>
      </c>
      <c r="AJ85" s="109">
        <f>'19A'!AS$118</f>
        <v>0</v>
      </c>
      <c r="AK85" s="109">
        <f>'19A'!AT$118</f>
        <v>0</v>
      </c>
      <c r="AL85" s="109">
        <f>'19A'!AU$118</f>
        <v>0</v>
      </c>
      <c r="AM85" s="109">
        <f>'19A'!AV$118</f>
        <v>0</v>
      </c>
      <c r="AN85" s="109">
        <f>'19A'!AW$118</f>
        <v>0</v>
      </c>
      <c r="AO85" s="109">
        <f>'19A'!AX$118</f>
        <v>0</v>
      </c>
      <c r="AP85" s="109">
        <f>'19A'!AY$118</f>
        <v>0</v>
      </c>
      <c r="AQ85" s="109">
        <f>'19A'!AN$119</f>
        <v>0</v>
      </c>
      <c r="AR85" s="109">
        <f>'19A'!AO$119</f>
        <v>0</v>
      </c>
      <c r="AS85" s="109">
        <f>'19A'!AP$119</f>
        <v>0</v>
      </c>
      <c r="AT85" s="109">
        <f>'19A'!AQ$119</f>
        <v>0</v>
      </c>
      <c r="AU85" s="109">
        <f>'19A'!AR$119</f>
        <v>0</v>
      </c>
      <c r="AV85" s="109">
        <f>'19A'!AS$119</f>
        <v>0</v>
      </c>
      <c r="AW85" s="109">
        <f>'19A'!AT$119</f>
        <v>0</v>
      </c>
      <c r="AX85" s="109">
        <f>'19A'!AU$119</f>
        <v>0</v>
      </c>
      <c r="AY85" s="109">
        <f>'19A'!AV$119</f>
        <v>0</v>
      </c>
      <c r="AZ85" s="109">
        <f>'19A'!AW$119</f>
        <v>0</v>
      </c>
      <c r="BA85" s="109">
        <f>'19A'!AX$119</f>
        <v>0</v>
      </c>
      <c r="BB85" s="109">
        <f>'19A'!AY$119</f>
        <v>0</v>
      </c>
      <c r="BC85" s="109">
        <f>'19A'!AN$120</f>
        <v>0</v>
      </c>
      <c r="BD85" s="109">
        <f>'19A'!AO$120</f>
        <v>0</v>
      </c>
      <c r="BE85" s="109">
        <f>'19A'!AP$120</f>
        <v>0</v>
      </c>
      <c r="BF85" s="109">
        <f>'19A'!AQ$120</f>
        <v>0</v>
      </c>
      <c r="BG85" s="109">
        <f>'19A'!AR$120</f>
        <v>0</v>
      </c>
      <c r="BH85" s="109">
        <f>'19A'!AS$120</f>
        <v>0</v>
      </c>
      <c r="BI85" s="109">
        <f>'19A'!AT$120</f>
        <v>0</v>
      </c>
      <c r="BJ85" s="109">
        <f>'19A'!AU$120</f>
        <v>0</v>
      </c>
      <c r="BK85" s="109">
        <f>'19A'!AV$120</f>
        <v>0</v>
      </c>
      <c r="BL85" s="109">
        <f>'19A'!AW$120</f>
        <v>0</v>
      </c>
      <c r="BM85" s="109">
        <f>'19A'!AX$120</f>
        <v>0</v>
      </c>
      <c r="BN85" s="109">
        <f>'19A'!AY$120</f>
        <v>0</v>
      </c>
      <c r="BO85" s="109">
        <f>'19A'!AN$121</f>
        <v>0</v>
      </c>
      <c r="BP85" s="109">
        <f>'19A'!AO$121</f>
        <v>0</v>
      </c>
      <c r="BQ85" s="109">
        <f>'19A'!AP$121</f>
        <v>0</v>
      </c>
      <c r="BR85" s="109">
        <f>'19A'!AQ$121</f>
        <v>0</v>
      </c>
      <c r="BS85" s="109">
        <f>'19A'!AR$121</f>
        <v>0</v>
      </c>
      <c r="BT85" s="109">
        <f>'19A'!AS$121</f>
        <v>0</v>
      </c>
      <c r="BU85" s="109">
        <f>'19A'!AT$121</f>
        <v>0</v>
      </c>
      <c r="BV85" s="109">
        <f>'19A'!AU$121</f>
        <v>0</v>
      </c>
      <c r="BW85" s="109">
        <f>'19A'!AV$121</f>
        <v>0</v>
      </c>
      <c r="BX85" s="109">
        <f>'19A'!AW$121</f>
        <v>0</v>
      </c>
      <c r="BY85" s="109">
        <f>'19A'!AX$121</f>
        <v>0</v>
      </c>
      <c r="BZ85" s="109">
        <f>'19A'!AY$121</f>
        <v>0</v>
      </c>
      <c r="CA85" s="262">
        <f>'19A'!AN$122</f>
        <v>0</v>
      </c>
      <c r="CB85" s="262">
        <f>'19A'!AO$122</f>
        <v>0</v>
      </c>
      <c r="CC85" s="262">
        <f>'19A'!AP$122</f>
        <v>0</v>
      </c>
      <c r="CD85" s="262">
        <f>'19A'!AQ$122</f>
        <v>0</v>
      </c>
      <c r="CE85" s="262">
        <f>'19A'!AR$122</f>
        <v>0</v>
      </c>
      <c r="CF85" s="262">
        <f>'19A'!AS$122</f>
        <v>0</v>
      </c>
      <c r="CG85" s="262">
        <f>'19A'!AT$122</f>
        <v>0</v>
      </c>
      <c r="CH85" s="262">
        <f>'19A'!AU$122</f>
        <v>0</v>
      </c>
      <c r="CI85" s="262">
        <f>'19A'!AV$122</f>
        <v>0</v>
      </c>
      <c r="CJ85" s="262">
        <f>'19A'!AW$122</f>
        <v>0</v>
      </c>
      <c r="CK85" s="262">
        <f>'19A'!AX$122</f>
        <v>0</v>
      </c>
      <c r="CL85" s="262">
        <f>'19A'!AY$122</f>
        <v>0</v>
      </c>
      <c r="CM85" s="262">
        <f>'19A'!AN$123</f>
        <v>0</v>
      </c>
      <c r="CN85" s="262">
        <f>'19A'!AO$123</f>
        <v>0</v>
      </c>
      <c r="CO85" s="262">
        <f>'19A'!AP$123</f>
        <v>0</v>
      </c>
      <c r="CP85" s="262">
        <f>'19A'!AQ$123</f>
        <v>0</v>
      </c>
      <c r="CQ85" s="262">
        <f>'19A'!AR$123</f>
        <v>0</v>
      </c>
      <c r="CR85" s="262">
        <f>'19A'!AS$123</f>
        <v>0</v>
      </c>
      <c r="CS85" s="262">
        <f>'19A'!AT$123</f>
        <v>0</v>
      </c>
      <c r="CT85" s="262">
        <f>'19A'!AU$123</f>
        <v>0</v>
      </c>
      <c r="CU85" s="262">
        <f>'19A'!AV$123</f>
        <v>0</v>
      </c>
      <c r="CV85" s="262">
        <f>'19A'!AW$123</f>
        <v>0</v>
      </c>
      <c r="CW85" s="262">
        <f>'19A'!AX$123</f>
        <v>0</v>
      </c>
      <c r="CX85" s="262">
        <f>'19A'!AY$123</f>
        <v>0</v>
      </c>
      <c r="CY85" s="262">
        <f>'19A'!AN$124</f>
        <v>0</v>
      </c>
      <c r="CZ85" s="262">
        <f>'19A'!AO$124</f>
        <v>0</v>
      </c>
      <c r="DA85" s="262">
        <f>'19A'!AP$124</f>
        <v>0</v>
      </c>
      <c r="DB85" s="262">
        <f>'19A'!AQ$124</f>
        <v>0</v>
      </c>
      <c r="DC85" s="262">
        <f>'19A'!AR$124</f>
        <v>0</v>
      </c>
      <c r="DD85" s="262">
        <f>'19A'!AS$124</f>
        <v>0</v>
      </c>
      <c r="DE85" s="262">
        <f>'19A'!AT$124</f>
        <v>0</v>
      </c>
      <c r="DF85" s="262">
        <f>'19A'!AU$124</f>
        <v>0</v>
      </c>
      <c r="DG85" s="262">
        <f>'19A'!AV$124</f>
        <v>0</v>
      </c>
      <c r="DH85" s="262">
        <f>'19A'!AW$124</f>
        <v>0</v>
      </c>
      <c r="DI85" s="262">
        <f>'19A'!AX$124</f>
        <v>0</v>
      </c>
      <c r="DJ85" s="262">
        <f>'19A'!AY$124</f>
        <v>0</v>
      </c>
      <c r="DK85" s="109">
        <f>'19A'!AN$127</f>
        <v>0</v>
      </c>
      <c r="DL85" s="109">
        <f>'19A'!AO$127</f>
        <v>0</v>
      </c>
      <c r="DM85" s="109">
        <f>'19A'!AP$127</f>
        <v>0</v>
      </c>
      <c r="DN85" s="109">
        <f>'19A'!AQ$127</f>
        <v>0</v>
      </c>
      <c r="DO85" s="109">
        <f>'19A'!AR$127</f>
        <v>0</v>
      </c>
      <c r="DP85" s="109">
        <f>'19A'!AS$127</f>
        <v>0</v>
      </c>
      <c r="DQ85" s="109">
        <f>'19A'!AT$127</f>
        <v>0</v>
      </c>
      <c r="DR85" s="109">
        <f>'19A'!AU$127</f>
        <v>0</v>
      </c>
      <c r="DS85" s="109">
        <f>'19A'!AN$128</f>
        <v>0</v>
      </c>
      <c r="DT85" s="109">
        <f>'19A'!AO$128</f>
        <v>0</v>
      </c>
      <c r="DU85" s="109">
        <f>'19A'!AP$128</f>
        <v>0</v>
      </c>
      <c r="DV85" s="109">
        <f>'19A'!AQ$128</f>
        <v>0</v>
      </c>
      <c r="DW85" s="109">
        <f>'19A'!AR$128</f>
        <v>0</v>
      </c>
      <c r="DX85" s="109">
        <f>'19A'!AS$128</f>
        <v>0</v>
      </c>
      <c r="DY85" s="109">
        <f>'19A'!AT$128</f>
        <v>0</v>
      </c>
      <c r="DZ85" s="109">
        <f>'19A'!AU$128</f>
        <v>0</v>
      </c>
      <c r="EA85" s="109">
        <f>'19A'!AN$129</f>
        <v>0</v>
      </c>
      <c r="EB85" s="109">
        <f>'19A'!AO$129</f>
        <v>0</v>
      </c>
      <c r="EC85" s="109">
        <f>'19A'!AP$129</f>
        <v>0</v>
      </c>
      <c r="ED85" s="109">
        <f>'19A'!AQ$129</f>
        <v>0</v>
      </c>
      <c r="EE85" s="109">
        <f>'19A'!AR$129</f>
        <v>0</v>
      </c>
      <c r="EF85" s="109">
        <f>'19A'!AS$129</f>
        <v>0</v>
      </c>
      <c r="EG85" s="109">
        <f>'19A'!AT$129</f>
        <v>0</v>
      </c>
      <c r="EH85" s="109">
        <f>'19A'!AU$129</f>
        <v>0</v>
      </c>
      <c r="EI85" s="109">
        <f>'19A'!AN$130</f>
        <v>0</v>
      </c>
      <c r="EJ85" s="109">
        <f>'19A'!AO$130</f>
        <v>0</v>
      </c>
      <c r="EK85" s="109">
        <f>'19A'!AP$130</f>
        <v>0</v>
      </c>
      <c r="EL85" s="109">
        <f>'19A'!AQ$130</f>
        <v>0</v>
      </c>
      <c r="EM85" s="109">
        <f>'19A'!AR$130</f>
        <v>0</v>
      </c>
      <c r="EN85" s="109">
        <f>'19A'!AS$130</f>
        <v>0</v>
      </c>
      <c r="EO85" s="109">
        <f>'19A'!AT$130</f>
        <v>0</v>
      </c>
      <c r="EP85" s="109">
        <f>'19A'!AU$130</f>
        <v>0</v>
      </c>
      <c r="EQ85" s="109">
        <f>'19A'!AN$131</f>
        <v>0</v>
      </c>
      <c r="ER85" s="109">
        <f>'19A'!AO$131</f>
        <v>0</v>
      </c>
      <c r="ES85" s="109">
        <f>'19A'!AP$131</f>
        <v>0</v>
      </c>
      <c r="ET85" s="109">
        <f>'19A'!AQ$131</f>
        <v>0</v>
      </c>
      <c r="EU85" s="109">
        <f>'19A'!AR$131</f>
        <v>0</v>
      </c>
      <c r="EV85" s="109">
        <f>'19A'!AS$131</f>
        <v>0</v>
      </c>
      <c r="EW85" s="109">
        <f>'19A'!AT$131</f>
        <v>0</v>
      </c>
      <c r="EX85" s="109">
        <f>'19A'!AU$131</f>
        <v>0</v>
      </c>
      <c r="EY85" s="109">
        <f>'19A'!AN$132</f>
        <v>0</v>
      </c>
      <c r="EZ85" s="109">
        <f>'19A'!AO$132</f>
        <v>0</v>
      </c>
      <c r="FA85" s="109">
        <f>'19A'!AP$132</f>
        <v>0</v>
      </c>
      <c r="FB85" s="109">
        <f>'19A'!AQ$132</f>
        <v>0</v>
      </c>
      <c r="FC85" s="109">
        <f>'19A'!AR$132</f>
        <v>0</v>
      </c>
      <c r="FD85" s="109">
        <f>'19A'!AS$132</f>
        <v>0</v>
      </c>
      <c r="FE85" s="109">
        <f>'19A'!AT$132</f>
        <v>0</v>
      </c>
      <c r="FF85" s="109">
        <f>'19A'!AU$132</f>
        <v>0</v>
      </c>
      <c r="FG85" s="109">
        <f>'19A'!AN$133</f>
        <v>0</v>
      </c>
      <c r="FH85" s="109">
        <f>'19A'!AO$133</f>
        <v>0</v>
      </c>
      <c r="FI85" s="109">
        <f>'19A'!AP$133</f>
        <v>0</v>
      </c>
      <c r="FJ85" s="109">
        <f>'19A'!AQ$133</f>
        <v>0</v>
      </c>
      <c r="FK85" s="109">
        <f>'19A'!AR$133</f>
        <v>0</v>
      </c>
      <c r="FL85" s="109">
        <f>'19A'!AS$133</f>
        <v>0</v>
      </c>
      <c r="FM85" s="109">
        <f>'19A'!AT$133</f>
        <v>0</v>
      </c>
      <c r="FN85" s="109">
        <f>'19A'!AU$133</f>
        <v>0</v>
      </c>
      <c r="FO85" s="109">
        <f>'19A'!AN$134</f>
        <v>0</v>
      </c>
      <c r="FP85" s="109">
        <f>'19A'!AO$134</f>
        <v>0</v>
      </c>
      <c r="FQ85" s="109">
        <f>'19A'!AP$134</f>
        <v>0</v>
      </c>
      <c r="FR85" s="109">
        <f>'19A'!AQ$134</f>
        <v>0</v>
      </c>
      <c r="FS85" s="109">
        <f>'19A'!AR$134</f>
        <v>0</v>
      </c>
      <c r="FT85" s="109">
        <f>'19A'!AS$134</f>
        <v>0</v>
      </c>
      <c r="FU85" s="109">
        <f>'19A'!AT$134</f>
        <v>0</v>
      </c>
      <c r="FV85" s="109">
        <f>'19A'!AU$134</f>
        <v>0</v>
      </c>
      <c r="FW85" s="109">
        <f>'19A'!AN$137</f>
        <v>0</v>
      </c>
      <c r="FX85" s="109">
        <f>'19A'!AO$137</f>
        <v>0</v>
      </c>
      <c r="FY85" s="109">
        <f>'19A'!AP$137</f>
        <v>0</v>
      </c>
      <c r="FZ85" s="109">
        <f>'19A'!AQ$137</f>
        <v>0</v>
      </c>
      <c r="GA85" s="109">
        <f>'19A'!AR$137</f>
        <v>0</v>
      </c>
      <c r="GB85" s="109">
        <f>'19A'!AS$137</f>
        <v>0</v>
      </c>
      <c r="GC85" s="109">
        <f>'19A'!AT$137</f>
        <v>0</v>
      </c>
      <c r="GD85" s="109">
        <f>'19A'!AU$137</f>
        <v>0</v>
      </c>
      <c r="GE85" s="109">
        <f>'19A'!AN$138</f>
        <v>0</v>
      </c>
      <c r="GF85" s="109">
        <f>'19A'!AO$138</f>
        <v>0</v>
      </c>
      <c r="GG85" s="109">
        <f>'19A'!AP$138</f>
        <v>0</v>
      </c>
      <c r="GH85" s="109">
        <f>'19A'!AQ$138</f>
        <v>0</v>
      </c>
      <c r="GI85" s="109">
        <f>'19A'!AR$138</f>
        <v>0</v>
      </c>
      <c r="GJ85" s="109">
        <f>'19A'!AS$138</f>
        <v>0</v>
      </c>
      <c r="GK85" s="109">
        <f>'19A'!AT$138</f>
        <v>0</v>
      </c>
      <c r="GL85" s="109">
        <f>'19A'!AU$138</f>
        <v>0</v>
      </c>
      <c r="GM85" s="109">
        <f>'19A'!AN$139</f>
        <v>0</v>
      </c>
      <c r="GN85" s="109">
        <f>'19A'!AO$139</f>
        <v>0</v>
      </c>
      <c r="GO85" s="109">
        <f>'19A'!AP$139</f>
        <v>0</v>
      </c>
      <c r="GP85" s="109">
        <f>'19A'!AQ$139</f>
        <v>0</v>
      </c>
      <c r="GQ85" s="109">
        <f>'19A'!AR$139</f>
        <v>0</v>
      </c>
      <c r="GR85" s="109">
        <f>'19A'!AS$139</f>
        <v>0</v>
      </c>
      <c r="GS85" s="109">
        <f>'19A'!AT$139</f>
        <v>0</v>
      </c>
      <c r="GT85" s="109">
        <f>'19A'!AU$139</f>
        <v>0</v>
      </c>
      <c r="GU85" s="109">
        <f>'19A'!AN$140</f>
        <v>0</v>
      </c>
      <c r="GV85" s="109">
        <f>'19A'!AO$140</f>
        <v>0</v>
      </c>
      <c r="GW85" s="109">
        <f>'19A'!AP$140</f>
        <v>0</v>
      </c>
      <c r="GX85" s="109">
        <f>'19A'!AQ$140</f>
        <v>0</v>
      </c>
      <c r="GY85" s="109">
        <f>'19A'!AR$140</f>
        <v>0</v>
      </c>
      <c r="GZ85" s="109">
        <f>'19A'!AS$140</f>
        <v>0</v>
      </c>
      <c r="HA85" s="109">
        <f>'19A'!AT$140</f>
        <v>0</v>
      </c>
      <c r="HB85" s="109">
        <f>'19A'!AU$140</f>
        <v>0</v>
      </c>
      <c r="HC85" s="109">
        <f>'19A'!AN$141</f>
        <v>0</v>
      </c>
      <c r="HD85" s="109">
        <f>'19A'!AO$141</f>
        <v>0</v>
      </c>
      <c r="HE85" s="109">
        <f>'19A'!AP$141</f>
        <v>0</v>
      </c>
      <c r="HF85" s="109">
        <f>'19A'!AQ$141</f>
        <v>0</v>
      </c>
      <c r="HG85" s="109">
        <f>'19A'!AR$141</f>
        <v>0</v>
      </c>
      <c r="HH85" s="109">
        <f>'19A'!AS$141</f>
        <v>0</v>
      </c>
      <c r="HI85" s="109">
        <f>'19A'!AT$141</f>
        <v>0</v>
      </c>
      <c r="HJ85" s="109">
        <f>'19A'!AU$141</f>
        <v>0</v>
      </c>
      <c r="HK85" s="109">
        <f>'19A'!AN$142</f>
        <v>0</v>
      </c>
      <c r="HL85" s="109">
        <f>'19A'!AO$142</f>
        <v>0</v>
      </c>
      <c r="HM85" s="109">
        <f>'19A'!AP$142</f>
        <v>0</v>
      </c>
      <c r="HN85" s="109">
        <f>'19A'!AQ$142</f>
        <v>0</v>
      </c>
      <c r="HO85" s="109">
        <f>'19A'!AR$142</f>
        <v>0</v>
      </c>
      <c r="HP85" s="109">
        <f>'19A'!AS$142</f>
        <v>0</v>
      </c>
      <c r="HQ85" s="109">
        <f>'19A'!AT$142</f>
        <v>0</v>
      </c>
      <c r="HR85" s="109">
        <f>'19A'!AU$142</f>
        <v>0</v>
      </c>
      <c r="HS85" s="109">
        <f>'19A'!AN$143</f>
        <v>0</v>
      </c>
      <c r="HT85" s="109">
        <f>'19A'!AO$143</f>
        <v>0</v>
      </c>
      <c r="HU85" s="109">
        <f>'19A'!AP$143</f>
        <v>0</v>
      </c>
      <c r="HV85" s="109">
        <f>'19A'!AQ$143</f>
        <v>0</v>
      </c>
      <c r="HW85" s="109">
        <f>'19A'!AR$143</f>
        <v>0</v>
      </c>
      <c r="HX85" s="109">
        <f>'19A'!AS$143</f>
        <v>0</v>
      </c>
      <c r="HY85" s="109">
        <f>'19A'!AT$143</f>
        <v>0</v>
      </c>
      <c r="HZ85" s="109">
        <f>'19A'!AU$143</f>
        <v>0</v>
      </c>
      <c r="IA85" s="109">
        <f>'19A'!AN$144</f>
        <v>0</v>
      </c>
      <c r="IB85" s="109">
        <f>'19A'!AO$144</f>
        <v>0</v>
      </c>
      <c r="IC85" s="109">
        <f>'19A'!AP$144</f>
        <v>0</v>
      </c>
      <c r="ID85" s="109">
        <f>'19A'!AQ$144</f>
        <v>0</v>
      </c>
      <c r="IE85" s="109">
        <f>'19A'!AR$144</f>
        <v>0</v>
      </c>
      <c r="IF85" s="109">
        <f>'19A'!AS$144</f>
        <v>0</v>
      </c>
      <c r="IG85" s="109">
        <f>'19A'!AT$144</f>
        <v>0</v>
      </c>
      <c r="IH85" s="109">
        <f>'19A'!AU$144</f>
        <v>0</v>
      </c>
    </row>
    <row r="86" spans="18:242">
      <c r="R86" s="107">
        <v>20</v>
      </c>
      <c r="S86" s="109">
        <f>'20A'!AN$117</f>
        <v>0</v>
      </c>
      <c r="T86" s="109">
        <f>'20A'!AO$117</f>
        <v>0</v>
      </c>
      <c r="U86" s="109">
        <f>'20A'!AP$117</f>
        <v>0</v>
      </c>
      <c r="V86" s="109">
        <f>'20A'!AQ$117</f>
        <v>0</v>
      </c>
      <c r="W86" s="109">
        <f>'20A'!AR$117</f>
        <v>0</v>
      </c>
      <c r="X86" s="109">
        <f>'20A'!AS$117</f>
        <v>0</v>
      </c>
      <c r="Y86" s="109">
        <f>'20A'!AT$117</f>
        <v>0</v>
      </c>
      <c r="Z86" s="109">
        <f>'20A'!AU$117</f>
        <v>0</v>
      </c>
      <c r="AA86" s="109">
        <f>'20A'!AV$117</f>
        <v>0</v>
      </c>
      <c r="AB86" s="109">
        <f>'20A'!AW$117</f>
        <v>0</v>
      </c>
      <c r="AC86" s="109">
        <f>'20A'!AX$117</f>
        <v>0</v>
      </c>
      <c r="AD86" s="109">
        <f>'20A'!AY$117</f>
        <v>0</v>
      </c>
      <c r="AE86" s="109">
        <f>'20A'!AN$118</f>
        <v>0</v>
      </c>
      <c r="AF86" s="109">
        <f>'20A'!AO$118</f>
        <v>0</v>
      </c>
      <c r="AG86" s="109">
        <f>'20A'!AP$118</f>
        <v>0</v>
      </c>
      <c r="AH86" s="109">
        <f>'20A'!AQ$118</f>
        <v>0</v>
      </c>
      <c r="AI86" s="109">
        <f>'20A'!AR$118</f>
        <v>0</v>
      </c>
      <c r="AJ86" s="109">
        <f>'20A'!AS$118</f>
        <v>0</v>
      </c>
      <c r="AK86" s="109">
        <f>'20A'!AT$118</f>
        <v>0</v>
      </c>
      <c r="AL86" s="109">
        <f>'20A'!AU$118</f>
        <v>0</v>
      </c>
      <c r="AM86" s="109">
        <f>'20A'!AV$118</f>
        <v>0</v>
      </c>
      <c r="AN86" s="109">
        <f>'20A'!AW$118</f>
        <v>0</v>
      </c>
      <c r="AO86" s="109">
        <f>'20A'!AX$118</f>
        <v>0</v>
      </c>
      <c r="AP86" s="109">
        <f>'20A'!AY$118</f>
        <v>0</v>
      </c>
      <c r="AQ86" s="109">
        <f>'20A'!AN$119</f>
        <v>0</v>
      </c>
      <c r="AR86" s="109">
        <f>'20A'!AO$119</f>
        <v>0</v>
      </c>
      <c r="AS86" s="109">
        <f>'20A'!AP$119</f>
        <v>0</v>
      </c>
      <c r="AT86" s="109">
        <f>'20A'!AQ$119</f>
        <v>0</v>
      </c>
      <c r="AU86" s="109">
        <f>'20A'!AR$119</f>
        <v>0</v>
      </c>
      <c r="AV86" s="109">
        <f>'20A'!AS$119</f>
        <v>0</v>
      </c>
      <c r="AW86" s="109">
        <f>'20A'!AT$119</f>
        <v>0</v>
      </c>
      <c r="AX86" s="109">
        <f>'20A'!AU$119</f>
        <v>0</v>
      </c>
      <c r="AY86" s="109">
        <f>'20A'!AV$119</f>
        <v>0</v>
      </c>
      <c r="AZ86" s="109">
        <f>'20A'!AW$119</f>
        <v>0</v>
      </c>
      <c r="BA86" s="109">
        <f>'20A'!AX$119</f>
        <v>0</v>
      </c>
      <c r="BB86" s="109">
        <f>'20A'!AY$119</f>
        <v>0</v>
      </c>
      <c r="BC86" s="109">
        <f>'20A'!AN$120</f>
        <v>0</v>
      </c>
      <c r="BD86" s="109">
        <f>'20A'!AO$120</f>
        <v>0</v>
      </c>
      <c r="BE86" s="109">
        <f>'20A'!AP$120</f>
        <v>0</v>
      </c>
      <c r="BF86" s="109">
        <f>'20A'!AQ$120</f>
        <v>0</v>
      </c>
      <c r="BG86" s="109">
        <f>'20A'!AR$120</f>
        <v>0</v>
      </c>
      <c r="BH86" s="109">
        <f>'20A'!AS$120</f>
        <v>0</v>
      </c>
      <c r="BI86" s="109">
        <f>'20A'!AT$120</f>
        <v>0</v>
      </c>
      <c r="BJ86" s="109">
        <f>'20A'!AU$120</f>
        <v>0</v>
      </c>
      <c r="BK86" s="109">
        <f>'20A'!AV$120</f>
        <v>0</v>
      </c>
      <c r="BL86" s="109">
        <f>'20A'!AW$120</f>
        <v>0</v>
      </c>
      <c r="BM86" s="109">
        <f>'20A'!AX$120</f>
        <v>0</v>
      </c>
      <c r="BN86" s="109">
        <f>'20A'!AY$120</f>
        <v>0</v>
      </c>
      <c r="BO86" s="109">
        <f>'20A'!AN$121</f>
        <v>0</v>
      </c>
      <c r="BP86" s="109">
        <f>'20A'!AO$121</f>
        <v>0</v>
      </c>
      <c r="BQ86" s="109">
        <f>'20A'!AP$121</f>
        <v>0</v>
      </c>
      <c r="BR86" s="109">
        <f>'20A'!AQ$121</f>
        <v>0</v>
      </c>
      <c r="BS86" s="109">
        <f>'20A'!AR$121</f>
        <v>0</v>
      </c>
      <c r="BT86" s="109">
        <f>'20A'!AS$121</f>
        <v>0</v>
      </c>
      <c r="BU86" s="109">
        <f>'20A'!AT$121</f>
        <v>0</v>
      </c>
      <c r="BV86" s="109">
        <f>'20A'!AU$121</f>
        <v>0</v>
      </c>
      <c r="BW86" s="109">
        <f>'20A'!AV$121</f>
        <v>0</v>
      </c>
      <c r="BX86" s="109">
        <f>'20A'!AW$121</f>
        <v>0</v>
      </c>
      <c r="BY86" s="109">
        <f>'20A'!AX$121</f>
        <v>0</v>
      </c>
      <c r="BZ86" s="109">
        <f>'20A'!AY$121</f>
        <v>0</v>
      </c>
      <c r="CA86" s="262">
        <f>'20A'!AN$122</f>
        <v>0</v>
      </c>
      <c r="CB86" s="262">
        <f>'20A'!AO$122</f>
        <v>0</v>
      </c>
      <c r="CC86" s="262">
        <f>'20A'!AP$122</f>
        <v>0</v>
      </c>
      <c r="CD86" s="262">
        <f>'20A'!AQ$122</f>
        <v>0</v>
      </c>
      <c r="CE86" s="262">
        <f>'20A'!AR$122</f>
        <v>0</v>
      </c>
      <c r="CF86" s="262">
        <f>'20A'!AS$122</f>
        <v>0</v>
      </c>
      <c r="CG86" s="262">
        <f>'20A'!AT$122</f>
        <v>0</v>
      </c>
      <c r="CH86" s="262">
        <f>'20A'!AU$122</f>
        <v>0</v>
      </c>
      <c r="CI86" s="262">
        <f>'20A'!AV$122</f>
        <v>0</v>
      </c>
      <c r="CJ86" s="262">
        <f>'20A'!AW$122</f>
        <v>0</v>
      </c>
      <c r="CK86" s="262">
        <f>'20A'!AX$122</f>
        <v>0</v>
      </c>
      <c r="CL86" s="262">
        <f>'20A'!AY$122</f>
        <v>0</v>
      </c>
      <c r="CM86" s="262">
        <f>'20A'!AN$123</f>
        <v>0</v>
      </c>
      <c r="CN86" s="262">
        <f>'20A'!AO$123</f>
        <v>0</v>
      </c>
      <c r="CO86" s="262">
        <f>'20A'!AP$123</f>
        <v>0</v>
      </c>
      <c r="CP86" s="262">
        <f>'20A'!AQ$123</f>
        <v>0</v>
      </c>
      <c r="CQ86" s="262">
        <f>'20A'!AR$123</f>
        <v>0</v>
      </c>
      <c r="CR86" s="262">
        <f>'20A'!AS$123</f>
        <v>0</v>
      </c>
      <c r="CS86" s="262">
        <f>'20A'!AT$123</f>
        <v>0</v>
      </c>
      <c r="CT86" s="262">
        <f>'20A'!AU$123</f>
        <v>0</v>
      </c>
      <c r="CU86" s="262">
        <f>'20A'!AV$123</f>
        <v>0</v>
      </c>
      <c r="CV86" s="262">
        <f>'20A'!AW$123</f>
        <v>0</v>
      </c>
      <c r="CW86" s="262">
        <f>'20A'!AX$123</f>
        <v>0</v>
      </c>
      <c r="CX86" s="262">
        <f>'20A'!AY$123</f>
        <v>0</v>
      </c>
      <c r="CY86" s="262">
        <f>'20A'!AN$124</f>
        <v>0</v>
      </c>
      <c r="CZ86" s="262">
        <f>'20A'!AO$124</f>
        <v>0</v>
      </c>
      <c r="DA86" s="262">
        <f>'20A'!AP$124</f>
        <v>0</v>
      </c>
      <c r="DB86" s="262">
        <f>'20A'!AQ$124</f>
        <v>0</v>
      </c>
      <c r="DC86" s="262">
        <f>'20A'!AR$124</f>
        <v>0</v>
      </c>
      <c r="DD86" s="262">
        <f>'20A'!AS$124</f>
        <v>0</v>
      </c>
      <c r="DE86" s="262">
        <f>'20A'!AT$124</f>
        <v>0</v>
      </c>
      <c r="DF86" s="262">
        <f>'20A'!AU$124</f>
        <v>0</v>
      </c>
      <c r="DG86" s="262">
        <f>'20A'!AV$124</f>
        <v>0</v>
      </c>
      <c r="DH86" s="262">
        <f>'20A'!AW$124</f>
        <v>0</v>
      </c>
      <c r="DI86" s="262">
        <f>'20A'!AX$124</f>
        <v>0</v>
      </c>
      <c r="DJ86" s="262">
        <f>'20A'!AY$124</f>
        <v>0</v>
      </c>
      <c r="DK86" s="109">
        <f>'20A'!AN$127</f>
        <v>0</v>
      </c>
      <c r="DL86" s="109">
        <f>'20A'!AO$127</f>
        <v>0</v>
      </c>
      <c r="DM86" s="109">
        <f>'20A'!AP$127</f>
        <v>0</v>
      </c>
      <c r="DN86" s="109">
        <f>'20A'!AQ$127</f>
        <v>0</v>
      </c>
      <c r="DO86" s="109">
        <f>'20A'!AR$127</f>
        <v>0</v>
      </c>
      <c r="DP86" s="109">
        <f>'20A'!AS$127</f>
        <v>0</v>
      </c>
      <c r="DQ86" s="109">
        <f>'20A'!AT$127</f>
        <v>0</v>
      </c>
      <c r="DR86" s="109">
        <f>'20A'!AU$127</f>
        <v>0</v>
      </c>
      <c r="DS86" s="109">
        <f>'20A'!AN$128</f>
        <v>0</v>
      </c>
      <c r="DT86" s="109">
        <f>'20A'!AO$128</f>
        <v>0</v>
      </c>
      <c r="DU86" s="109">
        <f>'20A'!AP$128</f>
        <v>0</v>
      </c>
      <c r="DV86" s="109">
        <f>'20A'!AQ$128</f>
        <v>0</v>
      </c>
      <c r="DW86" s="109">
        <f>'20A'!AR$128</f>
        <v>0</v>
      </c>
      <c r="DX86" s="109">
        <f>'20A'!AS$128</f>
        <v>0</v>
      </c>
      <c r="DY86" s="109">
        <f>'20A'!AT$128</f>
        <v>0</v>
      </c>
      <c r="DZ86" s="109">
        <f>'20A'!AU$128</f>
        <v>0</v>
      </c>
      <c r="EA86" s="109">
        <f>'20A'!AN$129</f>
        <v>0</v>
      </c>
      <c r="EB86" s="109">
        <f>'20A'!AO$129</f>
        <v>0</v>
      </c>
      <c r="EC86" s="109">
        <f>'20A'!AP$129</f>
        <v>0</v>
      </c>
      <c r="ED86" s="109">
        <f>'20A'!AQ$129</f>
        <v>0</v>
      </c>
      <c r="EE86" s="109">
        <f>'20A'!AR$129</f>
        <v>0</v>
      </c>
      <c r="EF86" s="109">
        <f>'20A'!AS$129</f>
        <v>0</v>
      </c>
      <c r="EG86" s="109">
        <f>'20A'!AT$129</f>
        <v>0</v>
      </c>
      <c r="EH86" s="109">
        <f>'20A'!AU$129</f>
        <v>0</v>
      </c>
      <c r="EI86" s="109">
        <f>'20A'!AN$130</f>
        <v>0</v>
      </c>
      <c r="EJ86" s="109">
        <f>'20A'!AO$130</f>
        <v>0</v>
      </c>
      <c r="EK86" s="109">
        <f>'20A'!AP$130</f>
        <v>0</v>
      </c>
      <c r="EL86" s="109">
        <f>'20A'!AQ$130</f>
        <v>0</v>
      </c>
      <c r="EM86" s="109">
        <f>'20A'!AR$130</f>
        <v>0</v>
      </c>
      <c r="EN86" s="109">
        <f>'20A'!AS$130</f>
        <v>0</v>
      </c>
      <c r="EO86" s="109">
        <f>'20A'!AT$130</f>
        <v>0</v>
      </c>
      <c r="EP86" s="109">
        <f>'20A'!AU$130</f>
        <v>0</v>
      </c>
      <c r="EQ86" s="109">
        <f>'20A'!AN$131</f>
        <v>0</v>
      </c>
      <c r="ER86" s="109">
        <f>'20A'!AO$131</f>
        <v>0</v>
      </c>
      <c r="ES86" s="109">
        <f>'20A'!AP$131</f>
        <v>0</v>
      </c>
      <c r="ET86" s="109">
        <f>'20A'!AQ$131</f>
        <v>0</v>
      </c>
      <c r="EU86" s="109">
        <f>'20A'!AR$131</f>
        <v>0</v>
      </c>
      <c r="EV86" s="109">
        <f>'20A'!AS$131</f>
        <v>0</v>
      </c>
      <c r="EW86" s="109">
        <f>'20A'!AT$131</f>
        <v>0</v>
      </c>
      <c r="EX86" s="109">
        <f>'20A'!AU$131</f>
        <v>0</v>
      </c>
      <c r="EY86" s="109">
        <f>'20A'!AN$132</f>
        <v>0</v>
      </c>
      <c r="EZ86" s="109">
        <f>'20A'!AO$132</f>
        <v>0</v>
      </c>
      <c r="FA86" s="109">
        <f>'20A'!AP$132</f>
        <v>0</v>
      </c>
      <c r="FB86" s="109">
        <f>'20A'!AQ$132</f>
        <v>0</v>
      </c>
      <c r="FC86" s="109">
        <f>'20A'!AR$132</f>
        <v>0</v>
      </c>
      <c r="FD86" s="109">
        <f>'20A'!AS$132</f>
        <v>0</v>
      </c>
      <c r="FE86" s="109">
        <f>'20A'!AT$132</f>
        <v>0</v>
      </c>
      <c r="FF86" s="109">
        <f>'20A'!AU$132</f>
        <v>0</v>
      </c>
      <c r="FG86" s="109">
        <f>'20A'!AN$133</f>
        <v>0</v>
      </c>
      <c r="FH86" s="109">
        <f>'20A'!AO$133</f>
        <v>0</v>
      </c>
      <c r="FI86" s="109">
        <f>'20A'!AP$133</f>
        <v>0</v>
      </c>
      <c r="FJ86" s="109">
        <f>'20A'!AQ$133</f>
        <v>0</v>
      </c>
      <c r="FK86" s="109">
        <f>'20A'!AR$133</f>
        <v>0</v>
      </c>
      <c r="FL86" s="109">
        <f>'20A'!AS$133</f>
        <v>0</v>
      </c>
      <c r="FM86" s="109">
        <f>'20A'!AT$133</f>
        <v>0</v>
      </c>
      <c r="FN86" s="109">
        <f>'20A'!AU$133</f>
        <v>0</v>
      </c>
      <c r="FO86" s="109">
        <f>'20A'!AN$134</f>
        <v>0</v>
      </c>
      <c r="FP86" s="109">
        <f>'20A'!AO$134</f>
        <v>0</v>
      </c>
      <c r="FQ86" s="109">
        <f>'20A'!AP$134</f>
        <v>0</v>
      </c>
      <c r="FR86" s="109">
        <f>'20A'!AQ$134</f>
        <v>0</v>
      </c>
      <c r="FS86" s="109">
        <f>'20A'!AR$134</f>
        <v>0</v>
      </c>
      <c r="FT86" s="109">
        <f>'20A'!AS$134</f>
        <v>0</v>
      </c>
      <c r="FU86" s="109">
        <f>'20A'!AT$134</f>
        <v>0</v>
      </c>
      <c r="FV86" s="109">
        <f>'20A'!AU$134</f>
        <v>0</v>
      </c>
      <c r="FW86" s="109">
        <f>'20A'!AN$137</f>
        <v>0</v>
      </c>
      <c r="FX86" s="109">
        <f>'20A'!AO$137</f>
        <v>0</v>
      </c>
      <c r="FY86" s="109">
        <f>'20A'!AP$137</f>
        <v>0</v>
      </c>
      <c r="FZ86" s="109">
        <f>'20A'!AQ$137</f>
        <v>0</v>
      </c>
      <c r="GA86" s="109">
        <f>'20A'!AR$137</f>
        <v>0</v>
      </c>
      <c r="GB86" s="109">
        <f>'20A'!AS$137</f>
        <v>0</v>
      </c>
      <c r="GC86" s="109">
        <f>'20A'!AT$137</f>
        <v>0</v>
      </c>
      <c r="GD86" s="109">
        <f>'20A'!AU$137</f>
        <v>0</v>
      </c>
      <c r="GE86" s="109">
        <f>'20A'!AN$138</f>
        <v>0</v>
      </c>
      <c r="GF86" s="109">
        <f>'20A'!AO$138</f>
        <v>0</v>
      </c>
      <c r="GG86" s="109">
        <f>'20A'!AP$138</f>
        <v>0</v>
      </c>
      <c r="GH86" s="109">
        <f>'20A'!AQ$138</f>
        <v>0</v>
      </c>
      <c r="GI86" s="109">
        <f>'20A'!AR$138</f>
        <v>0</v>
      </c>
      <c r="GJ86" s="109">
        <f>'20A'!AS$138</f>
        <v>0</v>
      </c>
      <c r="GK86" s="109">
        <f>'20A'!AT$138</f>
        <v>0</v>
      </c>
      <c r="GL86" s="109">
        <f>'20A'!AU$138</f>
        <v>0</v>
      </c>
      <c r="GM86" s="109">
        <f>'20A'!AN$139</f>
        <v>0</v>
      </c>
      <c r="GN86" s="109">
        <f>'20A'!AO$139</f>
        <v>0</v>
      </c>
      <c r="GO86" s="109">
        <f>'20A'!AP$139</f>
        <v>0</v>
      </c>
      <c r="GP86" s="109">
        <f>'20A'!AQ$139</f>
        <v>0</v>
      </c>
      <c r="GQ86" s="109">
        <f>'20A'!AR$139</f>
        <v>0</v>
      </c>
      <c r="GR86" s="109">
        <f>'20A'!AS$139</f>
        <v>0</v>
      </c>
      <c r="GS86" s="109">
        <f>'20A'!AT$139</f>
        <v>0</v>
      </c>
      <c r="GT86" s="109">
        <f>'20A'!AU$139</f>
        <v>0</v>
      </c>
      <c r="GU86" s="109">
        <f>'20A'!AN$140</f>
        <v>0</v>
      </c>
      <c r="GV86" s="109">
        <f>'20A'!AO$140</f>
        <v>0</v>
      </c>
      <c r="GW86" s="109">
        <f>'20A'!AP$140</f>
        <v>0</v>
      </c>
      <c r="GX86" s="109">
        <f>'20A'!AQ$140</f>
        <v>0</v>
      </c>
      <c r="GY86" s="109">
        <f>'20A'!AR$140</f>
        <v>0</v>
      </c>
      <c r="GZ86" s="109">
        <f>'20A'!AS$140</f>
        <v>0</v>
      </c>
      <c r="HA86" s="109">
        <f>'20A'!AT$140</f>
        <v>0</v>
      </c>
      <c r="HB86" s="109">
        <f>'20A'!AU$140</f>
        <v>0</v>
      </c>
      <c r="HC86" s="109">
        <f>'20A'!AN$141</f>
        <v>0</v>
      </c>
      <c r="HD86" s="109">
        <f>'20A'!AO$141</f>
        <v>0</v>
      </c>
      <c r="HE86" s="109">
        <f>'20A'!AP$141</f>
        <v>0</v>
      </c>
      <c r="HF86" s="109">
        <f>'20A'!AQ$141</f>
        <v>0</v>
      </c>
      <c r="HG86" s="109">
        <f>'20A'!AR$141</f>
        <v>0</v>
      </c>
      <c r="HH86" s="109">
        <f>'20A'!AS$141</f>
        <v>0</v>
      </c>
      <c r="HI86" s="109">
        <f>'20A'!AT$141</f>
        <v>0</v>
      </c>
      <c r="HJ86" s="109">
        <f>'20A'!AU$141</f>
        <v>0</v>
      </c>
      <c r="HK86" s="109">
        <f>'20A'!AN$142</f>
        <v>0</v>
      </c>
      <c r="HL86" s="109">
        <f>'20A'!AO$142</f>
        <v>0</v>
      </c>
      <c r="HM86" s="109">
        <f>'20A'!AP$142</f>
        <v>0</v>
      </c>
      <c r="HN86" s="109">
        <f>'20A'!AQ$142</f>
        <v>0</v>
      </c>
      <c r="HO86" s="109">
        <f>'20A'!AR$142</f>
        <v>0</v>
      </c>
      <c r="HP86" s="109">
        <f>'20A'!AS$142</f>
        <v>0</v>
      </c>
      <c r="HQ86" s="109">
        <f>'20A'!AT$142</f>
        <v>0</v>
      </c>
      <c r="HR86" s="109">
        <f>'20A'!AU$142</f>
        <v>0</v>
      </c>
      <c r="HS86" s="109">
        <f>'20A'!AN$143</f>
        <v>0</v>
      </c>
      <c r="HT86" s="109">
        <f>'20A'!AO$143</f>
        <v>0</v>
      </c>
      <c r="HU86" s="109">
        <f>'20A'!AP$143</f>
        <v>0</v>
      </c>
      <c r="HV86" s="109">
        <f>'20A'!AQ$143</f>
        <v>0</v>
      </c>
      <c r="HW86" s="109">
        <f>'20A'!AR$143</f>
        <v>0</v>
      </c>
      <c r="HX86" s="109">
        <f>'20A'!AS$143</f>
        <v>0</v>
      </c>
      <c r="HY86" s="109">
        <f>'20A'!AT$143</f>
        <v>0</v>
      </c>
      <c r="HZ86" s="109">
        <f>'20A'!AU$143</f>
        <v>0</v>
      </c>
      <c r="IA86" s="109">
        <f>'20A'!AN$144</f>
        <v>0</v>
      </c>
      <c r="IB86" s="109">
        <f>'20A'!AO$144</f>
        <v>0</v>
      </c>
      <c r="IC86" s="109">
        <f>'20A'!AP$144</f>
        <v>0</v>
      </c>
      <c r="ID86" s="109">
        <f>'20A'!AQ$144</f>
        <v>0</v>
      </c>
      <c r="IE86" s="109">
        <f>'20A'!AR$144</f>
        <v>0</v>
      </c>
      <c r="IF86" s="109">
        <f>'20A'!AS$144</f>
        <v>0</v>
      </c>
      <c r="IG86" s="109">
        <f>'20A'!AT$144</f>
        <v>0</v>
      </c>
      <c r="IH86" s="109">
        <f>'20A'!AU$144</f>
        <v>0</v>
      </c>
    </row>
    <row r="87" spans="18:242">
      <c r="R87" s="107">
        <v>21</v>
      </c>
      <c r="S87" s="109">
        <f>'21A'!AN$117</f>
        <v>0</v>
      </c>
      <c r="T87" s="109">
        <f>'21A'!AO$117</f>
        <v>0</v>
      </c>
      <c r="U87" s="109">
        <f>'21A'!AP$117</f>
        <v>0</v>
      </c>
      <c r="V87" s="109">
        <f>'21A'!AQ$117</f>
        <v>0</v>
      </c>
      <c r="W87" s="109">
        <f>'21A'!AR$117</f>
        <v>0</v>
      </c>
      <c r="X87" s="109">
        <f>'21A'!AS$117</f>
        <v>0</v>
      </c>
      <c r="Y87" s="109">
        <f>'21A'!AT$117</f>
        <v>0</v>
      </c>
      <c r="Z87" s="109">
        <f>'21A'!AU$117</f>
        <v>0</v>
      </c>
      <c r="AA87" s="109">
        <f>'21A'!AV$117</f>
        <v>0</v>
      </c>
      <c r="AB87" s="109">
        <f>'21A'!AW$117</f>
        <v>0</v>
      </c>
      <c r="AC87" s="109">
        <f>'21A'!AX$117</f>
        <v>0</v>
      </c>
      <c r="AD87" s="109">
        <f>'21A'!AY$117</f>
        <v>0</v>
      </c>
      <c r="AE87" s="109">
        <f>'21A'!AN$118</f>
        <v>0</v>
      </c>
      <c r="AF87" s="109">
        <f>'21A'!AO$118</f>
        <v>0</v>
      </c>
      <c r="AG87" s="109">
        <f>'21A'!AP$118</f>
        <v>0</v>
      </c>
      <c r="AH87" s="109">
        <f>'21A'!AQ$118</f>
        <v>0</v>
      </c>
      <c r="AI87" s="109">
        <f>'21A'!AR$118</f>
        <v>0</v>
      </c>
      <c r="AJ87" s="109">
        <f>'21A'!AS$118</f>
        <v>0</v>
      </c>
      <c r="AK87" s="109">
        <f>'21A'!AT$118</f>
        <v>0</v>
      </c>
      <c r="AL87" s="109">
        <f>'21A'!AU$118</f>
        <v>0</v>
      </c>
      <c r="AM87" s="109">
        <f>'21A'!AV$118</f>
        <v>0</v>
      </c>
      <c r="AN87" s="109">
        <f>'21A'!AW$118</f>
        <v>0</v>
      </c>
      <c r="AO87" s="109">
        <f>'21A'!AX$118</f>
        <v>0</v>
      </c>
      <c r="AP87" s="109">
        <f>'21A'!AY$118</f>
        <v>0</v>
      </c>
      <c r="AQ87" s="109">
        <f>'21A'!AN$119</f>
        <v>0</v>
      </c>
      <c r="AR87" s="109">
        <f>'21A'!AO$119</f>
        <v>0</v>
      </c>
      <c r="AS87" s="109">
        <f>'21A'!AP$119</f>
        <v>0</v>
      </c>
      <c r="AT87" s="109">
        <f>'21A'!AQ$119</f>
        <v>0</v>
      </c>
      <c r="AU87" s="109">
        <f>'21A'!AR$119</f>
        <v>0</v>
      </c>
      <c r="AV87" s="109">
        <f>'21A'!AS$119</f>
        <v>0</v>
      </c>
      <c r="AW87" s="109">
        <f>'21A'!AT$119</f>
        <v>0</v>
      </c>
      <c r="AX87" s="109">
        <f>'21A'!AU$119</f>
        <v>0</v>
      </c>
      <c r="AY87" s="109">
        <f>'21A'!AV$119</f>
        <v>0</v>
      </c>
      <c r="AZ87" s="109">
        <f>'21A'!AW$119</f>
        <v>0</v>
      </c>
      <c r="BA87" s="109">
        <f>'21A'!AX$119</f>
        <v>0</v>
      </c>
      <c r="BB87" s="109">
        <f>'21A'!AY$119</f>
        <v>0</v>
      </c>
      <c r="BC87" s="109">
        <f>'21A'!AN$120</f>
        <v>0</v>
      </c>
      <c r="BD87" s="109">
        <f>'21A'!AO$120</f>
        <v>0</v>
      </c>
      <c r="BE87" s="109">
        <f>'21A'!AP$120</f>
        <v>0</v>
      </c>
      <c r="BF87" s="109">
        <f>'21A'!AQ$120</f>
        <v>0</v>
      </c>
      <c r="BG87" s="109">
        <f>'21A'!AR$120</f>
        <v>0</v>
      </c>
      <c r="BH87" s="109">
        <f>'21A'!AS$120</f>
        <v>0</v>
      </c>
      <c r="BI87" s="109">
        <f>'21A'!AT$120</f>
        <v>0</v>
      </c>
      <c r="BJ87" s="109">
        <f>'21A'!AU$120</f>
        <v>0</v>
      </c>
      <c r="BK87" s="109">
        <f>'21A'!AV$120</f>
        <v>0</v>
      </c>
      <c r="BL87" s="109">
        <f>'21A'!AW$120</f>
        <v>0</v>
      </c>
      <c r="BM87" s="109">
        <f>'21A'!AX$120</f>
        <v>0</v>
      </c>
      <c r="BN87" s="109">
        <f>'21A'!AY$120</f>
        <v>0</v>
      </c>
      <c r="BO87" s="109">
        <f>'21A'!AN$121</f>
        <v>0</v>
      </c>
      <c r="BP87" s="109">
        <f>'21A'!AO$121</f>
        <v>0</v>
      </c>
      <c r="BQ87" s="109">
        <f>'21A'!AP$121</f>
        <v>0</v>
      </c>
      <c r="BR87" s="109">
        <f>'21A'!AQ$121</f>
        <v>0</v>
      </c>
      <c r="BS87" s="109">
        <f>'21A'!AR$121</f>
        <v>0</v>
      </c>
      <c r="BT87" s="109">
        <f>'21A'!AS$121</f>
        <v>0</v>
      </c>
      <c r="BU87" s="109">
        <f>'21A'!AT$121</f>
        <v>0</v>
      </c>
      <c r="BV87" s="109">
        <f>'21A'!AU$121</f>
        <v>0</v>
      </c>
      <c r="BW87" s="109">
        <f>'21A'!AV$121</f>
        <v>0</v>
      </c>
      <c r="BX87" s="109">
        <f>'21A'!AW$121</f>
        <v>0</v>
      </c>
      <c r="BY87" s="109">
        <f>'21A'!AX$121</f>
        <v>0</v>
      </c>
      <c r="BZ87" s="109">
        <f>'21A'!AY$121</f>
        <v>0</v>
      </c>
      <c r="CA87" s="262">
        <f>'21A'!AN$122</f>
        <v>0</v>
      </c>
      <c r="CB87" s="262">
        <f>'21A'!AO$122</f>
        <v>0</v>
      </c>
      <c r="CC87" s="262">
        <f>'21A'!AP$122</f>
        <v>0</v>
      </c>
      <c r="CD87" s="262">
        <f>'21A'!AQ$122</f>
        <v>0</v>
      </c>
      <c r="CE87" s="262">
        <f>'21A'!AR$122</f>
        <v>0</v>
      </c>
      <c r="CF87" s="262">
        <f>'21A'!AS$122</f>
        <v>0</v>
      </c>
      <c r="CG87" s="262">
        <f>'21A'!AT$122</f>
        <v>0</v>
      </c>
      <c r="CH87" s="262">
        <f>'21A'!AU$122</f>
        <v>0</v>
      </c>
      <c r="CI87" s="262">
        <f>'21A'!AV$122</f>
        <v>0</v>
      </c>
      <c r="CJ87" s="262">
        <f>'21A'!AW$122</f>
        <v>0</v>
      </c>
      <c r="CK87" s="262">
        <f>'21A'!AX$122</f>
        <v>0</v>
      </c>
      <c r="CL87" s="262">
        <f>'21A'!AY$122</f>
        <v>0</v>
      </c>
      <c r="CM87" s="262">
        <f>'21A'!AN$123</f>
        <v>0</v>
      </c>
      <c r="CN87" s="262">
        <f>'21A'!AO$123</f>
        <v>0</v>
      </c>
      <c r="CO87" s="262">
        <f>'21A'!AP$123</f>
        <v>0</v>
      </c>
      <c r="CP87" s="262">
        <f>'21A'!AQ$123</f>
        <v>0</v>
      </c>
      <c r="CQ87" s="262">
        <f>'21A'!AR$123</f>
        <v>0</v>
      </c>
      <c r="CR87" s="262">
        <f>'21A'!AS$123</f>
        <v>0</v>
      </c>
      <c r="CS87" s="262">
        <f>'21A'!AT$123</f>
        <v>0</v>
      </c>
      <c r="CT87" s="262">
        <f>'21A'!AU$123</f>
        <v>0</v>
      </c>
      <c r="CU87" s="262">
        <f>'21A'!AV$123</f>
        <v>0</v>
      </c>
      <c r="CV87" s="262">
        <f>'21A'!AW$123</f>
        <v>0</v>
      </c>
      <c r="CW87" s="262">
        <f>'21A'!AX$123</f>
        <v>0</v>
      </c>
      <c r="CX87" s="262">
        <f>'21A'!AY$123</f>
        <v>0</v>
      </c>
      <c r="CY87" s="262">
        <f>'21A'!AN$124</f>
        <v>0</v>
      </c>
      <c r="CZ87" s="262">
        <f>'21A'!AO$124</f>
        <v>0</v>
      </c>
      <c r="DA87" s="262">
        <f>'21A'!AP$124</f>
        <v>0</v>
      </c>
      <c r="DB87" s="262">
        <f>'21A'!AQ$124</f>
        <v>0</v>
      </c>
      <c r="DC87" s="262">
        <f>'21A'!AR$124</f>
        <v>0</v>
      </c>
      <c r="DD87" s="262">
        <f>'21A'!AS$124</f>
        <v>0</v>
      </c>
      <c r="DE87" s="262">
        <f>'21A'!AT$124</f>
        <v>0</v>
      </c>
      <c r="DF87" s="262">
        <f>'21A'!AU$124</f>
        <v>0</v>
      </c>
      <c r="DG87" s="262">
        <f>'21A'!AV$124</f>
        <v>0</v>
      </c>
      <c r="DH87" s="262">
        <f>'21A'!AW$124</f>
        <v>0</v>
      </c>
      <c r="DI87" s="262">
        <f>'21A'!AX$124</f>
        <v>0</v>
      </c>
      <c r="DJ87" s="262">
        <f>'21A'!AY$124</f>
        <v>0</v>
      </c>
      <c r="DK87" s="109">
        <f>'21A'!AN$127</f>
        <v>0</v>
      </c>
      <c r="DL87" s="109">
        <f>'21A'!AO$127</f>
        <v>0</v>
      </c>
      <c r="DM87" s="109">
        <f>'21A'!AP$127</f>
        <v>0</v>
      </c>
      <c r="DN87" s="109">
        <f>'21A'!AQ$127</f>
        <v>0</v>
      </c>
      <c r="DO87" s="109">
        <f>'21A'!AR$127</f>
        <v>0</v>
      </c>
      <c r="DP87" s="109">
        <f>'21A'!AS$127</f>
        <v>0</v>
      </c>
      <c r="DQ87" s="109">
        <f>'21A'!AT$127</f>
        <v>0</v>
      </c>
      <c r="DR87" s="109">
        <f>'21A'!AU$127</f>
        <v>0</v>
      </c>
      <c r="DS87" s="109">
        <f>'21A'!AN$128</f>
        <v>0</v>
      </c>
      <c r="DT87" s="109">
        <f>'21A'!AO$128</f>
        <v>0</v>
      </c>
      <c r="DU87" s="109">
        <f>'21A'!AP$128</f>
        <v>0</v>
      </c>
      <c r="DV87" s="109">
        <f>'21A'!AQ$128</f>
        <v>0</v>
      </c>
      <c r="DW87" s="109">
        <f>'21A'!AR$128</f>
        <v>0</v>
      </c>
      <c r="DX87" s="109">
        <f>'21A'!AS$128</f>
        <v>0</v>
      </c>
      <c r="DY87" s="109">
        <f>'21A'!AT$128</f>
        <v>0</v>
      </c>
      <c r="DZ87" s="109">
        <f>'21A'!AU$128</f>
        <v>0</v>
      </c>
      <c r="EA87" s="109">
        <f>'21A'!AN$129</f>
        <v>0</v>
      </c>
      <c r="EB87" s="109">
        <f>'21A'!AO$129</f>
        <v>0</v>
      </c>
      <c r="EC87" s="109">
        <f>'21A'!AP$129</f>
        <v>0</v>
      </c>
      <c r="ED87" s="109">
        <f>'21A'!AQ$129</f>
        <v>0</v>
      </c>
      <c r="EE87" s="109">
        <f>'21A'!AR$129</f>
        <v>0</v>
      </c>
      <c r="EF87" s="109">
        <f>'21A'!AS$129</f>
        <v>0</v>
      </c>
      <c r="EG87" s="109">
        <f>'21A'!AT$129</f>
        <v>0</v>
      </c>
      <c r="EH87" s="109">
        <f>'21A'!AU$129</f>
        <v>0</v>
      </c>
      <c r="EI87" s="109">
        <f>'21A'!AN$130</f>
        <v>0</v>
      </c>
      <c r="EJ87" s="109">
        <f>'21A'!AO$130</f>
        <v>0</v>
      </c>
      <c r="EK87" s="109">
        <f>'21A'!AP$130</f>
        <v>0</v>
      </c>
      <c r="EL87" s="109">
        <f>'21A'!AQ$130</f>
        <v>0</v>
      </c>
      <c r="EM87" s="109">
        <f>'21A'!AR$130</f>
        <v>0</v>
      </c>
      <c r="EN87" s="109">
        <f>'21A'!AS$130</f>
        <v>0</v>
      </c>
      <c r="EO87" s="109">
        <f>'21A'!AT$130</f>
        <v>0</v>
      </c>
      <c r="EP87" s="109">
        <f>'21A'!AU$130</f>
        <v>0</v>
      </c>
      <c r="EQ87" s="109">
        <f>'21A'!AN$131</f>
        <v>0</v>
      </c>
      <c r="ER87" s="109">
        <f>'21A'!AO$131</f>
        <v>0</v>
      </c>
      <c r="ES87" s="109">
        <f>'21A'!AP$131</f>
        <v>0</v>
      </c>
      <c r="ET87" s="109">
        <f>'21A'!AQ$131</f>
        <v>0</v>
      </c>
      <c r="EU87" s="109">
        <f>'21A'!AR$131</f>
        <v>0</v>
      </c>
      <c r="EV87" s="109">
        <f>'21A'!AS$131</f>
        <v>0</v>
      </c>
      <c r="EW87" s="109">
        <f>'21A'!AT$131</f>
        <v>0</v>
      </c>
      <c r="EX87" s="109">
        <f>'21A'!AU$131</f>
        <v>0</v>
      </c>
      <c r="EY87" s="109">
        <f>'21A'!AN$132</f>
        <v>0</v>
      </c>
      <c r="EZ87" s="109">
        <f>'21A'!AO$132</f>
        <v>0</v>
      </c>
      <c r="FA87" s="109">
        <f>'21A'!AP$132</f>
        <v>0</v>
      </c>
      <c r="FB87" s="109">
        <f>'21A'!AQ$132</f>
        <v>0</v>
      </c>
      <c r="FC87" s="109">
        <f>'21A'!AR$132</f>
        <v>0</v>
      </c>
      <c r="FD87" s="109">
        <f>'21A'!AS$132</f>
        <v>0</v>
      </c>
      <c r="FE87" s="109">
        <f>'21A'!AT$132</f>
        <v>0</v>
      </c>
      <c r="FF87" s="109">
        <f>'21A'!AU$132</f>
        <v>0</v>
      </c>
      <c r="FG87" s="109">
        <f>'21A'!AN$133</f>
        <v>0</v>
      </c>
      <c r="FH87" s="109">
        <f>'21A'!AO$133</f>
        <v>0</v>
      </c>
      <c r="FI87" s="109">
        <f>'21A'!AP$133</f>
        <v>0</v>
      </c>
      <c r="FJ87" s="109">
        <f>'21A'!AQ$133</f>
        <v>0</v>
      </c>
      <c r="FK87" s="109">
        <f>'21A'!AR$133</f>
        <v>0</v>
      </c>
      <c r="FL87" s="109">
        <f>'21A'!AS$133</f>
        <v>0</v>
      </c>
      <c r="FM87" s="109">
        <f>'21A'!AT$133</f>
        <v>0</v>
      </c>
      <c r="FN87" s="109">
        <f>'21A'!AU$133</f>
        <v>0</v>
      </c>
      <c r="FO87" s="109">
        <f>'21A'!AN$134</f>
        <v>0</v>
      </c>
      <c r="FP87" s="109">
        <f>'21A'!AO$134</f>
        <v>0</v>
      </c>
      <c r="FQ87" s="109">
        <f>'21A'!AP$134</f>
        <v>0</v>
      </c>
      <c r="FR87" s="109">
        <f>'21A'!AQ$134</f>
        <v>0</v>
      </c>
      <c r="FS87" s="109">
        <f>'21A'!AR$134</f>
        <v>0</v>
      </c>
      <c r="FT87" s="109">
        <f>'21A'!AS$134</f>
        <v>0</v>
      </c>
      <c r="FU87" s="109">
        <f>'21A'!AT$134</f>
        <v>0</v>
      </c>
      <c r="FV87" s="109">
        <f>'21A'!AU$134</f>
        <v>0</v>
      </c>
      <c r="FW87" s="109">
        <f>'21A'!AN$137</f>
        <v>0</v>
      </c>
      <c r="FX87" s="109">
        <f>'21A'!AO$137</f>
        <v>0</v>
      </c>
      <c r="FY87" s="109">
        <f>'21A'!AP$137</f>
        <v>0</v>
      </c>
      <c r="FZ87" s="109">
        <f>'21A'!AQ$137</f>
        <v>0</v>
      </c>
      <c r="GA87" s="109">
        <f>'21A'!AR$137</f>
        <v>0</v>
      </c>
      <c r="GB87" s="109">
        <f>'21A'!AS$137</f>
        <v>0</v>
      </c>
      <c r="GC87" s="109">
        <f>'21A'!AT$137</f>
        <v>0</v>
      </c>
      <c r="GD87" s="109">
        <f>'21A'!AU$137</f>
        <v>0</v>
      </c>
      <c r="GE87" s="109">
        <f>'21A'!AN$138</f>
        <v>0</v>
      </c>
      <c r="GF87" s="109">
        <f>'21A'!AO$138</f>
        <v>0</v>
      </c>
      <c r="GG87" s="109">
        <f>'21A'!AP$138</f>
        <v>0</v>
      </c>
      <c r="GH87" s="109">
        <f>'21A'!AQ$138</f>
        <v>0</v>
      </c>
      <c r="GI87" s="109">
        <f>'21A'!AR$138</f>
        <v>0</v>
      </c>
      <c r="GJ87" s="109">
        <f>'21A'!AS$138</f>
        <v>0</v>
      </c>
      <c r="GK87" s="109">
        <f>'21A'!AT$138</f>
        <v>0</v>
      </c>
      <c r="GL87" s="109">
        <f>'21A'!AU$138</f>
        <v>0</v>
      </c>
      <c r="GM87" s="109">
        <f>'21A'!AN$139</f>
        <v>0</v>
      </c>
      <c r="GN87" s="109">
        <f>'21A'!AO$139</f>
        <v>0</v>
      </c>
      <c r="GO87" s="109">
        <f>'21A'!AP$139</f>
        <v>0</v>
      </c>
      <c r="GP87" s="109">
        <f>'21A'!AQ$139</f>
        <v>0</v>
      </c>
      <c r="GQ87" s="109">
        <f>'21A'!AR$139</f>
        <v>0</v>
      </c>
      <c r="GR87" s="109">
        <f>'21A'!AS$139</f>
        <v>0</v>
      </c>
      <c r="GS87" s="109">
        <f>'21A'!AT$139</f>
        <v>0</v>
      </c>
      <c r="GT87" s="109">
        <f>'21A'!AU$139</f>
        <v>0</v>
      </c>
      <c r="GU87" s="109">
        <f>'21A'!AN$140</f>
        <v>0</v>
      </c>
      <c r="GV87" s="109">
        <f>'21A'!AO$140</f>
        <v>0</v>
      </c>
      <c r="GW87" s="109">
        <f>'21A'!AP$140</f>
        <v>0</v>
      </c>
      <c r="GX87" s="109">
        <f>'21A'!AQ$140</f>
        <v>0</v>
      </c>
      <c r="GY87" s="109">
        <f>'21A'!AR$140</f>
        <v>0</v>
      </c>
      <c r="GZ87" s="109">
        <f>'21A'!AS$140</f>
        <v>0</v>
      </c>
      <c r="HA87" s="109">
        <f>'21A'!AT$140</f>
        <v>0</v>
      </c>
      <c r="HB87" s="109">
        <f>'21A'!AU$140</f>
        <v>0</v>
      </c>
      <c r="HC87" s="109">
        <f>'21A'!AN$141</f>
        <v>0</v>
      </c>
      <c r="HD87" s="109">
        <f>'21A'!AO$141</f>
        <v>0</v>
      </c>
      <c r="HE87" s="109">
        <f>'21A'!AP$141</f>
        <v>0</v>
      </c>
      <c r="HF87" s="109">
        <f>'21A'!AQ$141</f>
        <v>0</v>
      </c>
      <c r="HG87" s="109">
        <f>'21A'!AR$141</f>
        <v>0</v>
      </c>
      <c r="HH87" s="109">
        <f>'21A'!AS$141</f>
        <v>0</v>
      </c>
      <c r="HI87" s="109">
        <f>'21A'!AT$141</f>
        <v>0</v>
      </c>
      <c r="HJ87" s="109">
        <f>'21A'!AU$141</f>
        <v>0</v>
      </c>
      <c r="HK87" s="109">
        <f>'21A'!AN$142</f>
        <v>0</v>
      </c>
      <c r="HL87" s="109">
        <f>'21A'!AO$142</f>
        <v>0</v>
      </c>
      <c r="HM87" s="109">
        <f>'21A'!AP$142</f>
        <v>0</v>
      </c>
      <c r="HN87" s="109">
        <f>'21A'!AQ$142</f>
        <v>0</v>
      </c>
      <c r="HO87" s="109">
        <f>'21A'!AR$142</f>
        <v>0</v>
      </c>
      <c r="HP87" s="109">
        <f>'21A'!AS$142</f>
        <v>0</v>
      </c>
      <c r="HQ87" s="109">
        <f>'21A'!AT$142</f>
        <v>0</v>
      </c>
      <c r="HR87" s="109">
        <f>'21A'!AU$142</f>
        <v>0</v>
      </c>
      <c r="HS87" s="109">
        <f>'21A'!AN$143</f>
        <v>0</v>
      </c>
      <c r="HT87" s="109">
        <f>'21A'!AO$143</f>
        <v>0</v>
      </c>
      <c r="HU87" s="109">
        <f>'21A'!AP$143</f>
        <v>0</v>
      </c>
      <c r="HV87" s="109">
        <f>'21A'!AQ$143</f>
        <v>0</v>
      </c>
      <c r="HW87" s="109">
        <f>'21A'!AR$143</f>
        <v>0</v>
      </c>
      <c r="HX87" s="109">
        <f>'21A'!AS$143</f>
        <v>0</v>
      </c>
      <c r="HY87" s="109">
        <f>'21A'!AT$143</f>
        <v>0</v>
      </c>
      <c r="HZ87" s="109">
        <f>'21A'!AU$143</f>
        <v>0</v>
      </c>
      <c r="IA87" s="109">
        <f>'21A'!AN$144</f>
        <v>0</v>
      </c>
      <c r="IB87" s="109">
        <f>'21A'!AO$144</f>
        <v>0</v>
      </c>
      <c r="IC87" s="109">
        <f>'21A'!AP$144</f>
        <v>0</v>
      </c>
      <c r="ID87" s="109">
        <f>'21A'!AQ$144</f>
        <v>0</v>
      </c>
      <c r="IE87" s="109">
        <f>'21A'!AR$144</f>
        <v>0</v>
      </c>
      <c r="IF87" s="109">
        <f>'21A'!AS$144</f>
        <v>0</v>
      </c>
      <c r="IG87" s="109">
        <f>'21A'!AT$144</f>
        <v>0</v>
      </c>
      <c r="IH87" s="109">
        <f>'21A'!AU$144</f>
        <v>0</v>
      </c>
    </row>
    <row r="88" spans="18:242">
      <c r="R88" s="107">
        <v>22</v>
      </c>
      <c r="S88" s="109">
        <f>'22A'!AN$117</f>
        <v>0</v>
      </c>
      <c r="T88" s="109">
        <f>'22A'!AO$117</f>
        <v>0</v>
      </c>
      <c r="U88" s="109">
        <f>'22A'!AP$117</f>
        <v>0</v>
      </c>
      <c r="V88" s="109">
        <f>'22A'!AQ$117</f>
        <v>0</v>
      </c>
      <c r="W88" s="109">
        <f>'22A'!AR$117</f>
        <v>0</v>
      </c>
      <c r="X88" s="109">
        <f>'22A'!AS$117</f>
        <v>0</v>
      </c>
      <c r="Y88" s="109">
        <f>'22A'!AT$117</f>
        <v>0</v>
      </c>
      <c r="Z88" s="109">
        <f>'22A'!AU$117</f>
        <v>0</v>
      </c>
      <c r="AA88" s="109">
        <f>'22A'!AV$117</f>
        <v>0</v>
      </c>
      <c r="AB88" s="109">
        <f>'22A'!AW$117</f>
        <v>0</v>
      </c>
      <c r="AC88" s="109">
        <f>'22A'!AX$117</f>
        <v>0</v>
      </c>
      <c r="AD88" s="109">
        <f>'22A'!AY$117</f>
        <v>0</v>
      </c>
      <c r="AE88" s="109">
        <f>'22A'!AN$118</f>
        <v>0</v>
      </c>
      <c r="AF88" s="109">
        <f>'22A'!AO$118</f>
        <v>0</v>
      </c>
      <c r="AG88" s="109">
        <f>'22A'!AP$118</f>
        <v>0</v>
      </c>
      <c r="AH88" s="109">
        <f>'22A'!AQ$118</f>
        <v>0</v>
      </c>
      <c r="AI88" s="109">
        <f>'22A'!AR$118</f>
        <v>0</v>
      </c>
      <c r="AJ88" s="109">
        <f>'22A'!AS$118</f>
        <v>0</v>
      </c>
      <c r="AK88" s="109">
        <f>'22A'!AT$118</f>
        <v>0</v>
      </c>
      <c r="AL88" s="109">
        <f>'22A'!AU$118</f>
        <v>0</v>
      </c>
      <c r="AM88" s="109">
        <f>'22A'!AV$118</f>
        <v>0</v>
      </c>
      <c r="AN88" s="109">
        <f>'22A'!AW$118</f>
        <v>0</v>
      </c>
      <c r="AO88" s="109">
        <f>'22A'!AX$118</f>
        <v>0</v>
      </c>
      <c r="AP88" s="109">
        <f>'22A'!AY$118</f>
        <v>0</v>
      </c>
      <c r="AQ88" s="109">
        <f>'22A'!AN$119</f>
        <v>0</v>
      </c>
      <c r="AR88" s="109">
        <f>'22A'!AO$119</f>
        <v>0</v>
      </c>
      <c r="AS88" s="109">
        <f>'22A'!AP$119</f>
        <v>0</v>
      </c>
      <c r="AT88" s="109">
        <f>'22A'!AQ$119</f>
        <v>0</v>
      </c>
      <c r="AU88" s="109">
        <f>'22A'!AR$119</f>
        <v>0</v>
      </c>
      <c r="AV88" s="109">
        <f>'22A'!AS$119</f>
        <v>0</v>
      </c>
      <c r="AW88" s="109">
        <f>'22A'!AT$119</f>
        <v>0</v>
      </c>
      <c r="AX88" s="109">
        <f>'22A'!AU$119</f>
        <v>0</v>
      </c>
      <c r="AY88" s="109">
        <f>'22A'!AV$119</f>
        <v>0</v>
      </c>
      <c r="AZ88" s="109">
        <f>'22A'!AW$119</f>
        <v>0</v>
      </c>
      <c r="BA88" s="109">
        <f>'22A'!AX$119</f>
        <v>0</v>
      </c>
      <c r="BB88" s="109">
        <f>'22A'!AY$119</f>
        <v>0</v>
      </c>
      <c r="BC88" s="109">
        <f>'22A'!AN$120</f>
        <v>0</v>
      </c>
      <c r="BD88" s="109">
        <f>'22A'!AO$120</f>
        <v>0</v>
      </c>
      <c r="BE88" s="109">
        <f>'22A'!AP$120</f>
        <v>0</v>
      </c>
      <c r="BF88" s="109">
        <f>'22A'!AQ$120</f>
        <v>0</v>
      </c>
      <c r="BG88" s="109">
        <f>'22A'!AR$120</f>
        <v>0</v>
      </c>
      <c r="BH88" s="109">
        <f>'22A'!AS$120</f>
        <v>0</v>
      </c>
      <c r="BI88" s="109">
        <f>'22A'!AT$120</f>
        <v>0</v>
      </c>
      <c r="BJ88" s="109">
        <f>'22A'!AU$120</f>
        <v>0</v>
      </c>
      <c r="BK88" s="109">
        <f>'22A'!AV$120</f>
        <v>0</v>
      </c>
      <c r="BL88" s="109">
        <f>'22A'!AW$120</f>
        <v>0</v>
      </c>
      <c r="BM88" s="109">
        <f>'22A'!AX$120</f>
        <v>0</v>
      </c>
      <c r="BN88" s="109">
        <f>'22A'!AY$120</f>
        <v>0</v>
      </c>
      <c r="BO88" s="109">
        <f>'22A'!AN$121</f>
        <v>0</v>
      </c>
      <c r="BP88" s="109">
        <f>'22A'!AO$121</f>
        <v>0</v>
      </c>
      <c r="BQ88" s="109">
        <f>'22A'!AP$121</f>
        <v>0</v>
      </c>
      <c r="BR88" s="109">
        <f>'22A'!AQ$121</f>
        <v>0</v>
      </c>
      <c r="BS88" s="109">
        <f>'22A'!AR$121</f>
        <v>0</v>
      </c>
      <c r="BT88" s="109">
        <f>'22A'!AS$121</f>
        <v>0</v>
      </c>
      <c r="BU88" s="109">
        <f>'22A'!AT$121</f>
        <v>0</v>
      </c>
      <c r="BV88" s="109">
        <f>'22A'!AU$121</f>
        <v>0</v>
      </c>
      <c r="BW88" s="109">
        <f>'22A'!AV$121</f>
        <v>0</v>
      </c>
      <c r="BX88" s="109">
        <f>'22A'!AW$121</f>
        <v>0</v>
      </c>
      <c r="BY88" s="109">
        <f>'22A'!AX$121</f>
        <v>0</v>
      </c>
      <c r="BZ88" s="109">
        <f>'22A'!AY$121</f>
        <v>0</v>
      </c>
      <c r="CA88" s="262">
        <f>'22A'!AN$122</f>
        <v>0</v>
      </c>
      <c r="CB88" s="262">
        <f>'22A'!AO$122</f>
        <v>0</v>
      </c>
      <c r="CC88" s="262">
        <f>'22A'!AP$122</f>
        <v>0</v>
      </c>
      <c r="CD88" s="262">
        <f>'22A'!AQ$122</f>
        <v>0</v>
      </c>
      <c r="CE88" s="262">
        <f>'22A'!AR$122</f>
        <v>0</v>
      </c>
      <c r="CF88" s="262">
        <f>'22A'!AS$122</f>
        <v>0</v>
      </c>
      <c r="CG88" s="262">
        <f>'22A'!AT$122</f>
        <v>0</v>
      </c>
      <c r="CH88" s="262">
        <f>'22A'!AU$122</f>
        <v>0</v>
      </c>
      <c r="CI88" s="262">
        <f>'22A'!AV$122</f>
        <v>0</v>
      </c>
      <c r="CJ88" s="262">
        <f>'22A'!AW$122</f>
        <v>0</v>
      </c>
      <c r="CK88" s="262">
        <f>'22A'!AX$122</f>
        <v>0</v>
      </c>
      <c r="CL88" s="262">
        <f>'22A'!AY$122</f>
        <v>0</v>
      </c>
      <c r="CM88" s="262">
        <f>'22A'!AN$123</f>
        <v>0</v>
      </c>
      <c r="CN88" s="262">
        <f>'22A'!AO$123</f>
        <v>0</v>
      </c>
      <c r="CO88" s="262">
        <f>'22A'!AP$123</f>
        <v>0</v>
      </c>
      <c r="CP88" s="262">
        <f>'22A'!AQ$123</f>
        <v>0</v>
      </c>
      <c r="CQ88" s="262">
        <f>'22A'!AR$123</f>
        <v>0</v>
      </c>
      <c r="CR88" s="262">
        <f>'22A'!AS$123</f>
        <v>0</v>
      </c>
      <c r="CS88" s="262">
        <f>'22A'!AT$123</f>
        <v>0</v>
      </c>
      <c r="CT88" s="262">
        <f>'22A'!AU$123</f>
        <v>0</v>
      </c>
      <c r="CU88" s="262">
        <f>'22A'!AV$123</f>
        <v>0</v>
      </c>
      <c r="CV88" s="262">
        <f>'22A'!AW$123</f>
        <v>0</v>
      </c>
      <c r="CW88" s="262">
        <f>'22A'!AX$123</f>
        <v>0</v>
      </c>
      <c r="CX88" s="262">
        <f>'22A'!AY$123</f>
        <v>0</v>
      </c>
      <c r="CY88" s="262">
        <f>'22A'!AN$124</f>
        <v>0</v>
      </c>
      <c r="CZ88" s="262">
        <f>'22A'!AO$124</f>
        <v>0</v>
      </c>
      <c r="DA88" s="262">
        <f>'22A'!AP$124</f>
        <v>0</v>
      </c>
      <c r="DB88" s="262">
        <f>'22A'!AQ$124</f>
        <v>0</v>
      </c>
      <c r="DC88" s="262">
        <f>'22A'!AR$124</f>
        <v>0</v>
      </c>
      <c r="DD88" s="262">
        <f>'22A'!AS$124</f>
        <v>0</v>
      </c>
      <c r="DE88" s="262">
        <f>'22A'!AT$124</f>
        <v>0</v>
      </c>
      <c r="DF88" s="262">
        <f>'22A'!AU$124</f>
        <v>0</v>
      </c>
      <c r="DG88" s="262">
        <f>'22A'!AV$124</f>
        <v>0</v>
      </c>
      <c r="DH88" s="262">
        <f>'22A'!AW$124</f>
        <v>0</v>
      </c>
      <c r="DI88" s="262">
        <f>'22A'!AX$124</f>
        <v>0</v>
      </c>
      <c r="DJ88" s="262">
        <f>'22A'!AY$124</f>
        <v>0</v>
      </c>
      <c r="DK88" s="109">
        <f>'22A'!AN$127</f>
        <v>0</v>
      </c>
      <c r="DL88" s="109">
        <f>'22A'!AO$127</f>
        <v>0</v>
      </c>
      <c r="DM88" s="109">
        <f>'22A'!AP$127</f>
        <v>0</v>
      </c>
      <c r="DN88" s="109">
        <f>'22A'!AQ$127</f>
        <v>0</v>
      </c>
      <c r="DO88" s="109">
        <f>'22A'!AR$127</f>
        <v>0</v>
      </c>
      <c r="DP88" s="109">
        <f>'22A'!AS$127</f>
        <v>0</v>
      </c>
      <c r="DQ88" s="109">
        <f>'22A'!AT$127</f>
        <v>0</v>
      </c>
      <c r="DR88" s="109">
        <f>'22A'!AU$127</f>
        <v>0</v>
      </c>
      <c r="DS88" s="109">
        <f>'22A'!AN$128</f>
        <v>0</v>
      </c>
      <c r="DT88" s="109">
        <f>'22A'!AO$128</f>
        <v>0</v>
      </c>
      <c r="DU88" s="109">
        <f>'22A'!AP$128</f>
        <v>0</v>
      </c>
      <c r="DV88" s="109">
        <f>'22A'!AQ$128</f>
        <v>0</v>
      </c>
      <c r="DW88" s="109">
        <f>'22A'!AR$128</f>
        <v>0</v>
      </c>
      <c r="DX88" s="109">
        <f>'22A'!AS$128</f>
        <v>0</v>
      </c>
      <c r="DY88" s="109">
        <f>'22A'!AT$128</f>
        <v>0</v>
      </c>
      <c r="DZ88" s="109">
        <f>'22A'!AU$128</f>
        <v>0</v>
      </c>
      <c r="EA88" s="109">
        <f>'22A'!AN$129</f>
        <v>0</v>
      </c>
      <c r="EB88" s="109">
        <f>'22A'!AO$129</f>
        <v>0</v>
      </c>
      <c r="EC88" s="109">
        <f>'22A'!AP$129</f>
        <v>0</v>
      </c>
      <c r="ED88" s="109">
        <f>'22A'!AQ$129</f>
        <v>0</v>
      </c>
      <c r="EE88" s="109">
        <f>'22A'!AR$129</f>
        <v>0</v>
      </c>
      <c r="EF88" s="109">
        <f>'22A'!AS$129</f>
        <v>0</v>
      </c>
      <c r="EG88" s="109">
        <f>'22A'!AT$129</f>
        <v>0</v>
      </c>
      <c r="EH88" s="109">
        <f>'22A'!AU$129</f>
        <v>0</v>
      </c>
      <c r="EI88" s="109">
        <f>'22A'!AN$130</f>
        <v>0</v>
      </c>
      <c r="EJ88" s="109">
        <f>'22A'!AO$130</f>
        <v>0</v>
      </c>
      <c r="EK88" s="109">
        <f>'22A'!AP$130</f>
        <v>0</v>
      </c>
      <c r="EL88" s="109">
        <f>'22A'!AQ$130</f>
        <v>0</v>
      </c>
      <c r="EM88" s="109">
        <f>'22A'!AR$130</f>
        <v>0</v>
      </c>
      <c r="EN88" s="109">
        <f>'22A'!AS$130</f>
        <v>0</v>
      </c>
      <c r="EO88" s="109">
        <f>'22A'!AT$130</f>
        <v>0</v>
      </c>
      <c r="EP88" s="109">
        <f>'22A'!AU$130</f>
        <v>0</v>
      </c>
      <c r="EQ88" s="109">
        <f>'22A'!AN$131</f>
        <v>0</v>
      </c>
      <c r="ER88" s="109">
        <f>'22A'!AO$131</f>
        <v>0</v>
      </c>
      <c r="ES88" s="109">
        <f>'22A'!AP$131</f>
        <v>0</v>
      </c>
      <c r="ET88" s="109">
        <f>'22A'!AQ$131</f>
        <v>0</v>
      </c>
      <c r="EU88" s="109">
        <f>'22A'!AR$131</f>
        <v>0</v>
      </c>
      <c r="EV88" s="109">
        <f>'22A'!AS$131</f>
        <v>0</v>
      </c>
      <c r="EW88" s="109">
        <f>'22A'!AT$131</f>
        <v>0</v>
      </c>
      <c r="EX88" s="109">
        <f>'22A'!AU$131</f>
        <v>0</v>
      </c>
      <c r="EY88" s="109">
        <f>'22A'!AN$132</f>
        <v>0</v>
      </c>
      <c r="EZ88" s="109">
        <f>'22A'!AO$132</f>
        <v>0</v>
      </c>
      <c r="FA88" s="109">
        <f>'22A'!AP$132</f>
        <v>0</v>
      </c>
      <c r="FB88" s="109">
        <f>'22A'!AQ$132</f>
        <v>0</v>
      </c>
      <c r="FC88" s="109">
        <f>'22A'!AR$132</f>
        <v>0</v>
      </c>
      <c r="FD88" s="109">
        <f>'22A'!AS$132</f>
        <v>0</v>
      </c>
      <c r="FE88" s="109">
        <f>'22A'!AT$132</f>
        <v>0</v>
      </c>
      <c r="FF88" s="109">
        <f>'22A'!AU$132</f>
        <v>0</v>
      </c>
      <c r="FG88" s="109">
        <f>'22A'!AN$133</f>
        <v>0</v>
      </c>
      <c r="FH88" s="109">
        <f>'22A'!AO$133</f>
        <v>0</v>
      </c>
      <c r="FI88" s="109">
        <f>'22A'!AP$133</f>
        <v>0</v>
      </c>
      <c r="FJ88" s="109">
        <f>'22A'!AQ$133</f>
        <v>0</v>
      </c>
      <c r="FK88" s="109">
        <f>'22A'!AR$133</f>
        <v>0</v>
      </c>
      <c r="FL88" s="109">
        <f>'22A'!AS$133</f>
        <v>0</v>
      </c>
      <c r="FM88" s="109">
        <f>'22A'!AT$133</f>
        <v>0</v>
      </c>
      <c r="FN88" s="109">
        <f>'22A'!AU$133</f>
        <v>0</v>
      </c>
      <c r="FO88" s="109">
        <f>'22A'!AN$134</f>
        <v>0</v>
      </c>
      <c r="FP88" s="109">
        <f>'22A'!AO$134</f>
        <v>0</v>
      </c>
      <c r="FQ88" s="109">
        <f>'22A'!AP$134</f>
        <v>0</v>
      </c>
      <c r="FR88" s="109">
        <f>'22A'!AQ$134</f>
        <v>0</v>
      </c>
      <c r="FS88" s="109">
        <f>'22A'!AR$134</f>
        <v>0</v>
      </c>
      <c r="FT88" s="109">
        <f>'22A'!AS$134</f>
        <v>0</v>
      </c>
      <c r="FU88" s="109">
        <f>'22A'!AT$134</f>
        <v>0</v>
      </c>
      <c r="FV88" s="109">
        <f>'22A'!AU$134</f>
        <v>0</v>
      </c>
      <c r="FW88" s="109">
        <f>'22A'!AN$137</f>
        <v>0</v>
      </c>
      <c r="FX88" s="109">
        <f>'22A'!AO$137</f>
        <v>0</v>
      </c>
      <c r="FY88" s="109">
        <f>'22A'!AP$137</f>
        <v>0</v>
      </c>
      <c r="FZ88" s="109">
        <f>'22A'!AQ$137</f>
        <v>0</v>
      </c>
      <c r="GA88" s="109">
        <f>'22A'!AR$137</f>
        <v>0</v>
      </c>
      <c r="GB88" s="109">
        <f>'22A'!AS$137</f>
        <v>0</v>
      </c>
      <c r="GC88" s="109">
        <f>'22A'!AT$137</f>
        <v>0</v>
      </c>
      <c r="GD88" s="109">
        <f>'22A'!AU$137</f>
        <v>0</v>
      </c>
      <c r="GE88" s="109">
        <f>'22A'!AN$138</f>
        <v>0</v>
      </c>
      <c r="GF88" s="109">
        <f>'22A'!AO$138</f>
        <v>0</v>
      </c>
      <c r="GG88" s="109">
        <f>'22A'!AP$138</f>
        <v>0</v>
      </c>
      <c r="GH88" s="109">
        <f>'22A'!AQ$138</f>
        <v>0</v>
      </c>
      <c r="GI88" s="109">
        <f>'22A'!AR$138</f>
        <v>0</v>
      </c>
      <c r="GJ88" s="109">
        <f>'22A'!AS$138</f>
        <v>0</v>
      </c>
      <c r="GK88" s="109">
        <f>'22A'!AT$138</f>
        <v>0</v>
      </c>
      <c r="GL88" s="109">
        <f>'22A'!AU$138</f>
        <v>0</v>
      </c>
      <c r="GM88" s="109">
        <f>'22A'!AN$139</f>
        <v>0</v>
      </c>
      <c r="GN88" s="109">
        <f>'22A'!AO$139</f>
        <v>0</v>
      </c>
      <c r="GO88" s="109">
        <f>'22A'!AP$139</f>
        <v>0</v>
      </c>
      <c r="GP88" s="109">
        <f>'22A'!AQ$139</f>
        <v>0</v>
      </c>
      <c r="GQ88" s="109">
        <f>'22A'!AR$139</f>
        <v>0</v>
      </c>
      <c r="GR88" s="109">
        <f>'22A'!AS$139</f>
        <v>0</v>
      </c>
      <c r="GS88" s="109">
        <f>'22A'!AT$139</f>
        <v>0</v>
      </c>
      <c r="GT88" s="109">
        <f>'22A'!AU$139</f>
        <v>0</v>
      </c>
      <c r="GU88" s="109">
        <f>'22A'!AN$140</f>
        <v>0</v>
      </c>
      <c r="GV88" s="109">
        <f>'22A'!AO$140</f>
        <v>0</v>
      </c>
      <c r="GW88" s="109">
        <f>'22A'!AP$140</f>
        <v>0</v>
      </c>
      <c r="GX88" s="109">
        <f>'22A'!AQ$140</f>
        <v>0</v>
      </c>
      <c r="GY88" s="109">
        <f>'22A'!AR$140</f>
        <v>0</v>
      </c>
      <c r="GZ88" s="109">
        <f>'22A'!AS$140</f>
        <v>0</v>
      </c>
      <c r="HA88" s="109">
        <f>'22A'!AT$140</f>
        <v>0</v>
      </c>
      <c r="HB88" s="109">
        <f>'22A'!AU$140</f>
        <v>0</v>
      </c>
      <c r="HC88" s="109">
        <f>'22A'!AN$141</f>
        <v>0</v>
      </c>
      <c r="HD88" s="109">
        <f>'22A'!AO$141</f>
        <v>0</v>
      </c>
      <c r="HE88" s="109">
        <f>'22A'!AP$141</f>
        <v>0</v>
      </c>
      <c r="HF88" s="109">
        <f>'22A'!AQ$141</f>
        <v>0</v>
      </c>
      <c r="HG88" s="109">
        <f>'22A'!AR$141</f>
        <v>0</v>
      </c>
      <c r="HH88" s="109">
        <f>'22A'!AS$141</f>
        <v>0</v>
      </c>
      <c r="HI88" s="109">
        <f>'22A'!AT$141</f>
        <v>0</v>
      </c>
      <c r="HJ88" s="109">
        <f>'22A'!AU$141</f>
        <v>0</v>
      </c>
      <c r="HK88" s="109">
        <f>'22A'!AN$142</f>
        <v>0</v>
      </c>
      <c r="HL88" s="109">
        <f>'22A'!AO$142</f>
        <v>0</v>
      </c>
      <c r="HM88" s="109">
        <f>'22A'!AP$142</f>
        <v>0</v>
      </c>
      <c r="HN88" s="109">
        <f>'22A'!AQ$142</f>
        <v>0</v>
      </c>
      <c r="HO88" s="109">
        <f>'22A'!AR$142</f>
        <v>0</v>
      </c>
      <c r="HP88" s="109">
        <f>'22A'!AS$142</f>
        <v>0</v>
      </c>
      <c r="HQ88" s="109">
        <f>'22A'!AT$142</f>
        <v>0</v>
      </c>
      <c r="HR88" s="109">
        <f>'22A'!AU$142</f>
        <v>0</v>
      </c>
      <c r="HS88" s="109">
        <f>'22A'!AN$143</f>
        <v>0</v>
      </c>
      <c r="HT88" s="109">
        <f>'22A'!AO$143</f>
        <v>0</v>
      </c>
      <c r="HU88" s="109">
        <f>'22A'!AP$143</f>
        <v>0</v>
      </c>
      <c r="HV88" s="109">
        <f>'22A'!AQ$143</f>
        <v>0</v>
      </c>
      <c r="HW88" s="109">
        <f>'22A'!AR$143</f>
        <v>0</v>
      </c>
      <c r="HX88" s="109">
        <f>'22A'!AS$143</f>
        <v>0</v>
      </c>
      <c r="HY88" s="109">
        <f>'22A'!AT$143</f>
        <v>0</v>
      </c>
      <c r="HZ88" s="109">
        <f>'22A'!AU$143</f>
        <v>0</v>
      </c>
      <c r="IA88" s="109">
        <f>'22A'!AN$144</f>
        <v>0</v>
      </c>
      <c r="IB88" s="109">
        <f>'22A'!AO$144</f>
        <v>0</v>
      </c>
      <c r="IC88" s="109">
        <f>'22A'!AP$144</f>
        <v>0</v>
      </c>
      <c r="ID88" s="109">
        <f>'22A'!AQ$144</f>
        <v>0</v>
      </c>
      <c r="IE88" s="109">
        <f>'22A'!AR$144</f>
        <v>0</v>
      </c>
      <c r="IF88" s="109">
        <f>'22A'!AS$144</f>
        <v>0</v>
      </c>
      <c r="IG88" s="109">
        <f>'22A'!AT$144</f>
        <v>0</v>
      </c>
      <c r="IH88" s="109">
        <f>'22A'!AU$144</f>
        <v>0</v>
      </c>
    </row>
    <row r="89" spans="18:242">
      <c r="R89" s="107">
        <v>23</v>
      </c>
      <c r="S89" s="109">
        <f>'23A'!AN$117</f>
        <v>0</v>
      </c>
      <c r="T89" s="109">
        <f>'23A'!AO$117</f>
        <v>0</v>
      </c>
      <c r="U89" s="109">
        <f>'23A'!AP$117</f>
        <v>0</v>
      </c>
      <c r="V89" s="109">
        <f>'23A'!AQ$117</f>
        <v>0</v>
      </c>
      <c r="W89" s="109">
        <f>'23A'!AR$117</f>
        <v>0</v>
      </c>
      <c r="X89" s="109">
        <f>'23A'!AS$117</f>
        <v>0</v>
      </c>
      <c r="Y89" s="109">
        <f>'23A'!AT$117</f>
        <v>0</v>
      </c>
      <c r="Z89" s="109">
        <f>'23A'!AU$117</f>
        <v>0</v>
      </c>
      <c r="AA89" s="109">
        <f>'23A'!AV$117</f>
        <v>0</v>
      </c>
      <c r="AB89" s="109">
        <f>'23A'!AW$117</f>
        <v>0</v>
      </c>
      <c r="AC89" s="109">
        <f>'23A'!AX$117</f>
        <v>0</v>
      </c>
      <c r="AD89" s="109">
        <f>'23A'!AY$117</f>
        <v>0</v>
      </c>
      <c r="AE89" s="109">
        <f>'23A'!AN$118</f>
        <v>0</v>
      </c>
      <c r="AF89" s="109">
        <f>'23A'!AO$118</f>
        <v>0</v>
      </c>
      <c r="AG89" s="109">
        <f>'23A'!AP$118</f>
        <v>0</v>
      </c>
      <c r="AH89" s="109">
        <f>'23A'!AQ$118</f>
        <v>0</v>
      </c>
      <c r="AI89" s="109">
        <f>'23A'!AR$118</f>
        <v>0</v>
      </c>
      <c r="AJ89" s="109">
        <f>'23A'!AS$118</f>
        <v>0</v>
      </c>
      <c r="AK89" s="109">
        <f>'23A'!AT$118</f>
        <v>0</v>
      </c>
      <c r="AL89" s="109">
        <f>'23A'!AU$118</f>
        <v>0</v>
      </c>
      <c r="AM89" s="109">
        <f>'23A'!AV$118</f>
        <v>0</v>
      </c>
      <c r="AN89" s="109">
        <f>'23A'!AW$118</f>
        <v>0</v>
      </c>
      <c r="AO89" s="109">
        <f>'23A'!AX$118</f>
        <v>0</v>
      </c>
      <c r="AP89" s="109">
        <f>'23A'!AY$118</f>
        <v>0</v>
      </c>
      <c r="AQ89" s="109">
        <f>'23A'!AN$119</f>
        <v>0</v>
      </c>
      <c r="AR89" s="109">
        <f>'23A'!AO$119</f>
        <v>0</v>
      </c>
      <c r="AS89" s="109">
        <f>'23A'!AP$119</f>
        <v>0</v>
      </c>
      <c r="AT89" s="109">
        <f>'23A'!AQ$119</f>
        <v>0</v>
      </c>
      <c r="AU89" s="109">
        <f>'23A'!AR$119</f>
        <v>0</v>
      </c>
      <c r="AV89" s="109">
        <f>'23A'!AS$119</f>
        <v>0</v>
      </c>
      <c r="AW89" s="109">
        <f>'23A'!AT$119</f>
        <v>0</v>
      </c>
      <c r="AX89" s="109">
        <f>'23A'!AU$119</f>
        <v>0</v>
      </c>
      <c r="AY89" s="109">
        <f>'23A'!AV$119</f>
        <v>0</v>
      </c>
      <c r="AZ89" s="109">
        <f>'23A'!AW$119</f>
        <v>0</v>
      </c>
      <c r="BA89" s="109">
        <f>'23A'!AX$119</f>
        <v>0</v>
      </c>
      <c r="BB89" s="109">
        <f>'23A'!AY$119</f>
        <v>0</v>
      </c>
      <c r="BC89" s="109">
        <f>'23A'!AN$120</f>
        <v>0</v>
      </c>
      <c r="BD89" s="109">
        <f>'23A'!AO$120</f>
        <v>0</v>
      </c>
      <c r="BE89" s="109">
        <f>'23A'!AP$120</f>
        <v>0</v>
      </c>
      <c r="BF89" s="109">
        <f>'23A'!AQ$120</f>
        <v>0</v>
      </c>
      <c r="BG89" s="109">
        <f>'23A'!AR$120</f>
        <v>0</v>
      </c>
      <c r="BH89" s="109">
        <f>'23A'!AS$120</f>
        <v>0</v>
      </c>
      <c r="BI89" s="109">
        <f>'23A'!AT$120</f>
        <v>0</v>
      </c>
      <c r="BJ89" s="109">
        <f>'23A'!AU$120</f>
        <v>0</v>
      </c>
      <c r="BK89" s="109">
        <f>'23A'!AV$120</f>
        <v>0</v>
      </c>
      <c r="BL89" s="109">
        <f>'23A'!AW$120</f>
        <v>0</v>
      </c>
      <c r="BM89" s="109">
        <f>'23A'!AX$120</f>
        <v>0</v>
      </c>
      <c r="BN89" s="109">
        <f>'23A'!AY$120</f>
        <v>0</v>
      </c>
      <c r="BO89" s="109">
        <f>'23A'!AN$121</f>
        <v>0</v>
      </c>
      <c r="BP89" s="109">
        <f>'23A'!AO$121</f>
        <v>0</v>
      </c>
      <c r="BQ89" s="109">
        <f>'23A'!AP$121</f>
        <v>0</v>
      </c>
      <c r="BR89" s="109">
        <f>'23A'!AQ$121</f>
        <v>0</v>
      </c>
      <c r="BS89" s="109">
        <f>'23A'!AR$121</f>
        <v>0</v>
      </c>
      <c r="BT89" s="109">
        <f>'23A'!AS$121</f>
        <v>0</v>
      </c>
      <c r="BU89" s="109">
        <f>'23A'!AT$121</f>
        <v>0</v>
      </c>
      <c r="BV89" s="109">
        <f>'23A'!AU$121</f>
        <v>0</v>
      </c>
      <c r="BW89" s="109">
        <f>'23A'!AV$121</f>
        <v>0</v>
      </c>
      <c r="BX89" s="109">
        <f>'23A'!AW$121</f>
        <v>0</v>
      </c>
      <c r="BY89" s="109">
        <f>'23A'!AX$121</f>
        <v>0</v>
      </c>
      <c r="BZ89" s="109">
        <f>'23A'!AY$121</f>
        <v>0</v>
      </c>
      <c r="CA89" s="262">
        <f>'23A'!AN$122</f>
        <v>0</v>
      </c>
      <c r="CB89" s="262">
        <f>'23A'!AO$122</f>
        <v>0</v>
      </c>
      <c r="CC89" s="262">
        <f>'23A'!AP$122</f>
        <v>0</v>
      </c>
      <c r="CD89" s="262">
        <f>'23A'!AQ$122</f>
        <v>0</v>
      </c>
      <c r="CE89" s="262">
        <f>'23A'!AR$122</f>
        <v>0</v>
      </c>
      <c r="CF89" s="262">
        <f>'23A'!AS$122</f>
        <v>0</v>
      </c>
      <c r="CG89" s="262">
        <f>'23A'!AT$122</f>
        <v>0</v>
      </c>
      <c r="CH89" s="262">
        <f>'23A'!AU$122</f>
        <v>0</v>
      </c>
      <c r="CI89" s="262">
        <f>'23A'!AV$122</f>
        <v>0</v>
      </c>
      <c r="CJ89" s="262">
        <f>'23A'!AW$122</f>
        <v>0</v>
      </c>
      <c r="CK89" s="262">
        <f>'23A'!AX$122</f>
        <v>0</v>
      </c>
      <c r="CL89" s="262">
        <f>'23A'!AY$122</f>
        <v>0</v>
      </c>
      <c r="CM89" s="262">
        <f>'23A'!AN$123</f>
        <v>0</v>
      </c>
      <c r="CN89" s="262">
        <f>'23A'!AO$123</f>
        <v>0</v>
      </c>
      <c r="CO89" s="262">
        <f>'23A'!AP$123</f>
        <v>0</v>
      </c>
      <c r="CP89" s="262">
        <f>'23A'!AQ$123</f>
        <v>0</v>
      </c>
      <c r="CQ89" s="262">
        <f>'23A'!AR$123</f>
        <v>0</v>
      </c>
      <c r="CR89" s="262">
        <f>'23A'!AS$123</f>
        <v>0</v>
      </c>
      <c r="CS89" s="262">
        <f>'23A'!AT$123</f>
        <v>0</v>
      </c>
      <c r="CT89" s="262">
        <f>'23A'!AU$123</f>
        <v>0</v>
      </c>
      <c r="CU89" s="262">
        <f>'23A'!AV$123</f>
        <v>0</v>
      </c>
      <c r="CV89" s="262">
        <f>'23A'!AW$123</f>
        <v>0</v>
      </c>
      <c r="CW89" s="262">
        <f>'23A'!AX$123</f>
        <v>0</v>
      </c>
      <c r="CX89" s="262">
        <f>'23A'!AY$123</f>
        <v>0</v>
      </c>
      <c r="CY89" s="262">
        <f>'23A'!AN$124</f>
        <v>0</v>
      </c>
      <c r="CZ89" s="262">
        <f>'23A'!AO$124</f>
        <v>0</v>
      </c>
      <c r="DA89" s="262">
        <f>'23A'!AP$124</f>
        <v>0</v>
      </c>
      <c r="DB89" s="262">
        <f>'23A'!AQ$124</f>
        <v>0</v>
      </c>
      <c r="DC89" s="262">
        <f>'23A'!AR$124</f>
        <v>0</v>
      </c>
      <c r="DD89" s="262">
        <f>'23A'!AS$124</f>
        <v>0</v>
      </c>
      <c r="DE89" s="262">
        <f>'23A'!AT$124</f>
        <v>0</v>
      </c>
      <c r="DF89" s="262">
        <f>'23A'!AU$124</f>
        <v>0</v>
      </c>
      <c r="DG89" s="262">
        <f>'23A'!AV$124</f>
        <v>0</v>
      </c>
      <c r="DH89" s="262">
        <f>'23A'!AW$124</f>
        <v>0</v>
      </c>
      <c r="DI89" s="262">
        <f>'23A'!AX$124</f>
        <v>0</v>
      </c>
      <c r="DJ89" s="262">
        <f>'23A'!AY$124</f>
        <v>0</v>
      </c>
      <c r="DK89" s="109">
        <f>'23A'!AN$127</f>
        <v>0</v>
      </c>
      <c r="DL89" s="109">
        <f>'23A'!AO$127</f>
        <v>0</v>
      </c>
      <c r="DM89" s="109">
        <f>'23A'!AP$127</f>
        <v>0</v>
      </c>
      <c r="DN89" s="109">
        <f>'23A'!AQ$127</f>
        <v>0</v>
      </c>
      <c r="DO89" s="109">
        <f>'23A'!AR$127</f>
        <v>0</v>
      </c>
      <c r="DP89" s="109">
        <f>'23A'!AS$127</f>
        <v>0</v>
      </c>
      <c r="DQ89" s="109">
        <f>'23A'!AT$127</f>
        <v>0</v>
      </c>
      <c r="DR89" s="109">
        <f>'23A'!AU$127</f>
        <v>0</v>
      </c>
      <c r="DS89" s="109">
        <f>'23A'!AN$128</f>
        <v>0</v>
      </c>
      <c r="DT89" s="109">
        <f>'23A'!AO$128</f>
        <v>0</v>
      </c>
      <c r="DU89" s="109">
        <f>'23A'!AP$128</f>
        <v>0</v>
      </c>
      <c r="DV89" s="109">
        <f>'23A'!AQ$128</f>
        <v>0</v>
      </c>
      <c r="DW89" s="109">
        <f>'23A'!AR$128</f>
        <v>0</v>
      </c>
      <c r="DX89" s="109">
        <f>'23A'!AS$128</f>
        <v>0</v>
      </c>
      <c r="DY89" s="109">
        <f>'23A'!AT$128</f>
        <v>0</v>
      </c>
      <c r="DZ89" s="109">
        <f>'23A'!AU$128</f>
        <v>0</v>
      </c>
      <c r="EA89" s="109">
        <f>'23A'!AN$129</f>
        <v>0</v>
      </c>
      <c r="EB89" s="109">
        <f>'23A'!AO$129</f>
        <v>0</v>
      </c>
      <c r="EC89" s="109">
        <f>'23A'!AP$129</f>
        <v>0</v>
      </c>
      <c r="ED89" s="109">
        <f>'23A'!AQ$129</f>
        <v>0</v>
      </c>
      <c r="EE89" s="109">
        <f>'23A'!AR$129</f>
        <v>0</v>
      </c>
      <c r="EF89" s="109">
        <f>'23A'!AS$129</f>
        <v>0</v>
      </c>
      <c r="EG89" s="109">
        <f>'23A'!AT$129</f>
        <v>0</v>
      </c>
      <c r="EH89" s="109">
        <f>'23A'!AU$129</f>
        <v>0</v>
      </c>
      <c r="EI89" s="109">
        <f>'23A'!AN$130</f>
        <v>0</v>
      </c>
      <c r="EJ89" s="109">
        <f>'23A'!AO$130</f>
        <v>0</v>
      </c>
      <c r="EK89" s="109">
        <f>'23A'!AP$130</f>
        <v>0</v>
      </c>
      <c r="EL89" s="109">
        <f>'23A'!AQ$130</f>
        <v>0</v>
      </c>
      <c r="EM89" s="109">
        <f>'23A'!AR$130</f>
        <v>0</v>
      </c>
      <c r="EN89" s="109">
        <f>'23A'!AS$130</f>
        <v>0</v>
      </c>
      <c r="EO89" s="109">
        <f>'23A'!AT$130</f>
        <v>0</v>
      </c>
      <c r="EP89" s="109">
        <f>'23A'!AU$130</f>
        <v>0</v>
      </c>
      <c r="EQ89" s="109">
        <f>'23A'!AN$131</f>
        <v>0</v>
      </c>
      <c r="ER89" s="109">
        <f>'23A'!AO$131</f>
        <v>0</v>
      </c>
      <c r="ES89" s="109">
        <f>'23A'!AP$131</f>
        <v>0</v>
      </c>
      <c r="ET89" s="109">
        <f>'23A'!AQ$131</f>
        <v>0</v>
      </c>
      <c r="EU89" s="109">
        <f>'23A'!AR$131</f>
        <v>0</v>
      </c>
      <c r="EV89" s="109">
        <f>'23A'!AS$131</f>
        <v>0</v>
      </c>
      <c r="EW89" s="109">
        <f>'23A'!AT$131</f>
        <v>0</v>
      </c>
      <c r="EX89" s="109">
        <f>'23A'!AU$131</f>
        <v>0</v>
      </c>
      <c r="EY89" s="109">
        <f>'23A'!AN$132</f>
        <v>0</v>
      </c>
      <c r="EZ89" s="109">
        <f>'23A'!AO$132</f>
        <v>0</v>
      </c>
      <c r="FA89" s="109">
        <f>'23A'!AP$132</f>
        <v>0</v>
      </c>
      <c r="FB89" s="109">
        <f>'23A'!AQ$132</f>
        <v>0</v>
      </c>
      <c r="FC89" s="109">
        <f>'23A'!AR$132</f>
        <v>0</v>
      </c>
      <c r="FD89" s="109">
        <f>'23A'!AS$132</f>
        <v>0</v>
      </c>
      <c r="FE89" s="109">
        <f>'23A'!AT$132</f>
        <v>0</v>
      </c>
      <c r="FF89" s="109">
        <f>'23A'!AU$132</f>
        <v>0</v>
      </c>
      <c r="FG89" s="109">
        <f>'23A'!AN$133</f>
        <v>0</v>
      </c>
      <c r="FH89" s="109">
        <f>'23A'!AO$133</f>
        <v>0</v>
      </c>
      <c r="FI89" s="109">
        <f>'23A'!AP$133</f>
        <v>0</v>
      </c>
      <c r="FJ89" s="109">
        <f>'23A'!AQ$133</f>
        <v>0</v>
      </c>
      <c r="FK89" s="109">
        <f>'23A'!AR$133</f>
        <v>0</v>
      </c>
      <c r="FL89" s="109">
        <f>'23A'!AS$133</f>
        <v>0</v>
      </c>
      <c r="FM89" s="109">
        <f>'23A'!AT$133</f>
        <v>0</v>
      </c>
      <c r="FN89" s="109">
        <f>'23A'!AU$133</f>
        <v>0</v>
      </c>
      <c r="FO89" s="109">
        <f>'23A'!AN$134</f>
        <v>0</v>
      </c>
      <c r="FP89" s="109">
        <f>'23A'!AO$134</f>
        <v>0</v>
      </c>
      <c r="FQ89" s="109">
        <f>'23A'!AP$134</f>
        <v>0</v>
      </c>
      <c r="FR89" s="109">
        <f>'23A'!AQ$134</f>
        <v>0</v>
      </c>
      <c r="FS89" s="109">
        <f>'23A'!AR$134</f>
        <v>0</v>
      </c>
      <c r="FT89" s="109">
        <f>'23A'!AS$134</f>
        <v>0</v>
      </c>
      <c r="FU89" s="109">
        <f>'23A'!AT$134</f>
        <v>0</v>
      </c>
      <c r="FV89" s="109">
        <f>'23A'!AU$134</f>
        <v>0</v>
      </c>
      <c r="FW89" s="109">
        <f>'23A'!AN$137</f>
        <v>0</v>
      </c>
      <c r="FX89" s="109">
        <f>'23A'!AO$137</f>
        <v>0</v>
      </c>
      <c r="FY89" s="109">
        <f>'23A'!AP$137</f>
        <v>0</v>
      </c>
      <c r="FZ89" s="109">
        <f>'23A'!AQ$137</f>
        <v>0</v>
      </c>
      <c r="GA89" s="109">
        <f>'23A'!AR$137</f>
        <v>0</v>
      </c>
      <c r="GB89" s="109">
        <f>'23A'!AS$137</f>
        <v>0</v>
      </c>
      <c r="GC89" s="109">
        <f>'23A'!AT$137</f>
        <v>0</v>
      </c>
      <c r="GD89" s="109">
        <f>'23A'!AU$137</f>
        <v>0</v>
      </c>
      <c r="GE89" s="109">
        <f>'23A'!AN$138</f>
        <v>0</v>
      </c>
      <c r="GF89" s="109">
        <f>'23A'!AO$138</f>
        <v>0</v>
      </c>
      <c r="GG89" s="109">
        <f>'23A'!AP$138</f>
        <v>0</v>
      </c>
      <c r="GH89" s="109">
        <f>'23A'!AQ$138</f>
        <v>0</v>
      </c>
      <c r="GI89" s="109">
        <f>'23A'!AR$138</f>
        <v>0</v>
      </c>
      <c r="GJ89" s="109">
        <f>'23A'!AS$138</f>
        <v>0</v>
      </c>
      <c r="GK89" s="109">
        <f>'23A'!AT$138</f>
        <v>0</v>
      </c>
      <c r="GL89" s="109">
        <f>'23A'!AU$138</f>
        <v>0</v>
      </c>
      <c r="GM89" s="109">
        <f>'23A'!AN$139</f>
        <v>0</v>
      </c>
      <c r="GN89" s="109">
        <f>'23A'!AO$139</f>
        <v>0</v>
      </c>
      <c r="GO89" s="109">
        <f>'23A'!AP$139</f>
        <v>0</v>
      </c>
      <c r="GP89" s="109">
        <f>'23A'!AQ$139</f>
        <v>0</v>
      </c>
      <c r="GQ89" s="109">
        <f>'23A'!AR$139</f>
        <v>0</v>
      </c>
      <c r="GR89" s="109">
        <f>'23A'!AS$139</f>
        <v>0</v>
      </c>
      <c r="GS89" s="109">
        <f>'23A'!AT$139</f>
        <v>0</v>
      </c>
      <c r="GT89" s="109">
        <f>'23A'!AU$139</f>
        <v>0</v>
      </c>
      <c r="GU89" s="109">
        <f>'23A'!AN$140</f>
        <v>0</v>
      </c>
      <c r="GV89" s="109">
        <f>'23A'!AO$140</f>
        <v>0</v>
      </c>
      <c r="GW89" s="109">
        <f>'23A'!AP$140</f>
        <v>0</v>
      </c>
      <c r="GX89" s="109">
        <f>'23A'!AQ$140</f>
        <v>0</v>
      </c>
      <c r="GY89" s="109">
        <f>'23A'!AR$140</f>
        <v>0</v>
      </c>
      <c r="GZ89" s="109">
        <f>'23A'!AS$140</f>
        <v>0</v>
      </c>
      <c r="HA89" s="109">
        <f>'23A'!AT$140</f>
        <v>0</v>
      </c>
      <c r="HB89" s="109">
        <f>'23A'!AU$140</f>
        <v>0</v>
      </c>
      <c r="HC89" s="109">
        <f>'23A'!AN$141</f>
        <v>0</v>
      </c>
      <c r="HD89" s="109">
        <f>'23A'!AO$141</f>
        <v>0</v>
      </c>
      <c r="HE89" s="109">
        <f>'23A'!AP$141</f>
        <v>0</v>
      </c>
      <c r="HF89" s="109">
        <f>'23A'!AQ$141</f>
        <v>0</v>
      </c>
      <c r="HG89" s="109">
        <f>'23A'!AR$141</f>
        <v>0</v>
      </c>
      <c r="HH89" s="109">
        <f>'23A'!AS$141</f>
        <v>0</v>
      </c>
      <c r="HI89" s="109">
        <f>'23A'!AT$141</f>
        <v>0</v>
      </c>
      <c r="HJ89" s="109">
        <f>'23A'!AU$141</f>
        <v>0</v>
      </c>
      <c r="HK89" s="109">
        <f>'23A'!AN$142</f>
        <v>0</v>
      </c>
      <c r="HL89" s="109">
        <f>'23A'!AO$142</f>
        <v>0</v>
      </c>
      <c r="HM89" s="109">
        <f>'23A'!AP$142</f>
        <v>0</v>
      </c>
      <c r="HN89" s="109">
        <f>'23A'!AQ$142</f>
        <v>0</v>
      </c>
      <c r="HO89" s="109">
        <f>'23A'!AR$142</f>
        <v>0</v>
      </c>
      <c r="HP89" s="109">
        <f>'23A'!AS$142</f>
        <v>0</v>
      </c>
      <c r="HQ89" s="109">
        <f>'23A'!AT$142</f>
        <v>0</v>
      </c>
      <c r="HR89" s="109">
        <f>'23A'!AU$142</f>
        <v>0</v>
      </c>
      <c r="HS89" s="109">
        <f>'23A'!AN$143</f>
        <v>0</v>
      </c>
      <c r="HT89" s="109">
        <f>'23A'!AO$143</f>
        <v>0</v>
      </c>
      <c r="HU89" s="109">
        <f>'23A'!AP$143</f>
        <v>0</v>
      </c>
      <c r="HV89" s="109">
        <f>'23A'!AQ$143</f>
        <v>0</v>
      </c>
      <c r="HW89" s="109">
        <f>'23A'!AR$143</f>
        <v>0</v>
      </c>
      <c r="HX89" s="109">
        <f>'23A'!AS$143</f>
        <v>0</v>
      </c>
      <c r="HY89" s="109">
        <f>'23A'!AT$143</f>
        <v>0</v>
      </c>
      <c r="HZ89" s="109">
        <f>'23A'!AU$143</f>
        <v>0</v>
      </c>
      <c r="IA89" s="109">
        <f>'23A'!AN$144</f>
        <v>0</v>
      </c>
      <c r="IB89" s="109">
        <f>'23A'!AO$144</f>
        <v>0</v>
      </c>
      <c r="IC89" s="109">
        <f>'23A'!AP$144</f>
        <v>0</v>
      </c>
      <c r="ID89" s="109">
        <f>'23A'!AQ$144</f>
        <v>0</v>
      </c>
      <c r="IE89" s="109">
        <f>'23A'!AR$144</f>
        <v>0</v>
      </c>
      <c r="IF89" s="109">
        <f>'23A'!AS$144</f>
        <v>0</v>
      </c>
      <c r="IG89" s="109">
        <f>'23A'!AT$144</f>
        <v>0</v>
      </c>
      <c r="IH89" s="109">
        <f>'23A'!AU$144</f>
        <v>0</v>
      </c>
    </row>
    <row r="90" spans="18:242">
      <c r="R90" s="107">
        <v>24</v>
      </c>
      <c r="S90" s="109">
        <f>'24A'!AN$117</f>
        <v>0</v>
      </c>
      <c r="T90" s="109">
        <f>'24A'!AO$117</f>
        <v>0</v>
      </c>
      <c r="U90" s="109">
        <f>'24A'!AP$117</f>
        <v>0</v>
      </c>
      <c r="V90" s="109">
        <f>'24A'!AQ$117</f>
        <v>0</v>
      </c>
      <c r="W90" s="109">
        <f>'24A'!AR$117</f>
        <v>0</v>
      </c>
      <c r="X90" s="109">
        <f>'24A'!AS$117</f>
        <v>0</v>
      </c>
      <c r="Y90" s="109">
        <f>'24A'!AT$117</f>
        <v>0</v>
      </c>
      <c r="Z90" s="109">
        <f>'24A'!AU$117</f>
        <v>0</v>
      </c>
      <c r="AA90" s="109">
        <f>'24A'!AV$117</f>
        <v>0</v>
      </c>
      <c r="AB90" s="109">
        <f>'24A'!AW$117</f>
        <v>0</v>
      </c>
      <c r="AC90" s="109">
        <f>'24A'!AX$117</f>
        <v>0</v>
      </c>
      <c r="AD90" s="109">
        <f>'24A'!AY$117</f>
        <v>0</v>
      </c>
      <c r="AE90" s="109">
        <f>'24A'!AN$118</f>
        <v>0</v>
      </c>
      <c r="AF90" s="109">
        <f>'24A'!AO$118</f>
        <v>0</v>
      </c>
      <c r="AG90" s="109">
        <f>'24A'!AP$118</f>
        <v>0</v>
      </c>
      <c r="AH90" s="109">
        <f>'24A'!AQ$118</f>
        <v>0</v>
      </c>
      <c r="AI90" s="109">
        <f>'24A'!AR$118</f>
        <v>0</v>
      </c>
      <c r="AJ90" s="109">
        <f>'24A'!AS$118</f>
        <v>0</v>
      </c>
      <c r="AK90" s="109">
        <f>'24A'!AT$118</f>
        <v>0</v>
      </c>
      <c r="AL90" s="109">
        <f>'24A'!AU$118</f>
        <v>0</v>
      </c>
      <c r="AM90" s="109">
        <f>'24A'!AV$118</f>
        <v>0</v>
      </c>
      <c r="AN90" s="109">
        <f>'24A'!AW$118</f>
        <v>0</v>
      </c>
      <c r="AO90" s="109">
        <f>'24A'!AX$118</f>
        <v>0</v>
      </c>
      <c r="AP90" s="109">
        <f>'24A'!AY$118</f>
        <v>0</v>
      </c>
      <c r="AQ90" s="109">
        <f>'24A'!AN$119</f>
        <v>0</v>
      </c>
      <c r="AR90" s="109">
        <f>'24A'!AO$119</f>
        <v>0</v>
      </c>
      <c r="AS90" s="109">
        <f>'24A'!AP$119</f>
        <v>0</v>
      </c>
      <c r="AT90" s="109">
        <f>'24A'!AQ$119</f>
        <v>0</v>
      </c>
      <c r="AU90" s="109">
        <f>'24A'!AR$119</f>
        <v>0</v>
      </c>
      <c r="AV90" s="109">
        <f>'24A'!AS$119</f>
        <v>0</v>
      </c>
      <c r="AW90" s="109">
        <f>'24A'!AT$119</f>
        <v>0</v>
      </c>
      <c r="AX90" s="109">
        <f>'24A'!AU$119</f>
        <v>0</v>
      </c>
      <c r="AY90" s="109">
        <f>'24A'!AV$119</f>
        <v>0</v>
      </c>
      <c r="AZ90" s="109">
        <f>'24A'!AW$119</f>
        <v>0</v>
      </c>
      <c r="BA90" s="109">
        <f>'24A'!AX$119</f>
        <v>0</v>
      </c>
      <c r="BB90" s="109">
        <f>'24A'!AY$119</f>
        <v>0</v>
      </c>
      <c r="BC90" s="109">
        <f>'24A'!AN$120</f>
        <v>0</v>
      </c>
      <c r="BD90" s="109">
        <f>'24A'!AO$120</f>
        <v>0</v>
      </c>
      <c r="BE90" s="109">
        <f>'24A'!AP$120</f>
        <v>0</v>
      </c>
      <c r="BF90" s="109">
        <f>'24A'!AQ$120</f>
        <v>0</v>
      </c>
      <c r="BG90" s="109">
        <f>'24A'!AR$120</f>
        <v>0</v>
      </c>
      <c r="BH90" s="109">
        <f>'24A'!AS$120</f>
        <v>0</v>
      </c>
      <c r="BI90" s="109">
        <f>'24A'!AT$120</f>
        <v>0</v>
      </c>
      <c r="BJ90" s="109">
        <f>'24A'!AU$120</f>
        <v>0</v>
      </c>
      <c r="BK90" s="109">
        <f>'24A'!AV$120</f>
        <v>0</v>
      </c>
      <c r="BL90" s="109">
        <f>'24A'!AW$120</f>
        <v>0</v>
      </c>
      <c r="BM90" s="109">
        <f>'24A'!AX$120</f>
        <v>0</v>
      </c>
      <c r="BN90" s="109">
        <f>'24A'!AY$120</f>
        <v>0</v>
      </c>
      <c r="BO90" s="109">
        <f>'24A'!AN$121</f>
        <v>0</v>
      </c>
      <c r="BP90" s="109">
        <f>'24A'!AO$121</f>
        <v>0</v>
      </c>
      <c r="BQ90" s="109">
        <f>'24A'!AP$121</f>
        <v>0</v>
      </c>
      <c r="BR90" s="109">
        <f>'24A'!AQ$121</f>
        <v>0</v>
      </c>
      <c r="BS90" s="109">
        <f>'24A'!AR$121</f>
        <v>0</v>
      </c>
      <c r="BT90" s="109">
        <f>'24A'!AS$121</f>
        <v>0</v>
      </c>
      <c r="BU90" s="109">
        <f>'24A'!AT$121</f>
        <v>0</v>
      </c>
      <c r="BV90" s="109">
        <f>'24A'!AU$121</f>
        <v>0</v>
      </c>
      <c r="BW90" s="109">
        <f>'24A'!AV$121</f>
        <v>0</v>
      </c>
      <c r="BX90" s="109">
        <f>'24A'!AW$121</f>
        <v>0</v>
      </c>
      <c r="BY90" s="109">
        <f>'24A'!AX$121</f>
        <v>0</v>
      </c>
      <c r="BZ90" s="109">
        <f>'24A'!AY$121</f>
        <v>0</v>
      </c>
      <c r="CA90" s="262">
        <f>'24A'!AN$122</f>
        <v>0</v>
      </c>
      <c r="CB90" s="262">
        <f>'24A'!AO$122</f>
        <v>0</v>
      </c>
      <c r="CC90" s="262">
        <f>'24A'!AP$122</f>
        <v>0</v>
      </c>
      <c r="CD90" s="262">
        <f>'24A'!AQ$122</f>
        <v>0</v>
      </c>
      <c r="CE90" s="262">
        <f>'24A'!AR$122</f>
        <v>0</v>
      </c>
      <c r="CF90" s="262">
        <f>'24A'!AS$122</f>
        <v>0</v>
      </c>
      <c r="CG90" s="262">
        <f>'24A'!AT$122</f>
        <v>0</v>
      </c>
      <c r="CH90" s="262">
        <f>'24A'!AU$122</f>
        <v>0</v>
      </c>
      <c r="CI90" s="262">
        <f>'24A'!AV$122</f>
        <v>0</v>
      </c>
      <c r="CJ90" s="262">
        <f>'24A'!AW$122</f>
        <v>0</v>
      </c>
      <c r="CK90" s="262">
        <f>'24A'!AX$122</f>
        <v>0</v>
      </c>
      <c r="CL90" s="262">
        <f>'24A'!AY$122</f>
        <v>0</v>
      </c>
      <c r="CM90" s="262">
        <f>'24A'!AN$123</f>
        <v>0</v>
      </c>
      <c r="CN90" s="262">
        <f>'24A'!AO$123</f>
        <v>0</v>
      </c>
      <c r="CO90" s="262">
        <f>'24A'!AP$123</f>
        <v>0</v>
      </c>
      <c r="CP90" s="262">
        <f>'24A'!AQ$123</f>
        <v>0</v>
      </c>
      <c r="CQ90" s="262">
        <f>'24A'!AR$123</f>
        <v>0</v>
      </c>
      <c r="CR90" s="262">
        <f>'24A'!AS$123</f>
        <v>0</v>
      </c>
      <c r="CS90" s="262">
        <f>'24A'!AT$123</f>
        <v>0</v>
      </c>
      <c r="CT90" s="262">
        <f>'24A'!AU$123</f>
        <v>0</v>
      </c>
      <c r="CU90" s="262">
        <f>'24A'!AV$123</f>
        <v>0</v>
      </c>
      <c r="CV90" s="262">
        <f>'24A'!AW$123</f>
        <v>0</v>
      </c>
      <c r="CW90" s="262">
        <f>'24A'!AX$123</f>
        <v>0</v>
      </c>
      <c r="CX90" s="262">
        <f>'24A'!AY$123</f>
        <v>0</v>
      </c>
      <c r="CY90" s="262">
        <f>'24A'!AN$124</f>
        <v>0</v>
      </c>
      <c r="CZ90" s="262">
        <f>'24A'!AO$124</f>
        <v>0</v>
      </c>
      <c r="DA90" s="262">
        <f>'24A'!AP$124</f>
        <v>0</v>
      </c>
      <c r="DB90" s="262">
        <f>'24A'!AQ$124</f>
        <v>0</v>
      </c>
      <c r="DC90" s="262">
        <f>'24A'!AR$124</f>
        <v>0</v>
      </c>
      <c r="DD90" s="262">
        <f>'24A'!AS$124</f>
        <v>0</v>
      </c>
      <c r="DE90" s="262">
        <f>'24A'!AT$124</f>
        <v>0</v>
      </c>
      <c r="DF90" s="262">
        <f>'24A'!AU$124</f>
        <v>0</v>
      </c>
      <c r="DG90" s="262">
        <f>'24A'!AV$124</f>
        <v>0</v>
      </c>
      <c r="DH90" s="262">
        <f>'24A'!AW$124</f>
        <v>0</v>
      </c>
      <c r="DI90" s="262">
        <f>'24A'!AX$124</f>
        <v>0</v>
      </c>
      <c r="DJ90" s="262">
        <f>'24A'!AY$124</f>
        <v>0</v>
      </c>
      <c r="DK90" s="109">
        <f>'24A'!AN$127</f>
        <v>0</v>
      </c>
      <c r="DL90" s="109">
        <f>'24A'!AO$127</f>
        <v>0</v>
      </c>
      <c r="DM90" s="109">
        <f>'24A'!AP$127</f>
        <v>0</v>
      </c>
      <c r="DN90" s="109">
        <f>'24A'!AQ$127</f>
        <v>0</v>
      </c>
      <c r="DO90" s="109">
        <f>'24A'!AR$127</f>
        <v>0</v>
      </c>
      <c r="DP90" s="109">
        <f>'24A'!AS$127</f>
        <v>0</v>
      </c>
      <c r="DQ90" s="109">
        <f>'24A'!AT$127</f>
        <v>0</v>
      </c>
      <c r="DR90" s="109">
        <f>'24A'!AU$127</f>
        <v>0</v>
      </c>
      <c r="DS90" s="109">
        <f>'24A'!AN$128</f>
        <v>0</v>
      </c>
      <c r="DT90" s="109">
        <f>'24A'!AO$128</f>
        <v>0</v>
      </c>
      <c r="DU90" s="109">
        <f>'24A'!AP$128</f>
        <v>0</v>
      </c>
      <c r="DV90" s="109">
        <f>'24A'!AQ$128</f>
        <v>0</v>
      </c>
      <c r="DW90" s="109">
        <f>'24A'!AR$128</f>
        <v>0</v>
      </c>
      <c r="DX90" s="109">
        <f>'24A'!AS$128</f>
        <v>0</v>
      </c>
      <c r="DY90" s="109">
        <f>'24A'!AT$128</f>
        <v>0</v>
      </c>
      <c r="DZ90" s="109">
        <f>'24A'!AU$128</f>
        <v>0</v>
      </c>
      <c r="EA90" s="109">
        <f>'24A'!AN$129</f>
        <v>0</v>
      </c>
      <c r="EB90" s="109">
        <f>'24A'!AO$129</f>
        <v>0</v>
      </c>
      <c r="EC90" s="109">
        <f>'24A'!AP$129</f>
        <v>0</v>
      </c>
      <c r="ED90" s="109">
        <f>'24A'!AQ$129</f>
        <v>0</v>
      </c>
      <c r="EE90" s="109">
        <f>'24A'!AR$129</f>
        <v>0</v>
      </c>
      <c r="EF90" s="109">
        <f>'24A'!AS$129</f>
        <v>0</v>
      </c>
      <c r="EG90" s="109">
        <f>'24A'!AT$129</f>
        <v>0</v>
      </c>
      <c r="EH90" s="109">
        <f>'24A'!AU$129</f>
        <v>0</v>
      </c>
      <c r="EI90" s="109">
        <f>'24A'!AN$130</f>
        <v>0</v>
      </c>
      <c r="EJ90" s="109">
        <f>'24A'!AO$130</f>
        <v>0</v>
      </c>
      <c r="EK90" s="109">
        <f>'24A'!AP$130</f>
        <v>0</v>
      </c>
      <c r="EL90" s="109">
        <f>'24A'!AQ$130</f>
        <v>0</v>
      </c>
      <c r="EM90" s="109">
        <f>'24A'!AR$130</f>
        <v>0</v>
      </c>
      <c r="EN90" s="109">
        <f>'24A'!AS$130</f>
        <v>0</v>
      </c>
      <c r="EO90" s="109">
        <f>'24A'!AT$130</f>
        <v>0</v>
      </c>
      <c r="EP90" s="109">
        <f>'24A'!AU$130</f>
        <v>0</v>
      </c>
      <c r="EQ90" s="109">
        <f>'24A'!AN$131</f>
        <v>0</v>
      </c>
      <c r="ER90" s="109">
        <f>'24A'!AO$131</f>
        <v>0</v>
      </c>
      <c r="ES90" s="109">
        <f>'24A'!AP$131</f>
        <v>0</v>
      </c>
      <c r="ET90" s="109">
        <f>'24A'!AQ$131</f>
        <v>0</v>
      </c>
      <c r="EU90" s="109">
        <f>'24A'!AR$131</f>
        <v>0</v>
      </c>
      <c r="EV90" s="109">
        <f>'24A'!AS$131</f>
        <v>0</v>
      </c>
      <c r="EW90" s="109">
        <f>'24A'!AT$131</f>
        <v>0</v>
      </c>
      <c r="EX90" s="109">
        <f>'24A'!AU$131</f>
        <v>0</v>
      </c>
      <c r="EY90" s="109">
        <f>'24A'!AN$132</f>
        <v>0</v>
      </c>
      <c r="EZ90" s="109">
        <f>'24A'!AO$132</f>
        <v>0</v>
      </c>
      <c r="FA90" s="109">
        <f>'24A'!AP$132</f>
        <v>0</v>
      </c>
      <c r="FB90" s="109">
        <f>'24A'!AQ$132</f>
        <v>0</v>
      </c>
      <c r="FC90" s="109">
        <f>'24A'!AR$132</f>
        <v>0</v>
      </c>
      <c r="FD90" s="109">
        <f>'24A'!AS$132</f>
        <v>0</v>
      </c>
      <c r="FE90" s="109">
        <f>'24A'!AT$132</f>
        <v>0</v>
      </c>
      <c r="FF90" s="109">
        <f>'24A'!AU$132</f>
        <v>0</v>
      </c>
      <c r="FG90" s="109">
        <f>'24A'!AN$133</f>
        <v>0</v>
      </c>
      <c r="FH90" s="109">
        <f>'24A'!AO$133</f>
        <v>0</v>
      </c>
      <c r="FI90" s="109">
        <f>'24A'!AP$133</f>
        <v>0</v>
      </c>
      <c r="FJ90" s="109">
        <f>'24A'!AQ$133</f>
        <v>0</v>
      </c>
      <c r="FK90" s="109">
        <f>'24A'!AR$133</f>
        <v>0</v>
      </c>
      <c r="FL90" s="109">
        <f>'24A'!AS$133</f>
        <v>0</v>
      </c>
      <c r="FM90" s="109">
        <f>'24A'!AT$133</f>
        <v>0</v>
      </c>
      <c r="FN90" s="109">
        <f>'24A'!AU$133</f>
        <v>0</v>
      </c>
      <c r="FO90" s="109">
        <f>'24A'!AN$134</f>
        <v>0</v>
      </c>
      <c r="FP90" s="109">
        <f>'24A'!AO$134</f>
        <v>0</v>
      </c>
      <c r="FQ90" s="109">
        <f>'24A'!AP$134</f>
        <v>0</v>
      </c>
      <c r="FR90" s="109">
        <f>'24A'!AQ$134</f>
        <v>0</v>
      </c>
      <c r="FS90" s="109">
        <f>'24A'!AR$134</f>
        <v>0</v>
      </c>
      <c r="FT90" s="109">
        <f>'24A'!AS$134</f>
        <v>0</v>
      </c>
      <c r="FU90" s="109">
        <f>'24A'!AT$134</f>
        <v>0</v>
      </c>
      <c r="FV90" s="109">
        <f>'24A'!AU$134</f>
        <v>0</v>
      </c>
      <c r="FW90" s="109">
        <f>'24A'!AN$137</f>
        <v>0</v>
      </c>
      <c r="FX90" s="109">
        <f>'24A'!AO$137</f>
        <v>0</v>
      </c>
      <c r="FY90" s="109">
        <f>'24A'!AP$137</f>
        <v>0</v>
      </c>
      <c r="FZ90" s="109">
        <f>'24A'!AQ$137</f>
        <v>0</v>
      </c>
      <c r="GA90" s="109">
        <f>'24A'!AR$137</f>
        <v>0</v>
      </c>
      <c r="GB90" s="109">
        <f>'24A'!AS$137</f>
        <v>0</v>
      </c>
      <c r="GC90" s="109">
        <f>'24A'!AT$137</f>
        <v>0</v>
      </c>
      <c r="GD90" s="109">
        <f>'24A'!AU$137</f>
        <v>0</v>
      </c>
      <c r="GE90" s="109">
        <f>'24A'!AN$138</f>
        <v>0</v>
      </c>
      <c r="GF90" s="109">
        <f>'24A'!AO$138</f>
        <v>0</v>
      </c>
      <c r="GG90" s="109">
        <f>'24A'!AP$138</f>
        <v>0</v>
      </c>
      <c r="GH90" s="109">
        <f>'24A'!AQ$138</f>
        <v>0</v>
      </c>
      <c r="GI90" s="109">
        <f>'24A'!AR$138</f>
        <v>0</v>
      </c>
      <c r="GJ90" s="109">
        <f>'24A'!AS$138</f>
        <v>0</v>
      </c>
      <c r="GK90" s="109">
        <f>'24A'!AT$138</f>
        <v>0</v>
      </c>
      <c r="GL90" s="109">
        <f>'24A'!AU$138</f>
        <v>0</v>
      </c>
      <c r="GM90" s="109">
        <f>'24A'!AN$139</f>
        <v>0</v>
      </c>
      <c r="GN90" s="109">
        <f>'24A'!AO$139</f>
        <v>0</v>
      </c>
      <c r="GO90" s="109">
        <f>'24A'!AP$139</f>
        <v>0</v>
      </c>
      <c r="GP90" s="109">
        <f>'24A'!AQ$139</f>
        <v>0</v>
      </c>
      <c r="GQ90" s="109">
        <f>'24A'!AR$139</f>
        <v>0</v>
      </c>
      <c r="GR90" s="109">
        <f>'24A'!AS$139</f>
        <v>0</v>
      </c>
      <c r="GS90" s="109">
        <f>'24A'!AT$139</f>
        <v>0</v>
      </c>
      <c r="GT90" s="109">
        <f>'24A'!AU$139</f>
        <v>0</v>
      </c>
      <c r="GU90" s="109">
        <f>'24A'!AN$140</f>
        <v>0</v>
      </c>
      <c r="GV90" s="109">
        <f>'24A'!AO$140</f>
        <v>0</v>
      </c>
      <c r="GW90" s="109">
        <f>'24A'!AP$140</f>
        <v>0</v>
      </c>
      <c r="GX90" s="109">
        <f>'24A'!AQ$140</f>
        <v>0</v>
      </c>
      <c r="GY90" s="109">
        <f>'24A'!AR$140</f>
        <v>0</v>
      </c>
      <c r="GZ90" s="109">
        <f>'24A'!AS$140</f>
        <v>0</v>
      </c>
      <c r="HA90" s="109">
        <f>'24A'!AT$140</f>
        <v>0</v>
      </c>
      <c r="HB90" s="109">
        <f>'24A'!AU$140</f>
        <v>0</v>
      </c>
      <c r="HC90" s="109">
        <f>'24A'!AN$141</f>
        <v>0</v>
      </c>
      <c r="HD90" s="109">
        <f>'24A'!AO$141</f>
        <v>0</v>
      </c>
      <c r="HE90" s="109">
        <f>'24A'!AP$141</f>
        <v>0</v>
      </c>
      <c r="HF90" s="109">
        <f>'24A'!AQ$141</f>
        <v>0</v>
      </c>
      <c r="HG90" s="109">
        <f>'24A'!AR$141</f>
        <v>0</v>
      </c>
      <c r="HH90" s="109">
        <f>'24A'!AS$141</f>
        <v>0</v>
      </c>
      <c r="HI90" s="109">
        <f>'24A'!AT$141</f>
        <v>0</v>
      </c>
      <c r="HJ90" s="109">
        <f>'24A'!AU$141</f>
        <v>0</v>
      </c>
      <c r="HK90" s="109">
        <f>'24A'!AN$142</f>
        <v>0</v>
      </c>
      <c r="HL90" s="109">
        <f>'24A'!AO$142</f>
        <v>0</v>
      </c>
      <c r="HM90" s="109">
        <f>'24A'!AP$142</f>
        <v>0</v>
      </c>
      <c r="HN90" s="109">
        <f>'24A'!AQ$142</f>
        <v>0</v>
      </c>
      <c r="HO90" s="109">
        <f>'24A'!AR$142</f>
        <v>0</v>
      </c>
      <c r="HP90" s="109">
        <f>'24A'!AS$142</f>
        <v>0</v>
      </c>
      <c r="HQ90" s="109">
        <f>'24A'!AT$142</f>
        <v>0</v>
      </c>
      <c r="HR90" s="109">
        <f>'24A'!AU$142</f>
        <v>0</v>
      </c>
      <c r="HS90" s="109">
        <f>'24A'!AN$143</f>
        <v>0</v>
      </c>
      <c r="HT90" s="109">
        <f>'24A'!AO$143</f>
        <v>0</v>
      </c>
      <c r="HU90" s="109">
        <f>'24A'!AP$143</f>
        <v>0</v>
      </c>
      <c r="HV90" s="109">
        <f>'24A'!AQ$143</f>
        <v>0</v>
      </c>
      <c r="HW90" s="109">
        <f>'24A'!AR$143</f>
        <v>0</v>
      </c>
      <c r="HX90" s="109">
        <f>'24A'!AS$143</f>
        <v>0</v>
      </c>
      <c r="HY90" s="109">
        <f>'24A'!AT$143</f>
        <v>0</v>
      </c>
      <c r="HZ90" s="109">
        <f>'24A'!AU$143</f>
        <v>0</v>
      </c>
      <c r="IA90" s="109">
        <f>'24A'!AN$144</f>
        <v>0</v>
      </c>
      <c r="IB90" s="109">
        <f>'24A'!AO$144</f>
        <v>0</v>
      </c>
      <c r="IC90" s="109">
        <f>'24A'!AP$144</f>
        <v>0</v>
      </c>
      <c r="ID90" s="109">
        <f>'24A'!AQ$144</f>
        <v>0</v>
      </c>
      <c r="IE90" s="109">
        <f>'24A'!AR$144</f>
        <v>0</v>
      </c>
      <c r="IF90" s="109">
        <f>'24A'!AS$144</f>
        <v>0</v>
      </c>
      <c r="IG90" s="109">
        <f>'24A'!AT$144</f>
        <v>0</v>
      </c>
      <c r="IH90" s="109">
        <f>'24A'!AU$144</f>
        <v>0</v>
      </c>
    </row>
    <row r="91" spans="18:242">
      <c r="R91" s="107">
        <v>25</v>
      </c>
      <c r="S91" s="109">
        <f>'25A'!AN$117</f>
        <v>0</v>
      </c>
      <c r="T91" s="109">
        <f>'25A'!AO$117</f>
        <v>0</v>
      </c>
      <c r="U91" s="109">
        <f>'25A'!AP$117</f>
        <v>0</v>
      </c>
      <c r="V91" s="109">
        <f>'25A'!AQ$117</f>
        <v>0</v>
      </c>
      <c r="W91" s="109">
        <f>'25A'!AR$117</f>
        <v>0</v>
      </c>
      <c r="X91" s="109">
        <f>'25A'!AS$117</f>
        <v>0</v>
      </c>
      <c r="Y91" s="109">
        <f>'25A'!AT$117</f>
        <v>0</v>
      </c>
      <c r="Z91" s="109">
        <f>'25A'!AU$117</f>
        <v>0</v>
      </c>
      <c r="AA91" s="109">
        <f>'25A'!AV$117</f>
        <v>0</v>
      </c>
      <c r="AB91" s="109">
        <f>'25A'!AW$117</f>
        <v>0</v>
      </c>
      <c r="AC91" s="109">
        <f>'25A'!AX$117</f>
        <v>0</v>
      </c>
      <c r="AD91" s="109">
        <f>'25A'!AY$117</f>
        <v>0</v>
      </c>
      <c r="AE91" s="109">
        <f>'25A'!AN$118</f>
        <v>0</v>
      </c>
      <c r="AF91" s="109">
        <f>'25A'!AO$118</f>
        <v>0</v>
      </c>
      <c r="AG91" s="109">
        <f>'25A'!AP$118</f>
        <v>0</v>
      </c>
      <c r="AH91" s="109">
        <f>'25A'!AQ$118</f>
        <v>0</v>
      </c>
      <c r="AI91" s="109">
        <f>'25A'!AR$118</f>
        <v>0</v>
      </c>
      <c r="AJ91" s="109">
        <f>'25A'!AS$118</f>
        <v>0</v>
      </c>
      <c r="AK91" s="109">
        <f>'25A'!AT$118</f>
        <v>0</v>
      </c>
      <c r="AL91" s="109">
        <f>'25A'!AU$118</f>
        <v>0</v>
      </c>
      <c r="AM91" s="109">
        <f>'25A'!AV$118</f>
        <v>0</v>
      </c>
      <c r="AN91" s="109">
        <f>'25A'!AW$118</f>
        <v>0</v>
      </c>
      <c r="AO91" s="109">
        <f>'25A'!AX$118</f>
        <v>0</v>
      </c>
      <c r="AP91" s="109">
        <f>'25A'!AY$118</f>
        <v>0</v>
      </c>
      <c r="AQ91" s="109">
        <f>'25A'!AN$119</f>
        <v>0</v>
      </c>
      <c r="AR91" s="109">
        <f>'25A'!AO$119</f>
        <v>0</v>
      </c>
      <c r="AS91" s="109">
        <f>'25A'!AP$119</f>
        <v>0</v>
      </c>
      <c r="AT91" s="109">
        <f>'25A'!AQ$119</f>
        <v>0</v>
      </c>
      <c r="AU91" s="109">
        <f>'25A'!AR$119</f>
        <v>0</v>
      </c>
      <c r="AV91" s="109">
        <f>'25A'!AS$119</f>
        <v>0</v>
      </c>
      <c r="AW91" s="109">
        <f>'25A'!AT$119</f>
        <v>0</v>
      </c>
      <c r="AX91" s="109">
        <f>'25A'!AU$119</f>
        <v>0</v>
      </c>
      <c r="AY91" s="109">
        <f>'25A'!AV$119</f>
        <v>0</v>
      </c>
      <c r="AZ91" s="109">
        <f>'25A'!AW$119</f>
        <v>0</v>
      </c>
      <c r="BA91" s="109">
        <f>'25A'!AX$119</f>
        <v>0</v>
      </c>
      <c r="BB91" s="109">
        <f>'25A'!AY$119</f>
        <v>0</v>
      </c>
      <c r="BC91" s="109">
        <f>'25A'!AN$120</f>
        <v>0</v>
      </c>
      <c r="BD91" s="109">
        <f>'25A'!AO$120</f>
        <v>0</v>
      </c>
      <c r="BE91" s="109">
        <f>'25A'!AP$120</f>
        <v>0</v>
      </c>
      <c r="BF91" s="109">
        <f>'25A'!AQ$120</f>
        <v>0</v>
      </c>
      <c r="BG91" s="109">
        <f>'25A'!AR$120</f>
        <v>0</v>
      </c>
      <c r="BH91" s="109">
        <f>'25A'!AS$120</f>
        <v>0</v>
      </c>
      <c r="BI91" s="109">
        <f>'25A'!AT$120</f>
        <v>0</v>
      </c>
      <c r="BJ91" s="109">
        <f>'25A'!AU$120</f>
        <v>0</v>
      </c>
      <c r="BK91" s="109">
        <f>'25A'!AV$120</f>
        <v>0</v>
      </c>
      <c r="BL91" s="109">
        <f>'25A'!AW$120</f>
        <v>0</v>
      </c>
      <c r="BM91" s="109">
        <f>'25A'!AX$120</f>
        <v>0</v>
      </c>
      <c r="BN91" s="109">
        <f>'25A'!AY$120</f>
        <v>0</v>
      </c>
      <c r="BO91" s="109">
        <f>'25A'!AN$121</f>
        <v>0</v>
      </c>
      <c r="BP91" s="109">
        <f>'25A'!AO$121</f>
        <v>0</v>
      </c>
      <c r="BQ91" s="109">
        <f>'25A'!AP$121</f>
        <v>0</v>
      </c>
      <c r="BR91" s="109">
        <f>'25A'!AQ$121</f>
        <v>0</v>
      </c>
      <c r="BS91" s="109">
        <f>'25A'!AR$121</f>
        <v>0</v>
      </c>
      <c r="BT91" s="109">
        <f>'25A'!AS$121</f>
        <v>0</v>
      </c>
      <c r="BU91" s="109">
        <f>'25A'!AT$121</f>
        <v>0</v>
      </c>
      <c r="BV91" s="109">
        <f>'25A'!AU$121</f>
        <v>0</v>
      </c>
      <c r="BW91" s="109">
        <f>'25A'!AV$121</f>
        <v>0</v>
      </c>
      <c r="BX91" s="109">
        <f>'25A'!AW$121</f>
        <v>0</v>
      </c>
      <c r="BY91" s="109">
        <f>'25A'!AX$121</f>
        <v>0</v>
      </c>
      <c r="BZ91" s="109">
        <f>'25A'!AY$121</f>
        <v>0</v>
      </c>
      <c r="CA91" s="262">
        <f>'25A'!AN$122</f>
        <v>0</v>
      </c>
      <c r="CB91" s="262">
        <f>'25A'!AO$122</f>
        <v>0</v>
      </c>
      <c r="CC91" s="262">
        <f>'25A'!AP$122</f>
        <v>0</v>
      </c>
      <c r="CD91" s="262">
        <f>'25A'!AQ$122</f>
        <v>0</v>
      </c>
      <c r="CE91" s="262">
        <f>'25A'!AR$122</f>
        <v>0</v>
      </c>
      <c r="CF91" s="262">
        <f>'25A'!AS$122</f>
        <v>0</v>
      </c>
      <c r="CG91" s="262">
        <f>'25A'!AT$122</f>
        <v>0</v>
      </c>
      <c r="CH91" s="262">
        <f>'25A'!AU$122</f>
        <v>0</v>
      </c>
      <c r="CI91" s="262">
        <f>'25A'!AV$122</f>
        <v>0</v>
      </c>
      <c r="CJ91" s="262">
        <f>'25A'!AW$122</f>
        <v>0</v>
      </c>
      <c r="CK91" s="262">
        <f>'25A'!AX$122</f>
        <v>0</v>
      </c>
      <c r="CL91" s="262">
        <f>'25A'!AY$122</f>
        <v>0</v>
      </c>
      <c r="CM91" s="262">
        <f>'25A'!AN$123</f>
        <v>0</v>
      </c>
      <c r="CN91" s="262">
        <f>'25A'!AO$123</f>
        <v>0</v>
      </c>
      <c r="CO91" s="262">
        <f>'25A'!AP$123</f>
        <v>0</v>
      </c>
      <c r="CP91" s="262">
        <f>'25A'!AQ$123</f>
        <v>0</v>
      </c>
      <c r="CQ91" s="262">
        <f>'25A'!AR$123</f>
        <v>0</v>
      </c>
      <c r="CR91" s="262">
        <f>'25A'!AS$123</f>
        <v>0</v>
      </c>
      <c r="CS91" s="262">
        <f>'25A'!AT$123</f>
        <v>0</v>
      </c>
      <c r="CT91" s="262">
        <f>'25A'!AU$123</f>
        <v>0</v>
      </c>
      <c r="CU91" s="262">
        <f>'25A'!AV$123</f>
        <v>0</v>
      </c>
      <c r="CV91" s="262">
        <f>'25A'!AW$123</f>
        <v>0</v>
      </c>
      <c r="CW91" s="262">
        <f>'25A'!AX$123</f>
        <v>0</v>
      </c>
      <c r="CX91" s="262">
        <f>'25A'!AY$123</f>
        <v>0</v>
      </c>
      <c r="CY91" s="262">
        <f>'25A'!AN$124</f>
        <v>0</v>
      </c>
      <c r="CZ91" s="262">
        <f>'25A'!AO$124</f>
        <v>0</v>
      </c>
      <c r="DA91" s="262">
        <f>'25A'!AP$124</f>
        <v>0</v>
      </c>
      <c r="DB91" s="262">
        <f>'25A'!AQ$124</f>
        <v>0</v>
      </c>
      <c r="DC91" s="262">
        <f>'25A'!AR$124</f>
        <v>0</v>
      </c>
      <c r="DD91" s="262">
        <f>'25A'!AS$124</f>
        <v>0</v>
      </c>
      <c r="DE91" s="262">
        <f>'25A'!AT$124</f>
        <v>0</v>
      </c>
      <c r="DF91" s="262">
        <f>'25A'!AU$124</f>
        <v>0</v>
      </c>
      <c r="DG91" s="262">
        <f>'25A'!AV$124</f>
        <v>0</v>
      </c>
      <c r="DH91" s="262">
        <f>'25A'!AW$124</f>
        <v>0</v>
      </c>
      <c r="DI91" s="262">
        <f>'25A'!AX$124</f>
        <v>0</v>
      </c>
      <c r="DJ91" s="262">
        <f>'25A'!AY$124</f>
        <v>0</v>
      </c>
      <c r="DK91" s="109">
        <f>'25A'!AN$127</f>
        <v>0</v>
      </c>
      <c r="DL91" s="109">
        <f>'25A'!AO$127</f>
        <v>0</v>
      </c>
      <c r="DM91" s="109">
        <f>'25A'!AP$127</f>
        <v>0</v>
      </c>
      <c r="DN91" s="109">
        <f>'25A'!AQ$127</f>
        <v>0</v>
      </c>
      <c r="DO91" s="109">
        <f>'25A'!AR$127</f>
        <v>0</v>
      </c>
      <c r="DP91" s="109">
        <f>'25A'!AS$127</f>
        <v>0</v>
      </c>
      <c r="DQ91" s="109">
        <f>'25A'!AT$127</f>
        <v>0</v>
      </c>
      <c r="DR91" s="109">
        <f>'25A'!AU$127</f>
        <v>0</v>
      </c>
      <c r="DS91" s="109">
        <f>'25A'!AN$128</f>
        <v>0</v>
      </c>
      <c r="DT91" s="109">
        <f>'25A'!AO$128</f>
        <v>0</v>
      </c>
      <c r="DU91" s="109">
        <f>'25A'!AP$128</f>
        <v>0</v>
      </c>
      <c r="DV91" s="109">
        <f>'25A'!AQ$128</f>
        <v>0</v>
      </c>
      <c r="DW91" s="109">
        <f>'25A'!AR$128</f>
        <v>0</v>
      </c>
      <c r="DX91" s="109">
        <f>'25A'!AS$128</f>
        <v>0</v>
      </c>
      <c r="DY91" s="109">
        <f>'25A'!AT$128</f>
        <v>0</v>
      </c>
      <c r="DZ91" s="109">
        <f>'25A'!AU$128</f>
        <v>0</v>
      </c>
      <c r="EA91" s="109">
        <f>'25A'!AN$129</f>
        <v>0</v>
      </c>
      <c r="EB91" s="109">
        <f>'25A'!AO$129</f>
        <v>0</v>
      </c>
      <c r="EC91" s="109">
        <f>'25A'!AP$129</f>
        <v>0</v>
      </c>
      <c r="ED91" s="109">
        <f>'25A'!AQ$129</f>
        <v>0</v>
      </c>
      <c r="EE91" s="109">
        <f>'25A'!AR$129</f>
        <v>0</v>
      </c>
      <c r="EF91" s="109">
        <f>'25A'!AS$129</f>
        <v>0</v>
      </c>
      <c r="EG91" s="109">
        <f>'25A'!AT$129</f>
        <v>0</v>
      </c>
      <c r="EH91" s="109">
        <f>'25A'!AU$129</f>
        <v>0</v>
      </c>
      <c r="EI91" s="109">
        <f>'25A'!AN$130</f>
        <v>0</v>
      </c>
      <c r="EJ91" s="109">
        <f>'25A'!AO$130</f>
        <v>0</v>
      </c>
      <c r="EK91" s="109">
        <f>'25A'!AP$130</f>
        <v>0</v>
      </c>
      <c r="EL91" s="109">
        <f>'25A'!AQ$130</f>
        <v>0</v>
      </c>
      <c r="EM91" s="109">
        <f>'25A'!AR$130</f>
        <v>0</v>
      </c>
      <c r="EN91" s="109">
        <f>'25A'!AS$130</f>
        <v>0</v>
      </c>
      <c r="EO91" s="109">
        <f>'25A'!AT$130</f>
        <v>0</v>
      </c>
      <c r="EP91" s="109">
        <f>'25A'!AU$130</f>
        <v>0</v>
      </c>
      <c r="EQ91" s="109">
        <f>'25A'!AN$131</f>
        <v>0</v>
      </c>
      <c r="ER91" s="109">
        <f>'25A'!AO$131</f>
        <v>0</v>
      </c>
      <c r="ES91" s="109">
        <f>'25A'!AP$131</f>
        <v>0</v>
      </c>
      <c r="ET91" s="109">
        <f>'25A'!AQ$131</f>
        <v>0</v>
      </c>
      <c r="EU91" s="109">
        <f>'25A'!AR$131</f>
        <v>0</v>
      </c>
      <c r="EV91" s="109">
        <f>'25A'!AS$131</f>
        <v>0</v>
      </c>
      <c r="EW91" s="109">
        <f>'25A'!AT$131</f>
        <v>0</v>
      </c>
      <c r="EX91" s="109">
        <f>'25A'!AU$131</f>
        <v>0</v>
      </c>
      <c r="EY91" s="109">
        <f>'25A'!AN$132</f>
        <v>0</v>
      </c>
      <c r="EZ91" s="109">
        <f>'25A'!AO$132</f>
        <v>0</v>
      </c>
      <c r="FA91" s="109">
        <f>'25A'!AP$132</f>
        <v>0</v>
      </c>
      <c r="FB91" s="109">
        <f>'25A'!AQ$132</f>
        <v>0</v>
      </c>
      <c r="FC91" s="109">
        <f>'25A'!AR$132</f>
        <v>0</v>
      </c>
      <c r="FD91" s="109">
        <f>'25A'!AS$132</f>
        <v>0</v>
      </c>
      <c r="FE91" s="109">
        <f>'25A'!AT$132</f>
        <v>0</v>
      </c>
      <c r="FF91" s="109">
        <f>'25A'!AU$132</f>
        <v>0</v>
      </c>
      <c r="FG91" s="109">
        <f>'25A'!AN$133</f>
        <v>0</v>
      </c>
      <c r="FH91" s="109">
        <f>'25A'!AO$133</f>
        <v>0</v>
      </c>
      <c r="FI91" s="109">
        <f>'25A'!AP$133</f>
        <v>0</v>
      </c>
      <c r="FJ91" s="109">
        <f>'25A'!AQ$133</f>
        <v>0</v>
      </c>
      <c r="FK91" s="109">
        <f>'25A'!AR$133</f>
        <v>0</v>
      </c>
      <c r="FL91" s="109">
        <f>'25A'!AS$133</f>
        <v>0</v>
      </c>
      <c r="FM91" s="109">
        <f>'25A'!AT$133</f>
        <v>0</v>
      </c>
      <c r="FN91" s="109">
        <f>'25A'!AU$133</f>
        <v>0</v>
      </c>
      <c r="FO91" s="109">
        <f>'25A'!AN$134</f>
        <v>0</v>
      </c>
      <c r="FP91" s="109">
        <f>'25A'!AO$134</f>
        <v>0</v>
      </c>
      <c r="FQ91" s="109">
        <f>'25A'!AP$134</f>
        <v>0</v>
      </c>
      <c r="FR91" s="109">
        <f>'25A'!AQ$134</f>
        <v>0</v>
      </c>
      <c r="FS91" s="109">
        <f>'25A'!AR$134</f>
        <v>0</v>
      </c>
      <c r="FT91" s="109">
        <f>'25A'!AS$134</f>
        <v>0</v>
      </c>
      <c r="FU91" s="109">
        <f>'25A'!AT$134</f>
        <v>0</v>
      </c>
      <c r="FV91" s="109">
        <f>'25A'!AU$134</f>
        <v>0</v>
      </c>
      <c r="FW91" s="109">
        <f>'25A'!AN$137</f>
        <v>0</v>
      </c>
      <c r="FX91" s="109">
        <f>'25A'!AO$137</f>
        <v>0</v>
      </c>
      <c r="FY91" s="109">
        <f>'25A'!AP$137</f>
        <v>0</v>
      </c>
      <c r="FZ91" s="109">
        <f>'25A'!AQ$137</f>
        <v>0</v>
      </c>
      <c r="GA91" s="109">
        <f>'25A'!AR$137</f>
        <v>0</v>
      </c>
      <c r="GB91" s="109">
        <f>'25A'!AS$137</f>
        <v>0</v>
      </c>
      <c r="GC91" s="109">
        <f>'25A'!AT$137</f>
        <v>0</v>
      </c>
      <c r="GD91" s="109">
        <f>'25A'!AU$137</f>
        <v>0</v>
      </c>
      <c r="GE91" s="109">
        <f>'25A'!AN$138</f>
        <v>0</v>
      </c>
      <c r="GF91" s="109">
        <f>'25A'!AO$138</f>
        <v>0</v>
      </c>
      <c r="GG91" s="109">
        <f>'25A'!AP$138</f>
        <v>0</v>
      </c>
      <c r="GH91" s="109">
        <f>'25A'!AQ$138</f>
        <v>0</v>
      </c>
      <c r="GI91" s="109">
        <f>'25A'!AR$138</f>
        <v>0</v>
      </c>
      <c r="GJ91" s="109">
        <f>'25A'!AS$138</f>
        <v>0</v>
      </c>
      <c r="GK91" s="109">
        <f>'25A'!AT$138</f>
        <v>0</v>
      </c>
      <c r="GL91" s="109">
        <f>'25A'!AU$138</f>
        <v>0</v>
      </c>
      <c r="GM91" s="109">
        <f>'25A'!AN$139</f>
        <v>0</v>
      </c>
      <c r="GN91" s="109">
        <f>'25A'!AO$139</f>
        <v>0</v>
      </c>
      <c r="GO91" s="109">
        <f>'25A'!AP$139</f>
        <v>0</v>
      </c>
      <c r="GP91" s="109">
        <f>'25A'!AQ$139</f>
        <v>0</v>
      </c>
      <c r="GQ91" s="109">
        <f>'25A'!AR$139</f>
        <v>0</v>
      </c>
      <c r="GR91" s="109">
        <f>'25A'!AS$139</f>
        <v>0</v>
      </c>
      <c r="GS91" s="109">
        <f>'25A'!AT$139</f>
        <v>0</v>
      </c>
      <c r="GT91" s="109">
        <f>'25A'!AU$139</f>
        <v>0</v>
      </c>
      <c r="GU91" s="109">
        <f>'25A'!AN$140</f>
        <v>0</v>
      </c>
      <c r="GV91" s="109">
        <f>'25A'!AO$140</f>
        <v>0</v>
      </c>
      <c r="GW91" s="109">
        <f>'25A'!AP$140</f>
        <v>0</v>
      </c>
      <c r="GX91" s="109">
        <f>'25A'!AQ$140</f>
        <v>0</v>
      </c>
      <c r="GY91" s="109">
        <f>'25A'!AR$140</f>
        <v>0</v>
      </c>
      <c r="GZ91" s="109">
        <f>'25A'!AS$140</f>
        <v>0</v>
      </c>
      <c r="HA91" s="109">
        <f>'25A'!AT$140</f>
        <v>0</v>
      </c>
      <c r="HB91" s="109">
        <f>'25A'!AU$140</f>
        <v>0</v>
      </c>
      <c r="HC91" s="109">
        <f>'25A'!AN$141</f>
        <v>0</v>
      </c>
      <c r="HD91" s="109">
        <f>'25A'!AO$141</f>
        <v>0</v>
      </c>
      <c r="HE91" s="109">
        <f>'25A'!AP$141</f>
        <v>0</v>
      </c>
      <c r="HF91" s="109">
        <f>'25A'!AQ$141</f>
        <v>0</v>
      </c>
      <c r="HG91" s="109">
        <f>'25A'!AR$141</f>
        <v>0</v>
      </c>
      <c r="HH91" s="109">
        <f>'25A'!AS$141</f>
        <v>0</v>
      </c>
      <c r="HI91" s="109">
        <f>'25A'!AT$141</f>
        <v>0</v>
      </c>
      <c r="HJ91" s="109">
        <f>'25A'!AU$141</f>
        <v>0</v>
      </c>
      <c r="HK91" s="109">
        <f>'25A'!AN$142</f>
        <v>0</v>
      </c>
      <c r="HL91" s="109">
        <f>'25A'!AO$142</f>
        <v>0</v>
      </c>
      <c r="HM91" s="109">
        <f>'25A'!AP$142</f>
        <v>0</v>
      </c>
      <c r="HN91" s="109">
        <f>'25A'!AQ$142</f>
        <v>0</v>
      </c>
      <c r="HO91" s="109">
        <f>'25A'!AR$142</f>
        <v>0</v>
      </c>
      <c r="HP91" s="109">
        <f>'25A'!AS$142</f>
        <v>0</v>
      </c>
      <c r="HQ91" s="109">
        <f>'25A'!AT$142</f>
        <v>0</v>
      </c>
      <c r="HR91" s="109">
        <f>'25A'!AU$142</f>
        <v>0</v>
      </c>
      <c r="HS91" s="109">
        <f>'25A'!AN$143</f>
        <v>0</v>
      </c>
      <c r="HT91" s="109">
        <f>'25A'!AO$143</f>
        <v>0</v>
      </c>
      <c r="HU91" s="109">
        <f>'25A'!AP$143</f>
        <v>0</v>
      </c>
      <c r="HV91" s="109">
        <f>'25A'!AQ$143</f>
        <v>0</v>
      </c>
      <c r="HW91" s="109">
        <f>'25A'!AR$143</f>
        <v>0</v>
      </c>
      <c r="HX91" s="109">
        <f>'25A'!AS$143</f>
        <v>0</v>
      </c>
      <c r="HY91" s="109">
        <f>'25A'!AT$143</f>
        <v>0</v>
      </c>
      <c r="HZ91" s="109">
        <f>'25A'!AU$143</f>
        <v>0</v>
      </c>
      <c r="IA91" s="109">
        <f>'25A'!AN$144</f>
        <v>0</v>
      </c>
      <c r="IB91" s="109">
        <f>'25A'!AO$144</f>
        <v>0</v>
      </c>
      <c r="IC91" s="109">
        <f>'25A'!AP$144</f>
        <v>0</v>
      </c>
      <c r="ID91" s="109">
        <f>'25A'!AQ$144</f>
        <v>0</v>
      </c>
      <c r="IE91" s="109">
        <f>'25A'!AR$144</f>
        <v>0</v>
      </c>
      <c r="IF91" s="109">
        <f>'25A'!AS$144</f>
        <v>0</v>
      </c>
      <c r="IG91" s="109">
        <f>'25A'!AT$144</f>
        <v>0</v>
      </c>
      <c r="IH91" s="109">
        <f>'25A'!AU$144</f>
        <v>0</v>
      </c>
    </row>
    <row r="92" spans="18:242">
      <c r="R92" s="107">
        <v>26</v>
      </c>
      <c r="S92" s="109">
        <f>'26A'!AN$117</f>
        <v>0</v>
      </c>
      <c r="T92" s="109">
        <f>'26A'!AO$117</f>
        <v>0</v>
      </c>
      <c r="U92" s="109">
        <f>'26A'!AP$117</f>
        <v>0</v>
      </c>
      <c r="V92" s="109">
        <f>'26A'!AQ$117</f>
        <v>0</v>
      </c>
      <c r="W92" s="109">
        <f>'26A'!AR$117</f>
        <v>0</v>
      </c>
      <c r="X92" s="109">
        <f>'26A'!AS$117</f>
        <v>0</v>
      </c>
      <c r="Y92" s="109">
        <f>'26A'!AT$117</f>
        <v>0</v>
      </c>
      <c r="Z92" s="109">
        <f>'26A'!AU$117</f>
        <v>0</v>
      </c>
      <c r="AA92" s="109">
        <f>'26A'!AV$117</f>
        <v>0</v>
      </c>
      <c r="AB92" s="109">
        <f>'26A'!AW$117</f>
        <v>0</v>
      </c>
      <c r="AC92" s="109">
        <f>'26A'!AX$117</f>
        <v>0</v>
      </c>
      <c r="AD92" s="109">
        <f>'26A'!AY$117</f>
        <v>0</v>
      </c>
      <c r="AE92" s="109">
        <f>'26A'!AN$118</f>
        <v>0</v>
      </c>
      <c r="AF92" s="109">
        <f>'26A'!AO$118</f>
        <v>0</v>
      </c>
      <c r="AG92" s="109">
        <f>'26A'!AP$118</f>
        <v>0</v>
      </c>
      <c r="AH92" s="109">
        <f>'26A'!AQ$118</f>
        <v>0</v>
      </c>
      <c r="AI92" s="109">
        <f>'26A'!AR$118</f>
        <v>0</v>
      </c>
      <c r="AJ92" s="109">
        <f>'26A'!AS$118</f>
        <v>0</v>
      </c>
      <c r="AK92" s="109">
        <f>'26A'!AT$118</f>
        <v>0</v>
      </c>
      <c r="AL92" s="109">
        <f>'26A'!AU$118</f>
        <v>0</v>
      </c>
      <c r="AM92" s="109">
        <f>'26A'!AV$118</f>
        <v>0</v>
      </c>
      <c r="AN92" s="109">
        <f>'26A'!AW$118</f>
        <v>0</v>
      </c>
      <c r="AO92" s="109">
        <f>'26A'!AX$118</f>
        <v>0</v>
      </c>
      <c r="AP92" s="109">
        <f>'26A'!AY$118</f>
        <v>0</v>
      </c>
      <c r="AQ92" s="109">
        <f>'26A'!AN$119</f>
        <v>0</v>
      </c>
      <c r="AR92" s="109">
        <f>'26A'!AO$119</f>
        <v>0</v>
      </c>
      <c r="AS92" s="109">
        <f>'26A'!AP$119</f>
        <v>0</v>
      </c>
      <c r="AT92" s="109">
        <f>'26A'!AQ$119</f>
        <v>0</v>
      </c>
      <c r="AU92" s="109">
        <f>'26A'!AR$119</f>
        <v>0</v>
      </c>
      <c r="AV92" s="109">
        <f>'26A'!AS$119</f>
        <v>0</v>
      </c>
      <c r="AW92" s="109">
        <f>'26A'!AT$119</f>
        <v>0</v>
      </c>
      <c r="AX92" s="109">
        <f>'26A'!AU$119</f>
        <v>0</v>
      </c>
      <c r="AY92" s="109">
        <f>'26A'!AV$119</f>
        <v>0</v>
      </c>
      <c r="AZ92" s="109">
        <f>'26A'!AW$119</f>
        <v>0</v>
      </c>
      <c r="BA92" s="109">
        <f>'26A'!AX$119</f>
        <v>0</v>
      </c>
      <c r="BB92" s="109">
        <f>'26A'!AY$119</f>
        <v>0</v>
      </c>
      <c r="BC92" s="109">
        <f>'26A'!AN$120</f>
        <v>0</v>
      </c>
      <c r="BD92" s="109">
        <f>'26A'!AO$120</f>
        <v>0</v>
      </c>
      <c r="BE92" s="109">
        <f>'26A'!AP$120</f>
        <v>0</v>
      </c>
      <c r="BF92" s="109">
        <f>'26A'!AQ$120</f>
        <v>0</v>
      </c>
      <c r="BG92" s="109">
        <f>'26A'!AR$120</f>
        <v>0</v>
      </c>
      <c r="BH92" s="109">
        <f>'26A'!AS$120</f>
        <v>0</v>
      </c>
      <c r="BI92" s="109">
        <f>'26A'!AT$120</f>
        <v>0</v>
      </c>
      <c r="BJ92" s="109">
        <f>'26A'!AU$120</f>
        <v>0</v>
      </c>
      <c r="BK92" s="109">
        <f>'26A'!AV$120</f>
        <v>0</v>
      </c>
      <c r="BL92" s="109">
        <f>'26A'!AW$120</f>
        <v>0</v>
      </c>
      <c r="BM92" s="109">
        <f>'26A'!AX$120</f>
        <v>0</v>
      </c>
      <c r="BN92" s="109">
        <f>'26A'!AY$120</f>
        <v>0</v>
      </c>
      <c r="BO92" s="109">
        <f>'26A'!AN$121</f>
        <v>0</v>
      </c>
      <c r="BP92" s="109">
        <f>'26A'!AO$121</f>
        <v>0</v>
      </c>
      <c r="BQ92" s="109">
        <f>'26A'!AP$121</f>
        <v>0</v>
      </c>
      <c r="BR92" s="109">
        <f>'26A'!AQ$121</f>
        <v>0</v>
      </c>
      <c r="BS92" s="109">
        <f>'26A'!AR$121</f>
        <v>0</v>
      </c>
      <c r="BT92" s="109">
        <f>'26A'!AS$121</f>
        <v>0</v>
      </c>
      <c r="BU92" s="109">
        <f>'26A'!AT$121</f>
        <v>0</v>
      </c>
      <c r="BV92" s="109">
        <f>'26A'!AU$121</f>
        <v>0</v>
      </c>
      <c r="BW92" s="109">
        <f>'26A'!AV$121</f>
        <v>0</v>
      </c>
      <c r="BX92" s="109">
        <f>'26A'!AW$121</f>
        <v>0</v>
      </c>
      <c r="BY92" s="109">
        <f>'26A'!AX$121</f>
        <v>0</v>
      </c>
      <c r="BZ92" s="109">
        <f>'26A'!AY$121</f>
        <v>0</v>
      </c>
      <c r="CA92" s="262">
        <f>'26A'!AN$122</f>
        <v>0</v>
      </c>
      <c r="CB92" s="262">
        <f>'26A'!AO$122</f>
        <v>0</v>
      </c>
      <c r="CC92" s="262">
        <f>'26A'!AP$122</f>
        <v>0</v>
      </c>
      <c r="CD92" s="262">
        <f>'26A'!AQ$122</f>
        <v>0</v>
      </c>
      <c r="CE92" s="262">
        <f>'26A'!AR$122</f>
        <v>0</v>
      </c>
      <c r="CF92" s="262">
        <f>'26A'!AS$122</f>
        <v>0</v>
      </c>
      <c r="CG92" s="262">
        <f>'26A'!AT$122</f>
        <v>0</v>
      </c>
      <c r="CH92" s="262">
        <f>'26A'!AU$122</f>
        <v>0</v>
      </c>
      <c r="CI92" s="262">
        <f>'26A'!AV$122</f>
        <v>0</v>
      </c>
      <c r="CJ92" s="262">
        <f>'26A'!AW$122</f>
        <v>0</v>
      </c>
      <c r="CK92" s="262">
        <f>'26A'!AX$122</f>
        <v>0</v>
      </c>
      <c r="CL92" s="262">
        <f>'26A'!AY$122</f>
        <v>0</v>
      </c>
      <c r="CM92" s="262">
        <f>'26A'!AN$123</f>
        <v>0</v>
      </c>
      <c r="CN92" s="262">
        <f>'26A'!AO$123</f>
        <v>0</v>
      </c>
      <c r="CO92" s="262">
        <f>'26A'!AP$123</f>
        <v>0</v>
      </c>
      <c r="CP92" s="262">
        <f>'26A'!AQ$123</f>
        <v>0</v>
      </c>
      <c r="CQ92" s="262">
        <f>'26A'!AR$123</f>
        <v>0</v>
      </c>
      <c r="CR92" s="262">
        <f>'26A'!AS$123</f>
        <v>0</v>
      </c>
      <c r="CS92" s="262">
        <f>'26A'!AT$123</f>
        <v>0</v>
      </c>
      <c r="CT92" s="262">
        <f>'26A'!AU$123</f>
        <v>0</v>
      </c>
      <c r="CU92" s="262">
        <f>'26A'!AV$123</f>
        <v>0</v>
      </c>
      <c r="CV92" s="262">
        <f>'26A'!AW$123</f>
        <v>0</v>
      </c>
      <c r="CW92" s="262">
        <f>'26A'!AX$123</f>
        <v>0</v>
      </c>
      <c r="CX92" s="262">
        <f>'26A'!AY$123</f>
        <v>0</v>
      </c>
      <c r="CY92" s="262">
        <f>'26A'!AN$124</f>
        <v>0</v>
      </c>
      <c r="CZ92" s="262">
        <f>'26A'!AO$124</f>
        <v>0</v>
      </c>
      <c r="DA92" s="262">
        <f>'26A'!AP$124</f>
        <v>0</v>
      </c>
      <c r="DB92" s="262">
        <f>'26A'!AQ$124</f>
        <v>0</v>
      </c>
      <c r="DC92" s="262">
        <f>'26A'!AR$124</f>
        <v>0</v>
      </c>
      <c r="DD92" s="262">
        <f>'26A'!AS$124</f>
        <v>0</v>
      </c>
      <c r="DE92" s="262">
        <f>'26A'!AT$124</f>
        <v>0</v>
      </c>
      <c r="DF92" s="262">
        <f>'26A'!AU$124</f>
        <v>0</v>
      </c>
      <c r="DG92" s="262">
        <f>'26A'!AV$124</f>
        <v>0</v>
      </c>
      <c r="DH92" s="262">
        <f>'26A'!AW$124</f>
        <v>0</v>
      </c>
      <c r="DI92" s="262">
        <f>'26A'!AX$124</f>
        <v>0</v>
      </c>
      <c r="DJ92" s="262">
        <f>'26A'!AY$124</f>
        <v>0</v>
      </c>
      <c r="DK92" s="109">
        <f>'26A'!AN$127</f>
        <v>0</v>
      </c>
      <c r="DL92" s="109">
        <f>'26A'!AO$127</f>
        <v>0</v>
      </c>
      <c r="DM92" s="109">
        <f>'26A'!AP$127</f>
        <v>0</v>
      </c>
      <c r="DN92" s="109">
        <f>'26A'!AQ$127</f>
        <v>0</v>
      </c>
      <c r="DO92" s="109">
        <f>'26A'!AR$127</f>
        <v>0</v>
      </c>
      <c r="DP92" s="109">
        <f>'26A'!AS$127</f>
        <v>0</v>
      </c>
      <c r="DQ92" s="109">
        <f>'26A'!AT$127</f>
        <v>0</v>
      </c>
      <c r="DR92" s="109">
        <f>'26A'!AU$127</f>
        <v>0</v>
      </c>
      <c r="DS92" s="109">
        <f>'26A'!AN$128</f>
        <v>0</v>
      </c>
      <c r="DT92" s="109">
        <f>'26A'!AO$128</f>
        <v>0</v>
      </c>
      <c r="DU92" s="109">
        <f>'26A'!AP$128</f>
        <v>0</v>
      </c>
      <c r="DV92" s="109">
        <f>'26A'!AQ$128</f>
        <v>0</v>
      </c>
      <c r="DW92" s="109">
        <f>'26A'!AR$128</f>
        <v>0</v>
      </c>
      <c r="DX92" s="109">
        <f>'26A'!AS$128</f>
        <v>0</v>
      </c>
      <c r="DY92" s="109">
        <f>'26A'!AT$128</f>
        <v>0</v>
      </c>
      <c r="DZ92" s="109">
        <f>'26A'!AU$128</f>
        <v>0</v>
      </c>
      <c r="EA92" s="109">
        <f>'26A'!AN$129</f>
        <v>0</v>
      </c>
      <c r="EB92" s="109">
        <f>'26A'!AO$129</f>
        <v>0</v>
      </c>
      <c r="EC92" s="109">
        <f>'26A'!AP$129</f>
        <v>0</v>
      </c>
      <c r="ED92" s="109">
        <f>'26A'!AQ$129</f>
        <v>0</v>
      </c>
      <c r="EE92" s="109">
        <f>'26A'!AR$129</f>
        <v>0</v>
      </c>
      <c r="EF92" s="109">
        <f>'26A'!AS$129</f>
        <v>0</v>
      </c>
      <c r="EG92" s="109">
        <f>'26A'!AT$129</f>
        <v>0</v>
      </c>
      <c r="EH92" s="109">
        <f>'26A'!AU$129</f>
        <v>0</v>
      </c>
      <c r="EI92" s="109">
        <f>'26A'!AN$130</f>
        <v>0</v>
      </c>
      <c r="EJ92" s="109">
        <f>'26A'!AO$130</f>
        <v>0</v>
      </c>
      <c r="EK92" s="109">
        <f>'26A'!AP$130</f>
        <v>0</v>
      </c>
      <c r="EL92" s="109">
        <f>'26A'!AQ$130</f>
        <v>0</v>
      </c>
      <c r="EM92" s="109">
        <f>'26A'!AR$130</f>
        <v>0</v>
      </c>
      <c r="EN92" s="109">
        <f>'26A'!AS$130</f>
        <v>0</v>
      </c>
      <c r="EO92" s="109">
        <f>'26A'!AT$130</f>
        <v>0</v>
      </c>
      <c r="EP92" s="109">
        <f>'26A'!AU$130</f>
        <v>0</v>
      </c>
      <c r="EQ92" s="109">
        <f>'26A'!AN$131</f>
        <v>0</v>
      </c>
      <c r="ER92" s="109">
        <f>'26A'!AO$131</f>
        <v>0</v>
      </c>
      <c r="ES92" s="109">
        <f>'26A'!AP$131</f>
        <v>0</v>
      </c>
      <c r="ET92" s="109">
        <f>'26A'!AQ$131</f>
        <v>0</v>
      </c>
      <c r="EU92" s="109">
        <f>'26A'!AR$131</f>
        <v>0</v>
      </c>
      <c r="EV92" s="109">
        <f>'26A'!AS$131</f>
        <v>0</v>
      </c>
      <c r="EW92" s="109">
        <f>'26A'!AT$131</f>
        <v>0</v>
      </c>
      <c r="EX92" s="109">
        <f>'26A'!AU$131</f>
        <v>0</v>
      </c>
      <c r="EY92" s="109">
        <f>'26A'!AN$132</f>
        <v>0</v>
      </c>
      <c r="EZ92" s="109">
        <f>'26A'!AO$132</f>
        <v>0</v>
      </c>
      <c r="FA92" s="109">
        <f>'26A'!AP$132</f>
        <v>0</v>
      </c>
      <c r="FB92" s="109">
        <f>'26A'!AQ$132</f>
        <v>0</v>
      </c>
      <c r="FC92" s="109">
        <f>'26A'!AR$132</f>
        <v>0</v>
      </c>
      <c r="FD92" s="109">
        <f>'26A'!AS$132</f>
        <v>0</v>
      </c>
      <c r="FE92" s="109">
        <f>'26A'!AT$132</f>
        <v>0</v>
      </c>
      <c r="FF92" s="109">
        <f>'26A'!AU$132</f>
        <v>0</v>
      </c>
      <c r="FG92" s="109">
        <f>'26A'!AN$133</f>
        <v>0</v>
      </c>
      <c r="FH92" s="109">
        <f>'26A'!AO$133</f>
        <v>0</v>
      </c>
      <c r="FI92" s="109">
        <f>'26A'!AP$133</f>
        <v>0</v>
      </c>
      <c r="FJ92" s="109">
        <f>'26A'!AQ$133</f>
        <v>0</v>
      </c>
      <c r="FK92" s="109">
        <f>'26A'!AR$133</f>
        <v>0</v>
      </c>
      <c r="FL92" s="109">
        <f>'26A'!AS$133</f>
        <v>0</v>
      </c>
      <c r="FM92" s="109">
        <f>'26A'!AT$133</f>
        <v>0</v>
      </c>
      <c r="FN92" s="109">
        <f>'26A'!AU$133</f>
        <v>0</v>
      </c>
      <c r="FO92" s="109">
        <f>'26A'!AN$134</f>
        <v>0</v>
      </c>
      <c r="FP92" s="109">
        <f>'26A'!AO$134</f>
        <v>0</v>
      </c>
      <c r="FQ92" s="109">
        <f>'26A'!AP$134</f>
        <v>0</v>
      </c>
      <c r="FR92" s="109">
        <f>'26A'!AQ$134</f>
        <v>0</v>
      </c>
      <c r="FS92" s="109">
        <f>'26A'!AR$134</f>
        <v>0</v>
      </c>
      <c r="FT92" s="109">
        <f>'26A'!AS$134</f>
        <v>0</v>
      </c>
      <c r="FU92" s="109">
        <f>'26A'!AT$134</f>
        <v>0</v>
      </c>
      <c r="FV92" s="109">
        <f>'26A'!AU$134</f>
        <v>0</v>
      </c>
      <c r="FW92" s="109">
        <f>'26A'!AN$137</f>
        <v>0</v>
      </c>
      <c r="FX92" s="109">
        <f>'26A'!AO$137</f>
        <v>0</v>
      </c>
      <c r="FY92" s="109">
        <f>'26A'!AP$137</f>
        <v>0</v>
      </c>
      <c r="FZ92" s="109">
        <f>'26A'!AQ$137</f>
        <v>0</v>
      </c>
      <c r="GA92" s="109">
        <f>'26A'!AR$137</f>
        <v>0</v>
      </c>
      <c r="GB92" s="109">
        <f>'26A'!AS$137</f>
        <v>0</v>
      </c>
      <c r="GC92" s="109">
        <f>'26A'!AT$137</f>
        <v>0</v>
      </c>
      <c r="GD92" s="109">
        <f>'26A'!AU$137</f>
        <v>0</v>
      </c>
      <c r="GE92" s="109">
        <f>'26A'!AN$138</f>
        <v>0</v>
      </c>
      <c r="GF92" s="109">
        <f>'26A'!AO$138</f>
        <v>0</v>
      </c>
      <c r="GG92" s="109">
        <f>'26A'!AP$138</f>
        <v>0</v>
      </c>
      <c r="GH92" s="109">
        <f>'26A'!AQ$138</f>
        <v>0</v>
      </c>
      <c r="GI92" s="109">
        <f>'26A'!AR$138</f>
        <v>0</v>
      </c>
      <c r="GJ92" s="109">
        <f>'26A'!AS$138</f>
        <v>0</v>
      </c>
      <c r="GK92" s="109">
        <f>'26A'!AT$138</f>
        <v>0</v>
      </c>
      <c r="GL92" s="109">
        <f>'26A'!AU$138</f>
        <v>0</v>
      </c>
      <c r="GM92" s="109">
        <f>'26A'!AN$139</f>
        <v>0</v>
      </c>
      <c r="GN92" s="109">
        <f>'26A'!AO$139</f>
        <v>0</v>
      </c>
      <c r="GO92" s="109">
        <f>'26A'!AP$139</f>
        <v>0</v>
      </c>
      <c r="GP92" s="109">
        <f>'26A'!AQ$139</f>
        <v>0</v>
      </c>
      <c r="GQ92" s="109">
        <f>'26A'!AR$139</f>
        <v>0</v>
      </c>
      <c r="GR92" s="109">
        <f>'26A'!AS$139</f>
        <v>0</v>
      </c>
      <c r="GS92" s="109">
        <f>'26A'!AT$139</f>
        <v>0</v>
      </c>
      <c r="GT92" s="109">
        <f>'26A'!AU$139</f>
        <v>0</v>
      </c>
      <c r="GU92" s="109">
        <f>'26A'!AN$140</f>
        <v>0</v>
      </c>
      <c r="GV92" s="109">
        <f>'26A'!AO$140</f>
        <v>0</v>
      </c>
      <c r="GW92" s="109">
        <f>'26A'!AP$140</f>
        <v>0</v>
      </c>
      <c r="GX92" s="109">
        <f>'26A'!AQ$140</f>
        <v>0</v>
      </c>
      <c r="GY92" s="109">
        <f>'26A'!AR$140</f>
        <v>0</v>
      </c>
      <c r="GZ92" s="109">
        <f>'26A'!AS$140</f>
        <v>0</v>
      </c>
      <c r="HA92" s="109">
        <f>'26A'!AT$140</f>
        <v>0</v>
      </c>
      <c r="HB92" s="109">
        <f>'26A'!AU$140</f>
        <v>0</v>
      </c>
      <c r="HC92" s="109">
        <f>'26A'!AN$141</f>
        <v>0</v>
      </c>
      <c r="HD92" s="109">
        <f>'26A'!AO$141</f>
        <v>0</v>
      </c>
      <c r="HE92" s="109">
        <f>'26A'!AP$141</f>
        <v>0</v>
      </c>
      <c r="HF92" s="109">
        <f>'26A'!AQ$141</f>
        <v>0</v>
      </c>
      <c r="HG92" s="109">
        <f>'26A'!AR$141</f>
        <v>0</v>
      </c>
      <c r="HH92" s="109">
        <f>'26A'!AS$141</f>
        <v>0</v>
      </c>
      <c r="HI92" s="109">
        <f>'26A'!AT$141</f>
        <v>0</v>
      </c>
      <c r="HJ92" s="109">
        <f>'26A'!AU$141</f>
        <v>0</v>
      </c>
      <c r="HK92" s="109">
        <f>'26A'!AN$142</f>
        <v>0</v>
      </c>
      <c r="HL92" s="109">
        <f>'26A'!AO$142</f>
        <v>0</v>
      </c>
      <c r="HM92" s="109">
        <f>'26A'!AP$142</f>
        <v>0</v>
      </c>
      <c r="HN92" s="109">
        <f>'26A'!AQ$142</f>
        <v>0</v>
      </c>
      <c r="HO92" s="109">
        <f>'26A'!AR$142</f>
        <v>0</v>
      </c>
      <c r="HP92" s="109">
        <f>'26A'!AS$142</f>
        <v>0</v>
      </c>
      <c r="HQ92" s="109">
        <f>'26A'!AT$142</f>
        <v>0</v>
      </c>
      <c r="HR92" s="109">
        <f>'26A'!AU$142</f>
        <v>0</v>
      </c>
      <c r="HS92" s="109">
        <f>'26A'!AN$143</f>
        <v>0</v>
      </c>
      <c r="HT92" s="109">
        <f>'26A'!AO$143</f>
        <v>0</v>
      </c>
      <c r="HU92" s="109">
        <f>'26A'!AP$143</f>
        <v>0</v>
      </c>
      <c r="HV92" s="109">
        <f>'26A'!AQ$143</f>
        <v>0</v>
      </c>
      <c r="HW92" s="109">
        <f>'26A'!AR$143</f>
        <v>0</v>
      </c>
      <c r="HX92" s="109">
        <f>'26A'!AS$143</f>
        <v>0</v>
      </c>
      <c r="HY92" s="109">
        <f>'26A'!AT$143</f>
        <v>0</v>
      </c>
      <c r="HZ92" s="109">
        <f>'26A'!AU$143</f>
        <v>0</v>
      </c>
      <c r="IA92" s="109">
        <f>'26A'!AN$144</f>
        <v>0</v>
      </c>
      <c r="IB92" s="109">
        <f>'26A'!AO$144</f>
        <v>0</v>
      </c>
      <c r="IC92" s="109">
        <f>'26A'!AP$144</f>
        <v>0</v>
      </c>
      <c r="ID92" s="109">
        <f>'26A'!AQ$144</f>
        <v>0</v>
      </c>
      <c r="IE92" s="109">
        <f>'26A'!AR$144</f>
        <v>0</v>
      </c>
      <c r="IF92" s="109">
        <f>'26A'!AS$144</f>
        <v>0</v>
      </c>
      <c r="IG92" s="109">
        <f>'26A'!AT$144</f>
        <v>0</v>
      </c>
      <c r="IH92" s="109">
        <f>'26A'!AU$144</f>
        <v>0</v>
      </c>
    </row>
    <row r="93" spans="18:242">
      <c r="R93" s="107">
        <v>27</v>
      </c>
      <c r="S93" s="109">
        <f>'27A'!AN$117</f>
        <v>0</v>
      </c>
      <c r="T93" s="109">
        <f>'27A'!AO$117</f>
        <v>0</v>
      </c>
      <c r="U93" s="109">
        <f>'27A'!AP$117</f>
        <v>0</v>
      </c>
      <c r="V93" s="109">
        <f>'27A'!AQ$117</f>
        <v>0</v>
      </c>
      <c r="W93" s="109">
        <f>'27A'!AR$117</f>
        <v>0</v>
      </c>
      <c r="X93" s="109">
        <f>'27A'!AS$117</f>
        <v>0</v>
      </c>
      <c r="Y93" s="109">
        <f>'27A'!AT$117</f>
        <v>0</v>
      </c>
      <c r="Z93" s="109">
        <f>'27A'!AU$117</f>
        <v>0</v>
      </c>
      <c r="AA93" s="109">
        <f>'27A'!AV$117</f>
        <v>0</v>
      </c>
      <c r="AB93" s="109">
        <f>'27A'!AW$117</f>
        <v>0</v>
      </c>
      <c r="AC93" s="109">
        <f>'27A'!AX$117</f>
        <v>0</v>
      </c>
      <c r="AD93" s="109">
        <f>'27A'!AY$117</f>
        <v>0</v>
      </c>
      <c r="AE93" s="109">
        <f>'27A'!AN$118</f>
        <v>0</v>
      </c>
      <c r="AF93" s="109">
        <f>'27A'!AO$118</f>
        <v>0</v>
      </c>
      <c r="AG93" s="109">
        <f>'27A'!AP$118</f>
        <v>0</v>
      </c>
      <c r="AH93" s="109">
        <f>'27A'!AQ$118</f>
        <v>0</v>
      </c>
      <c r="AI93" s="109">
        <f>'27A'!AR$118</f>
        <v>0</v>
      </c>
      <c r="AJ93" s="109">
        <f>'27A'!AS$118</f>
        <v>0</v>
      </c>
      <c r="AK93" s="109">
        <f>'27A'!AT$118</f>
        <v>0</v>
      </c>
      <c r="AL93" s="109">
        <f>'27A'!AU$118</f>
        <v>0</v>
      </c>
      <c r="AM93" s="109">
        <f>'27A'!AV$118</f>
        <v>0</v>
      </c>
      <c r="AN93" s="109">
        <f>'27A'!AW$118</f>
        <v>0</v>
      </c>
      <c r="AO93" s="109">
        <f>'27A'!AX$118</f>
        <v>0</v>
      </c>
      <c r="AP93" s="109">
        <f>'27A'!AY$118</f>
        <v>0</v>
      </c>
      <c r="AQ93" s="109">
        <f>'27A'!AN$119</f>
        <v>0</v>
      </c>
      <c r="AR93" s="109">
        <f>'27A'!AO$119</f>
        <v>0</v>
      </c>
      <c r="AS93" s="109">
        <f>'27A'!AP$119</f>
        <v>0</v>
      </c>
      <c r="AT93" s="109">
        <f>'27A'!AQ$119</f>
        <v>0</v>
      </c>
      <c r="AU93" s="109">
        <f>'27A'!AR$119</f>
        <v>0</v>
      </c>
      <c r="AV93" s="109">
        <f>'27A'!AS$119</f>
        <v>0</v>
      </c>
      <c r="AW93" s="109">
        <f>'27A'!AT$119</f>
        <v>0</v>
      </c>
      <c r="AX93" s="109">
        <f>'27A'!AU$119</f>
        <v>0</v>
      </c>
      <c r="AY93" s="109">
        <f>'27A'!AV$119</f>
        <v>0</v>
      </c>
      <c r="AZ93" s="109">
        <f>'27A'!AW$119</f>
        <v>0</v>
      </c>
      <c r="BA93" s="109">
        <f>'27A'!AX$119</f>
        <v>0</v>
      </c>
      <c r="BB93" s="109">
        <f>'27A'!AY$119</f>
        <v>0</v>
      </c>
      <c r="BC93" s="109">
        <f>'27A'!AN$120</f>
        <v>0</v>
      </c>
      <c r="BD93" s="109">
        <f>'27A'!AO$120</f>
        <v>0</v>
      </c>
      <c r="BE93" s="109">
        <f>'27A'!AP$120</f>
        <v>0</v>
      </c>
      <c r="BF93" s="109">
        <f>'27A'!AQ$120</f>
        <v>0</v>
      </c>
      <c r="BG93" s="109">
        <f>'27A'!AR$120</f>
        <v>0</v>
      </c>
      <c r="BH93" s="109">
        <f>'27A'!AS$120</f>
        <v>0</v>
      </c>
      <c r="BI93" s="109">
        <f>'27A'!AT$120</f>
        <v>0</v>
      </c>
      <c r="BJ93" s="109">
        <f>'27A'!AU$120</f>
        <v>0</v>
      </c>
      <c r="BK93" s="109">
        <f>'27A'!AV$120</f>
        <v>0</v>
      </c>
      <c r="BL93" s="109">
        <f>'27A'!AW$120</f>
        <v>0</v>
      </c>
      <c r="BM93" s="109">
        <f>'27A'!AX$120</f>
        <v>0</v>
      </c>
      <c r="BN93" s="109">
        <f>'27A'!AY$120</f>
        <v>0</v>
      </c>
      <c r="BO93" s="109">
        <f>'27A'!AN$121</f>
        <v>0</v>
      </c>
      <c r="BP93" s="109">
        <f>'27A'!AO$121</f>
        <v>0</v>
      </c>
      <c r="BQ93" s="109">
        <f>'27A'!AP$121</f>
        <v>0</v>
      </c>
      <c r="BR93" s="109">
        <f>'27A'!AQ$121</f>
        <v>0</v>
      </c>
      <c r="BS93" s="109">
        <f>'27A'!AR$121</f>
        <v>0</v>
      </c>
      <c r="BT93" s="109">
        <f>'27A'!AS$121</f>
        <v>0</v>
      </c>
      <c r="BU93" s="109">
        <f>'27A'!AT$121</f>
        <v>0</v>
      </c>
      <c r="BV93" s="109">
        <f>'27A'!AU$121</f>
        <v>0</v>
      </c>
      <c r="BW93" s="109">
        <f>'27A'!AV$121</f>
        <v>0</v>
      </c>
      <c r="BX93" s="109">
        <f>'27A'!AW$121</f>
        <v>0</v>
      </c>
      <c r="BY93" s="109">
        <f>'27A'!AX$121</f>
        <v>0</v>
      </c>
      <c r="BZ93" s="109">
        <f>'27A'!AY$121</f>
        <v>0</v>
      </c>
      <c r="CA93" s="262">
        <f>'27A'!AN$122</f>
        <v>0</v>
      </c>
      <c r="CB93" s="262">
        <f>'27A'!AO$122</f>
        <v>0</v>
      </c>
      <c r="CC93" s="262">
        <f>'27A'!AP$122</f>
        <v>0</v>
      </c>
      <c r="CD93" s="262">
        <f>'27A'!AQ$122</f>
        <v>0</v>
      </c>
      <c r="CE93" s="262">
        <f>'27A'!AR$122</f>
        <v>0</v>
      </c>
      <c r="CF93" s="262">
        <f>'27A'!AS$122</f>
        <v>0</v>
      </c>
      <c r="CG93" s="262">
        <f>'27A'!AT$122</f>
        <v>0</v>
      </c>
      <c r="CH93" s="262">
        <f>'27A'!AU$122</f>
        <v>0</v>
      </c>
      <c r="CI93" s="262">
        <f>'27A'!AV$122</f>
        <v>0</v>
      </c>
      <c r="CJ93" s="262">
        <f>'27A'!AW$122</f>
        <v>0</v>
      </c>
      <c r="CK93" s="262">
        <f>'27A'!AX$122</f>
        <v>0</v>
      </c>
      <c r="CL93" s="262">
        <f>'27A'!AY$122</f>
        <v>0</v>
      </c>
      <c r="CM93" s="262">
        <f>'27A'!AN$123</f>
        <v>0</v>
      </c>
      <c r="CN93" s="262">
        <f>'27A'!AO$123</f>
        <v>0</v>
      </c>
      <c r="CO93" s="262">
        <f>'27A'!AP$123</f>
        <v>0</v>
      </c>
      <c r="CP93" s="262">
        <f>'27A'!AQ$123</f>
        <v>0</v>
      </c>
      <c r="CQ93" s="262">
        <f>'27A'!AR$123</f>
        <v>0</v>
      </c>
      <c r="CR93" s="262">
        <f>'27A'!AS$123</f>
        <v>0</v>
      </c>
      <c r="CS93" s="262">
        <f>'27A'!AT$123</f>
        <v>0</v>
      </c>
      <c r="CT93" s="262">
        <f>'27A'!AU$123</f>
        <v>0</v>
      </c>
      <c r="CU93" s="262">
        <f>'27A'!AV$123</f>
        <v>0</v>
      </c>
      <c r="CV93" s="262">
        <f>'27A'!AW$123</f>
        <v>0</v>
      </c>
      <c r="CW93" s="262">
        <f>'27A'!AX$123</f>
        <v>0</v>
      </c>
      <c r="CX93" s="262">
        <f>'27A'!AY$123</f>
        <v>0</v>
      </c>
      <c r="CY93" s="262">
        <f>'27A'!AN$124</f>
        <v>0</v>
      </c>
      <c r="CZ93" s="262">
        <f>'27A'!AO$124</f>
        <v>0</v>
      </c>
      <c r="DA93" s="262">
        <f>'27A'!AP$124</f>
        <v>0</v>
      </c>
      <c r="DB93" s="262">
        <f>'27A'!AQ$124</f>
        <v>0</v>
      </c>
      <c r="DC93" s="262">
        <f>'27A'!AR$124</f>
        <v>0</v>
      </c>
      <c r="DD93" s="262">
        <f>'27A'!AS$124</f>
        <v>0</v>
      </c>
      <c r="DE93" s="262">
        <f>'27A'!AT$124</f>
        <v>0</v>
      </c>
      <c r="DF93" s="262">
        <f>'27A'!AU$124</f>
        <v>0</v>
      </c>
      <c r="DG93" s="262">
        <f>'27A'!AV$124</f>
        <v>0</v>
      </c>
      <c r="DH93" s="262">
        <f>'27A'!AW$124</f>
        <v>0</v>
      </c>
      <c r="DI93" s="262">
        <f>'27A'!AX$124</f>
        <v>0</v>
      </c>
      <c r="DJ93" s="262">
        <f>'27A'!AY$124</f>
        <v>0</v>
      </c>
      <c r="DK93" s="109">
        <f>'27A'!AN$127</f>
        <v>0</v>
      </c>
      <c r="DL93" s="109">
        <f>'27A'!AO$127</f>
        <v>0</v>
      </c>
      <c r="DM93" s="109">
        <f>'27A'!AP$127</f>
        <v>0</v>
      </c>
      <c r="DN93" s="109">
        <f>'27A'!AQ$127</f>
        <v>0</v>
      </c>
      <c r="DO93" s="109">
        <f>'27A'!AR$127</f>
        <v>0</v>
      </c>
      <c r="DP93" s="109">
        <f>'27A'!AS$127</f>
        <v>0</v>
      </c>
      <c r="DQ93" s="109">
        <f>'27A'!AT$127</f>
        <v>0</v>
      </c>
      <c r="DR93" s="109">
        <f>'27A'!AU$127</f>
        <v>0</v>
      </c>
      <c r="DS93" s="109">
        <f>'27A'!AN$128</f>
        <v>0</v>
      </c>
      <c r="DT93" s="109">
        <f>'27A'!AO$128</f>
        <v>0</v>
      </c>
      <c r="DU93" s="109">
        <f>'27A'!AP$128</f>
        <v>0</v>
      </c>
      <c r="DV93" s="109">
        <f>'27A'!AQ$128</f>
        <v>0</v>
      </c>
      <c r="DW93" s="109">
        <f>'27A'!AR$128</f>
        <v>0</v>
      </c>
      <c r="DX93" s="109">
        <f>'27A'!AS$128</f>
        <v>0</v>
      </c>
      <c r="DY93" s="109">
        <f>'27A'!AT$128</f>
        <v>0</v>
      </c>
      <c r="DZ93" s="109">
        <f>'27A'!AU$128</f>
        <v>0</v>
      </c>
      <c r="EA93" s="109">
        <f>'27A'!AN$129</f>
        <v>0</v>
      </c>
      <c r="EB93" s="109">
        <f>'27A'!AO$129</f>
        <v>0</v>
      </c>
      <c r="EC93" s="109">
        <f>'27A'!AP$129</f>
        <v>0</v>
      </c>
      <c r="ED93" s="109">
        <f>'27A'!AQ$129</f>
        <v>0</v>
      </c>
      <c r="EE93" s="109">
        <f>'27A'!AR$129</f>
        <v>0</v>
      </c>
      <c r="EF93" s="109">
        <f>'27A'!AS$129</f>
        <v>0</v>
      </c>
      <c r="EG93" s="109">
        <f>'27A'!AT$129</f>
        <v>0</v>
      </c>
      <c r="EH93" s="109">
        <f>'27A'!AU$129</f>
        <v>0</v>
      </c>
      <c r="EI93" s="109">
        <f>'27A'!AN$130</f>
        <v>0</v>
      </c>
      <c r="EJ93" s="109">
        <f>'27A'!AO$130</f>
        <v>0</v>
      </c>
      <c r="EK93" s="109">
        <f>'27A'!AP$130</f>
        <v>0</v>
      </c>
      <c r="EL93" s="109">
        <f>'27A'!AQ$130</f>
        <v>0</v>
      </c>
      <c r="EM93" s="109">
        <f>'27A'!AR$130</f>
        <v>0</v>
      </c>
      <c r="EN93" s="109">
        <f>'27A'!AS$130</f>
        <v>0</v>
      </c>
      <c r="EO93" s="109">
        <f>'27A'!AT$130</f>
        <v>0</v>
      </c>
      <c r="EP93" s="109">
        <f>'27A'!AU$130</f>
        <v>0</v>
      </c>
      <c r="EQ93" s="109">
        <f>'27A'!AN$131</f>
        <v>0</v>
      </c>
      <c r="ER93" s="109">
        <f>'27A'!AO$131</f>
        <v>0</v>
      </c>
      <c r="ES93" s="109">
        <f>'27A'!AP$131</f>
        <v>0</v>
      </c>
      <c r="ET93" s="109">
        <f>'27A'!AQ$131</f>
        <v>0</v>
      </c>
      <c r="EU93" s="109">
        <f>'27A'!AR$131</f>
        <v>0</v>
      </c>
      <c r="EV93" s="109">
        <f>'27A'!AS$131</f>
        <v>0</v>
      </c>
      <c r="EW93" s="109">
        <f>'27A'!AT$131</f>
        <v>0</v>
      </c>
      <c r="EX93" s="109">
        <f>'27A'!AU$131</f>
        <v>0</v>
      </c>
      <c r="EY93" s="109">
        <f>'27A'!AN$132</f>
        <v>0</v>
      </c>
      <c r="EZ93" s="109">
        <f>'27A'!AO$132</f>
        <v>0</v>
      </c>
      <c r="FA93" s="109">
        <f>'27A'!AP$132</f>
        <v>0</v>
      </c>
      <c r="FB93" s="109">
        <f>'27A'!AQ$132</f>
        <v>0</v>
      </c>
      <c r="FC93" s="109">
        <f>'27A'!AR$132</f>
        <v>0</v>
      </c>
      <c r="FD93" s="109">
        <f>'27A'!AS$132</f>
        <v>0</v>
      </c>
      <c r="FE93" s="109">
        <f>'27A'!AT$132</f>
        <v>0</v>
      </c>
      <c r="FF93" s="109">
        <f>'27A'!AU$132</f>
        <v>0</v>
      </c>
      <c r="FG93" s="109">
        <f>'27A'!AN$133</f>
        <v>0</v>
      </c>
      <c r="FH93" s="109">
        <f>'27A'!AO$133</f>
        <v>0</v>
      </c>
      <c r="FI93" s="109">
        <f>'27A'!AP$133</f>
        <v>0</v>
      </c>
      <c r="FJ93" s="109">
        <f>'27A'!AQ$133</f>
        <v>0</v>
      </c>
      <c r="FK93" s="109">
        <f>'27A'!AR$133</f>
        <v>0</v>
      </c>
      <c r="FL93" s="109">
        <f>'27A'!AS$133</f>
        <v>0</v>
      </c>
      <c r="FM93" s="109">
        <f>'27A'!AT$133</f>
        <v>0</v>
      </c>
      <c r="FN93" s="109">
        <f>'27A'!AU$133</f>
        <v>0</v>
      </c>
      <c r="FO93" s="109">
        <f>'27A'!AN$134</f>
        <v>0</v>
      </c>
      <c r="FP93" s="109">
        <f>'27A'!AO$134</f>
        <v>0</v>
      </c>
      <c r="FQ93" s="109">
        <f>'27A'!AP$134</f>
        <v>0</v>
      </c>
      <c r="FR93" s="109">
        <f>'27A'!AQ$134</f>
        <v>0</v>
      </c>
      <c r="FS93" s="109">
        <f>'27A'!AR$134</f>
        <v>0</v>
      </c>
      <c r="FT93" s="109">
        <f>'27A'!AS$134</f>
        <v>0</v>
      </c>
      <c r="FU93" s="109">
        <f>'27A'!AT$134</f>
        <v>0</v>
      </c>
      <c r="FV93" s="109">
        <f>'27A'!AU$134</f>
        <v>0</v>
      </c>
      <c r="FW93" s="109">
        <f>'27A'!AN$137</f>
        <v>0</v>
      </c>
      <c r="FX93" s="109">
        <f>'27A'!AO$137</f>
        <v>0</v>
      </c>
      <c r="FY93" s="109">
        <f>'27A'!AP$137</f>
        <v>0</v>
      </c>
      <c r="FZ93" s="109">
        <f>'27A'!AQ$137</f>
        <v>0</v>
      </c>
      <c r="GA93" s="109">
        <f>'27A'!AR$137</f>
        <v>0</v>
      </c>
      <c r="GB93" s="109">
        <f>'27A'!AS$137</f>
        <v>0</v>
      </c>
      <c r="GC93" s="109">
        <f>'27A'!AT$137</f>
        <v>0</v>
      </c>
      <c r="GD93" s="109">
        <f>'27A'!AU$137</f>
        <v>0</v>
      </c>
      <c r="GE93" s="109">
        <f>'27A'!AN$138</f>
        <v>0</v>
      </c>
      <c r="GF93" s="109">
        <f>'27A'!AO$138</f>
        <v>0</v>
      </c>
      <c r="GG93" s="109">
        <f>'27A'!AP$138</f>
        <v>0</v>
      </c>
      <c r="GH93" s="109">
        <f>'27A'!AQ$138</f>
        <v>0</v>
      </c>
      <c r="GI93" s="109">
        <f>'27A'!AR$138</f>
        <v>0</v>
      </c>
      <c r="GJ93" s="109">
        <f>'27A'!AS$138</f>
        <v>0</v>
      </c>
      <c r="GK93" s="109">
        <f>'27A'!AT$138</f>
        <v>0</v>
      </c>
      <c r="GL93" s="109">
        <f>'27A'!AU$138</f>
        <v>0</v>
      </c>
      <c r="GM93" s="109">
        <f>'27A'!AN$139</f>
        <v>0</v>
      </c>
      <c r="GN93" s="109">
        <f>'27A'!AO$139</f>
        <v>0</v>
      </c>
      <c r="GO93" s="109">
        <f>'27A'!AP$139</f>
        <v>0</v>
      </c>
      <c r="GP93" s="109">
        <f>'27A'!AQ$139</f>
        <v>0</v>
      </c>
      <c r="GQ93" s="109">
        <f>'27A'!AR$139</f>
        <v>0</v>
      </c>
      <c r="GR93" s="109">
        <f>'27A'!AS$139</f>
        <v>0</v>
      </c>
      <c r="GS93" s="109">
        <f>'27A'!AT$139</f>
        <v>0</v>
      </c>
      <c r="GT93" s="109">
        <f>'27A'!AU$139</f>
        <v>0</v>
      </c>
      <c r="GU93" s="109">
        <f>'27A'!AN$140</f>
        <v>0</v>
      </c>
      <c r="GV93" s="109">
        <f>'27A'!AO$140</f>
        <v>0</v>
      </c>
      <c r="GW93" s="109">
        <f>'27A'!AP$140</f>
        <v>0</v>
      </c>
      <c r="GX93" s="109">
        <f>'27A'!AQ$140</f>
        <v>0</v>
      </c>
      <c r="GY93" s="109">
        <f>'27A'!AR$140</f>
        <v>0</v>
      </c>
      <c r="GZ93" s="109">
        <f>'27A'!AS$140</f>
        <v>0</v>
      </c>
      <c r="HA93" s="109">
        <f>'27A'!AT$140</f>
        <v>0</v>
      </c>
      <c r="HB93" s="109">
        <f>'27A'!AU$140</f>
        <v>0</v>
      </c>
      <c r="HC93" s="109">
        <f>'27A'!AN$141</f>
        <v>0</v>
      </c>
      <c r="HD93" s="109">
        <f>'27A'!AO$141</f>
        <v>0</v>
      </c>
      <c r="HE93" s="109">
        <f>'27A'!AP$141</f>
        <v>0</v>
      </c>
      <c r="HF93" s="109">
        <f>'27A'!AQ$141</f>
        <v>0</v>
      </c>
      <c r="HG93" s="109">
        <f>'27A'!AR$141</f>
        <v>0</v>
      </c>
      <c r="HH93" s="109">
        <f>'27A'!AS$141</f>
        <v>0</v>
      </c>
      <c r="HI93" s="109">
        <f>'27A'!AT$141</f>
        <v>0</v>
      </c>
      <c r="HJ93" s="109">
        <f>'27A'!AU$141</f>
        <v>0</v>
      </c>
      <c r="HK93" s="109">
        <f>'27A'!AN$142</f>
        <v>0</v>
      </c>
      <c r="HL93" s="109">
        <f>'27A'!AO$142</f>
        <v>0</v>
      </c>
      <c r="HM93" s="109">
        <f>'27A'!AP$142</f>
        <v>0</v>
      </c>
      <c r="HN93" s="109">
        <f>'27A'!AQ$142</f>
        <v>0</v>
      </c>
      <c r="HO93" s="109">
        <f>'27A'!AR$142</f>
        <v>0</v>
      </c>
      <c r="HP93" s="109">
        <f>'27A'!AS$142</f>
        <v>0</v>
      </c>
      <c r="HQ93" s="109">
        <f>'27A'!AT$142</f>
        <v>0</v>
      </c>
      <c r="HR93" s="109">
        <f>'27A'!AU$142</f>
        <v>0</v>
      </c>
      <c r="HS93" s="109">
        <f>'27A'!AN$143</f>
        <v>0</v>
      </c>
      <c r="HT93" s="109">
        <f>'27A'!AO$143</f>
        <v>0</v>
      </c>
      <c r="HU93" s="109">
        <f>'27A'!AP$143</f>
        <v>0</v>
      </c>
      <c r="HV93" s="109">
        <f>'27A'!AQ$143</f>
        <v>0</v>
      </c>
      <c r="HW93" s="109">
        <f>'27A'!AR$143</f>
        <v>0</v>
      </c>
      <c r="HX93" s="109">
        <f>'27A'!AS$143</f>
        <v>0</v>
      </c>
      <c r="HY93" s="109">
        <f>'27A'!AT$143</f>
        <v>0</v>
      </c>
      <c r="HZ93" s="109">
        <f>'27A'!AU$143</f>
        <v>0</v>
      </c>
      <c r="IA93" s="109">
        <f>'27A'!AN$144</f>
        <v>0</v>
      </c>
      <c r="IB93" s="109">
        <f>'27A'!AO$144</f>
        <v>0</v>
      </c>
      <c r="IC93" s="109">
        <f>'27A'!AP$144</f>
        <v>0</v>
      </c>
      <c r="ID93" s="109">
        <f>'27A'!AQ$144</f>
        <v>0</v>
      </c>
      <c r="IE93" s="109">
        <f>'27A'!AR$144</f>
        <v>0</v>
      </c>
      <c r="IF93" s="109">
        <f>'27A'!AS$144</f>
        <v>0</v>
      </c>
      <c r="IG93" s="109">
        <f>'27A'!AT$144</f>
        <v>0</v>
      </c>
      <c r="IH93" s="109">
        <f>'27A'!AU$144</f>
        <v>0</v>
      </c>
    </row>
    <row r="94" spans="18:242">
      <c r="R94" s="107">
        <v>28</v>
      </c>
      <c r="S94" s="109">
        <f>'28A'!AN$117</f>
        <v>0</v>
      </c>
      <c r="T94" s="109">
        <f>'28A'!AO$117</f>
        <v>0</v>
      </c>
      <c r="U94" s="109">
        <f>'28A'!AP$117</f>
        <v>0</v>
      </c>
      <c r="V94" s="109">
        <f>'28A'!AQ$117</f>
        <v>0</v>
      </c>
      <c r="W94" s="109">
        <f>'28A'!AR$117</f>
        <v>0</v>
      </c>
      <c r="X94" s="109">
        <f>'28A'!AS$117</f>
        <v>0</v>
      </c>
      <c r="Y94" s="109">
        <f>'28A'!AT$117</f>
        <v>0</v>
      </c>
      <c r="Z94" s="109">
        <f>'28A'!AU$117</f>
        <v>0</v>
      </c>
      <c r="AA94" s="109">
        <f>'28A'!AV$117</f>
        <v>0</v>
      </c>
      <c r="AB94" s="109">
        <f>'28A'!AW$117</f>
        <v>0</v>
      </c>
      <c r="AC94" s="109">
        <f>'28A'!AX$117</f>
        <v>0</v>
      </c>
      <c r="AD94" s="109">
        <f>'28A'!AY$117</f>
        <v>0</v>
      </c>
      <c r="AE94" s="109">
        <f>'28A'!AN$118</f>
        <v>0</v>
      </c>
      <c r="AF94" s="109">
        <f>'28A'!AO$118</f>
        <v>0</v>
      </c>
      <c r="AG94" s="109">
        <f>'28A'!AP$118</f>
        <v>0</v>
      </c>
      <c r="AH94" s="109">
        <f>'28A'!AQ$118</f>
        <v>0</v>
      </c>
      <c r="AI94" s="109">
        <f>'28A'!AR$118</f>
        <v>0</v>
      </c>
      <c r="AJ94" s="109">
        <f>'28A'!AS$118</f>
        <v>0</v>
      </c>
      <c r="AK94" s="109">
        <f>'28A'!AT$118</f>
        <v>0</v>
      </c>
      <c r="AL94" s="109">
        <f>'28A'!AU$118</f>
        <v>0</v>
      </c>
      <c r="AM94" s="109">
        <f>'28A'!AV$118</f>
        <v>0</v>
      </c>
      <c r="AN94" s="109">
        <f>'28A'!AW$118</f>
        <v>0</v>
      </c>
      <c r="AO94" s="109">
        <f>'28A'!AX$118</f>
        <v>0</v>
      </c>
      <c r="AP94" s="109">
        <f>'28A'!AY$118</f>
        <v>0</v>
      </c>
      <c r="AQ94" s="109">
        <f>'28A'!AN$119</f>
        <v>0</v>
      </c>
      <c r="AR94" s="109">
        <f>'28A'!AO$119</f>
        <v>0</v>
      </c>
      <c r="AS94" s="109">
        <f>'28A'!AP$119</f>
        <v>0</v>
      </c>
      <c r="AT94" s="109">
        <f>'28A'!AQ$119</f>
        <v>0</v>
      </c>
      <c r="AU94" s="109">
        <f>'28A'!AR$119</f>
        <v>0</v>
      </c>
      <c r="AV94" s="109">
        <f>'28A'!AS$119</f>
        <v>0</v>
      </c>
      <c r="AW94" s="109">
        <f>'28A'!AT$119</f>
        <v>0</v>
      </c>
      <c r="AX94" s="109">
        <f>'28A'!AU$119</f>
        <v>0</v>
      </c>
      <c r="AY94" s="109">
        <f>'28A'!AV$119</f>
        <v>0</v>
      </c>
      <c r="AZ94" s="109">
        <f>'28A'!AW$119</f>
        <v>0</v>
      </c>
      <c r="BA94" s="109">
        <f>'28A'!AX$119</f>
        <v>0</v>
      </c>
      <c r="BB94" s="109">
        <f>'28A'!AY$119</f>
        <v>0</v>
      </c>
      <c r="BC94" s="109">
        <f>'28A'!AN$120</f>
        <v>0</v>
      </c>
      <c r="BD94" s="109">
        <f>'28A'!AO$120</f>
        <v>0</v>
      </c>
      <c r="BE94" s="109">
        <f>'28A'!AP$120</f>
        <v>0</v>
      </c>
      <c r="BF94" s="109">
        <f>'28A'!AQ$120</f>
        <v>0</v>
      </c>
      <c r="BG94" s="109">
        <f>'28A'!AR$120</f>
        <v>0</v>
      </c>
      <c r="BH94" s="109">
        <f>'28A'!AS$120</f>
        <v>0</v>
      </c>
      <c r="BI94" s="109">
        <f>'28A'!AT$120</f>
        <v>0</v>
      </c>
      <c r="BJ94" s="109">
        <f>'28A'!AU$120</f>
        <v>0</v>
      </c>
      <c r="BK94" s="109">
        <f>'28A'!AV$120</f>
        <v>0</v>
      </c>
      <c r="BL94" s="109">
        <f>'28A'!AW$120</f>
        <v>0</v>
      </c>
      <c r="BM94" s="109">
        <f>'28A'!AX$120</f>
        <v>0</v>
      </c>
      <c r="BN94" s="109">
        <f>'28A'!AY$120</f>
        <v>0</v>
      </c>
      <c r="BO94" s="109">
        <f>'28A'!AN$121</f>
        <v>0</v>
      </c>
      <c r="BP94" s="109">
        <f>'28A'!AO$121</f>
        <v>0</v>
      </c>
      <c r="BQ94" s="109">
        <f>'28A'!AP$121</f>
        <v>0</v>
      </c>
      <c r="BR94" s="109">
        <f>'28A'!AQ$121</f>
        <v>0</v>
      </c>
      <c r="BS94" s="109">
        <f>'28A'!AR$121</f>
        <v>0</v>
      </c>
      <c r="BT94" s="109">
        <f>'28A'!AS$121</f>
        <v>0</v>
      </c>
      <c r="BU94" s="109">
        <f>'28A'!AT$121</f>
        <v>0</v>
      </c>
      <c r="BV94" s="109">
        <f>'28A'!AU$121</f>
        <v>0</v>
      </c>
      <c r="BW94" s="109">
        <f>'28A'!AV$121</f>
        <v>0</v>
      </c>
      <c r="BX94" s="109">
        <f>'28A'!AW$121</f>
        <v>0</v>
      </c>
      <c r="BY94" s="109">
        <f>'28A'!AX$121</f>
        <v>0</v>
      </c>
      <c r="BZ94" s="109">
        <f>'28A'!AY$121</f>
        <v>0</v>
      </c>
      <c r="CA94" s="262">
        <f>'28A'!AN$122</f>
        <v>0</v>
      </c>
      <c r="CB94" s="262">
        <f>'28A'!AO$122</f>
        <v>0</v>
      </c>
      <c r="CC94" s="262">
        <f>'28A'!AP$122</f>
        <v>0</v>
      </c>
      <c r="CD94" s="262">
        <f>'28A'!AQ$122</f>
        <v>0</v>
      </c>
      <c r="CE94" s="262">
        <f>'28A'!AR$122</f>
        <v>0</v>
      </c>
      <c r="CF94" s="262">
        <f>'28A'!AS$122</f>
        <v>0</v>
      </c>
      <c r="CG94" s="262">
        <f>'28A'!AT$122</f>
        <v>0</v>
      </c>
      <c r="CH94" s="262">
        <f>'28A'!AU$122</f>
        <v>0</v>
      </c>
      <c r="CI94" s="262">
        <f>'28A'!AV$122</f>
        <v>0</v>
      </c>
      <c r="CJ94" s="262">
        <f>'28A'!AW$122</f>
        <v>0</v>
      </c>
      <c r="CK94" s="262">
        <f>'28A'!AX$122</f>
        <v>0</v>
      </c>
      <c r="CL94" s="262">
        <f>'28A'!AY$122</f>
        <v>0</v>
      </c>
      <c r="CM94" s="262">
        <f>'28A'!AN$123</f>
        <v>0</v>
      </c>
      <c r="CN94" s="262">
        <f>'28A'!AO$123</f>
        <v>0</v>
      </c>
      <c r="CO94" s="262">
        <f>'28A'!AP$123</f>
        <v>0</v>
      </c>
      <c r="CP94" s="262">
        <f>'28A'!AQ$123</f>
        <v>0</v>
      </c>
      <c r="CQ94" s="262">
        <f>'28A'!AR$123</f>
        <v>0</v>
      </c>
      <c r="CR94" s="262">
        <f>'28A'!AS$123</f>
        <v>0</v>
      </c>
      <c r="CS94" s="262">
        <f>'28A'!AT$123</f>
        <v>0</v>
      </c>
      <c r="CT94" s="262">
        <f>'28A'!AU$123</f>
        <v>0</v>
      </c>
      <c r="CU94" s="262">
        <f>'28A'!AV$123</f>
        <v>0</v>
      </c>
      <c r="CV94" s="262">
        <f>'28A'!AW$123</f>
        <v>0</v>
      </c>
      <c r="CW94" s="262">
        <f>'28A'!AX$123</f>
        <v>0</v>
      </c>
      <c r="CX94" s="262">
        <f>'28A'!AY$123</f>
        <v>0</v>
      </c>
      <c r="CY94" s="262">
        <f>'28A'!AN$124</f>
        <v>0</v>
      </c>
      <c r="CZ94" s="262">
        <f>'28A'!AO$124</f>
        <v>0</v>
      </c>
      <c r="DA94" s="262">
        <f>'28A'!AP$124</f>
        <v>0</v>
      </c>
      <c r="DB94" s="262">
        <f>'28A'!AQ$124</f>
        <v>0</v>
      </c>
      <c r="DC94" s="262">
        <f>'28A'!AR$124</f>
        <v>0</v>
      </c>
      <c r="DD94" s="262">
        <f>'28A'!AS$124</f>
        <v>0</v>
      </c>
      <c r="DE94" s="262">
        <f>'28A'!AT$124</f>
        <v>0</v>
      </c>
      <c r="DF94" s="262">
        <f>'28A'!AU$124</f>
        <v>0</v>
      </c>
      <c r="DG94" s="262">
        <f>'28A'!AV$124</f>
        <v>0</v>
      </c>
      <c r="DH94" s="262">
        <f>'28A'!AW$124</f>
        <v>0</v>
      </c>
      <c r="DI94" s="262">
        <f>'28A'!AX$124</f>
        <v>0</v>
      </c>
      <c r="DJ94" s="262">
        <f>'28A'!AY$124</f>
        <v>0</v>
      </c>
      <c r="DK94" s="109">
        <f>'28A'!AN$127</f>
        <v>0</v>
      </c>
      <c r="DL94" s="109">
        <f>'28A'!AO$127</f>
        <v>0</v>
      </c>
      <c r="DM94" s="109">
        <f>'28A'!AP$127</f>
        <v>0</v>
      </c>
      <c r="DN94" s="109">
        <f>'28A'!AQ$127</f>
        <v>0</v>
      </c>
      <c r="DO94" s="109">
        <f>'28A'!AR$127</f>
        <v>0</v>
      </c>
      <c r="DP94" s="109">
        <f>'28A'!AS$127</f>
        <v>0</v>
      </c>
      <c r="DQ94" s="109">
        <f>'28A'!AT$127</f>
        <v>0</v>
      </c>
      <c r="DR94" s="109">
        <f>'28A'!AU$127</f>
        <v>0</v>
      </c>
      <c r="DS94" s="109">
        <f>'28A'!AN$128</f>
        <v>0</v>
      </c>
      <c r="DT94" s="109">
        <f>'28A'!AO$128</f>
        <v>0</v>
      </c>
      <c r="DU94" s="109">
        <f>'28A'!AP$128</f>
        <v>0</v>
      </c>
      <c r="DV94" s="109">
        <f>'28A'!AQ$128</f>
        <v>0</v>
      </c>
      <c r="DW94" s="109">
        <f>'28A'!AR$128</f>
        <v>0</v>
      </c>
      <c r="DX94" s="109">
        <f>'28A'!AS$128</f>
        <v>0</v>
      </c>
      <c r="DY94" s="109">
        <f>'28A'!AT$128</f>
        <v>0</v>
      </c>
      <c r="DZ94" s="109">
        <f>'28A'!AU$128</f>
        <v>0</v>
      </c>
      <c r="EA94" s="109">
        <f>'28A'!AN$129</f>
        <v>0</v>
      </c>
      <c r="EB94" s="109">
        <f>'28A'!AO$129</f>
        <v>0</v>
      </c>
      <c r="EC94" s="109">
        <f>'28A'!AP$129</f>
        <v>0</v>
      </c>
      <c r="ED94" s="109">
        <f>'28A'!AQ$129</f>
        <v>0</v>
      </c>
      <c r="EE94" s="109">
        <f>'28A'!AR$129</f>
        <v>0</v>
      </c>
      <c r="EF94" s="109">
        <f>'28A'!AS$129</f>
        <v>0</v>
      </c>
      <c r="EG94" s="109">
        <f>'28A'!AT$129</f>
        <v>0</v>
      </c>
      <c r="EH94" s="109">
        <f>'28A'!AU$129</f>
        <v>0</v>
      </c>
      <c r="EI94" s="109">
        <f>'28A'!AN$130</f>
        <v>0</v>
      </c>
      <c r="EJ94" s="109">
        <f>'28A'!AO$130</f>
        <v>0</v>
      </c>
      <c r="EK94" s="109">
        <f>'28A'!AP$130</f>
        <v>0</v>
      </c>
      <c r="EL94" s="109">
        <f>'28A'!AQ$130</f>
        <v>0</v>
      </c>
      <c r="EM94" s="109">
        <f>'28A'!AR$130</f>
        <v>0</v>
      </c>
      <c r="EN94" s="109">
        <f>'28A'!AS$130</f>
        <v>0</v>
      </c>
      <c r="EO94" s="109">
        <f>'28A'!AT$130</f>
        <v>0</v>
      </c>
      <c r="EP94" s="109">
        <f>'28A'!AU$130</f>
        <v>0</v>
      </c>
      <c r="EQ94" s="109">
        <f>'28A'!AN$131</f>
        <v>0</v>
      </c>
      <c r="ER94" s="109">
        <f>'28A'!AO$131</f>
        <v>0</v>
      </c>
      <c r="ES94" s="109">
        <f>'28A'!AP$131</f>
        <v>0</v>
      </c>
      <c r="ET94" s="109">
        <f>'28A'!AQ$131</f>
        <v>0</v>
      </c>
      <c r="EU94" s="109">
        <f>'28A'!AR$131</f>
        <v>0</v>
      </c>
      <c r="EV94" s="109">
        <f>'28A'!AS$131</f>
        <v>0</v>
      </c>
      <c r="EW94" s="109">
        <f>'28A'!AT$131</f>
        <v>0</v>
      </c>
      <c r="EX94" s="109">
        <f>'28A'!AU$131</f>
        <v>0</v>
      </c>
      <c r="EY94" s="109">
        <f>'28A'!AN$132</f>
        <v>0</v>
      </c>
      <c r="EZ94" s="109">
        <f>'28A'!AO$132</f>
        <v>0</v>
      </c>
      <c r="FA94" s="109">
        <f>'28A'!AP$132</f>
        <v>0</v>
      </c>
      <c r="FB94" s="109">
        <f>'28A'!AQ$132</f>
        <v>0</v>
      </c>
      <c r="FC94" s="109">
        <f>'28A'!AR$132</f>
        <v>0</v>
      </c>
      <c r="FD94" s="109">
        <f>'28A'!AS$132</f>
        <v>0</v>
      </c>
      <c r="FE94" s="109">
        <f>'28A'!AT$132</f>
        <v>0</v>
      </c>
      <c r="FF94" s="109">
        <f>'28A'!AU$132</f>
        <v>0</v>
      </c>
      <c r="FG94" s="109">
        <f>'28A'!AN$133</f>
        <v>0</v>
      </c>
      <c r="FH94" s="109">
        <f>'28A'!AO$133</f>
        <v>0</v>
      </c>
      <c r="FI94" s="109">
        <f>'28A'!AP$133</f>
        <v>0</v>
      </c>
      <c r="FJ94" s="109">
        <f>'28A'!AQ$133</f>
        <v>0</v>
      </c>
      <c r="FK94" s="109">
        <f>'28A'!AR$133</f>
        <v>0</v>
      </c>
      <c r="FL94" s="109">
        <f>'28A'!AS$133</f>
        <v>0</v>
      </c>
      <c r="FM94" s="109">
        <f>'28A'!AT$133</f>
        <v>0</v>
      </c>
      <c r="FN94" s="109">
        <f>'28A'!AU$133</f>
        <v>0</v>
      </c>
      <c r="FO94" s="109">
        <f>'28A'!AN$134</f>
        <v>0</v>
      </c>
      <c r="FP94" s="109">
        <f>'28A'!AO$134</f>
        <v>0</v>
      </c>
      <c r="FQ94" s="109">
        <f>'28A'!AP$134</f>
        <v>0</v>
      </c>
      <c r="FR94" s="109">
        <f>'28A'!AQ$134</f>
        <v>0</v>
      </c>
      <c r="FS94" s="109">
        <f>'28A'!AR$134</f>
        <v>0</v>
      </c>
      <c r="FT94" s="109">
        <f>'28A'!AS$134</f>
        <v>0</v>
      </c>
      <c r="FU94" s="109">
        <f>'28A'!AT$134</f>
        <v>0</v>
      </c>
      <c r="FV94" s="109">
        <f>'28A'!AU$134</f>
        <v>0</v>
      </c>
      <c r="FW94" s="109">
        <f>'28A'!AN$137</f>
        <v>0</v>
      </c>
      <c r="FX94" s="109">
        <f>'28A'!AO$137</f>
        <v>0</v>
      </c>
      <c r="FY94" s="109">
        <f>'28A'!AP$137</f>
        <v>0</v>
      </c>
      <c r="FZ94" s="109">
        <f>'28A'!AQ$137</f>
        <v>0</v>
      </c>
      <c r="GA94" s="109">
        <f>'28A'!AR$137</f>
        <v>0</v>
      </c>
      <c r="GB94" s="109">
        <f>'28A'!AS$137</f>
        <v>0</v>
      </c>
      <c r="GC94" s="109">
        <f>'28A'!AT$137</f>
        <v>0</v>
      </c>
      <c r="GD94" s="109">
        <f>'28A'!AU$137</f>
        <v>0</v>
      </c>
      <c r="GE94" s="109">
        <f>'28A'!AN$138</f>
        <v>0</v>
      </c>
      <c r="GF94" s="109">
        <f>'28A'!AO$138</f>
        <v>0</v>
      </c>
      <c r="GG94" s="109">
        <f>'28A'!AP$138</f>
        <v>0</v>
      </c>
      <c r="GH94" s="109">
        <f>'28A'!AQ$138</f>
        <v>0</v>
      </c>
      <c r="GI94" s="109">
        <f>'28A'!AR$138</f>
        <v>0</v>
      </c>
      <c r="GJ94" s="109">
        <f>'28A'!AS$138</f>
        <v>0</v>
      </c>
      <c r="GK94" s="109">
        <f>'28A'!AT$138</f>
        <v>0</v>
      </c>
      <c r="GL94" s="109">
        <f>'28A'!AU$138</f>
        <v>0</v>
      </c>
      <c r="GM94" s="109">
        <f>'28A'!AN$139</f>
        <v>0</v>
      </c>
      <c r="GN94" s="109">
        <f>'28A'!AO$139</f>
        <v>0</v>
      </c>
      <c r="GO94" s="109">
        <f>'28A'!AP$139</f>
        <v>0</v>
      </c>
      <c r="GP94" s="109">
        <f>'28A'!AQ$139</f>
        <v>0</v>
      </c>
      <c r="GQ94" s="109">
        <f>'28A'!AR$139</f>
        <v>0</v>
      </c>
      <c r="GR94" s="109">
        <f>'28A'!AS$139</f>
        <v>0</v>
      </c>
      <c r="GS94" s="109">
        <f>'28A'!AT$139</f>
        <v>0</v>
      </c>
      <c r="GT94" s="109">
        <f>'28A'!AU$139</f>
        <v>0</v>
      </c>
      <c r="GU94" s="109">
        <f>'28A'!AN$140</f>
        <v>0</v>
      </c>
      <c r="GV94" s="109">
        <f>'28A'!AO$140</f>
        <v>0</v>
      </c>
      <c r="GW94" s="109">
        <f>'28A'!AP$140</f>
        <v>0</v>
      </c>
      <c r="GX94" s="109">
        <f>'28A'!AQ$140</f>
        <v>0</v>
      </c>
      <c r="GY94" s="109">
        <f>'28A'!AR$140</f>
        <v>0</v>
      </c>
      <c r="GZ94" s="109">
        <f>'28A'!AS$140</f>
        <v>0</v>
      </c>
      <c r="HA94" s="109">
        <f>'28A'!AT$140</f>
        <v>0</v>
      </c>
      <c r="HB94" s="109">
        <f>'28A'!AU$140</f>
        <v>0</v>
      </c>
      <c r="HC94" s="109">
        <f>'28A'!AN$141</f>
        <v>0</v>
      </c>
      <c r="HD94" s="109">
        <f>'28A'!AO$141</f>
        <v>0</v>
      </c>
      <c r="HE94" s="109">
        <f>'28A'!AP$141</f>
        <v>0</v>
      </c>
      <c r="HF94" s="109">
        <f>'28A'!AQ$141</f>
        <v>0</v>
      </c>
      <c r="HG94" s="109">
        <f>'28A'!AR$141</f>
        <v>0</v>
      </c>
      <c r="HH94" s="109">
        <f>'28A'!AS$141</f>
        <v>0</v>
      </c>
      <c r="HI94" s="109">
        <f>'28A'!AT$141</f>
        <v>0</v>
      </c>
      <c r="HJ94" s="109">
        <f>'28A'!AU$141</f>
        <v>0</v>
      </c>
      <c r="HK94" s="109">
        <f>'28A'!AN$142</f>
        <v>0</v>
      </c>
      <c r="HL94" s="109">
        <f>'28A'!AO$142</f>
        <v>0</v>
      </c>
      <c r="HM94" s="109">
        <f>'28A'!AP$142</f>
        <v>0</v>
      </c>
      <c r="HN94" s="109">
        <f>'28A'!AQ$142</f>
        <v>0</v>
      </c>
      <c r="HO94" s="109">
        <f>'28A'!AR$142</f>
        <v>0</v>
      </c>
      <c r="HP94" s="109">
        <f>'28A'!AS$142</f>
        <v>0</v>
      </c>
      <c r="HQ94" s="109">
        <f>'28A'!AT$142</f>
        <v>0</v>
      </c>
      <c r="HR94" s="109">
        <f>'28A'!AU$142</f>
        <v>0</v>
      </c>
      <c r="HS94" s="109">
        <f>'28A'!AN$143</f>
        <v>0</v>
      </c>
      <c r="HT94" s="109">
        <f>'28A'!AO$143</f>
        <v>0</v>
      </c>
      <c r="HU94" s="109">
        <f>'28A'!AP$143</f>
        <v>0</v>
      </c>
      <c r="HV94" s="109">
        <f>'28A'!AQ$143</f>
        <v>0</v>
      </c>
      <c r="HW94" s="109">
        <f>'28A'!AR$143</f>
        <v>0</v>
      </c>
      <c r="HX94" s="109">
        <f>'28A'!AS$143</f>
        <v>0</v>
      </c>
      <c r="HY94" s="109">
        <f>'28A'!AT$143</f>
        <v>0</v>
      </c>
      <c r="HZ94" s="109">
        <f>'28A'!AU$143</f>
        <v>0</v>
      </c>
      <c r="IA94" s="109">
        <f>'28A'!AN$144</f>
        <v>0</v>
      </c>
      <c r="IB94" s="109">
        <f>'28A'!AO$144</f>
        <v>0</v>
      </c>
      <c r="IC94" s="109">
        <f>'28A'!AP$144</f>
        <v>0</v>
      </c>
      <c r="ID94" s="109">
        <f>'28A'!AQ$144</f>
        <v>0</v>
      </c>
      <c r="IE94" s="109">
        <f>'28A'!AR$144</f>
        <v>0</v>
      </c>
      <c r="IF94" s="109">
        <f>'28A'!AS$144</f>
        <v>0</v>
      </c>
      <c r="IG94" s="109">
        <f>'28A'!AT$144</f>
        <v>0</v>
      </c>
      <c r="IH94" s="109">
        <f>'28A'!AU$144</f>
        <v>0</v>
      </c>
    </row>
    <row r="95" spans="18:242">
      <c r="R95" s="107">
        <v>29</v>
      </c>
      <c r="S95" s="109">
        <f>'29A'!AN$117</f>
        <v>0</v>
      </c>
      <c r="T95" s="109">
        <f>'29A'!AO$117</f>
        <v>0</v>
      </c>
      <c r="U95" s="109">
        <f>'29A'!AP$117</f>
        <v>0</v>
      </c>
      <c r="V95" s="109">
        <f>'29A'!AQ$117</f>
        <v>0</v>
      </c>
      <c r="W95" s="109">
        <f>'29A'!AR$117</f>
        <v>0</v>
      </c>
      <c r="X95" s="109">
        <f>'29A'!AS$117</f>
        <v>0</v>
      </c>
      <c r="Y95" s="109">
        <f>'29A'!AT$117</f>
        <v>0</v>
      </c>
      <c r="Z95" s="109">
        <f>'29A'!AU$117</f>
        <v>0</v>
      </c>
      <c r="AA95" s="109">
        <f>'29A'!AV$117</f>
        <v>0</v>
      </c>
      <c r="AB95" s="109">
        <f>'29A'!AW$117</f>
        <v>0</v>
      </c>
      <c r="AC95" s="109">
        <f>'29A'!AX$117</f>
        <v>0</v>
      </c>
      <c r="AD95" s="109">
        <f>'29A'!AY$117</f>
        <v>0</v>
      </c>
      <c r="AE95" s="109">
        <f>'29A'!AN$118</f>
        <v>0</v>
      </c>
      <c r="AF95" s="109">
        <f>'29A'!AO$118</f>
        <v>0</v>
      </c>
      <c r="AG95" s="109">
        <f>'29A'!AP$118</f>
        <v>0</v>
      </c>
      <c r="AH95" s="109">
        <f>'29A'!AQ$118</f>
        <v>0</v>
      </c>
      <c r="AI95" s="109">
        <f>'29A'!AR$118</f>
        <v>0</v>
      </c>
      <c r="AJ95" s="109">
        <f>'29A'!AS$118</f>
        <v>0</v>
      </c>
      <c r="AK95" s="109">
        <f>'29A'!AT$118</f>
        <v>0</v>
      </c>
      <c r="AL95" s="109">
        <f>'29A'!AU$118</f>
        <v>0</v>
      </c>
      <c r="AM95" s="109">
        <f>'29A'!AV$118</f>
        <v>0</v>
      </c>
      <c r="AN95" s="109">
        <f>'29A'!AW$118</f>
        <v>0</v>
      </c>
      <c r="AO95" s="109">
        <f>'29A'!AX$118</f>
        <v>0</v>
      </c>
      <c r="AP95" s="109">
        <f>'29A'!AY$118</f>
        <v>0</v>
      </c>
      <c r="AQ95" s="109">
        <f>'29A'!AN$119</f>
        <v>0</v>
      </c>
      <c r="AR95" s="109">
        <f>'29A'!AO$119</f>
        <v>0</v>
      </c>
      <c r="AS95" s="109">
        <f>'29A'!AP$119</f>
        <v>0</v>
      </c>
      <c r="AT95" s="109">
        <f>'29A'!AQ$119</f>
        <v>0</v>
      </c>
      <c r="AU95" s="109">
        <f>'29A'!AR$119</f>
        <v>0</v>
      </c>
      <c r="AV95" s="109">
        <f>'29A'!AS$119</f>
        <v>0</v>
      </c>
      <c r="AW95" s="109">
        <f>'29A'!AT$119</f>
        <v>0</v>
      </c>
      <c r="AX95" s="109">
        <f>'29A'!AU$119</f>
        <v>0</v>
      </c>
      <c r="AY95" s="109">
        <f>'29A'!AV$119</f>
        <v>0</v>
      </c>
      <c r="AZ95" s="109">
        <f>'29A'!AW$119</f>
        <v>0</v>
      </c>
      <c r="BA95" s="109">
        <f>'29A'!AX$119</f>
        <v>0</v>
      </c>
      <c r="BB95" s="109">
        <f>'29A'!AY$119</f>
        <v>0</v>
      </c>
      <c r="BC95" s="109">
        <f>'29A'!AN$120</f>
        <v>0</v>
      </c>
      <c r="BD95" s="109">
        <f>'29A'!AO$120</f>
        <v>0</v>
      </c>
      <c r="BE95" s="109">
        <f>'29A'!AP$120</f>
        <v>0</v>
      </c>
      <c r="BF95" s="109">
        <f>'29A'!AQ$120</f>
        <v>0</v>
      </c>
      <c r="BG95" s="109">
        <f>'29A'!AR$120</f>
        <v>0</v>
      </c>
      <c r="BH95" s="109">
        <f>'29A'!AS$120</f>
        <v>0</v>
      </c>
      <c r="BI95" s="109">
        <f>'29A'!AT$120</f>
        <v>0</v>
      </c>
      <c r="BJ95" s="109">
        <f>'29A'!AU$120</f>
        <v>0</v>
      </c>
      <c r="BK95" s="109">
        <f>'29A'!AV$120</f>
        <v>0</v>
      </c>
      <c r="BL95" s="109">
        <f>'29A'!AW$120</f>
        <v>0</v>
      </c>
      <c r="BM95" s="109">
        <f>'29A'!AX$120</f>
        <v>0</v>
      </c>
      <c r="BN95" s="109">
        <f>'29A'!AY$120</f>
        <v>0</v>
      </c>
      <c r="BO95" s="109">
        <f>'29A'!AN$121</f>
        <v>0</v>
      </c>
      <c r="BP95" s="109">
        <f>'29A'!AO$121</f>
        <v>0</v>
      </c>
      <c r="BQ95" s="109">
        <f>'29A'!AP$121</f>
        <v>0</v>
      </c>
      <c r="BR95" s="109">
        <f>'29A'!AQ$121</f>
        <v>0</v>
      </c>
      <c r="BS95" s="109">
        <f>'29A'!AR$121</f>
        <v>0</v>
      </c>
      <c r="BT95" s="109">
        <f>'29A'!AS$121</f>
        <v>0</v>
      </c>
      <c r="BU95" s="109">
        <f>'29A'!AT$121</f>
        <v>0</v>
      </c>
      <c r="BV95" s="109">
        <f>'29A'!AU$121</f>
        <v>0</v>
      </c>
      <c r="BW95" s="109">
        <f>'29A'!AV$121</f>
        <v>0</v>
      </c>
      <c r="BX95" s="109">
        <f>'29A'!AW$121</f>
        <v>0</v>
      </c>
      <c r="BY95" s="109">
        <f>'29A'!AX$121</f>
        <v>0</v>
      </c>
      <c r="BZ95" s="109">
        <f>'29A'!AY$121</f>
        <v>0</v>
      </c>
      <c r="CA95" s="262">
        <f>'29A'!AN$122</f>
        <v>0</v>
      </c>
      <c r="CB95" s="262">
        <f>'29A'!AO$122</f>
        <v>0</v>
      </c>
      <c r="CC95" s="262">
        <f>'29A'!AP$122</f>
        <v>0</v>
      </c>
      <c r="CD95" s="262">
        <f>'29A'!AQ$122</f>
        <v>0</v>
      </c>
      <c r="CE95" s="262">
        <f>'29A'!AR$122</f>
        <v>0</v>
      </c>
      <c r="CF95" s="262">
        <f>'29A'!AS$122</f>
        <v>0</v>
      </c>
      <c r="CG95" s="262">
        <f>'29A'!AT$122</f>
        <v>0</v>
      </c>
      <c r="CH95" s="262">
        <f>'29A'!AU$122</f>
        <v>0</v>
      </c>
      <c r="CI95" s="262">
        <f>'29A'!AV$122</f>
        <v>0</v>
      </c>
      <c r="CJ95" s="262">
        <f>'29A'!AW$122</f>
        <v>0</v>
      </c>
      <c r="CK95" s="262">
        <f>'29A'!AX$122</f>
        <v>0</v>
      </c>
      <c r="CL95" s="262">
        <f>'29A'!AY$122</f>
        <v>0</v>
      </c>
      <c r="CM95" s="262">
        <f>'29A'!AN$123</f>
        <v>0</v>
      </c>
      <c r="CN95" s="262">
        <f>'29A'!AO$123</f>
        <v>0</v>
      </c>
      <c r="CO95" s="262">
        <f>'29A'!AP$123</f>
        <v>0</v>
      </c>
      <c r="CP95" s="262">
        <f>'29A'!AQ$123</f>
        <v>0</v>
      </c>
      <c r="CQ95" s="262">
        <f>'29A'!AR$123</f>
        <v>0</v>
      </c>
      <c r="CR95" s="262">
        <f>'29A'!AS$123</f>
        <v>0</v>
      </c>
      <c r="CS95" s="262">
        <f>'29A'!AT$123</f>
        <v>0</v>
      </c>
      <c r="CT95" s="262">
        <f>'29A'!AU$123</f>
        <v>0</v>
      </c>
      <c r="CU95" s="262">
        <f>'29A'!AV$123</f>
        <v>0</v>
      </c>
      <c r="CV95" s="262">
        <f>'29A'!AW$123</f>
        <v>0</v>
      </c>
      <c r="CW95" s="262">
        <f>'29A'!AX$123</f>
        <v>0</v>
      </c>
      <c r="CX95" s="262">
        <f>'29A'!AY$123</f>
        <v>0</v>
      </c>
      <c r="CY95" s="262">
        <f>'29A'!AN$124</f>
        <v>0</v>
      </c>
      <c r="CZ95" s="262">
        <f>'29A'!AO$124</f>
        <v>0</v>
      </c>
      <c r="DA95" s="262">
        <f>'29A'!AP$124</f>
        <v>0</v>
      </c>
      <c r="DB95" s="262">
        <f>'29A'!AQ$124</f>
        <v>0</v>
      </c>
      <c r="DC95" s="262">
        <f>'29A'!AR$124</f>
        <v>0</v>
      </c>
      <c r="DD95" s="262">
        <f>'29A'!AS$124</f>
        <v>0</v>
      </c>
      <c r="DE95" s="262">
        <f>'29A'!AT$124</f>
        <v>0</v>
      </c>
      <c r="DF95" s="262">
        <f>'29A'!AU$124</f>
        <v>0</v>
      </c>
      <c r="DG95" s="262">
        <f>'29A'!AV$124</f>
        <v>0</v>
      </c>
      <c r="DH95" s="262">
        <f>'29A'!AW$124</f>
        <v>0</v>
      </c>
      <c r="DI95" s="262">
        <f>'29A'!AX$124</f>
        <v>0</v>
      </c>
      <c r="DJ95" s="262">
        <f>'29A'!AY$124</f>
        <v>0</v>
      </c>
      <c r="DK95" s="109">
        <f>'29A'!AN$127</f>
        <v>0</v>
      </c>
      <c r="DL95" s="109">
        <f>'29A'!AO$127</f>
        <v>0</v>
      </c>
      <c r="DM95" s="109">
        <f>'29A'!AP$127</f>
        <v>0</v>
      </c>
      <c r="DN95" s="109">
        <f>'29A'!AQ$127</f>
        <v>0</v>
      </c>
      <c r="DO95" s="109">
        <f>'29A'!AR$127</f>
        <v>0</v>
      </c>
      <c r="DP95" s="109">
        <f>'29A'!AS$127</f>
        <v>0</v>
      </c>
      <c r="DQ95" s="109">
        <f>'29A'!AT$127</f>
        <v>0</v>
      </c>
      <c r="DR95" s="109">
        <f>'29A'!AU$127</f>
        <v>0</v>
      </c>
      <c r="DS95" s="109">
        <f>'29A'!AN$128</f>
        <v>0</v>
      </c>
      <c r="DT95" s="109">
        <f>'29A'!AO$128</f>
        <v>0</v>
      </c>
      <c r="DU95" s="109">
        <f>'29A'!AP$128</f>
        <v>0</v>
      </c>
      <c r="DV95" s="109">
        <f>'29A'!AQ$128</f>
        <v>0</v>
      </c>
      <c r="DW95" s="109">
        <f>'29A'!AR$128</f>
        <v>0</v>
      </c>
      <c r="DX95" s="109">
        <f>'29A'!AS$128</f>
        <v>0</v>
      </c>
      <c r="DY95" s="109">
        <f>'29A'!AT$128</f>
        <v>0</v>
      </c>
      <c r="DZ95" s="109">
        <f>'29A'!AU$128</f>
        <v>0</v>
      </c>
      <c r="EA95" s="109">
        <f>'29A'!AN$129</f>
        <v>0</v>
      </c>
      <c r="EB95" s="109">
        <f>'29A'!AO$129</f>
        <v>0</v>
      </c>
      <c r="EC95" s="109">
        <f>'29A'!AP$129</f>
        <v>0</v>
      </c>
      <c r="ED95" s="109">
        <f>'29A'!AQ$129</f>
        <v>0</v>
      </c>
      <c r="EE95" s="109">
        <f>'29A'!AR$129</f>
        <v>0</v>
      </c>
      <c r="EF95" s="109">
        <f>'29A'!AS$129</f>
        <v>0</v>
      </c>
      <c r="EG95" s="109">
        <f>'29A'!AT$129</f>
        <v>0</v>
      </c>
      <c r="EH95" s="109">
        <f>'29A'!AU$129</f>
        <v>0</v>
      </c>
      <c r="EI95" s="109">
        <f>'29A'!AN$130</f>
        <v>0</v>
      </c>
      <c r="EJ95" s="109">
        <f>'29A'!AO$130</f>
        <v>0</v>
      </c>
      <c r="EK95" s="109">
        <f>'29A'!AP$130</f>
        <v>0</v>
      </c>
      <c r="EL95" s="109">
        <f>'29A'!AQ$130</f>
        <v>0</v>
      </c>
      <c r="EM95" s="109">
        <f>'29A'!AR$130</f>
        <v>0</v>
      </c>
      <c r="EN95" s="109">
        <f>'29A'!AS$130</f>
        <v>0</v>
      </c>
      <c r="EO95" s="109">
        <f>'29A'!AT$130</f>
        <v>0</v>
      </c>
      <c r="EP95" s="109">
        <f>'29A'!AU$130</f>
        <v>0</v>
      </c>
      <c r="EQ95" s="109">
        <f>'29A'!AN$131</f>
        <v>0</v>
      </c>
      <c r="ER95" s="109">
        <f>'29A'!AO$131</f>
        <v>0</v>
      </c>
      <c r="ES95" s="109">
        <f>'29A'!AP$131</f>
        <v>0</v>
      </c>
      <c r="ET95" s="109">
        <f>'29A'!AQ$131</f>
        <v>0</v>
      </c>
      <c r="EU95" s="109">
        <f>'29A'!AR$131</f>
        <v>0</v>
      </c>
      <c r="EV95" s="109">
        <f>'29A'!AS$131</f>
        <v>0</v>
      </c>
      <c r="EW95" s="109">
        <f>'29A'!AT$131</f>
        <v>0</v>
      </c>
      <c r="EX95" s="109">
        <f>'29A'!AU$131</f>
        <v>0</v>
      </c>
      <c r="EY95" s="109">
        <f>'29A'!AN$132</f>
        <v>0</v>
      </c>
      <c r="EZ95" s="109">
        <f>'29A'!AO$132</f>
        <v>0</v>
      </c>
      <c r="FA95" s="109">
        <f>'29A'!AP$132</f>
        <v>0</v>
      </c>
      <c r="FB95" s="109">
        <f>'29A'!AQ$132</f>
        <v>0</v>
      </c>
      <c r="FC95" s="109">
        <f>'29A'!AR$132</f>
        <v>0</v>
      </c>
      <c r="FD95" s="109">
        <f>'29A'!AS$132</f>
        <v>0</v>
      </c>
      <c r="FE95" s="109">
        <f>'29A'!AT$132</f>
        <v>0</v>
      </c>
      <c r="FF95" s="109">
        <f>'29A'!AU$132</f>
        <v>0</v>
      </c>
      <c r="FG95" s="109">
        <f>'29A'!AN$133</f>
        <v>0</v>
      </c>
      <c r="FH95" s="109">
        <f>'29A'!AO$133</f>
        <v>0</v>
      </c>
      <c r="FI95" s="109">
        <f>'29A'!AP$133</f>
        <v>0</v>
      </c>
      <c r="FJ95" s="109">
        <f>'29A'!AQ$133</f>
        <v>0</v>
      </c>
      <c r="FK95" s="109">
        <f>'29A'!AR$133</f>
        <v>0</v>
      </c>
      <c r="FL95" s="109">
        <f>'29A'!AS$133</f>
        <v>0</v>
      </c>
      <c r="FM95" s="109">
        <f>'29A'!AT$133</f>
        <v>0</v>
      </c>
      <c r="FN95" s="109">
        <f>'29A'!AU$133</f>
        <v>0</v>
      </c>
      <c r="FO95" s="109">
        <f>'29A'!AN$134</f>
        <v>0</v>
      </c>
      <c r="FP95" s="109">
        <f>'29A'!AO$134</f>
        <v>0</v>
      </c>
      <c r="FQ95" s="109">
        <f>'29A'!AP$134</f>
        <v>0</v>
      </c>
      <c r="FR95" s="109">
        <f>'29A'!AQ$134</f>
        <v>0</v>
      </c>
      <c r="FS95" s="109">
        <f>'29A'!AR$134</f>
        <v>0</v>
      </c>
      <c r="FT95" s="109">
        <f>'29A'!AS$134</f>
        <v>0</v>
      </c>
      <c r="FU95" s="109">
        <f>'29A'!AT$134</f>
        <v>0</v>
      </c>
      <c r="FV95" s="109">
        <f>'29A'!AU$134</f>
        <v>0</v>
      </c>
      <c r="FW95" s="109">
        <f>'29A'!AN$137</f>
        <v>0</v>
      </c>
      <c r="FX95" s="109">
        <f>'29A'!AO$137</f>
        <v>0</v>
      </c>
      <c r="FY95" s="109">
        <f>'29A'!AP$137</f>
        <v>0</v>
      </c>
      <c r="FZ95" s="109">
        <f>'29A'!AQ$137</f>
        <v>0</v>
      </c>
      <c r="GA95" s="109">
        <f>'29A'!AR$137</f>
        <v>0</v>
      </c>
      <c r="GB95" s="109">
        <f>'29A'!AS$137</f>
        <v>0</v>
      </c>
      <c r="GC95" s="109">
        <f>'29A'!AT$137</f>
        <v>0</v>
      </c>
      <c r="GD95" s="109">
        <f>'29A'!AU$137</f>
        <v>0</v>
      </c>
      <c r="GE95" s="109">
        <f>'29A'!AN$138</f>
        <v>0</v>
      </c>
      <c r="GF95" s="109">
        <f>'29A'!AO$138</f>
        <v>0</v>
      </c>
      <c r="GG95" s="109">
        <f>'29A'!AP$138</f>
        <v>0</v>
      </c>
      <c r="GH95" s="109">
        <f>'29A'!AQ$138</f>
        <v>0</v>
      </c>
      <c r="GI95" s="109">
        <f>'29A'!AR$138</f>
        <v>0</v>
      </c>
      <c r="GJ95" s="109">
        <f>'29A'!AS$138</f>
        <v>0</v>
      </c>
      <c r="GK95" s="109">
        <f>'29A'!AT$138</f>
        <v>0</v>
      </c>
      <c r="GL95" s="109">
        <f>'29A'!AU$138</f>
        <v>0</v>
      </c>
      <c r="GM95" s="109">
        <f>'29A'!AN$139</f>
        <v>0</v>
      </c>
      <c r="GN95" s="109">
        <f>'29A'!AO$139</f>
        <v>0</v>
      </c>
      <c r="GO95" s="109">
        <f>'29A'!AP$139</f>
        <v>0</v>
      </c>
      <c r="GP95" s="109">
        <f>'29A'!AQ$139</f>
        <v>0</v>
      </c>
      <c r="GQ95" s="109">
        <f>'29A'!AR$139</f>
        <v>0</v>
      </c>
      <c r="GR95" s="109">
        <f>'29A'!AS$139</f>
        <v>0</v>
      </c>
      <c r="GS95" s="109">
        <f>'29A'!AT$139</f>
        <v>0</v>
      </c>
      <c r="GT95" s="109">
        <f>'29A'!AU$139</f>
        <v>0</v>
      </c>
      <c r="GU95" s="109">
        <f>'29A'!AN$140</f>
        <v>0</v>
      </c>
      <c r="GV95" s="109">
        <f>'29A'!AO$140</f>
        <v>0</v>
      </c>
      <c r="GW95" s="109">
        <f>'29A'!AP$140</f>
        <v>0</v>
      </c>
      <c r="GX95" s="109">
        <f>'29A'!AQ$140</f>
        <v>0</v>
      </c>
      <c r="GY95" s="109">
        <f>'29A'!AR$140</f>
        <v>0</v>
      </c>
      <c r="GZ95" s="109">
        <f>'29A'!AS$140</f>
        <v>0</v>
      </c>
      <c r="HA95" s="109">
        <f>'29A'!AT$140</f>
        <v>0</v>
      </c>
      <c r="HB95" s="109">
        <f>'29A'!AU$140</f>
        <v>0</v>
      </c>
      <c r="HC95" s="109">
        <f>'29A'!AN$141</f>
        <v>0</v>
      </c>
      <c r="HD95" s="109">
        <f>'29A'!AO$141</f>
        <v>0</v>
      </c>
      <c r="HE95" s="109">
        <f>'29A'!AP$141</f>
        <v>0</v>
      </c>
      <c r="HF95" s="109">
        <f>'29A'!AQ$141</f>
        <v>0</v>
      </c>
      <c r="HG95" s="109">
        <f>'29A'!AR$141</f>
        <v>0</v>
      </c>
      <c r="HH95" s="109">
        <f>'29A'!AS$141</f>
        <v>0</v>
      </c>
      <c r="HI95" s="109">
        <f>'29A'!AT$141</f>
        <v>0</v>
      </c>
      <c r="HJ95" s="109">
        <f>'29A'!AU$141</f>
        <v>0</v>
      </c>
      <c r="HK95" s="109">
        <f>'29A'!AN$142</f>
        <v>0</v>
      </c>
      <c r="HL95" s="109">
        <f>'29A'!AO$142</f>
        <v>0</v>
      </c>
      <c r="HM95" s="109">
        <f>'29A'!AP$142</f>
        <v>0</v>
      </c>
      <c r="HN95" s="109">
        <f>'29A'!AQ$142</f>
        <v>0</v>
      </c>
      <c r="HO95" s="109">
        <f>'29A'!AR$142</f>
        <v>0</v>
      </c>
      <c r="HP95" s="109">
        <f>'29A'!AS$142</f>
        <v>0</v>
      </c>
      <c r="HQ95" s="109">
        <f>'29A'!AT$142</f>
        <v>0</v>
      </c>
      <c r="HR95" s="109">
        <f>'29A'!AU$142</f>
        <v>0</v>
      </c>
      <c r="HS95" s="109">
        <f>'29A'!AN$143</f>
        <v>0</v>
      </c>
      <c r="HT95" s="109">
        <f>'29A'!AO$143</f>
        <v>0</v>
      </c>
      <c r="HU95" s="109">
        <f>'29A'!AP$143</f>
        <v>0</v>
      </c>
      <c r="HV95" s="109">
        <f>'29A'!AQ$143</f>
        <v>0</v>
      </c>
      <c r="HW95" s="109">
        <f>'29A'!AR$143</f>
        <v>0</v>
      </c>
      <c r="HX95" s="109">
        <f>'29A'!AS$143</f>
        <v>0</v>
      </c>
      <c r="HY95" s="109">
        <f>'29A'!AT$143</f>
        <v>0</v>
      </c>
      <c r="HZ95" s="109">
        <f>'29A'!AU$143</f>
        <v>0</v>
      </c>
      <c r="IA95" s="109">
        <f>'29A'!AN$144</f>
        <v>0</v>
      </c>
      <c r="IB95" s="109">
        <f>'29A'!AO$144</f>
        <v>0</v>
      </c>
      <c r="IC95" s="109">
        <f>'29A'!AP$144</f>
        <v>0</v>
      </c>
      <c r="ID95" s="109">
        <f>'29A'!AQ$144</f>
        <v>0</v>
      </c>
      <c r="IE95" s="109">
        <f>'29A'!AR$144</f>
        <v>0</v>
      </c>
      <c r="IF95" s="109">
        <f>'29A'!AS$144</f>
        <v>0</v>
      </c>
      <c r="IG95" s="109">
        <f>'29A'!AT$144</f>
        <v>0</v>
      </c>
      <c r="IH95" s="109">
        <f>'29A'!AU$144</f>
        <v>0</v>
      </c>
    </row>
    <row r="96" spans="18:242">
      <c r="R96" s="107">
        <v>30</v>
      </c>
      <c r="S96" s="109">
        <f>'30A'!AN$117</f>
        <v>0</v>
      </c>
      <c r="T96" s="109">
        <f>'30A'!AO$117</f>
        <v>0</v>
      </c>
      <c r="U96" s="109">
        <f>'30A'!AP$117</f>
        <v>0</v>
      </c>
      <c r="V96" s="109">
        <f>'30A'!AQ$117</f>
        <v>0</v>
      </c>
      <c r="W96" s="109">
        <f>'30A'!AR$117</f>
        <v>0</v>
      </c>
      <c r="X96" s="109">
        <f>'30A'!AS$117</f>
        <v>0</v>
      </c>
      <c r="Y96" s="109">
        <f>'30A'!AT$117</f>
        <v>0</v>
      </c>
      <c r="Z96" s="109">
        <f>'30A'!AU$117</f>
        <v>0</v>
      </c>
      <c r="AA96" s="109">
        <f>'30A'!AV$117</f>
        <v>0</v>
      </c>
      <c r="AB96" s="109">
        <f>'30A'!AW$117</f>
        <v>0</v>
      </c>
      <c r="AC96" s="109">
        <f>'30A'!AX$117</f>
        <v>0</v>
      </c>
      <c r="AD96" s="109">
        <f>'30A'!AY$117</f>
        <v>0</v>
      </c>
      <c r="AE96" s="109">
        <f>'30A'!AN$118</f>
        <v>0</v>
      </c>
      <c r="AF96" s="109">
        <f>'30A'!AO$118</f>
        <v>0</v>
      </c>
      <c r="AG96" s="109">
        <f>'30A'!AP$118</f>
        <v>0</v>
      </c>
      <c r="AH96" s="109">
        <f>'30A'!AQ$118</f>
        <v>0</v>
      </c>
      <c r="AI96" s="109">
        <f>'30A'!AR$118</f>
        <v>0</v>
      </c>
      <c r="AJ96" s="109">
        <f>'30A'!AS$118</f>
        <v>0</v>
      </c>
      <c r="AK96" s="109">
        <f>'30A'!AT$118</f>
        <v>0</v>
      </c>
      <c r="AL96" s="109">
        <f>'30A'!AU$118</f>
        <v>0</v>
      </c>
      <c r="AM96" s="109">
        <f>'30A'!AV$118</f>
        <v>0</v>
      </c>
      <c r="AN96" s="109">
        <f>'30A'!AW$118</f>
        <v>0</v>
      </c>
      <c r="AO96" s="109">
        <f>'30A'!AX$118</f>
        <v>0</v>
      </c>
      <c r="AP96" s="109">
        <f>'30A'!AY$118</f>
        <v>0</v>
      </c>
      <c r="AQ96" s="109">
        <f>'30A'!AN$119</f>
        <v>0</v>
      </c>
      <c r="AR96" s="109">
        <f>'30A'!AO$119</f>
        <v>0</v>
      </c>
      <c r="AS96" s="109">
        <f>'30A'!AP$119</f>
        <v>0</v>
      </c>
      <c r="AT96" s="109">
        <f>'30A'!AQ$119</f>
        <v>0</v>
      </c>
      <c r="AU96" s="109">
        <f>'30A'!AR$119</f>
        <v>0</v>
      </c>
      <c r="AV96" s="109">
        <f>'30A'!AS$119</f>
        <v>0</v>
      </c>
      <c r="AW96" s="109">
        <f>'30A'!AT$119</f>
        <v>0</v>
      </c>
      <c r="AX96" s="109">
        <f>'30A'!AU$119</f>
        <v>0</v>
      </c>
      <c r="AY96" s="109">
        <f>'30A'!AV$119</f>
        <v>0</v>
      </c>
      <c r="AZ96" s="109">
        <f>'30A'!AW$119</f>
        <v>0</v>
      </c>
      <c r="BA96" s="109">
        <f>'30A'!AX$119</f>
        <v>0</v>
      </c>
      <c r="BB96" s="109">
        <f>'30A'!AY$119</f>
        <v>0</v>
      </c>
      <c r="BC96" s="109">
        <f>'30A'!AN$120</f>
        <v>0</v>
      </c>
      <c r="BD96" s="109">
        <f>'30A'!AO$120</f>
        <v>0</v>
      </c>
      <c r="BE96" s="109">
        <f>'30A'!AP$120</f>
        <v>0</v>
      </c>
      <c r="BF96" s="109">
        <f>'30A'!AQ$120</f>
        <v>0</v>
      </c>
      <c r="BG96" s="109">
        <f>'30A'!AR$120</f>
        <v>0</v>
      </c>
      <c r="BH96" s="109">
        <f>'30A'!AS$120</f>
        <v>0</v>
      </c>
      <c r="BI96" s="109">
        <f>'30A'!AT$120</f>
        <v>0</v>
      </c>
      <c r="BJ96" s="109">
        <f>'30A'!AU$120</f>
        <v>0</v>
      </c>
      <c r="BK96" s="109">
        <f>'30A'!AV$120</f>
        <v>0</v>
      </c>
      <c r="BL96" s="109">
        <f>'30A'!AW$120</f>
        <v>0</v>
      </c>
      <c r="BM96" s="109">
        <f>'30A'!AX$120</f>
        <v>0</v>
      </c>
      <c r="BN96" s="109">
        <f>'30A'!AY$120</f>
        <v>0</v>
      </c>
      <c r="BO96" s="109">
        <f>'30A'!AN$121</f>
        <v>0</v>
      </c>
      <c r="BP96" s="109">
        <f>'30A'!AO$121</f>
        <v>0</v>
      </c>
      <c r="BQ96" s="109">
        <f>'30A'!AP$121</f>
        <v>0</v>
      </c>
      <c r="BR96" s="109">
        <f>'30A'!AQ$121</f>
        <v>0</v>
      </c>
      <c r="BS96" s="109">
        <f>'30A'!AR$121</f>
        <v>0</v>
      </c>
      <c r="BT96" s="109">
        <f>'30A'!AS$121</f>
        <v>0</v>
      </c>
      <c r="BU96" s="109">
        <f>'30A'!AT$121</f>
        <v>0</v>
      </c>
      <c r="BV96" s="109">
        <f>'30A'!AU$121</f>
        <v>0</v>
      </c>
      <c r="BW96" s="109">
        <f>'30A'!AV$121</f>
        <v>0</v>
      </c>
      <c r="BX96" s="109">
        <f>'30A'!AW$121</f>
        <v>0</v>
      </c>
      <c r="BY96" s="109">
        <f>'30A'!AX$121</f>
        <v>0</v>
      </c>
      <c r="BZ96" s="109">
        <f>'30A'!AY$121</f>
        <v>0</v>
      </c>
      <c r="CA96" s="262">
        <f>'30A'!AN$122</f>
        <v>0</v>
      </c>
      <c r="CB96" s="262">
        <f>'30A'!AO$122</f>
        <v>0</v>
      </c>
      <c r="CC96" s="262">
        <f>'30A'!AP$122</f>
        <v>0</v>
      </c>
      <c r="CD96" s="262">
        <f>'30A'!AQ$122</f>
        <v>0</v>
      </c>
      <c r="CE96" s="262">
        <f>'30A'!AR$122</f>
        <v>0</v>
      </c>
      <c r="CF96" s="262">
        <f>'30A'!AS$122</f>
        <v>0</v>
      </c>
      <c r="CG96" s="262">
        <f>'30A'!AT$122</f>
        <v>0</v>
      </c>
      <c r="CH96" s="262">
        <f>'30A'!AU$122</f>
        <v>0</v>
      </c>
      <c r="CI96" s="262">
        <f>'30A'!AV$122</f>
        <v>0</v>
      </c>
      <c r="CJ96" s="262">
        <f>'30A'!AW$122</f>
        <v>0</v>
      </c>
      <c r="CK96" s="262">
        <f>'30A'!AX$122</f>
        <v>0</v>
      </c>
      <c r="CL96" s="262">
        <f>'30A'!AY$122</f>
        <v>0</v>
      </c>
      <c r="CM96" s="262">
        <f>'30A'!AN$123</f>
        <v>0</v>
      </c>
      <c r="CN96" s="262">
        <f>'30A'!AO$123</f>
        <v>0</v>
      </c>
      <c r="CO96" s="262">
        <f>'30A'!AP$123</f>
        <v>0</v>
      </c>
      <c r="CP96" s="262">
        <f>'30A'!AQ$123</f>
        <v>0</v>
      </c>
      <c r="CQ96" s="262">
        <f>'30A'!AR$123</f>
        <v>0</v>
      </c>
      <c r="CR96" s="262">
        <f>'30A'!AS$123</f>
        <v>0</v>
      </c>
      <c r="CS96" s="262">
        <f>'30A'!AT$123</f>
        <v>0</v>
      </c>
      <c r="CT96" s="262">
        <f>'30A'!AU$123</f>
        <v>0</v>
      </c>
      <c r="CU96" s="262">
        <f>'30A'!AV$123</f>
        <v>0</v>
      </c>
      <c r="CV96" s="262">
        <f>'30A'!AW$123</f>
        <v>0</v>
      </c>
      <c r="CW96" s="262">
        <f>'30A'!AX$123</f>
        <v>0</v>
      </c>
      <c r="CX96" s="262">
        <f>'30A'!AY$123</f>
        <v>0</v>
      </c>
      <c r="CY96" s="262">
        <f>'30A'!AN$124</f>
        <v>0</v>
      </c>
      <c r="CZ96" s="262">
        <f>'30A'!AO$124</f>
        <v>0</v>
      </c>
      <c r="DA96" s="262">
        <f>'30A'!AP$124</f>
        <v>0</v>
      </c>
      <c r="DB96" s="262">
        <f>'30A'!AQ$124</f>
        <v>0</v>
      </c>
      <c r="DC96" s="262">
        <f>'30A'!AR$124</f>
        <v>0</v>
      </c>
      <c r="DD96" s="262">
        <f>'30A'!AS$124</f>
        <v>0</v>
      </c>
      <c r="DE96" s="262">
        <f>'30A'!AT$124</f>
        <v>0</v>
      </c>
      <c r="DF96" s="262">
        <f>'30A'!AU$124</f>
        <v>0</v>
      </c>
      <c r="DG96" s="262">
        <f>'30A'!AV$124</f>
        <v>0</v>
      </c>
      <c r="DH96" s="262">
        <f>'30A'!AW$124</f>
        <v>0</v>
      </c>
      <c r="DI96" s="262">
        <f>'30A'!AX$124</f>
        <v>0</v>
      </c>
      <c r="DJ96" s="262">
        <f>'30A'!AY$124</f>
        <v>0</v>
      </c>
      <c r="DK96" s="109">
        <f>'30A'!AN$127</f>
        <v>0</v>
      </c>
      <c r="DL96" s="109">
        <f>'30A'!AO$127</f>
        <v>0</v>
      </c>
      <c r="DM96" s="109">
        <f>'30A'!AP$127</f>
        <v>0</v>
      </c>
      <c r="DN96" s="109">
        <f>'30A'!AQ$127</f>
        <v>0</v>
      </c>
      <c r="DO96" s="109">
        <f>'30A'!AR$127</f>
        <v>0</v>
      </c>
      <c r="DP96" s="109">
        <f>'30A'!AS$127</f>
        <v>0</v>
      </c>
      <c r="DQ96" s="109">
        <f>'30A'!AT$127</f>
        <v>0</v>
      </c>
      <c r="DR96" s="109">
        <f>'30A'!AU$127</f>
        <v>0</v>
      </c>
      <c r="DS96" s="109">
        <f>'30A'!AN$128</f>
        <v>0</v>
      </c>
      <c r="DT96" s="109">
        <f>'30A'!AO$128</f>
        <v>0</v>
      </c>
      <c r="DU96" s="109">
        <f>'30A'!AP$128</f>
        <v>0</v>
      </c>
      <c r="DV96" s="109">
        <f>'30A'!AQ$128</f>
        <v>0</v>
      </c>
      <c r="DW96" s="109">
        <f>'30A'!AR$128</f>
        <v>0</v>
      </c>
      <c r="DX96" s="109">
        <f>'30A'!AS$128</f>
        <v>0</v>
      </c>
      <c r="DY96" s="109">
        <f>'30A'!AT$128</f>
        <v>0</v>
      </c>
      <c r="DZ96" s="109">
        <f>'30A'!AU$128</f>
        <v>0</v>
      </c>
      <c r="EA96" s="109">
        <f>'30A'!AN$129</f>
        <v>0</v>
      </c>
      <c r="EB96" s="109">
        <f>'30A'!AO$129</f>
        <v>0</v>
      </c>
      <c r="EC96" s="109">
        <f>'30A'!AP$129</f>
        <v>0</v>
      </c>
      <c r="ED96" s="109">
        <f>'30A'!AQ$129</f>
        <v>0</v>
      </c>
      <c r="EE96" s="109">
        <f>'30A'!AR$129</f>
        <v>0</v>
      </c>
      <c r="EF96" s="109">
        <f>'30A'!AS$129</f>
        <v>0</v>
      </c>
      <c r="EG96" s="109">
        <f>'30A'!AT$129</f>
        <v>0</v>
      </c>
      <c r="EH96" s="109">
        <f>'30A'!AU$129</f>
        <v>0</v>
      </c>
      <c r="EI96" s="109">
        <f>'30A'!AN$130</f>
        <v>0</v>
      </c>
      <c r="EJ96" s="109">
        <f>'30A'!AO$130</f>
        <v>0</v>
      </c>
      <c r="EK96" s="109">
        <f>'30A'!AP$130</f>
        <v>0</v>
      </c>
      <c r="EL96" s="109">
        <f>'30A'!AQ$130</f>
        <v>0</v>
      </c>
      <c r="EM96" s="109">
        <f>'30A'!AR$130</f>
        <v>0</v>
      </c>
      <c r="EN96" s="109">
        <f>'30A'!AS$130</f>
        <v>0</v>
      </c>
      <c r="EO96" s="109">
        <f>'30A'!AT$130</f>
        <v>0</v>
      </c>
      <c r="EP96" s="109">
        <f>'30A'!AU$130</f>
        <v>0</v>
      </c>
      <c r="EQ96" s="109">
        <f>'30A'!AN$131</f>
        <v>0</v>
      </c>
      <c r="ER96" s="109">
        <f>'30A'!AO$131</f>
        <v>0</v>
      </c>
      <c r="ES96" s="109">
        <f>'30A'!AP$131</f>
        <v>0</v>
      </c>
      <c r="ET96" s="109">
        <f>'30A'!AQ$131</f>
        <v>0</v>
      </c>
      <c r="EU96" s="109">
        <f>'30A'!AR$131</f>
        <v>0</v>
      </c>
      <c r="EV96" s="109">
        <f>'30A'!AS$131</f>
        <v>0</v>
      </c>
      <c r="EW96" s="109">
        <f>'30A'!AT$131</f>
        <v>0</v>
      </c>
      <c r="EX96" s="109">
        <f>'30A'!AU$131</f>
        <v>0</v>
      </c>
      <c r="EY96" s="109">
        <f>'30A'!AN$132</f>
        <v>0</v>
      </c>
      <c r="EZ96" s="109">
        <f>'30A'!AO$132</f>
        <v>0</v>
      </c>
      <c r="FA96" s="109">
        <f>'30A'!AP$132</f>
        <v>0</v>
      </c>
      <c r="FB96" s="109">
        <f>'30A'!AQ$132</f>
        <v>0</v>
      </c>
      <c r="FC96" s="109">
        <f>'30A'!AR$132</f>
        <v>0</v>
      </c>
      <c r="FD96" s="109">
        <f>'30A'!AS$132</f>
        <v>0</v>
      </c>
      <c r="FE96" s="109">
        <f>'30A'!AT$132</f>
        <v>0</v>
      </c>
      <c r="FF96" s="109">
        <f>'30A'!AU$132</f>
        <v>0</v>
      </c>
      <c r="FG96" s="109">
        <f>'30A'!AN$133</f>
        <v>0</v>
      </c>
      <c r="FH96" s="109">
        <f>'30A'!AO$133</f>
        <v>0</v>
      </c>
      <c r="FI96" s="109">
        <f>'30A'!AP$133</f>
        <v>0</v>
      </c>
      <c r="FJ96" s="109">
        <f>'30A'!AQ$133</f>
        <v>0</v>
      </c>
      <c r="FK96" s="109">
        <f>'30A'!AR$133</f>
        <v>0</v>
      </c>
      <c r="FL96" s="109">
        <f>'30A'!AS$133</f>
        <v>0</v>
      </c>
      <c r="FM96" s="109">
        <f>'30A'!AT$133</f>
        <v>0</v>
      </c>
      <c r="FN96" s="109">
        <f>'30A'!AU$133</f>
        <v>0</v>
      </c>
      <c r="FO96" s="109">
        <f>'30A'!AN$134</f>
        <v>0</v>
      </c>
      <c r="FP96" s="109">
        <f>'30A'!AO$134</f>
        <v>0</v>
      </c>
      <c r="FQ96" s="109">
        <f>'30A'!AP$134</f>
        <v>0</v>
      </c>
      <c r="FR96" s="109">
        <f>'30A'!AQ$134</f>
        <v>0</v>
      </c>
      <c r="FS96" s="109">
        <f>'30A'!AR$134</f>
        <v>0</v>
      </c>
      <c r="FT96" s="109">
        <f>'30A'!AS$134</f>
        <v>0</v>
      </c>
      <c r="FU96" s="109">
        <f>'30A'!AT$134</f>
        <v>0</v>
      </c>
      <c r="FV96" s="109">
        <f>'30A'!AU$134</f>
        <v>0</v>
      </c>
      <c r="FW96" s="109">
        <f>'30A'!AN$137</f>
        <v>0</v>
      </c>
      <c r="FX96" s="109">
        <f>'30A'!AO$137</f>
        <v>0</v>
      </c>
      <c r="FY96" s="109">
        <f>'30A'!AP$137</f>
        <v>0</v>
      </c>
      <c r="FZ96" s="109">
        <f>'30A'!AQ$137</f>
        <v>0</v>
      </c>
      <c r="GA96" s="109">
        <f>'30A'!AR$137</f>
        <v>0</v>
      </c>
      <c r="GB96" s="109">
        <f>'30A'!AS$137</f>
        <v>0</v>
      </c>
      <c r="GC96" s="109">
        <f>'30A'!AT$137</f>
        <v>0</v>
      </c>
      <c r="GD96" s="109">
        <f>'30A'!AU$137</f>
        <v>0</v>
      </c>
      <c r="GE96" s="109">
        <f>'30A'!AN$138</f>
        <v>0</v>
      </c>
      <c r="GF96" s="109">
        <f>'30A'!AO$138</f>
        <v>0</v>
      </c>
      <c r="GG96" s="109">
        <f>'30A'!AP$138</f>
        <v>0</v>
      </c>
      <c r="GH96" s="109">
        <f>'30A'!AQ$138</f>
        <v>0</v>
      </c>
      <c r="GI96" s="109">
        <f>'30A'!AR$138</f>
        <v>0</v>
      </c>
      <c r="GJ96" s="109">
        <f>'30A'!AS$138</f>
        <v>0</v>
      </c>
      <c r="GK96" s="109">
        <f>'30A'!AT$138</f>
        <v>0</v>
      </c>
      <c r="GL96" s="109">
        <f>'30A'!AU$138</f>
        <v>0</v>
      </c>
      <c r="GM96" s="109">
        <f>'30A'!AN$139</f>
        <v>0</v>
      </c>
      <c r="GN96" s="109">
        <f>'30A'!AO$139</f>
        <v>0</v>
      </c>
      <c r="GO96" s="109">
        <f>'30A'!AP$139</f>
        <v>0</v>
      </c>
      <c r="GP96" s="109">
        <f>'30A'!AQ$139</f>
        <v>0</v>
      </c>
      <c r="GQ96" s="109">
        <f>'30A'!AR$139</f>
        <v>0</v>
      </c>
      <c r="GR96" s="109">
        <f>'30A'!AS$139</f>
        <v>0</v>
      </c>
      <c r="GS96" s="109">
        <f>'30A'!AT$139</f>
        <v>0</v>
      </c>
      <c r="GT96" s="109">
        <f>'30A'!AU$139</f>
        <v>0</v>
      </c>
      <c r="GU96" s="109">
        <f>'30A'!AN$140</f>
        <v>0</v>
      </c>
      <c r="GV96" s="109">
        <f>'30A'!AO$140</f>
        <v>0</v>
      </c>
      <c r="GW96" s="109">
        <f>'30A'!AP$140</f>
        <v>0</v>
      </c>
      <c r="GX96" s="109">
        <f>'30A'!AQ$140</f>
        <v>0</v>
      </c>
      <c r="GY96" s="109">
        <f>'30A'!AR$140</f>
        <v>0</v>
      </c>
      <c r="GZ96" s="109">
        <f>'30A'!AS$140</f>
        <v>0</v>
      </c>
      <c r="HA96" s="109">
        <f>'30A'!AT$140</f>
        <v>0</v>
      </c>
      <c r="HB96" s="109">
        <f>'30A'!AU$140</f>
        <v>0</v>
      </c>
      <c r="HC96" s="109">
        <f>'30A'!AN$141</f>
        <v>0</v>
      </c>
      <c r="HD96" s="109">
        <f>'30A'!AO$141</f>
        <v>0</v>
      </c>
      <c r="HE96" s="109">
        <f>'30A'!AP$141</f>
        <v>0</v>
      </c>
      <c r="HF96" s="109">
        <f>'30A'!AQ$141</f>
        <v>0</v>
      </c>
      <c r="HG96" s="109">
        <f>'30A'!AR$141</f>
        <v>0</v>
      </c>
      <c r="HH96" s="109">
        <f>'30A'!AS$141</f>
        <v>0</v>
      </c>
      <c r="HI96" s="109">
        <f>'30A'!AT$141</f>
        <v>0</v>
      </c>
      <c r="HJ96" s="109">
        <f>'30A'!AU$141</f>
        <v>0</v>
      </c>
      <c r="HK96" s="109">
        <f>'30A'!AN$142</f>
        <v>0</v>
      </c>
      <c r="HL96" s="109">
        <f>'30A'!AO$142</f>
        <v>0</v>
      </c>
      <c r="HM96" s="109">
        <f>'30A'!AP$142</f>
        <v>0</v>
      </c>
      <c r="HN96" s="109">
        <f>'30A'!AQ$142</f>
        <v>0</v>
      </c>
      <c r="HO96" s="109">
        <f>'30A'!AR$142</f>
        <v>0</v>
      </c>
      <c r="HP96" s="109">
        <f>'30A'!AS$142</f>
        <v>0</v>
      </c>
      <c r="HQ96" s="109">
        <f>'30A'!AT$142</f>
        <v>0</v>
      </c>
      <c r="HR96" s="109">
        <f>'30A'!AU$142</f>
        <v>0</v>
      </c>
      <c r="HS96" s="109">
        <f>'30A'!AN$143</f>
        <v>0</v>
      </c>
      <c r="HT96" s="109">
        <f>'30A'!AO$143</f>
        <v>0</v>
      </c>
      <c r="HU96" s="109">
        <f>'30A'!AP$143</f>
        <v>0</v>
      </c>
      <c r="HV96" s="109">
        <f>'30A'!AQ$143</f>
        <v>0</v>
      </c>
      <c r="HW96" s="109">
        <f>'30A'!AR$143</f>
        <v>0</v>
      </c>
      <c r="HX96" s="109">
        <f>'30A'!AS$143</f>
        <v>0</v>
      </c>
      <c r="HY96" s="109">
        <f>'30A'!AT$143</f>
        <v>0</v>
      </c>
      <c r="HZ96" s="109">
        <f>'30A'!AU$143</f>
        <v>0</v>
      </c>
      <c r="IA96" s="109">
        <f>'30A'!AN$144</f>
        <v>0</v>
      </c>
      <c r="IB96" s="109">
        <f>'30A'!AO$144</f>
        <v>0</v>
      </c>
      <c r="IC96" s="109">
        <f>'30A'!AP$144</f>
        <v>0</v>
      </c>
      <c r="ID96" s="109">
        <f>'30A'!AQ$144</f>
        <v>0</v>
      </c>
      <c r="IE96" s="109">
        <f>'30A'!AR$144</f>
        <v>0</v>
      </c>
      <c r="IF96" s="109">
        <f>'30A'!AS$144</f>
        <v>0</v>
      </c>
      <c r="IG96" s="109">
        <f>'30A'!AT$144</f>
        <v>0</v>
      </c>
      <c r="IH96" s="109">
        <f>'30A'!AU$144</f>
        <v>0</v>
      </c>
    </row>
  </sheetData>
  <mergeCells count="11">
    <mergeCell ref="II6:KF6"/>
    <mergeCell ref="KG6:KM6"/>
    <mergeCell ref="DK6:FV6"/>
    <mergeCell ref="S65:DJ65"/>
    <mergeCell ref="DK65:FV65"/>
    <mergeCell ref="FW65:IH65"/>
    <mergeCell ref="A6:A7"/>
    <mergeCell ref="B6:B7"/>
    <mergeCell ref="C6:R6"/>
    <mergeCell ref="FW6:IH6"/>
    <mergeCell ref="S6:DJ6"/>
  </mergeCells>
  <hyperlinks>
    <hyperlink ref="D1" location="'LSX SẮT'!A1" display="LSX SẮT" xr:uid="{00000000-0004-0000-0800-000000000000}"/>
    <hyperlink ref="E1" location="'LSX GỖ'!A1" display="LSX GỖ" xr:uid="{00000000-0004-0000-08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ommandButton2">
          <controlPr defaultSize="0" autoLine="0" r:id="rId5">
            <anchor moveWithCells="1">
              <from>
                <xdr:col>338</xdr:col>
                <xdr:colOff>0</xdr:colOff>
                <xdr:row>2</xdr:row>
                <xdr:rowOff>121920</xdr:rowOff>
              </from>
              <to>
                <xdr:col>339</xdr:col>
                <xdr:colOff>487680</xdr:colOff>
                <xdr:row>2</xdr:row>
                <xdr:rowOff>373380</xdr:rowOff>
              </to>
            </anchor>
          </controlPr>
        </control>
      </mc:Choice>
      <mc:Fallback>
        <control shapeId="6147" r:id="rId4" name="CommandButton2"/>
      </mc:Fallback>
    </mc:AlternateContent>
    <mc:AlternateContent xmlns:mc="http://schemas.openxmlformats.org/markup-compatibility/2006">
      <mc:Choice Requires="x14">
        <control shapeId="6145" r:id="rId6" name="CommandButton1">
          <controlPr defaultSize="0" autoLine="0" r:id="rId7">
            <anchor moveWithCells="1">
              <from>
                <xdr:col>338</xdr:col>
                <xdr:colOff>0</xdr:colOff>
                <xdr:row>1</xdr:row>
                <xdr:rowOff>152400</xdr:rowOff>
              </from>
              <to>
                <xdr:col>339</xdr:col>
                <xdr:colOff>487680</xdr:colOff>
                <xdr:row>1</xdr:row>
                <xdr:rowOff>403860</xdr:rowOff>
              </to>
            </anchor>
          </controlPr>
        </control>
      </mc:Choice>
      <mc:Fallback>
        <control shapeId="6145" r:id="rId6"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BJ756"/>
  <sheetViews>
    <sheetView tabSelected="1" view="pageBreakPreview" topLeftCell="A25" zoomScale="55" zoomScaleNormal="100" zoomScaleSheetLayoutView="55" workbookViewId="0">
      <selection activeCell="U118" sqref="U118"/>
    </sheetView>
  </sheetViews>
  <sheetFormatPr defaultColWidth="9" defaultRowHeight="13.2" outlineLevelRow="2"/>
  <cols>
    <col min="1" max="1" width="5.81640625" style="4" customWidth="1"/>
    <col min="2" max="2" width="22.1796875" style="4" customWidth="1"/>
    <col min="3" max="3" width="7.54296875" style="4" customWidth="1"/>
    <col min="4" max="4" width="5.453125" style="4" customWidth="1"/>
    <col min="5" max="5" width="6.36328125" style="4" customWidth="1"/>
    <col min="6" max="6" width="6.453125" style="3" customWidth="1"/>
    <col min="7" max="7" width="7.1796875" style="3" customWidth="1"/>
    <col min="8" max="9" width="7.81640625" style="3" customWidth="1"/>
    <col min="10" max="10" width="7.1796875" style="3" customWidth="1"/>
    <col min="11" max="11" width="8.453125" style="4" customWidth="1"/>
    <col min="12" max="12" width="8.08984375" style="4" customWidth="1"/>
    <col min="13" max="13" width="7.453125" style="4" customWidth="1"/>
    <col min="14" max="14" width="9.81640625" style="4" customWidth="1"/>
    <col min="15" max="18" width="6.1796875" style="4" customWidth="1"/>
    <col min="19" max="19" width="10.453125" style="4" customWidth="1"/>
    <col min="20" max="21" width="7.453125" style="4" customWidth="1"/>
    <col min="22" max="23" width="9" style="4"/>
    <col min="24" max="24" width="9.54296875" style="4" customWidth="1"/>
    <col min="25" max="25" width="15" style="4" customWidth="1"/>
    <col min="26" max="39" width="9" style="4" customWidth="1"/>
    <col min="40" max="40" width="10.453125" style="4" customWidth="1"/>
    <col min="41" max="62" width="9" style="4" customWidth="1"/>
    <col min="63" max="16384" width="9" style="4"/>
  </cols>
  <sheetData>
    <row r="1" spans="1:24" ht="17.25" customHeight="1">
      <c r="A1" s="4" t="s">
        <v>768</v>
      </c>
      <c r="C1" s="383"/>
      <c r="D1" s="383"/>
      <c r="E1" s="383"/>
      <c r="F1" s="383"/>
      <c r="G1" s="383"/>
      <c r="H1" s="383"/>
      <c r="I1" s="4"/>
      <c r="J1" s="4"/>
    </row>
    <row r="2" spans="1:24" ht="18.899999999999999" customHeight="1">
      <c r="C2" s="383"/>
      <c r="D2" s="383"/>
      <c r="E2" s="239" t="s">
        <v>769</v>
      </c>
      <c r="F2" s="383"/>
      <c r="G2" s="383"/>
      <c r="H2" s="383"/>
      <c r="I2" s="4"/>
      <c r="J2" s="4"/>
      <c r="Q2" s="49"/>
    </row>
    <row r="3" spans="1:24" ht="18.899999999999999" customHeight="1">
      <c r="C3" s="383"/>
      <c r="D3" s="383"/>
      <c r="E3" s="383"/>
      <c r="F3" s="383"/>
      <c r="G3" s="383"/>
      <c r="H3" s="383"/>
      <c r="I3" s="4"/>
      <c r="J3" s="4"/>
      <c r="T3" s="4">
        <v>4</v>
      </c>
    </row>
    <row r="4" spans="1:24" ht="2.1" customHeight="1">
      <c r="A4" s="47"/>
      <c r="B4" s="47"/>
      <c r="C4" s="47"/>
      <c r="D4" s="47"/>
      <c r="E4" s="47"/>
      <c r="F4" s="48"/>
      <c r="G4" s="48"/>
      <c r="H4" s="48"/>
      <c r="I4" s="48"/>
      <c r="J4" s="48"/>
      <c r="K4" s="47"/>
      <c r="L4" s="47"/>
      <c r="M4" s="47"/>
      <c r="N4" s="47"/>
      <c r="O4" s="47"/>
      <c r="P4" s="47"/>
      <c r="Q4" s="47"/>
      <c r="R4" s="47"/>
      <c r="S4" s="47"/>
      <c r="T4" s="47"/>
      <c r="U4" s="47"/>
    </row>
    <row r="5" spans="1:24" s="19" customFormat="1" ht="25.5" customHeight="1" thickBot="1">
      <c r="A5" s="738" t="s">
        <v>770</v>
      </c>
      <c r="B5" s="738"/>
      <c r="C5" s="738"/>
      <c r="D5" s="738"/>
      <c r="E5" s="738"/>
      <c r="F5" s="738"/>
      <c r="G5" s="738"/>
      <c r="H5" s="738"/>
      <c r="I5" s="738"/>
      <c r="J5" s="738"/>
      <c r="K5" s="738"/>
      <c r="L5" s="738"/>
      <c r="M5" s="738"/>
      <c r="N5" s="738"/>
      <c r="O5" s="738"/>
      <c r="P5" s="738"/>
      <c r="Q5" s="738"/>
      <c r="R5" s="738"/>
      <c r="S5" s="738"/>
      <c r="T5" s="76"/>
      <c r="U5" s="76"/>
    </row>
    <row r="6" spans="1:24" ht="15.9" customHeight="1">
      <c r="A6" s="746"/>
      <c r="B6" s="747"/>
      <c r="C6" s="747"/>
      <c r="D6" s="748"/>
      <c r="E6" s="27" t="s">
        <v>771</v>
      </c>
      <c r="F6" s="28"/>
      <c r="G6" s="64" t="s">
        <v>772</v>
      </c>
      <c r="H6" s="64"/>
      <c r="I6" s="68" t="s">
        <v>773</v>
      </c>
      <c r="J6" s="80" t="s">
        <v>774</v>
      </c>
      <c r="K6" s="80" t="s">
        <v>775</v>
      </c>
      <c r="L6" s="81" t="s">
        <v>776</v>
      </c>
      <c r="M6" s="80"/>
      <c r="N6" s="67" t="s">
        <v>777</v>
      </c>
      <c r="O6" s="67"/>
      <c r="P6" s="323"/>
      <c r="Q6" s="15"/>
      <c r="R6" s="739" t="s">
        <v>778</v>
      </c>
      <c r="S6" s="740"/>
      <c r="T6" s="16" t="s">
        <v>779</v>
      </c>
      <c r="U6" s="899"/>
    </row>
    <row r="7" spans="1:24" ht="15.9" customHeight="1">
      <c r="A7" s="749"/>
      <c r="B7" s="750"/>
      <c r="C7" s="750"/>
      <c r="D7" s="751"/>
      <c r="E7" s="384" t="s">
        <v>780</v>
      </c>
      <c r="F7" s="29"/>
      <c r="G7" s="65" t="s">
        <v>1002</v>
      </c>
      <c r="H7" s="65"/>
      <c r="I7" s="68" t="s">
        <v>781</v>
      </c>
      <c r="J7" s="68"/>
      <c r="K7" s="68"/>
      <c r="L7" s="585"/>
      <c r="M7" s="68"/>
      <c r="N7" s="56" t="s">
        <v>782</v>
      </c>
      <c r="O7" s="56"/>
      <c r="P7" s="240"/>
      <c r="Q7" s="14"/>
      <c r="R7" s="741"/>
      <c r="S7" s="742"/>
      <c r="T7" s="385"/>
      <c r="U7" s="900"/>
    </row>
    <row r="8" spans="1:24" ht="15.9" customHeight="1">
      <c r="A8" s="749"/>
      <c r="B8" s="750"/>
      <c r="C8" s="750"/>
      <c r="D8" s="751"/>
      <c r="E8" s="384" t="s">
        <v>783</v>
      </c>
      <c r="F8" s="29"/>
      <c r="G8" s="65"/>
      <c r="H8" s="65"/>
      <c r="I8" s="68" t="s">
        <v>784</v>
      </c>
      <c r="J8" s="68"/>
      <c r="K8" s="68"/>
      <c r="L8" s="585"/>
      <c r="M8" s="68"/>
      <c r="N8" s="56" t="s">
        <v>785</v>
      </c>
      <c r="O8" s="56"/>
      <c r="P8" s="240"/>
      <c r="Q8" s="14"/>
      <c r="R8" s="569">
        <v>100</v>
      </c>
      <c r="S8" s="570" t="s">
        <v>786</v>
      </c>
      <c r="T8" s="386">
        <v>1</v>
      </c>
      <c r="U8" s="901"/>
    </row>
    <row r="9" spans="1:24" ht="15.9" customHeight="1">
      <c r="A9" s="749"/>
      <c r="B9" s="750"/>
      <c r="C9" s="750"/>
      <c r="D9" s="751"/>
      <c r="E9" s="30" t="s">
        <v>787</v>
      </c>
      <c r="F9" s="31"/>
      <c r="G9" s="66" t="s">
        <v>1010</v>
      </c>
      <c r="H9" s="66"/>
      <c r="I9" s="68"/>
      <c r="J9" s="68"/>
      <c r="K9" s="68"/>
      <c r="L9" s="585"/>
      <c r="M9" s="68"/>
      <c r="N9" s="56" t="s">
        <v>788</v>
      </c>
      <c r="O9" s="56"/>
      <c r="P9" s="240"/>
      <c r="Q9" s="14"/>
      <c r="R9" s="741"/>
      <c r="S9" s="742"/>
      <c r="T9" s="386"/>
      <c r="U9" s="901"/>
    </row>
    <row r="10" spans="1:24" ht="15.9" customHeight="1">
      <c r="A10" s="749"/>
      <c r="B10" s="750"/>
      <c r="C10" s="750"/>
      <c r="D10" s="751"/>
      <c r="E10" s="32" t="s">
        <v>789</v>
      </c>
      <c r="F10" s="33"/>
      <c r="G10" s="586">
        <v>230</v>
      </c>
      <c r="H10" s="586">
        <v>100</v>
      </c>
      <c r="I10" s="587">
        <v>76</v>
      </c>
      <c r="J10" s="755" t="s">
        <v>790</v>
      </c>
      <c r="K10" s="755"/>
      <c r="L10" s="387" t="s">
        <v>791</v>
      </c>
      <c r="M10" s="388"/>
      <c r="N10" s="56" t="s">
        <v>792</v>
      </c>
      <c r="O10" s="56"/>
      <c r="P10" s="240"/>
      <c r="Q10" s="14"/>
      <c r="R10" s="741"/>
      <c r="S10" s="742"/>
      <c r="T10" s="386">
        <v>1</v>
      </c>
      <c r="U10" s="901"/>
    </row>
    <row r="11" spans="1:24" ht="15.9" customHeight="1">
      <c r="A11" s="749"/>
      <c r="B11" s="750"/>
      <c r="C11" s="750"/>
      <c r="D11" s="751"/>
      <c r="E11" s="34" t="s">
        <v>793</v>
      </c>
      <c r="F11" s="33"/>
      <c r="G11" s="588"/>
      <c r="H11" s="588"/>
      <c r="I11" s="589"/>
      <c r="J11" s="756" t="s">
        <v>794</v>
      </c>
      <c r="K11" s="756"/>
      <c r="L11" s="82">
        <f>G11*H11*I11/10^9</f>
        <v>0</v>
      </c>
      <c r="M11" s="77"/>
      <c r="N11" s="56" t="s">
        <v>795</v>
      </c>
      <c r="O11" s="56"/>
      <c r="P11" s="240"/>
      <c r="Q11" s="14"/>
      <c r="R11" s="741"/>
      <c r="S11" s="742"/>
      <c r="T11" s="386">
        <v>1</v>
      </c>
      <c r="U11" s="901"/>
    </row>
    <row r="12" spans="1:24" ht="15.9" customHeight="1">
      <c r="A12" s="749"/>
      <c r="B12" s="750"/>
      <c r="C12" s="750"/>
      <c r="D12" s="751"/>
      <c r="E12" s="34" t="s">
        <v>796</v>
      </c>
      <c r="F12" s="33"/>
      <c r="G12" s="587"/>
      <c r="H12" s="587"/>
      <c r="I12" s="590"/>
      <c r="J12" s="756" t="s">
        <v>794</v>
      </c>
      <c r="K12" s="756"/>
      <c r="L12" s="82">
        <f>G12*H12*I12/10^9</f>
        <v>0</v>
      </c>
      <c r="M12" s="77"/>
      <c r="N12" s="56" t="s">
        <v>797</v>
      </c>
      <c r="O12" s="56"/>
      <c r="P12" s="240"/>
      <c r="Q12" s="14"/>
      <c r="R12" s="741"/>
      <c r="S12" s="742"/>
      <c r="T12" s="386"/>
      <c r="U12" s="901"/>
    </row>
    <row r="13" spans="1:24" ht="15.9" customHeight="1">
      <c r="A13" s="749"/>
      <c r="B13" s="750"/>
      <c r="C13" s="750"/>
      <c r="D13" s="751"/>
      <c r="E13" s="35" t="s">
        <v>798</v>
      </c>
      <c r="F13" s="33"/>
      <c r="G13" s="46">
        <v>1</v>
      </c>
      <c r="H13" s="745" t="s">
        <v>799</v>
      </c>
      <c r="I13" s="745"/>
      <c r="J13" s="745"/>
      <c r="K13" s="57"/>
      <c r="L13" s="83"/>
      <c r="M13" s="57"/>
      <c r="N13" s="56" t="s">
        <v>800</v>
      </c>
      <c r="O13" s="56"/>
      <c r="P13" s="240"/>
      <c r="Q13" s="14"/>
      <c r="R13" s="743"/>
      <c r="S13" s="744"/>
      <c r="T13" s="386"/>
      <c r="U13" s="901"/>
    </row>
    <row r="14" spans="1:24" ht="15.9" customHeight="1">
      <c r="A14" s="749"/>
      <c r="B14" s="750"/>
      <c r="C14" s="750"/>
      <c r="D14" s="751"/>
      <c r="E14" s="36" t="s">
        <v>801</v>
      </c>
      <c r="F14" s="37"/>
      <c r="G14" s="26" t="s">
        <v>802</v>
      </c>
      <c r="H14" s="40" t="e">
        <f>(27/L11)*G13</f>
        <v>#DIV/0!</v>
      </c>
      <c r="I14" s="38" t="s">
        <v>803</v>
      </c>
      <c r="J14" s="41" t="e">
        <f>(57/L11)*G13</f>
        <v>#DIV/0!</v>
      </c>
      <c r="K14" s="24" t="s">
        <v>804</v>
      </c>
      <c r="L14" s="42" t="e">
        <f>(65/L11)*G13</f>
        <v>#DIV/0!</v>
      </c>
      <c r="M14" s="84"/>
      <c r="N14" s="56" t="s">
        <v>805</v>
      </c>
      <c r="O14" s="56"/>
      <c r="P14" s="240"/>
      <c r="Q14" s="14"/>
      <c r="R14" s="741"/>
      <c r="S14" s="742"/>
      <c r="T14" s="386"/>
      <c r="U14" s="901"/>
    </row>
    <row r="15" spans="1:24" s="5" customFormat="1" ht="15.9" customHeight="1" thickBot="1">
      <c r="A15" s="752"/>
      <c r="B15" s="753"/>
      <c r="C15" s="753"/>
      <c r="D15" s="754"/>
      <c r="E15" s="759" t="s">
        <v>806</v>
      </c>
      <c r="F15" s="760"/>
      <c r="G15" s="39">
        <f>1/I15</f>
        <v>16.139444803098772</v>
      </c>
      <c r="H15" s="73" t="s">
        <v>807</v>
      </c>
      <c r="I15" s="78">
        <f>SUM(K19:K109)</f>
        <v>6.1960000000000008E-2</v>
      </c>
      <c r="J15" s="78">
        <f>SUM(L19:L109)</f>
        <v>8.5578999999999983</v>
      </c>
      <c r="K15" s="18" t="s">
        <v>808</v>
      </c>
      <c r="L15" s="25">
        <f>I15*R8</f>
        <v>6.1960000000000006</v>
      </c>
      <c r="M15" s="86"/>
      <c r="N15" s="87" t="s">
        <v>809</v>
      </c>
      <c r="O15" s="105"/>
      <c r="P15" s="241"/>
      <c r="R15" s="757">
        <f>R8</f>
        <v>100</v>
      </c>
      <c r="S15" s="758"/>
      <c r="T15" s="389"/>
      <c r="U15" s="902"/>
    </row>
    <row r="16" spans="1:24" s="13" customFormat="1" ht="15" customHeight="1" outlineLevel="1">
      <c r="A16" s="768" t="s">
        <v>810</v>
      </c>
      <c r="B16" s="734" t="s">
        <v>811</v>
      </c>
      <c r="C16" s="770" t="s">
        <v>812</v>
      </c>
      <c r="D16" s="771" t="s">
        <v>760</v>
      </c>
      <c r="E16" s="772"/>
      <c r="F16" s="772"/>
      <c r="G16" s="736" t="s">
        <v>813</v>
      </c>
      <c r="H16" s="737"/>
      <c r="I16" s="737"/>
      <c r="J16" s="773"/>
      <c r="K16" s="731" t="s">
        <v>814</v>
      </c>
      <c r="L16" s="732" t="s">
        <v>815</v>
      </c>
      <c r="M16" s="730" t="s">
        <v>816</v>
      </c>
      <c r="N16" s="732" t="s">
        <v>817</v>
      </c>
      <c r="O16" s="733"/>
      <c r="P16" s="733"/>
      <c r="Q16" s="733"/>
      <c r="R16" s="733"/>
      <c r="S16" s="733"/>
      <c r="T16" s="728" t="s">
        <v>818</v>
      </c>
      <c r="U16" s="915" t="s">
        <v>1011</v>
      </c>
      <c r="V16" s="806" t="s">
        <v>819</v>
      </c>
      <c r="W16" s="730" t="s">
        <v>820</v>
      </c>
      <c r="X16" s="730" t="s">
        <v>821</v>
      </c>
    </row>
    <row r="17" spans="1:24" s="13" customFormat="1" ht="13.5" customHeight="1" outlineLevel="1">
      <c r="A17" s="769"/>
      <c r="B17" s="734"/>
      <c r="C17" s="731"/>
      <c r="D17" s="731" t="s">
        <v>757</v>
      </c>
      <c r="E17" s="731" t="s">
        <v>758</v>
      </c>
      <c r="F17" s="731" t="s">
        <v>759</v>
      </c>
      <c r="G17" s="731" t="s">
        <v>757</v>
      </c>
      <c r="H17" s="731" t="s">
        <v>758</v>
      </c>
      <c r="I17" s="731" t="s">
        <v>759</v>
      </c>
      <c r="J17" s="731" t="s">
        <v>822</v>
      </c>
      <c r="K17" s="731"/>
      <c r="L17" s="734"/>
      <c r="M17" s="731"/>
      <c r="N17" s="734"/>
      <c r="O17" s="735"/>
      <c r="P17" s="735"/>
      <c r="Q17" s="735"/>
      <c r="R17" s="735"/>
      <c r="S17" s="735"/>
      <c r="T17" s="729"/>
      <c r="U17" s="916"/>
      <c r="V17" s="807"/>
      <c r="W17" s="731"/>
      <c r="X17" s="731"/>
    </row>
    <row r="18" spans="1:24" s="13" customFormat="1" ht="18" customHeight="1" outlineLevel="1">
      <c r="A18" s="769"/>
      <c r="B18" s="736"/>
      <c r="C18" s="731"/>
      <c r="D18" s="731"/>
      <c r="E18" s="731"/>
      <c r="F18" s="731"/>
      <c r="G18" s="731"/>
      <c r="H18" s="731"/>
      <c r="I18" s="731"/>
      <c r="J18" s="731"/>
      <c r="K18" s="731"/>
      <c r="L18" s="736"/>
      <c r="M18" s="731"/>
      <c r="N18" s="736"/>
      <c r="O18" s="737"/>
      <c r="P18" s="737"/>
      <c r="Q18" s="737"/>
      <c r="R18" s="737"/>
      <c r="S18" s="737"/>
      <c r="T18" s="729"/>
      <c r="U18" s="917"/>
      <c r="V18" s="807"/>
      <c r="W18" s="731"/>
      <c r="X18" s="731"/>
    </row>
    <row r="19" spans="1:24" s="5" customFormat="1" ht="27" customHeight="1" outlineLevel="1">
      <c r="A19" s="17">
        <v>1</v>
      </c>
      <c r="B19" s="249" t="s">
        <v>823</v>
      </c>
      <c r="C19" s="103">
        <v>1</v>
      </c>
      <c r="D19" s="566"/>
      <c r="E19" s="566"/>
      <c r="F19" s="566"/>
      <c r="G19" s="250"/>
      <c r="H19" s="250"/>
      <c r="I19" s="250"/>
      <c r="J19" s="250"/>
      <c r="K19" s="72"/>
      <c r="L19" s="85"/>
      <c r="M19" s="118"/>
      <c r="N19" s="242"/>
      <c r="O19" s="243"/>
      <c r="P19" s="243"/>
      <c r="Q19" s="243"/>
      <c r="R19" s="243"/>
      <c r="S19" s="243"/>
      <c r="T19" s="390"/>
      <c r="U19" s="903" t="s">
        <v>1012</v>
      </c>
      <c r="V19" s="119"/>
      <c r="W19" s="88"/>
      <c r="X19" s="88"/>
    </row>
    <row r="20" spans="1:24" s="5" customFormat="1" ht="27" customHeight="1" outlineLevel="1">
      <c r="A20" s="17">
        <v>1.1000000000000001</v>
      </c>
      <c r="B20" s="337" t="s">
        <v>824</v>
      </c>
      <c r="C20" s="325">
        <v>4</v>
      </c>
      <c r="D20" s="43">
        <f t="shared" ref="D20:D25" si="0">IF(G20&lt;=30,G20+4,IF(G20&lt;=50,G20+5,IF(G20&lt;=70,G20+6,IF(G20&lt;=80,G20+8))))</f>
        <v>45</v>
      </c>
      <c r="E20" s="43">
        <f t="shared" ref="E20:E83" si="1">H20+4</f>
        <v>44</v>
      </c>
      <c r="F20" s="63">
        <f t="shared" ref="F20:F83" si="2">I20+20+J20</f>
        <v>1170</v>
      </c>
      <c r="G20" s="338">
        <v>40</v>
      </c>
      <c r="H20" s="338">
        <v>40</v>
      </c>
      <c r="I20" s="338">
        <v>1150</v>
      </c>
      <c r="J20" s="338"/>
      <c r="K20" s="93">
        <f t="shared" ref="K20:K83" si="3">ROUND(G20*H20*(I20+J20)*C20/10^9,5)</f>
        <v>7.3600000000000002E-3</v>
      </c>
      <c r="L20" s="85">
        <f t="shared" ref="L20:L83" si="4">ROUND(2*($G20+$H20)*($I20+$J20)*$C20/ 10^6,4)</f>
        <v>0.73599999999999999</v>
      </c>
      <c r="M20" s="120" t="s">
        <v>825</v>
      </c>
      <c r="N20" s="591" t="s">
        <v>826</v>
      </c>
      <c r="O20" s="381"/>
      <c r="P20" s="234"/>
      <c r="Q20" s="244"/>
      <c r="R20" s="244"/>
      <c r="S20" s="244"/>
      <c r="T20" s="122">
        <f t="shared" ref="T20:T83" si="5">C20*$R$15</f>
        <v>400</v>
      </c>
      <c r="U20" s="904"/>
      <c r="V20" s="121">
        <f t="shared" ref="V20:V83" si="6">ROUND(G20*H20*(I20+J20)*T20/10^9,5)</f>
        <v>0.73599999999999999</v>
      </c>
      <c r="W20" s="89">
        <v>3</v>
      </c>
      <c r="X20" s="90">
        <f t="shared" ref="X20:X83" si="7">V20*W20</f>
        <v>2.2080000000000002</v>
      </c>
    </row>
    <row r="21" spans="1:24" s="5" customFormat="1" ht="27" customHeight="1" outlineLevel="1">
      <c r="A21" s="17">
        <v>1.2</v>
      </c>
      <c r="B21" s="324" t="s">
        <v>827</v>
      </c>
      <c r="C21" s="592">
        <v>2</v>
      </c>
      <c r="D21" s="43">
        <f t="shared" si="0"/>
        <v>45</v>
      </c>
      <c r="E21" s="43">
        <f t="shared" si="1"/>
        <v>44</v>
      </c>
      <c r="F21" s="63">
        <f t="shared" si="2"/>
        <v>980</v>
      </c>
      <c r="G21" s="326">
        <v>40</v>
      </c>
      <c r="H21" s="326">
        <v>40</v>
      </c>
      <c r="I21" s="326">
        <v>920</v>
      </c>
      <c r="J21" s="518">
        <v>40</v>
      </c>
      <c r="K21" s="93">
        <f t="shared" si="3"/>
        <v>3.0699999999999998E-3</v>
      </c>
      <c r="L21" s="85">
        <f t="shared" si="4"/>
        <v>0.30719999999999997</v>
      </c>
      <c r="M21" s="120" t="s">
        <v>825</v>
      </c>
      <c r="N21" s="497" t="s">
        <v>828</v>
      </c>
      <c r="O21" s="381"/>
      <c r="P21" s="234"/>
      <c r="Q21" s="244"/>
      <c r="R21" s="244"/>
      <c r="S21" s="244"/>
      <c r="T21" s="122">
        <f t="shared" si="5"/>
        <v>200</v>
      </c>
      <c r="U21" s="904"/>
      <c r="V21" s="121">
        <f t="shared" si="6"/>
        <v>0.30719999999999997</v>
      </c>
      <c r="W21" s="89">
        <v>3</v>
      </c>
      <c r="X21" s="90">
        <f t="shared" si="7"/>
        <v>0.92159999999999997</v>
      </c>
    </row>
    <row r="22" spans="1:24" s="5" customFormat="1" ht="27" customHeight="1" outlineLevel="1">
      <c r="A22" s="17">
        <v>1.3</v>
      </c>
      <c r="B22" s="324" t="s">
        <v>829</v>
      </c>
      <c r="C22" s="592">
        <v>24</v>
      </c>
      <c r="D22" s="43">
        <f t="shared" si="0"/>
        <v>16</v>
      </c>
      <c r="E22" s="43">
        <f t="shared" si="1"/>
        <v>84</v>
      </c>
      <c r="F22" s="63">
        <f t="shared" si="2"/>
        <v>960</v>
      </c>
      <c r="G22" s="326">
        <v>12</v>
      </c>
      <c r="H22" s="326">
        <v>80</v>
      </c>
      <c r="I22" s="326">
        <v>920</v>
      </c>
      <c r="J22" s="518">
        <v>20</v>
      </c>
      <c r="K22" s="93">
        <f t="shared" si="3"/>
        <v>2.1659999999999999E-2</v>
      </c>
      <c r="L22" s="85">
        <f t="shared" si="4"/>
        <v>4.1509999999999998</v>
      </c>
      <c r="M22" s="120" t="s">
        <v>830</v>
      </c>
      <c r="N22" s="497" t="s">
        <v>831</v>
      </c>
      <c r="O22" s="381"/>
      <c r="P22" s="234"/>
      <c r="Q22" s="244"/>
      <c r="R22" s="244"/>
      <c r="S22" s="244"/>
      <c r="T22" s="122">
        <f t="shared" si="5"/>
        <v>2400</v>
      </c>
      <c r="U22" s="904"/>
      <c r="V22" s="121">
        <f t="shared" si="6"/>
        <v>2.1657600000000001</v>
      </c>
      <c r="W22" s="593">
        <v>3</v>
      </c>
      <c r="X22" s="90">
        <f t="shared" si="7"/>
        <v>6.4972799999999999</v>
      </c>
    </row>
    <row r="23" spans="1:24" s="5" customFormat="1" ht="27" customHeight="1" outlineLevel="1">
      <c r="A23" s="17">
        <v>1.4</v>
      </c>
      <c r="B23" s="324" t="s">
        <v>832</v>
      </c>
      <c r="C23" s="592">
        <v>2</v>
      </c>
      <c r="D23" s="43">
        <f t="shared" si="0"/>
        <v>16</v>
      </c>
      <c r="E23" s="43">
        <f t="shared" si="1"/>
        <v>84</v>
      </c>
      <c r="F23" s="63">
        <f t="shared" si="2"/>
        <v>960</v>
      </c>
      <c r="G23" s="326">
        <v>12</v>
      </c>
      <c r="H23" s="326">
        <v>80</v>
      </c>
      <c r="I23" s="326">
        <v>920</v>
      </c>
      <c r="J23" s="518">
        <v>20</v>
      </c>
      <c r="K23" s="93">
        <f t="shared" si="3"/>
        <v>1.8E-3</v>
      </c>
      <c r="L23" s="85">
        <f t="shared" si="4"/>
        <v>0.34589999999999999</v>
      </c>
      <c r="M23" s="120" t="s">
        <v>830</v>
      </c>
      <c r="N23" s="497" t="s">
        <v>831</v>
      </c>
      <c r="O23" s="381"/>
      <c r="P23" s="234"/>
      <c r="Q23" s="244"/>
      <c r="R23" s="244"/>
      <c r="S23" s="244"/>
      <c r="T23" s="122">
        <f t="shared" si="5"/>
        <v>200</v>
      </c>
      <c r="U23" s="904"/>
      <c r="V23" s="121">
        <f t="shared" si="6"/>
        <v>0.18048</v>
      </c>
      <c r="W23" s="593">
        <v>3</v>
      </c>
      <c r="X23" s="90">
        <f t="shared" si="7"/>
        <v>0.54144000000000003</v>
      </c>
    </row>
    <row r="24" spans="1:24" s="5" customFormat="1" ht="27" customHeight="1" outlineLevel="1">
      <c r="A24" s="17">
        <v>1.5</v>
      </c>
      <c r="B24" s="324" t="s">
        <v>833</v>
      </c>
      <c r="C24" s="325">
        <v>2</v>
      </c>
      <c r="D24" s="43">
        <f t="shared" si="0"/>
        <v>24</v>
      </c>
      <c r="E24" s="43">
        <f t="shared" si="1"/>
        <v>44</v>
      </c>
      <c r="F24" s="63">
        <f t="shared" si="2"/>
        <v>980</v>
      </c>
      <c r="G24" s="326">
        <v>20</v>
      </c>
      <c r="H24" s="326">
        <v>40</v>
      </c>
      <c r="I24" s="326">
        <v>920</v>
      </c>
      <c r="J24" s="518">
        <v>40</v>
      </c>
      <c r="K24" s="93">
        <f t="shared" si="3"/>
        <v>1.5399999999999999E-3</v>
      </c>
      <c r="L24" s="85">
        <f t="shared" si="4"/>
        <v>0.23039999999999999</v>
      </c>
      <c r="M24" s="120" t="s">
        <v>834</v>
      </c>
      <c r="N24" s="497" t="s">
        <v>835</v>
      </c>
      <c r="O24" s="381"/>
      <c r="P24" s="234"/>
      <c r="Q24" s="244"/>
      <c r="R24" s="244"/>
      <c r="S24" s="244"/>
      <c r="T24" s="122">
        <f t="shared" si="5"/>
        <v>200</v>
      </c>
      <c r="U24" s="904"/>
      <c r="V24" s="121">
        <f t="shared" si="6"/>
        <v>0.15359999999999999</v>
      </c>
      <c r="W24" s="89">
        <v>3</v>
      </c>
      <c r="X24" s="90">
        <f t="shared" si="7"/>
        <v>0.46079999999999999</v>
      </c>
    </row>
    <row r="25" spans="1:24" s="5" customFormat="1" ht="27" customHeight="1" outlineLevel="1">
      <c r="A25" s="17">
        <v>1.6</v>
      </c>
      <c r="B25" s="324" t="s">
        <v>836</v>
      </c>
      <c r="C25" s="325">
        <v>4</v>
      </c>
      <c r="D25" s="43">
        <f t="shared" si="0"/>
        <v>24</v>
      </c>
      <c r="E25" s="43">
        <f t="shared" si="1"/>
        <v>69</v>
      </c>
      <c r="F25" s="63">
        <f t="shared" si="2"/>
        <v>1118</v>
      </c>
      <c r="G25" s="326">
        <v>20</v>
      </c>
      <c r="H25" s="326">
        <v>65</v>
      </c>
      <c r="I25" s="326">
        <v>1068</v>
      </c>
      <c r="J25" s="518">
        <v>30</v>
      </c>
      <c r="K25" s="93">
        <f t="shared" si="3"/>
        <v>5.7099999999999998E-3</v>
      </c>
      <c r="L25" s="85">
        <f t="shared" si="4"/>
        <v>0.74660000000000004</v>
      </c>
      <c r="M25" s="120" t="s">
        <v>834</v>
      </c>
      <c r="N25" s="497" t="s">
        <v>828</v>
      </c>
      <c r="O25" s="381"/>
      <c r="P25" s="234"/>
      <c r="Q25" s="244"/>
      <c r="R25" s="244"/>
      <c r="S25" s="244"/>
      <c r="T25" s="122">
        <f t="shared" si="5"/>
        <v>400</v>
      </c>
      <c r="U25" s="904"/>
      <c r="V25" s="121">
        <f t="shared" si="6"/>
        <v>0.57096000000000002</v>
      </c>
      <c r="W25" s="89">
        <v>3</v>
      </c>
      <c r="X25" s="90">
        <f t="shared" si="7"/>
        <v>1.7128800000000002</v>
      </c>
    </row>
    <row r="26" spans="1:24" s="5" customFormat="1" ht="27" customHeight="1" outlineLevel="1">
      <c r="A26" s="17">
        <v>1.7</v>
      </c>
      <c r="B26" s="324" t="s">
        <v>837</v>
      </c>
      <c r="C26" s="325">
        <v>4</v>
      </c>
      <c r="D26" s="43">
        <v>34</v>
      </c>
      <c r="E26" s="43">
        <f t="shared" si="1"/>
        <v>34</v>
      </c>
      <c r="F26" s="63">
        <f t="shared" si="2"/>
        <v>100</v>
      </c>
      <c r="G26" s="325">
        <v>24</v>
      </c>
      <c r="H26" s="325">
        <v>30</v>
      </c>
      <c r="I26" s="325">
        <v>80</v>
      </c>
      <c r="J26" s="518"/>
      <c r="K26" s="93">
        <f t="shared" si="3"/>
        <v>2.3000000000000001E-4</v>
      </c>
      <c r="L26" s="85">
        <f t="shared" si="4"/>
        <v>3.4599999999999999E-2</v>
      </c>
      <c r="M26" s="120" t="s">
        <v>834</v>
      </c>
      <c r="N26" s="497" t="s">
        <v>838</v>
      </c>
      <c r="O26" s="381"/>
      <c r="P26" s="234"/>
      <c r="Q26" s="244"/>
      <c r="R26" s="244"/>
      <c r="S26" s="244"/>
      <c r="T26" s="122">
        <f t="shared" si="5"/>
        <v>400</v>
      </c>
      <c r="U26" s="904"/>
      <c r="V26" s="121">
        <f t="shared" si="6"/>
        <v>2.3040000000000001E-2</v>
      </c>
      <c r="W26" s="89">
        <v>3</v>
      </c>
      <c r="X26" s="90">
        <f t="shared" si="7"/>
        <v>6.9120000000000001E-2</v>
      </c>
    </row>
    <row r="27" spans="1:24" s="5" customFormat="1" ht="27" customHeight="1" outlineLevel="1">
      <c r="A27" s="17">
        <v>2</v>
      </c>
      <c r="B27" s="249" t="s">
        <v>839</v>
      </c>
      <c r="C27" s="325">
        <v>2</v>
      </c>
      <c r="D27" s="43">
        <f>IF(G27&lt;=30,G27+4,IF(G27&lt;=50,G27+5,IF(G27&lt;=70,G27+6,IF(G27&lt;=80,G27+8))))</f>
        <v>4</v>
      </c>
      <c r="E27" s="43">
        <f t="shared" si="1"/>
        <v>4</v>
      </c>
      <c r="F27" s="63">
        <f t="shared" si="2"/>
        <v>20</v>
      </c>
      <c r="G27" s="326"/>
      <c r="H27" s="519"/>
      <c r="I27" s="519"/>
      <c r="J27" s="518"/>
      <c r="K27" s="93">
        <f t="shared" si="3"/>
        <v>0</v>
      </c>
      <c r="L27" s="85">
        <f t="shared" si="4"/>
        <v>0</v>
      </c>
      <c r="M27" s="120"/>
      <c r="N27" s="497"/>
      <c r="O27" s="381"/>
      <c r="P27" s="234"/>
      <c r="Q27" s="244"/>
      <c r="R27" s="244"/>
      <c r="S27" s="244"/>
      <c r="T27" s="122">
        <f t="shared" si="5"/>
        <v>200</v>
      </c>
      <c r="U27" s="903" t="s">
        <v>1012</v>
      </c>
      <c r="V27" s="121">
        <f t="shared" si="6"/>
        <v>0</v>
      </c>
      <c r="W27" s="89">
        <v>3</v>
      </c>
      <c r="X27" s="90">
        <f t="shared" si="7"/>
        <v>0</v>
      </c>
    </row>
    <row r="28" spans="1:24" s="5" customFormat="1" ht="27" customHeight="1" outlineLevel="1">
      <c r="A28" s="17">
        <v>2.1</v>
      </c>
      <c r="B28" s="324" t="s">
        <v>840</v>
      </c>
      <c r="C28" s="325">
        <v>4</v>
      </c>
      <c r="D28" s="43">
        <v>65</v>
      </c>
      <c r="E28" s="43">
        <f t="shared" si="1"/>
        <v>64</v>
      </c>
      <c r="F28" s="63">
        <f t="shared" si="2"/>
        <v>750</v>
      </c>
      <c r="G28" s="326">
        <v>60</v>
      </c>
      <c r="H28" s="519">
        <v>60</v>
      </c>
      <c r="I28" s="519">
        <v>730</v>
      </c>
      <c r="J28" s="518"/>
      <c r="K28" s="93">
        <f t="shared" si="3"/>
        <v>1.051E-2</v>
      </c>
      <c r="L28" s="85">
        <f t="shared" si="4"/>
        <v>0.70079999999999998</v>
      </c>
      <c r="M28" s="120" t="s">
        <v>841</v>
      </c>
      <c r="N28" s="497" t="s">
        <v>842</v>
      </c>
      <c r="O28" s="381"/>
      <c r="P28" s="234"/>
      <c r="Q28" s="244"/>
      <c r="R28" s="244"/>
      <c r="S28" s="244"/>
      <c r="T28" s="122">
        <f t="shared" si="5"/>
        <v>400</v>
      </c>
      <c r="U28" s="904"/>
      <c r="V28" s="121">
        <f t="shared" si="6"/>
        <v>1.0511999999999999</v>
      </c>
      <c r="W28" s="89">
        <v>3</v>
      </c>
      <c r="X28" s="90">
        <f t="shared" si="7"/>
        <v>3.1536</v>
      </c>
    </row>
    <row r="29" spans="1:24" s="5" customFormat="1" ht="27" customHeight="1" outlineLevel="1">
      <c r="A29" s="17">
        <v>2.2000000000000002</v>
      </c>
      <c r="B29" s="324" t="s">
        <v>843</v>
      </c>
      <c r="C29" s="325">
        <v>2</v>
      </c>
      <c r="D29" s="43">
        <f>IF(G29&lt;=30,G29+4,IF(G29&lt;=50,G29+5,IF(G29&lt;=70,G29+6,IF(G29&lt;=80,G29+8))))</f>
        <v>28</v>
      </c>
      <c r="E29" s="43">
        <f t="shared" si="1"/>
        <v>69</v>
      </c>
      <c r="F29" s="63">
        <f t="shared" si="2"/>
        <v>445</v>
      </c>
      <c r="G29" s="326">
        <v>24</v>
      </c>
      <c r="H29" s="519">
        <v>65</v>
      </c>
      <c r="I29" s="519">
        <v>385</v>
      </c>
      <c r="J29" s="518">
        <v>40</v>
      </c>
      <c r="K29" s="93">
        <f t="shared" si="3"/>
        <v>1.33E-3</v>
      </c>
      <c r="L29" s="85">
        <f t="shared" si="4"/>
        <v>0.15129999999999999</v>
      </c>
      <c r="M29" s="120" t="s">
        <v>844</v>
      </c>
      <c r="N29" s="497" t="s">
        <v>845</v>
      </c>
      <c r="O29" s="381"/>
      <c r="P29" s="234"/>
      <c r="Q29" s="244"/>
      <c r="R29" s="244"/>
      <c r="S29" s="244"/>
      <c r="T29" s="122">
        <f t="shared" si="5"/>
        <v>200</v>
      </c>
      <c r="U29" s="904"/>
      <c r="V29" s="121">
        <f t="shared" si="6"/>
        <v>0.1326</v>
      </c>
      <c r="W29" s="89">
        <v>3</v>
      </c>
      <c r="X29" s="90">
        <f t="shared" si="7"/>
        <v>0.39779999999999999</v>
      </c>
    </row>
    <row r="30" spans="1:24" s="5" customFormat="1" ht="27" customHeight="1" outlineLevel="1">
      <c r="A30" s="17">
        <v>2.2999999999999998</v>
      </c>
      <c r="B30" s="324" t="s">
        <v>846</v>
      </c>
      <c r="C30" s="325">
        <v>2</v>
      </c>
      <c r="D30" s="43">
        <f>IF(G30&lt;=30,G30+4,IF(G30&lt;=50,G30+5,IF(G30&lt;=70,G30+6,IF(G30&lt;=80,G30+8))))</f>
        <v>28</v>
      </c>
      <c r="E30" s="43">
        <f t="shared" si="1"/>
        <v>69</v>
      </c>
      <c r="F30" s="63">
        <f t="shared" si="2"/>
        <v>560</v>
      </c>
      <c r="G30" s="326">
        <v>24</v>
      </c>
      <c r="H30" s="519">
        <v>65</v>
      </c>
      <c r="I30" s="519">
        <v>500</v>
      </c>
      <c r="J30" s="518">
        <v>40</v>
      </c>
      <c r="K30" s="93">
        <f t="shared" si="3"/>
        <v>1.6800000000000001E-3</v>
      </c>
      <c r="L30" s="85">
        <f t="shared" si="4"/>
        <v>0.19220000000000001</v>
      </c>
      <c r="M30" s="120" t="s">
        <v>841</v>
      </c>
      <c r="N30" s="497" t="s">
        <v>847</v>
      </c>
      <c r="O30" s="381"/>
      <c r="P30" s="234"/>
      <c r="Q30" s="244"/>
      <c r="R30" s="244"/>
      <c r="S30" s="244"/>
      <c r="T30" s="122">
        <f t="shared" si="5"/>
        <v>200</v>
      </c>
      <c r="U30" s="904"/>
      <c r="V30" s="121">
        <f t="shared" si="6"/>
        <v>0.16847999999999999</v>
      </c>
      <c r="W30" s="89">
        <v>3</v>
      </c>
      <c r="X30" s="90">
        <f t="shared" si="7"/>
        <v>0.50544</v>
      </c>
    </row>
    <row r="31" spans="1:24" s="5" customFormat="1" ht="27" customHeight="1" outlineLevel="1">
      <c r="A31" s="17"/>
      <c r="B31" s="249" t="s">
        <v>848</v>
      </c>
      <c r="C31" s="325"/>
      <c r="D31" s="43">
        <f>IF(G31&lt;=30,G31+4,IF(G31&lt;=50,G31+5,IF(G31&lt;=70,G31+6,IF(G31&lt;=80,G31+8))))</f>
        <v>4</v>
      </c>
      <c r="E31" s="43">
        <f t="shared" si="1"/>
        <v>4</v>
      </c>
      <c r="F31" s="63">
        <f t="shared" si="2"/>
        <v>20</v>
      </c>
      <c r="G31" s="326"/>
      <c r="H31" s="519"/>
      <c r="I31" s="519"/>
      <c r="J31" s="518"/>
      <c r="K31" s="93">
        <f t="shared" si="3"/>
        <v>0</v>
      </c>
      <c r="L31" s="85">
        <f t="shared" si="4"/>
        <v>0</v>
      </c>
      <c r="M31" s="120"/>
      <c r="N31" s="497"/>
      <c r="O31" s="594"/>
      <c r="P31" s="595"/>
      <c r="Q31" s="596"/>
      <c r="R31" s="596"/>
      <c r="S31" s="596"/>
      <c r="T31" s="122">
        <f t="shared" si="5"/>
        <v>0</v>
      </c>
      <c r="U31" s="904"/>
      <c r="V31" s="121">
        <f t="shared" si="6"/>
        <v>0</v>
      </c>
      <c r="W31" s="89">
        <v>3</v>
      </c>
      <c r="X31" s="90">
        <f t="shared" si="7"/>
        <v>0</v>
      </c>
    </row>
    <row r="32" spans="1:24" s="5" customFormat="1" ht="27" customHeight="1" outlineLevel="1">
      <c r="A32" s="17">
        <v>3</v>
      </c>
      <c r="B32" s="324" t="s">
        <v>849</v>
      </c>
      <c r="C32" s="325">
        <v>4</v>
      </c>
      <c r="D32" s="43">
        <f>IF(G32&lt;=30,G32+4,IF(G32&lt;=50,G32+5,IF(G32&lt;=70,G32+6,IF(G32&lt;=80,G32+8))))</f>
        <v>28</v>
      </c>
      <c r="E32" s="43">
        <f t="shared" si="1"/>
        <v>36</v>
      </c>
      <c r="F32" s="63">
        <f t="shared" si="2"/>
        <v>990</v>
      </c>
      <c r="G32" s="326">
        <v>24</v>
      </c>
      <c r="H32" s="519">
        <v>32</v>
      </c>
      <c r="I32" s="519">
        <v>960</v>
      </c>
      <c r="J32" s="597">
        <v>10</v>
      </c>
      <c r="K32" s="93">
        <f t="shared" si="3"/>
        <v>2.98E-3</v>
      </c>
      <c r="L32" s="85">
        <f t="shared" si="4"/>
        <v>0.43459999999999999</v>
      </c>
      <c r="M32" s="120"/>
      <c r="N32" s="497" t="s">
        <v>835</v>
      </c>
      <c r="O32" s="813" t="s">
        <v>850</v>
      </c>
      <c r="P32" s="814"/>
      <c r="Q32" s="814"/>
      <c r="R32" s="814"/>
      <c r="S32" s="815"/>
      <c r="T32" s="122">
        <f t="shared" si="5"/>
        <v>400</v>
      </c>
      <c r="U32" s="903" t="s">
        <v>1012</v>
      </c>
      <c r="V32" s="121">
        <f t="shared" si="6"/>
        <v>0.29798000000000002</v>
      </c>
      <c r="W32" s="89">
        <v>3</v>
      </c>
      <c r="X32" s="90">
        <f t="shared" si="7"/>
        <v>0.89394000000000007</v>
      </c>
    </row>
    <row r="33" spans="1:24" s="5" customFormat="1" ht="27" customHeight="1" outlineLevel="1">
      <c r="A33" s="17">
        <v>4</v>
      </c>
      <c r="B33" s="324" t="s">
        <v>851</v>
      </c>
      <c r="C33" s="325">
        <v>4</v>
      </c>
      <c r="D33" s="43">
        <f>IF(G33&lt;=30,G33+4,IF(G33&lt;=50,G33+5,IF(G33&lt;=70,G33+6,IF(G33&lt;=80,G33+8))))</f>
        <v>28</v>
      </c>
      <c r="E33" s="43">
        <f>H33+4</f>
        <v>36</v>
      </c>
      <c r="F33" s="63">
        <f>I33+20+J33</f>
        <v>604</v>
      </c>
      <c r="G33" s="326">
        <v>24</v>
      </c>
      <c r="H33" s="519">
        <v>32</v>
      </c>
      <c r="I33" s="519">
        <v>574</v>
      </c>
      <c r="J33" s="597">
        <v>10</v>
      </c>
      <c r="K33" s="93">
        <f>ROUND(G33*H33*(I33+J33)*C33/10^9,5)</f>
        <v>1.7899999999999999E-3</v>
      </c>
      <c r="L33" s="85">
        <f t="shared" si="4"/>
        <v>0.2616</v>
      </c>
      <c r="M33" s="120"/>
      <c r="N33" s="497" t="s">
        <v>835</v>
      </c>
      <c r="O33" s="816"/>
      <c r="P33" s="817"/>
      <c r="Q33" s="817"/>
      <c r="R33" s="817"/>
      <c r="S33" s="818"/>
      <c r="T33" s="122">
        <f t="shared" si="5"/>
        <v>400</v>
      </c>
      <c r="U33" s="903" t="s">
        <v>1012</v>
      </c>
      <c r="V33" s="121">
        <f t="shared" si="6"/>
        <v>0.1794</v>
      </c>
      <c r="W33" s="89">
        <v>3</v>
      </c>
      <c r="X33" s="90">
        <f t="shared" si="7"/>
        <v>0.53820000000000001</v>
      </c>
    </row>
    <row r="34" spans="1:24" s="5" customFormat="1" ht="27" customHeight="1" outlineLevel="1">
      <c r="A34" s="17">
        <v>5</v>
      </c>
      <c r="B34" s="598" t="s">
        <v>852</v>
      </c>
      <c r="C34" s="325">
        <v>2</v>
      </c>
      <c r="D34" s="599">
        <v>35</v>
      </c>
      <c r="E34" s="43">
        <f>H34+4</f>
        <v>60.3</v>
      </c>
      <c r="F34" s="63">
        <f>I34+20+J34</f>
        <v>773</v>
      </c>
      <c r="G34" s="600">
        <v>26.8</v>
      </c>
      <c r="H34" s="601">
        <f>60-3.7</f>
        <v>56.3</v>
      </c>
      <c r="I34" s="601">
        <v>743</v>
      </c>
      <c r="J34" s="602">
        <v>10</v>
      </c>
      <c r="K34" s="93">
        <f>ROUND(G34*H34*(I34+J34)*C34/10^9,5)</f>
        <v>2.2699999999999999E-3</v>
      </c>
      <c r="L34" s="85">
        <f t="shared" si="4"/>
        <v>0.25030000000000002</v>
      </c>
      <c r="M34" s="603" t="s">
        <v>841</v>
      </c>
      <c r="N34" s="497" t="s">
        <v>853</v>
      </c>
      <c r="O34" s="381"/>
      <c r="P34" s="234"/>
      <c r="Q34" s="244"/>
      <c r="R34" s="244"/>
      <c r="S34" s="244"/>
      <c r="T34" s="122">
        <f t="shared" si="5"/>
        <v>200</v>
      </c>
      <c r="U34" s="903" t="s">
        <v>1012</v>
      </c>
      <c r="V34" s="121">
        <f t="shared" si="6"/>
        <v>0.22722999999999999</v>
      </c>
      <c r="W34" s="89">
        <v>3</v>
      </c>
      <c r="X34" s="90">
        <f t="shared" si="7"/>
        <v>0.68168999999999991</v>
      </c>
    </row>
    <row r="35" spans="1:24" s="5" customFormat="1" ht="29.25" customHeight="1" outlineLevel="1" thickBot="1">
      <c r="A35" s="17">
        <v>6</v>
      </c>
      <c r="B35" s="324" t="s">
        <v>854</v>
      </c>
      <c r="C35" s="325">
        <v>12</v>
      </c>
      <c r="D35" s="43">
        <v>14</v>
      </c>
      <c r="E35" s="43">
        <f>H35+4</f>
        <v>12</v>
      </c>
      <c r="F35" s="63">
        <f>I35+20+J35</f>
        <v>60</v>
      </c>
      <c r="G35" s="326">
        <v>8</v>
      </c>
      <c r="H35" s="519">
        <v>8</v>
      </c>
      <c r="I35" s="519">
        <v>30</v>
      </c>
      <c r="J35" s="518">
        <v>10</v>
      </c>
      <c r="K35" s="93">
        <f>ROUND(G35*H35*(I35+J35)*C35/10^9,5)</f>
        <v>3.0000000000000001E-5</v>
      </c>
      <c r="L35" s="85">
        <f t="shared" si="4"/>
        <v>1.54E-2</v>
      </c>
      <c r="M35" s="120"/>
      <c r="N35" s="497"/>
      <c r="O35" s="381"/>
      <c r="P35" s="234"/>
      <c r="Q35" s="244"/>
      <c r="R35" s="244"/>
      <c r="S35" s="244"/>
      <c r="T35" s="122">
        <f t="shared" si="5"/>
        <v>1200</v>
      </c>
      <c r="U35" s="903" t="s">
        <v>1012</v>
      </c>
      <c r="V35" s="121">
        <f t="shared" si="6"/>
        <v>3.0699999999999998E-3</v>
      </c>
      <c r="W35" s="89">
        <v>3</v>
      </c>
      <c r="X35" s="90">
        <f t="shared" si="7"/>
        <v>9.2099999999999994E-3</v>
      </c>
    </row>
    <row r="36" spans="1:24" s="5" customFormat="1" ht="15" hidden="1" customHeight="1" outlineLevel="1">
      <c r="A36" s="17">
        <v>18</v>
      </c>
      <c r="B36" s="324"/>
      <c r="C36" s="325"/>
      <c r="D36" s="43">
        <f>IF(G36&lt;=30,G36+4,IF(G36&lt;=50,G36+5,IF(G36&lt;=70,G36+6,IF(G36&lt;=80,G36+8))))</f>
        <v>4</v>
      </c>
      <c r="E36" s="43">
        <f t="shared" si="1"/>
        <v>4</v>
      </c>
      <c r="F36" s="63">
        <f t="shared" si="2"/>
        <v>30</v>
      </c>
      <c r="G36" s="326"/>
      <c r="H36" s="519"/>
      <c r="I36" s="519"/>
      <c r="J36" s="518">
        <v>10</v>
      </c>
      <c r="K36" s="93">
        <f t="shared" si="3"/>
        <v>0</v>
      </c>
      <c r="L36" s="85">
        <f t="shared" si="4"/>
        <v>0</v>
      </c>
      <c r="M36" s="120"/>
      <c r="N36" s="542"/>
      <c r="O36" s="498"/>
      <c r="P36" s="234"/>
      <c r="Q36" s="234"/>
      <c r="R36" s="234"/>
      <c r="S36" s="234"/>
      <c r="T36" s="122">
        <f t="shared" si="5"/>
        <v>0</v>
      </c>
      <c r="U36" s="904"/>
      <c r="V36" s="121">
        <f t="shared" si="6"/>
        <v>0</v>
      </c>
      <c r="W36" s="89">
        <v>3</v>
      </c>
      <c r="X36" s="90">
        <f t="shared" si="7"/>
        <v>0</v>
      </c>
    </row>
    <row r="37" spans="1:24" s="5" customFormat="1" ht="15" hidden="1" customHeight="1" outlineLevel="1">
      <c r="A37" s="17">
        <v>19</v>
      </c>
      <c r="B37" s="324"/>
      <c r="C37" s="325"/>
      <c r="D37" s="43">
        <f>IF(G37&lt;=30,G37+4,IF(G37&lt;=50,G37+5,IF(G37&lt;=70,G37+6,IF(G37&lt;=80,G37+8))))</f>
        <v>4</v>
      </c>
      <c r="E37" s="43">
        <f t="shared" si="1"/>
        <v>4</v>
      </c>
      <c r="F37" s="63">
        <f t="shared" si="2"/>
        <v>30</v>
      </c>
      <c r="G37" s="326"/>
      <c r="H37" s="519"/>
      <c r="I37" s="519"/>
      <c r="J37" s="518">
        <v>10</v>
      </c>
      <c r="K37" s="93">
        <f t="shared" si="3"/>
        <v>0</v>
      </c>
      <c r="L37" s="85">
        <f t="shared" si="4"/>
        <v>0</v>
      </c>
      <c r="M37" s="120"/>
      <c r="N37" s="542"/>
      <c r="O37" s="498"/>
      <c r="P37" s="234"/>
      <c r="Q37" s="234"/>
      <c r="R37" s="234"/>
      <c r="S37" s="234"/>
      <c r="T37" s="122">
        <f t="shared" si="5"/>
        <v>0</v>
      </c>
      <c r="U37" s="904"/>
      <c r="V37" s="121">
        <f t="shared" si="6"/>
        <v>0</v>
      </c>
      <c r="W37" s="89">
        <v>3</v>
      </c>
      <c r="X37" s="90">
        <f t="shared" si="7"/>
        <v>0</v>
      </c>
    </row>
    <row r="38" spans="1:24" s="5" customFormat="1" ht="15" hidden="1" customHeight="1" outlineLevel="1">
      <c r="A38" s="17">
        <v>20</v>
      </c>
      <c r="B38" s="324"/>
      <c r="C38" s="325"/>
      <c r="D38" s="43">
        <f t="shared" ref="D38:D101" si="8">IF(G38&lt;=19,G38+4,IF(G38&lt;=30,G38+4,IF(G38&lt;=50,G38+5,IF(G38&lt;=70,G38+6,IF(G38&lt;=80,G38+8)))))</f>
        <v>4</v>
      </c>
      <c r="E38" s="43">
        <f t="shared" si="1"/>
        <v>4</v>
      </c>
      <c r="F38" s="63">
        <f t="shared" si="2"/>
        <v>30</v>
      </c>
      <c r="G38" s="326"/>
      <c r="H38" s="519"/>
      <c r="I38" s="519"/>
      <c r="J38" s="518">
        <v>10</v>
      </c>
      <c r="K38" s="93">
        <f t="shared" si="3"/>
        <v>0</v>
      </c>
      <c r="L38" s="85">
        <f t="shared" si="4"/>
        <v>0</v>
      </c>
      <c r="M38" s="120"/>
      <c r="N38" s="542"/>
      <c r="O38" s="498"/>
      <c r="P38" s="234"/>
      <c r="Q38" s="234"/>
      <c r="R38" s="234"/>
      <c r="S38" s="234"/>
      <c r="T38" s="122">
        <f t="shared" si="5"/>
        <v>0</v>
      </c>
      <c r="U38" s="904"/>
      <c r="V38" s="121">
        <f t="shared" si="6"/>
        <v>0</v>
      </c>
      <c r="W38" s="89">
        <v>3</v>
      </c>
      <c r="X38" s="90">
        <f t="shared" si="7"/>
        <v>0</v>
      </c>
    </row>
    <row r="39" spans="1:24" s="5" customFormat="1" ht="15" hidden="1" customHeight="1" outlineLevel="1">
      <c r="A39" s="17">
        <v>21</v>
      </c>
      <c r="B39" s="324"/>
      <c r="C39" s="325"/>
      <c r="D39" s="43">
        <f t="shared" si="8"/>
        <v>4</v>
      </c>
      <c r="E39" s="43">
        <f t="shared" si="1"/>
        <v>4</v>
      </c>
      <c r="F39" s="63">
        <f t="shared" si="2"/>
        <v>30</v>
      </c>
      <c r="G39" s="326"/>
      <c r="H39" s="519"/>
      <c r="I39" s="519"/>
      <c r="J39" s="518">
        <v>10</v>
      </c>
      <c r="K39" s="93">
        <f t="shared" si="3"/>
        <v>0</v>
      </c>
      <c r="L39" s="85">
        <f t="shared" si="4"/>
        <v>0</v>
      </c>
      <c r="M39" s="120"/>
      <c r="N39" s="542"/>
      <c r="O39" s="498"/>
      <c r="P39" s="234"/>
      <c r="Q39" s="234"/>
      <c r="R39" s="234"/>
      <c r="S39" s="234"/>
      <c r="T39" s="122">
        <f t="shared" si="5"/>
        <v>0</v>
      </c>
      <c r="U39" s="904"/>
      <c r="V39" s="121">
        <f t="shared" si="6"/>
        <v>0</v>
      </c>
      <c r="W39" s="89">
        <v>3</v>
      </c>
      <c r="X39" s="90">
        <f t="shared" si="7"/>
        <v>0</v>
      </c>
    </row>
    <row r="40" spans="1:24" s="5" customFormat="1" ht="15" hidden="1" customHeight="1" outlineLevel="1">
      <c r="A40" s="17">
        <v>22</v>
      </c>
      <c r="B40" s="324"/>
      <c r="C40" s="325"/>
      <c r="D40" s="43">
        <f t="shared" si="8"/>
        <v>4</v>
      </c>
      <c r="E40" s="43">
        <f t="shared" si="1"/>
        <v>4</v>
      </c>
      <c r="F40" s="63">
        <f t="shared" si="2"/>
        <v>30</v>
      </c>
      <c r="G40" s="326"/>
      <c r="H40" s="519"/>
      <c r="I40" s="519"/>
      <c r="J40" s="518">
        <v>10</v>
      </c>
      <c r="K40" s="93">
        <f t="shared" si="3"/>
        <v>0</v>
      </c>
      <c r="L40" s="85">
        <f t="shared" si="4"/>
        <v>0</v>
      </c>
      <c r="M40" s="120"/>
      <c r="N40" s="542"/>
      <c r="O40" s="498"/>
      <c r="P40" s="234"/>
      <c r="Q40" s="234"/>
      <c r="R40" s="234"/>
      <c r="S40" s="234"/>
      <c r="T40" s="122">
        <f t="shared" si="5"/>
        <v>0</v>
      </c>
      <c r="U40" s="904"/>
      <c r="V40" s="121">
        <f t="shared" si="6"/>
        <v>0</v>
      </c>
      <c r="W40" s="89">
        <v>3</v>
      </c>
      <c r="X40" s="90">
        <f t="shared" si="7"/>
        <v>0</v>
      </c>
    </row>
    <row r="41" spans="1:24" s="5" customFormat="1" ht="15" hidden="1" customHeight="1" outlineLevel="1">
      <c r="A41" s="17">
        <v>23</v>
      </c>
      <c r="B41" s="324"/>
      <c r="C41" s="325"/>
      <c r="D41" s="43">
        <f t="shared" si="8"/>
        <v>4</v>
      </c>
      <c r="E41" s="43">
        <f t="shared" si="1"/>
        <v>4</v>
      </c>
      <c r="F41" s="63">
        <f t="shared" si="2"/>
        <v>30</v>
      </c>
      <c r="G41" s="326"/>
      <c r="H41" s="519"/>
      <c r="I41" s="519"/>
      <c r="J41" s="518">
        <v>10</v>
      </c>
      <c r="K41" s="93">
        <f t="shared" si="3"/>
        <v>0</v>
      </c>
      <c r="L41" s="85">
        <f t="shared" si="4"/>
        <v>0</v>
      </c>
      <c r="M41" s="120"/>
      <c r="N41" s="542"/>
      <c r="O41" s="498"/>
      <c r="P41" s="234"/>
      <c r="Q41" s="234"/>
      <c r="R41" s="234"/>
      <c r="S41" s="234"/>
      <c r="T41" s="122">
        <f t="shared" si="5"/>
        <v>0</v>
      </c>
      <c r="U41" s="904"/>
      <c r="V41" s="121">
        <f t="shared" si="6"/>
        <v>0</v>
      </c>
      <c r="W41" s="89">
        <v>3</v>
      </c>
      <c r="X41" s="90">
        <f t="shared" si="7"/>
        <v>0</v>
      </c>
    </row>
    <row r="42" spans="1:24" s="5" customFormat="1" ht="15" hidden="1" customHeight="1" outlineLevel="1">
      <c r="A42" s="17">
        <v>24</v>
      </c>
      <c r="B42" s="324"/>
      <c r="C42" s="325"/>
      <c r="D42" s="43">
        <f t="shared" si="8"/>
        <v>4</v>
      </c>
      <c r="E42" s="43">
        <f t="shared" si="1"/>
        <v>4</v>
      </c>
      <c r="F42" s="63">
        <f t="shared" si="2"/>
        <v>30</v>
      </c>
      <c r="G42" s="326"/>
      <c r="H42" s="519"/>
      <c r="I42" s="519"/>
      <c r="J42" s="518">
        <v>10</v>
      </c>
      <c r="K42" s="93">
        <f t="shared" si="3"/>
        <v>0</v>
      </c>
      <c r="L42" s="85">
        <f t="shared" si="4"/>
        <v>0</v>
      </c>
      <c r="M42" s="120"/>
      <c r="N42" s="542"/>
      <c r="O42" s="498"/>
      <c r="P42" s="234"/>
      <c r="Q42" s="234"/>
      <c r="R42" s="234"/>
      <c r="S42" s="234"/>
      <c r="T42" s="122">
        <f t="shared" si="5"/>
        <v>0</v>
      </c>
      <c r="U42" s="904"/>
      <c r="V42" s="121">
        <f t="shared" si="6"/>
        <v>0</v>
      </c>
      <c r="W42" s="89">
        <v>3</v>
      </c>
      <c r="X42" s="90">
        <f t="shared" si="7"/>
        <v>0</v>
      </c>
    </row>
    <row r="43" spans="1:24" s="5" customFormat="1" ht="15" hidden="1" customHeight="1" outlineLevel="1">
      <c r="A43" s="17">
        <v>25</v>
      </c>
      <c r="B43" s="324"/>
      <c r="C43" s="325"/>
      <c r="D43" s="43">
        <f t="shared" si="8"/>
        <v>4</v>
      </c>
      <c r="E43" s="43">
        <f t="shared" si="1"/>
        <v>4</v>
      </c>
      <c r="F43" s="63">
        <f t="shared" si="2"/>
        <v>30</v>
      </c>
      <c r="G43" s="326"/>
      <c r="H43" s="519"/>
      <c r="I43" s="519"/>
      <c r="J43" s="518">
        <v>10</v>
      </c>
      <c r="K43" s="93">
        <f t="shared" si="3"/>
        <v>0</v>
      </c>
      <c r="L43" s="85">
        <f t="shared" si="4"/>
        <v>0</v>
      </c>
      <c r="M43" s="120"/>
      <c r="N43" s="542"/>
      <c r="O43" s="498"/>
      <c r="P43" s="234"/>
      <c r="Q43" s="234"/>
      <c r="R43" s="234"/>
      <c r="S43" s="234"/>
      <c r="T43" s="122">
        <f t="shared" si="5"/>
        <v>0</v>
      </c>
      <c r="U43" s="904"/>
      <c r="V43" s="121">
        <f t="shared" si="6"/>
        <v>0</v>
      </c>
      <c r="W43" s="89">
        <v>3</v>
      </c>
      <c r="X43" s="90">
        <f t="shared" si="7"/>
        <v>0</v>
      </c>
    </row>
    <row r="44" spans="1:24" s="5" customFormat="1" ht="15" hidden="1" customHeight="1" outlineLevel="1">
      <c r="A44" s="17">
        <v>26</v>
      </c>
      <c r="B44" s="324"/>
      <c r="C44" s="325"/>
      <c r="D44" s="43">
        <f t="shared" si="8"/>
        <v>4</v>
      </c>
      <c r="E44" s="43">
        <f t="shared" si="1"/>
        <v>4</v>
      </c>
      <c r="F44" s="63">
        <f t="shared" si="2"/>
        <v>30</v>
      </c>
      <c r="G44" s="326"/>
      <c r="H44" s="519"/>
      <c r="I44" s="519"/>
      <c r="J44" s="518">
        <v>10</v>
      </c>
      <c r="K44" s="93">
        <f t="shared" si="3"/>
        <v>0</v>
      </c>
      <c r="L44" s="85">
        <f t="shared" si="4"/>
        <v>0</v>
      </c>
      <c r="M44" s="120"/>
      <c r="N44" s="542"/>
      <c r="O44" s="498"/>
      <c r="P44" s="234"/>
      <c r="Q44" s="234"/>
      <c r="R44" s="234"/>
      <c r="S44" s="234"/>
      <c r="T44" s="122">
        <f t="shared" si="5"/>
        <v>0</v>
      </c>
      <c r="U44" s="904"/>
      <c r="V44" s="121">
        <f t="shared" si="6"/>
        <v>0</v>
      </c>
      <c r="W44" s="89">
        <v>3</v>
      </c>
      <c r="X44" s="90">
        <f t="shared" si="7"/>
        <v>0</v>
      </c>
    </row>
    <row r="45" spans="1:24" s="5" customFormat="1" ht="15" hidden="1" customHeight="1" outlineLevel="1">
      <c r="A45" s="17">
        <v>27</v>
      </c>
      <c r="B45" s="324"/>
      <c r="C45" s="325"/>
      <c r="D45" s="43">
        <f t="shared" si="8"/>
        <v>4</v>
      </c>
      <c r="E45" s="43">
        <f t="shared" si="1"/>
        <v>4</v>
      </c>
      <c r="F45" s="63">
        <f t="shared" si="2"/>
        <v>30</v>
      </c>
      <c r="G45" s="326"/>
      <c r="H45" s="519"/>
      <c r="I45" s="519"/>
      <c r="J45" s="518">
        <v>10</v>
      </c>
      <c r="K45" s="93">
        <f t="shared" si="3"/>
        <v>0</v>
      </c>
      <c r="L45" s="85">
        <f t="shared" si="4"/>
        <v>0</v>
      </c>
      <c r="M45" s="120"/>
      <c r="N45" s="542"/>
      <c r="O45" s="498"/>
      <c r="P45" s="234"/>
      <c r="Q45" s="234"/>
      <c r="R45" s="234"/>
      <c r="S45" s="234"/>
      <c r="T45" s="122">
        <f t="shared" si="5"/>
        <v>0</v>
      </c>
      <c r="U45" s="904"/>
      <c r="V45" s="121">
        <f t="shared" si="6"/>
        <v>0</v>
      </c>
      <c r="W45" s="89">
        <v>3</v>
      </c>
      <c r="X45" s="90">
        <f t="shared" si="7"/>
        <v>0</v>
      </c>
    </row>
    <row r="46" spans="1:24" s="5" customFormat="1" ht="15" hidden="1" customHeight="1" outlineLevel="1">
      <c r="A46" s="17">
        <v>28</v>
      </c>
      <c r="B46" s="324"/>
      <c r="C46" s="325"/>
      <c r="D46" s="43">
        <f t="shared" si="8"/>
        <v>4</v>
      </c>
      <c r="E46" s="43">
        <f t="shared" si="1"/>
        <v>4</v>
      </c>
      <c r="F46" s="63">
        <f t="shared" si="2"/>
        <v>30</v>
      </c>
      <c r="G46" s="326"/>
      <c r="H46" s="519"/>
      <c r="I46" s="519"/>
      <c r="J46" s="518">
        <v>10</v>
      </c>
      <c r="K46" s="93">
        <f t="shared" si="3"/>
        <v>0</v>
      </c>
      <c r="L46" s="85">
        <f t="shared" si="4"/>
        <v>0</v>
      </c>
      <c r="M46" s="120"/>
      <c r="N46" s="542"/>
      <c r="O46" s="498"/>
      <c r="P46" s="234"/>
      <c r="Q46" s="234"/>
      <c r="R46" s="234"/>
      <c r="S46" s="234"/>
      <c r="T46" s="122">
        <f t="shared" si="5"/>
        <v>0</v>
      </c>
      <c r="U46" s="904"/>
      <c r="V46" s="121">
        <f t="shared" si="6"/>
        <v>0</v>
      </c>
      <c r="W46" s="89">
        <v>3</v>
      </c>
      <c r="X46" s="90">
        <f t="shared" si="7"/>
        <v>0</v>
      </c>
    </row>
    <row r="47" spans="1:24" s="5" customFormat="1" ht="15" hidden="1" customHeight="1" outlineLevel="1">
      <c r="A47" s="17">
        <v>29</v>
      </c>
      <c r="B47" s="324"/>
      <c r="C47" s="325"/>
      <c r="D47" s="43">
        <f t="shared" si="8"/>
        <v>4</v>
      </c>
      <c r="E47" s="43">
        <f t="shared" si="1"/>
        <v>4</v>
      </c>
      <c r="F47" s="63">
        <f t="shared" si="2"/>
        <v>30</v>
      </c>
      <c r="G47" s="326"/>
      <c r="H47" s="519"/>
      <c r="I47" s="519"/>
      <c r="J47" s="518">
        <v>10</v>
      </c>
      <c r="K47" s="93">
        <f t="shared" si="3"/>
        <v>0</v>
      </c>
      <c r="L47" s="85">
        <f t="shared" si="4"/>
        <v>0</v>
      </c>
      <c r="M47" s="120"/>
      <c r="N47" s="542"/>
      <c r="O47" s="498"/>
      <c r="P47" s="234"/>
      <c r="Q47" s="234"/>
      <c r="R47" s="234"/>
      <c r="S47" s="234"/>
      <c r="T47" s="122">
        <f t="shared" si="5"/>
        <v>0</v>
      </c>
      <c r="U47" s="904"/>
      <c r="V47" s="121">
        <f t="shared" si="6"/>
        <v>0</v>
      </c>
      <c r="W47" s="89">
        <v>3</v>
      </c>
      <c r="X47" s="90">
        <f t="shared" si="7"/>
        <v>0</v>
      </c>
    </row>
    <row r="48" spans="1:24" s="5" customFormat="1" ht="15" hidden="1" customHeight="1" outlineLevel="1" thickBot="1">
      <c r="A48" s="17">
        <v>30</v>
      </c>
      <c r="B48" s="324"/>
      <c r="C48" s="325"/>
      <c r="D48" s="43">
        <f t="shared" si="8"/>
        <v>4</v>
      </c>
      <c r="E48" s="43">
        <f t="shared" si="1"/>
        <v>4</v>
      </c>
      <c r="F48" s="63">
        <f t="shared" si="2"/>
        <v>30</v>
      </c>
      <c r="G48" s="326"/>
      <c r="H48" s="519"/>
      <c r="I48" s="519"/>
      <c r="J48" s="518">
        <v>10</v>
      </c>
      <c r="K48" s="93">
        <f t="shared" si="3"/>
        <v>0</v>
      </c>
      <c r="L48" s="85">
        <f t="shared" si="4"/>
        <v>0</v>
      </c>
      <c r="M48" s="120"/>
      <c r="N48" s="542"/>
      <c r="O48" s="498"/>
      <c r="P48" s="234"/>
      <c r="Q48" s="234"/>
      <c r="R48" s="234"/>
      <c r="S48" s="234"/>
      <c r="T48" s="122">
        <f t="shared" si="5"/>
        <v>0</v>
      </c>
      <c r="U48" s="904"/>
      <c r="V48" s="121">
        <f t="shared" si="6"/>
        <v>0</v>
      </c>
      <c r="W48" s="89">
        <v>3</v>
      </c>
      <c r="X48" s="90">
        <f t="shared" si="7"/>
        <v>0</v>
      </c>
    </row>
    <row r="49" spans="1:62" s="5" customFormat="1" ht="19.95" hidden="1" customHeight="1" outlineLevel="2">
      <c r="A49" s="17">
        <v>31</v>
      </c>
      <c r="B49" s="324"/>
      <c r="C49" s="325"/>
      <c r="D49" s="43">
        <f t="shared" si="8"/>
        <v>4</v>
      </c>
      <c r="E49" s="43">
        <f t="shared" si="1"/>
        <v>4</v>
      </c>
      <c r="F49" s="63">
        <f t="shared" si="2"/>
        <v>30</v>
      </c>
      <c r="G49" s="326"/>
      <c r="H49" s="519"/>
      <c r="I49" s="519"/>
      <c r="J49" s="518">
        <v>10</v>
      </c>
      <c r="K49" s="93">
        <f t="shared" si="3"/>
        <v>0</v>
      </c>
      <c r="L49" s="85">
        <f t="shared" si="4"/>
        <v>0</v>
      </c>
      <c r="M49" s="120"/>
      <c r="N49" s="542"/>
      <c r="O49" s="498"/>
      <c r="P49" s="234"/>
      <c r="Q49" s="234"/>
      <c r="R49" s="234"/>
      <c r="S49" s="234"/>
      <c r="T49" s="122">
        <f t="shared" si="5"/>
        <v>0</v>
      </c>
      <c r="U49" s="904"/>
      <c r="V49" s="121">
        <f t="shared" si="6"/>
        <v>0</v>
      </c>
      <c r="W49" s="89">
        <v>3</v>
      </c>
      <c r="X49" s="90">
        <f t="shared" si="7"/>
        <v>0</v>
      </c>
      <c r="BJ49" s="391" t="s">
        <v>855</v>
      </c>
    </row>
    <row r="50" spans="1:62" s="5" customFormat="1" ht="19.95" hidden="1" customHeight="1" outlineLevel="2">
      <c r="A50" s="17">
        <v>32</v>
      </c>
      <c r="B50" s="324"/>
      <c r="C50" s="325"/>
      <c r="D50" s="43">
        <f t="shared" si="8"/>
        <v>4</v>
      </c>
      <c r="E50" s="43">
        <f t="shared" si="1"/>
        <v>4</v>
      </c>
      <c r="F50" s="63">
        <f t="shared" si="2"/>
        <v>30</v>
      </c>
      <c r="G50" s="326"/>
      <c r="H50" s="519"/>
      <c r="I50" s="519"/>
      <c r="J50" s="518">
        <v>10</v>
      </c>
      <c r="K50" s="93">
        <f t="shared" si="3"/>
        <v>0</v>
      </c>
      <c r="L50" s="85">
        <f t="shared" si="4"/>
        <v>0</v>
      </c>
      <c r="M50" s="120"/>
      <c r="N50" s="542"/>
      <c r="O50" s="498"/>
      <c r="P50" s="234"/>
      <c r="Q50" s="234"/>
      <c r="R50" s="234"/>
      <c r="S50" s="234"/>
      <c r="T50" s="122">
        <f t="shared" si="5"/>
        <v>0</v>
      </c>
      <c r="U50" s="904"/>
      <c r="V50" s="121">
        <f t="shared" si="6"/>
        <v>0</v>
      </c>
      <c r="W50" s="89">
        <v>3</v>
      </c>
      <c r="X50" s="90">
        <f t="shared" si="7"/>
        <v>0</v>
      </c>
      <c r="BJ50" s="391" t="s">
        <v>856</v>
      </c>
    </row>
    <row r="51" spans="1:62" s="5" customFormat="1" ht="19.95" hidden="1" customHeight="1" outlineLevel="2">
      <c r="A51" s="17">
        <v>33</v>
      </c>
      <c r="B51" s="249"/>
      <c r="C51" s="325"/>
      <c r="D51" s="43">
        <f t="shared" si="8"/>
        <v>4</v>
      </c>
      <c r="E51" s="43">
        <f t="shared" si="1"/>
        <v>4</v>
      </c>
      <c r="F51" s="63">
        <f t="shared" si="2"/>
        <v>30</v>
      </c>
      <c r="G51" s="326"/>
      <c r="H51" s="519"/>
      <c r="I51" s="519"/>
      <c r="J51" s="518">
        <v>10</v>
      </c>
      <c r="K51" s="93">
        <f t="shared" si="3"/>
        <v>0</v>
      </c>
      <c r="L51" s="85">
        <f t="shared" si="4"/>
        <v>0</v>
      </c>
      <c r="M51" s="120"/>
      <c r="N51" s="542"/>
      <c r="O51" s="498"/>
      <c r="P51" s="234"/>
      <c r="Q51" s="234"/>
      <c r="R51" s="234"/>
      <c r="S51" s="234"/>
      <c r="T51" s="122">
        <f t="shared" si="5"/>
        <v>0</v>
      </c>
      <c r="U51" s="904"/>
      <c r="V51" s="121">
        <f t="shared" si="6"/>
        <v>0</v>
      </c>
      <c r="W51" s="89">
        <v>3</v>
      </c>
      <c r="X51" s="90">
        <f t="shared" si="7"/>
        <v>0</v>
      </c>
      <c r="BJ51" s="391" t="s">
        <v>857</v>
      </c>
    </row>
    <row r="52" spans="1:62" s="5" customFormat="1" ht="19.95" hidden="1" customHeight="1" outlineLevel="2">
      <c r="A52" s="17">
        <v>34</v>
      </c>
      <c r="B52" s="324"/>
      <c r="C52" s="325"/>
      <c r="D52" s="43">
        <f t="shared" si="8"/>
        <v>4</v>
      </c>
      <c r="E52" s="43">
        <f t="shared" si="1"/>
        <v>4</v>
      </c>
      <c r="F52" s="63">
        <f t="shared" si="2"/>
        <v>30</v>
      </c>
      <c r="G52" s="326"/>
      <c r="H52" s="519"/>
      <c r="I52" s="519"/>
      <c r="J52" s="518">
        <v>10</v>
      </c>
      <c r="K52" s="93">
        <f t="shared" si="3"/>
        <v>0</v>
      </c>
      <c r="L52" s="85">
        <f t="shared" si="4"/>
        <v>0</v>
      </c>
      <c r="M52" s="120"/>
      <c r="N52" s="542"/>
      <c r="O52" s="498"/>
      <c r="P52" s="234"/>
      <c r="Q52" s="234"/>
      <c r="R52" s="234"/>
      <c r="S52" s="234"/>
      <c r="T52" s="122">
        <f t="shared" si="5"/>
        <v>0</v>
      </c>
      <c r="U52" s="904"/>
      <c r="V52" s="121">
        <f t="shared" si="6"/>
        <v>0</v>
      </c>
      <c r="W52" s="89">
        <v>3</v>
      </c>
      <c r="X52" s="90">
        <f t="shared" si="7"/>
        <v>0</v>
      </c>
      <c r="BJ52" s="102" t="s">
        <v>37</v>
      </c>
    </row>
    <row r="53" spans="1:62" s="5" customFormat="1" ht="19.95" hidden="1" customHeight="1" outlineLevel="2">
      <c r="A53" s="17">
        <v>35</v>
      </c>
      <c r="B53" s="324"/>
      <c r="C53" s="325"/>
      <c r="D53" s="43">
        <f t="shared" si="8"/>
        <v>4</v>
      </c>
      <c r="E53" s="43">
        <f t="shared" si="1"/>
        <v>4</v>
      </c>
      <c r="F53" s="63">
        <f t="shared" si="2"/>
        <v>30</v>
      </c>
      <c r="G53" s="326"/>
      <c r="H53" s="519"/>
      <c r="I53" s="519"/>
      <c r="J53" s="518">
        <v>10</v>
      </c>
      <c r="K53" s="93">
        <f t="shared" si="3"/>
        <v>0</v>
      </c>
      <c r="L53" s="85">
        <f t="shared" si="4"/>
        <v>0</v>
      </c>
      <c r="M53" s="120"/>
      <c r="N53" s="542"/>
      <c r="O53" s="498"/>
      <c r="P53" s="234"/>
      <c r="Q53" s="234"/>
      <c r="R53" s="234"/>
      <c r="S53" s="234"/>
      <c r="T53" s="122">
        <f t="shared" si="5"/>
        <v>0</v>
      </c>
      <c r="U53" s="904"/>
      <c r="V53" s="121">
        <f t="shared" si="6"/>
        <v>0</v>
      </c>
      <c r="W53" s="89">
        <v>3</v>
      </c>
      <c r="X53" s="90">
        <f t="shared" si="7"/>
        <v>0</v>
      </c>
      <c r="BJ53" s="102" t="s">
        <v>4</v>
      </c>
    </row>
    <row r="54" spans="1:62" s="5" customFormat="1" ht="19.95" hidden="1" customHeight="1" outlineLevel="2">
      <c r="A54" s="17">
        <v>36</v>
      </c>
      <c r="B54" s="324"/>
      <c r="C54" s="325"/>
      <c r="D54" s="43">
        <f t="shared" si="8"/>
        <v>4</v>
      </c>
      <c r="E54" s="43">
        <f t="shared" si="1"/>
        <v>4</v>
      </c>
      <c r="F54" s="63">
        <f t="shared" si="2"/>
        <v>30</v>
      </c>
      <c r="G54" s="326"/>
      <c r="H54" s="519"/>
      <c r="I54" s="519"/>
      <c r="J54" s="518">
        <v>10</v>
      </c>
      <c r="K54" s="93">
        <f t="shared" si="3"/>
        <v>0</v>
      </c>
      <c r="L54" s="85">
        <f t="shared" si="4"/>
        <v>0</v>
      </c>
      <c r="M54" s="120"/>
      <c r="N54" s="542"/>
      <c r="O54" s="498"/>
      <c r="P54" s="234"/>
      <c r="Q54" s="234"/>
      <c r="R54" s="234"/>
      <c r="S54" s="234"/>
      <c r="T54" s="122">
        <f t="shared" si="5"/>
        <v>0</v>
      </c>
      <c r="U54" s="904"/>
      <c r="V54" s="121">
        <f t="shared" si="6"/>
        <v>0</v>
      </c>
      <c r="W54" s="89">
        <v>3</v>
      </c>
      <c r="X54" s="90">
        <f t="shared" si="7"/>
        <v>0</v>
      </c>
      <c r="BJ54" s="102" t="s">
        <v>35</v>
      </c>
    </row>
    <row r="55" spans="1:62" s="5" customFormat="1" ht="19.95" hidden="1" customHeight="1" outlineLevel="2">
      <c r="A55" s="17">
        <v>37</v>
      </c>
      <c r="B55" s="324"/>
      <c r="C55" s="325"/>
      <c r="D55" s="43">
        <f t="shared" si="8"/>
        <v>4</v>
      </c>
      <c r="E55" s="43">
        <f t="shared" si="1"/>
        <v>4</v>
      </c>
      <c r="F55" s="63">
        <f t="shared" si="2"/>
        <v>30</v>
      </c>
      <c r="G55" s="326"/>
      <c r="H55" s="519"/>
      <c r="I55" s="519"/>
      <c r="J55" s="518">
        <v>10</v>
      </c>
      <c r="K55" s="93">
        <f t="shared" si="3"/>
        <v>0</v>
      </c>
      <c r="L55" s="85">
        <f t="shared" si="4"/>
        <v>0</v>
      </c>
      <c r="M55" s="120"/>
      <c r="N55" s="542"/>
      <c r="O55" s="498"/>
      <c r="P55" s="234"/>
      <c r="Q55" s="234"/>
      <c r="R55" s="234"/>
      <c r="S55" s="234"/>
      <c r="T55" s="122">
        <f t="shared" si="5"/>
        <v>0</v>
      </c>
      <c r="U55" s="904"/>
      <c r="V55" s="121">
        <f t="shared" si="6"/>
        <v>0</v>
      </c>
      <c r="W55" s="89">
        <v>3</v>
      </c>
      <c r="X55" s="90">
        <f t="shared" si="7"/>
        <v>0</v>
      </c>
      <c r="BJ55" s="102" t="s">
        <v>36</v>
      </c>
    </row>
    <row r="56" spans="1:62" s="5" customFormat="1" ht="19.95" hidden="1" customHeight="1" outlineLevel="2">
      <c r="A56" s="17">
        <v>38</v>
      </c>
      <c r="B56" s="249"/>
      <c r="C56" s="325"/>
      <c r="D56" s="43">
        <f t="shared" si="8"/>
        <v>4</v>
      </c>
      <c r="E56" s="43">
        <f t="shared" si="1"/>
        <v>4</v>
      </c>
      <c r="F56" s="63">
        <f t="shared" si="2"/>
        <v>30</v>
      </c>
      <c r="G56" s="326"/>
      <c r="H56" s="519"/>
      <c r="I56" s="519"/>
      <c r="J56" s="518">
        <v>10</v>
      </c>
      <c r="K56" s="93">
        <f t="shared" si="3"/>
        <v>0</v>
      </c>
      <c r="L56" s="85">
        <f t="shared" si="4"/>
        <v>0</v>
      </c>
      <c r="M56" s="120"/>
      <c r="N56" s="542"/>
      <c r="O56" s="498"/>
      <c r="P56" s="234"/>
      <c r="Q56" s="234"/>
      <c r="R56" s="234"/>
      <c r="S56" s="234"/>
      <c r="T56" s="122">
        <f t="shared" si="5"/>
        <v>0</v>
      </c>
      <c r="U56" s="904"/>
      <c r="V56" s="121">
        <f t="shared" si="6"/>
        <v>0</v>
      </c>
      <c r="W56" s="89">
        <v>3</v>
      </c>
      <c r="X56" s="90">
        <f t="shared" si="7"/>
        <v>0</v>
      </c>
      <c r="BJ56" s="102" t="s">
        <v>38</v>
      </c>
    </row>
    <row r="57" spans="1:62" s="5" customFormat="1" ht="19.95" hidden="1" customHeight="1" outlineLevel="2">
      <c r="A57" s="17">
        <v>39</v>
      </c>
      <c r="B57" s="324"/>
      <c r="C57" s="325"/>
      <c r="D57" s="43">
        <f t="shared" si="8"/>
        <v>4</v>
      </c>
      <c r="E57" s="43">
        <f t="shared" si="1"/>
        <v>4</v>
      </c>
      <c r="F57" s="63">
        <f t="shared" si="2"/>
        <v>30</v>
      </c>
      <c r="G57" s="326"/>
      <c r="H57" s="519"/>
      <c r="I57" s="519"/>
      <c r="J57" s="518">
        <v>10</v>
      </c>
      <c r="K57" s="93">
        <f t="shared" si="3"/>
        <v>0</v>
      </c>
      <c r="L57" s="85">
        <f t="shared" si="4"/>
        <v>0</v>
      </c>
      <c r="M57" s="120"/>
      <c r="N57" s="542"/>
      <c r="O57" s="498"/>
      <c r="P57" s="234"/>
      <c r="Q57" s="234"/>
      <c r="R57" s="234"/>
      <c r="S57" s="234"/>
      <c r="T57" s="122">
        <f t="shared" si="5"/>
        <v>0</v>
      </c>
      <c r="U57" s="904"/>
      <c r="V57" s="121">
        <f t="shared" si="6"/>
        <v>0</v>
      </c>
      <c r="W57" s="89">
        <v>3</v>
      </c>
      <c r="X57" s="90">
        <f t="shared" si="7"/>
        <v>0</v>
      </c>
      <c r="BJ57" s="102" t="s">
        <v>39</v>
      </c>
    </row>
    <row r="58" spans="1:62" s="5" customFormat="1" ht="19.95" hidden="1" customHeight="1" outlineLevel="2">
      <c r="A58" s="17">
        <v>40</v>
      </c>
      <c r="B58" s="324"/>
      <c r="C58" s="325"/>
      <c r="D58" s="43">
        <f t="shared" si="8"/>
        <v>4</v>
      </c>
      <c r="E58" s="43">
        <f t="shared" si="1"/>
        <v>4</v>
      </c>
      <c r="F58" s="63">
        <f t="shared" si="2"/>
        <v>30</v>
      </c>
      <c r="G58" s="326"/>
      <c r="H58" s="519"/>
      <c r="I58" s="519"/>
      <c r="J58" s="518">
        <v>10</v>
      </c>
      <c r="K58" s="93">
        <f t="shared" si="3"/>
        <v>0</v>
      </c>
      <c r="L58" s="85">
        <f t="shared" si="4"/>
        <v>0</v>
      </c>
      <c r="M58" s="120"/>
      <c r="N58" s="542"/>
      <c r="O58" s="498"/>
      <c r="P58" s="234"/>
      <c r="Q58" s="234"/>
      <c r="R58" s="234"/>
      <c r="S58" s="234"/>
      <c r="T58" s="122">
        <f t="shared" si="5"/>
        <v>0</v>
      </c>
      <c r="U58" s="904"/>
      <c r="V58" s="121">
        <f t="shared" si="6"/>
        <v>0</v>
      </c>
      <c r="W58" s="89">
        <v>3</v>
      </c>
      <c r="X58" s="90">
        <f t="shared" si="7"/>
        <v>0</v>
      </c>
      <c r="BJ58" s="102" t="s">
        <v>40</v>
      </c>
    </row>
    <row r="59" spans="1:62" s="5" customFormat="1" ht="19.95" hidden="1" customHeight="1" outlineLevel="2">
      <c r="A59" s="17">
        <v>41</v>
      </c>
      <c r="B59" s="324"/>
      <c r="C59" s="325"/>
      <c r="D59" s="43">
        <f t="shared" si="8"/>
        <v>4</v>
      </c>
      <c r="E59" s="43">
        <f t="shared" si="1"/>
        <v>4</v>
      </c>
      <c r="F59" s="63">
        <f t="shared" si="2"/>
        <v>30</v>
      </c>
      <c r="G59" s="326"/>
      <c r="H59" s="519"/>
      <c r="I59" s="519"/>
      <c r="J59" s="518">
        <v>10</v>
      </c>
      <c r="K59" s="93">
        <f t="shared" si="3"/>
        <v>0</v>
      </c>
      <c r="L59" s="85">
        <f t="shared" si="4"/>
        <v>0</v>
      </c>
      <c r="M59" s="120"/>
      <c r="N59" s="542"/>
      <c r="O59" s="498"/>
      <c r="P59" s="234"/>
      <c r="Q59" s="234"/>
      <c r="R59" s="234"/>
      <c r="S59" s="234"/>
      <c r="T59" s="122">
        <f t="shared" si="5"/>
        <v>0</v>
      </c>
      <c r="U59" s="904"/>
      <c r="V59" s="121">
        <f t="shared" si="6"/>
        <v>0</v>
      </c>
      <c r="W59" s="89">
        <v>3</v>
      </c>
      <c r="X59" s="90">
        <f t="shared" si="7"/>
        <v>0</v>
      </c>
      <c r="BJ59" s="102" t="s">
        <v>41</v>
      </c>
    </row>
    <row r="60" spans="1:62" s="5" customFormat="1" ht="19.95" hidden="1" customHeight="1" outlineLevel="2">
      <c r="A60" s="17">
        <v>42</v>
      </c>
      <c r="B60" s="249"/>
      <c r="C60" s="325"/>
      <c r="D60" s="43">
        <f t="shared" si="8"/>
        <v>4</v>
      </c>
      <c r="E60" s="43">
        <f t="shared" si="1"/>
        <v>4</v>
      </c>
      <c r="F60" s="63">
        <f t="shared" si="2"/>
        <v>30</v>
      </c>
      <c r="G60" s="326"/>
      <c r="H60" s="519"/>
      <c r="I60" s="519"/>
      <c r="J60" s="518">
        <v>10</v>
      </c>
      <c r="K60" s="93">
        <f t="shared" si="3"/>
        <v>0</v>
      </c>
      <c r="L60" s="85">
        <f t="shared" si="4"/>
        <v>0</v>
      </c>
      <c r="M60" s="120"/>
      <c r="N60" s="542"/>
      <c r="O60" s="498"/>
      <c r="P60" s="234"/>
      <c r="Q60" s="234"/>
      <c r="R60" s="234"/>
      <c r="S60" s="234"/>
      <c r="T60" s="122">
        <f t="shared" si="5"/>
        <v>0</v>
      </c>
      <c r="U60" s="904"/>
      <c r="V60" s="121">
        <f t="shared" si="6"/>
        <v>0</v>
      </c>
      <c r="W60" s="89">
        <v>3</v>
      </c>
      <c r="X60" s="90">
        <f t="shared" si="7"/>
        <v>0</v>
      </c>
      <c r="BJ60" s="102" t="s">
        <v>5</v>
      </c>
    </row>
    <row r="61" spans="1:62" s="5" customFormat="1" ht="19.95" hidden="1" customHeight="1" outlineLevel="2">
      <c r="A61" s="17">
        <v>43</v>
      </c>
      <c r="B61" s="324"/>
      <c r="C61" s="325"/>
      <c r="D61" s="43">
        <f t="shared" si="8"/>
        <v>4</v>
      </c>
      <c r="E61" s="43">
        <f t="shared" si="1"/>
        <v>4</v>
      </c>
      <c r="F61" s="63">
        <f t="shared" si="2"/>
        <v>30</v>
      </c>
      <c r="G61" s="326"/>
      <c r="H61" s="519"/>
      <c r="I61" s="519"/>
      <c r="J61" s="518">
        <v>10</v>
      </c>
      <c r="K61" s="93">
        <f t="shared" si="3"/>
        <v>0</v>
      </c>
      <c r="L61" s="85">
        <f t="shared" si="4"/>
        <v>0</v>
      </c>
      <c r="M61" s="120"/>
      <c r="N61" s="542"/>
      <c r="O61" s="498"/>
      <c r="P61" s="234"/>
      <c r="Q61" s="234"/>
      <c r="R61" s="234"/>
      <c r="S61" s="234"/>
      <c r="T61" s="122">
        <f t="shared" si="5"/>
        <v>0</v>
      </c>
      <c r="U61" s="904"/>
      <c r="V61" s="121">
        <f t="shared" si="6"/>
        <v>0</v>
      </c>
      <c r="W61" s="89">
        <v>3</v>
      </c>
      <c r="X61" s="90">
        <f t="shared" si="7"/>
        <v>0</v>
      </c>
      <c r="BJ61" s="102" t="s">
        <v>64</v>
      </c>
    </row>
    <row r="62" spans="1:62" s="5" customFormat="1" ht="19.95" hidden="1" customHeight="1" outlineLevel="2">
      <c r="A62" s="17">
        <v>44</v>
      </c>
      <c r="B62" s="324"/>
      <c r="C62" s="325"/>
      <c r="D62" s="43">
        <f t="shared" si="8"/>
        <v>4</v>
      </c>
      <c r="E62" s="43">
        <f t="shared" si="1"/>
        <v>4</v>
      </c>
      <c r="F62" s="63">
        <f t="shared" si="2"/>
        <v>30</v>
      </c>
      <c r="G62" s="326"/>
      <c r="H62" s="519"/>
      <c r="I62" s="519"/>
      <c r="J62" s="518">
        <v>10</v>
      </c>
      <c r="K62" s="93">
        <f t="shared" si="3"/>
        <v>0</v>
      </c>
      <c r="L62" s="85">
        <f t="shared" si="4"/>
        <v>0</v>
      </c>
      <c r="M62" s="120"/>
      <c r="N62" s="542"/>
      <c r="O62" s="498"/>
      <c r="P62" s="234"/>
      <c r="Q62" s="234"/>
      <c r="R62" s="234"/>
      <c r="S62" s="234"/>
      <c r="T62" s="122">
        <f t="shared" si="5"/>
        <v>0</v>
      </c>
      <c r="U62" s="904"/>
      <c r="V62" s="121">
        <f t="shared" si="6"/>
        <v>0</v>
      </c>
      <c r="W62" s="89">
        <v>3</v>
      </c>
      <c r="X62" s="90">
        <f t="shared" si="7"/>
        <v>0</v>
      </c>
      <c r="BJ62" s="102" t="s">
        <v>65</v>
      </c>
    </row>
    <row r="63" spans="1:62" s="5" customFormat="1" ht="19.95" hidden="1" customHeight="1" outlineLevel="2">
      <c r="A63" s="17">
        <v>45</v>
      </c>
      <c r="B63" s="324"/>
      <c r="C63" s="325"/>
      <c r="D63" s="43">
        <f t="shared" si="8"/>
        <v>4</v>
      </c>
      <c r="E63" s="43">
        <f t="shared" si="1"/>
        <v>4</v>
      </c>
      <c r="F63" s="63">
        <f t="shared" si="2"/>
        <v>30</v>
      </c>
      <c r="G63" s="326"/>
      <c r="H63" s="519"/>
      <c r="I63" s="519"/>
      <c r="J63" s="518">
        <v>10</v>
      </c>
      <c r="K63" s="93">
        <f t="shared" si="3"/>
        <v>0</v>
      </c>
      <c r="L63" s="85">
        <f t="shared" si="4"/>
        <v>0</v>
      </c>
      <c r="M63" s="120"/>
      <c r="N63" s="542"/>
      <c r="O63" s="498"/>
      <c r="P63" s="234"/>
      <c r="Q63" s="234"/>
      <c r="R63" s="234"/>
      <c r="S63" s="234"/>
      <c r="T63" s="122">
        <f t="shared" si="5"/>
        <v>0</v>
      </c>
      <c r="U63" s="904"/>
      <c r="V63" s="121">
        <f t="shared" si="6"/>
        <v>0</v>
      </c>
      <c r="W63" s="89">
        <v>3</v>
      </c>
      <c r="X63" s="90">
        <f t="shared" si="7"/>
        <v>0</v>
      </c>
      <c r="BJ63" s="102" t="s">
        <v>63</v>
      </c>
    </row>
    <row r="64" spans="1:62" s="5" customFormat="1" ht="19.95" hidden="1" customHeight="1" outlineLevel="2">
      <c r="A64" s="17">
        <v>46</v>
      </c>
      <c r="B64" s="324"/>
      <c r="C64" s="325"/>
      <c r="D64" s="43">
        <f t="shared" si="8"/>
        <v>4</v>
      </c>
      <c r="E64" s="43">
        <f t="shared" si="1"/>
        <v>4</v>
      </c>
      <c r="F64" s="63">
        <f t="shared" si="2"/>
        <v>30</v>
      </c>
      <c r="G64" s="326"/>
      <c r="H64" s="519"/>
      <c r="I64" s="519"/>
      <c r="J64" s="518">
        <v>10</v>
      </c>
      <c r="K64" s="93">
        <f t="shared" si="3"/>
        <v>0</v>
      </c>
      <c r="L64" s="85">
        <f t="shared" si="4"/>
        <v>0</v>
      </c>
      <c r="M64" s="120"/>
      <c r="N64" s="542"/>
      <c r="O64" s="498"/>
      <c r="P64" s="234"/>
      <c r="Q64" s="234"/>
      <c r="R64" s="234"/>
      <c r="S64" s="234"/>
      <c r="T64" s="122">
        <f t="shared" si="5"/>
        <v>0</v>
      </c>
      <c r="U64" s="904"/>
      <c r="V64" s="121">
        <f t="shared" si="6"/>
        <v>0</v>
      </c>
      <c r="W64" s="89">
        <v>3</v>
      </c>
      <c r="X64" s="90">
        <f t="shared" si="7"/>
        <v>0</v>
      </c>
      <c r="BJ64" s="102" t="s">
        <v>66</v>
      </c>
    </row>
    <row r="65" spans="1:62" s="5" customFormat="1" ht="19.95" hidden="1" customHeight="1" outlineLevel="2">
      <c r="A65" s="17">
        <v>47</v>
      </c>
      <c r="B65" s="324"/>
      <c r="C65" s="325"/>
      <c r="D65" s="43">
        <f t="shared" si="8"/>
        <v>4</v>
      </c>
      <c r="E65" s="43">
        <f t="shared" si="1"/>
        <v>4</v>
      </c>
      <c r="F65" s="63">
        <f t="shared" si="2"/>
        <v>30</v>
      </c>
      <c r="G65" s="326"/>
      <c r="H65" s="519"/>
      <c r="I65" s="519"/>
      <c r="J65" s="518">
        <v>10</v>
      </c>
      <c r="K65" s="93">
        <f t="shared" si="3"/>
        <v>0</v>
      </c>
      <c r="L65" s="85">
        <f t="shared" si="4"/>
        <v>0</v>
      </c>
      <c r="M65" s="120"/>
      <c r="N65" s="542"/>
      <c r="O65" s="498"/>
      <c r="P65" s="234"/>
      <c r="Q65" s="234"/>
      <c r="R65" s="234"/>
      <c r="S65" s="234"/>
      <c r="T65" s="122">
        <f t="shared" si="5"/>
        <v>0</v>
      </c>
      <c r="U65" s="904"/>
      <c r="V65" s="121">
        <f t="shared" si="6"/>
        <v>0</v>
      </c>
      <c r="W65" s="89">
        <v>3</v>
      </c>
      <c r="X65" s="90">
        <f t="shared" si="7"/>
        <v>0</v>
      </c>
      <c r="BJ65" s="102" t="s">
        <v>67</v>
      </c>
    </row>
    <row r="66" spans="1:62" s="5" customFormat="1" ht="19.95" hidden="1" customHeight="1" outlineLevel="2">
      <c r="A66" s="17">
        <v>48</v>
      </c>
      <c r="B66" s="324"/>
      <c r="C66" s="325"/>
      <c r="D66" s="43">
        <f t="shared" si="8"/>
        <v>4</v>
      </c>
      <c r="E66" s="43">
        <f t="shared" si="1"/>
        <v>4</v>
      </c>
      <c r="F66" s="63">
        <f t="shared" si="2"/>
        <v>30</v>
      </c>
      <c r="G66" s="326"/>
      <c r="H66" s="519"/>
      <c r="I66" s="519"/>
      <c r="J66" s="518">
        <v>10</v>
      </c>
      <c r="K66" s="93">
        <f t="shared" si="3"/>
        <v>0</v>
      </c>
      <c r="L66" s="85">
        <f t="shared" si="4"/>
        <v>0</v>
      </c>
      <c r="M66" s="120"/>
      <c r="N66" s="542"/>
      <c r="O66" s="498"/>
      <c r="P66" s="234"/>
      <c r="Q66" s="234"/>
      <c r="R66" s="234"/>
      <c r="S66" s="234"/>
      <c r="T66" s="122">
        <f t="shared" si="5"/>
        <v>0</v>
      </c>
      <c r="U66" s="904"/>
      <c r="V66" s="121">
        <f t="shared" si="6"/>
        <v>0</v>
      </c>
      <c r="W66" s="89">
        <v>3</v>
      </c>
      <c r="X66" s="90">
        <f t="shared" si="7"/>
        <v>0</v>
      </c>
      <c r="BJ66" s="102" t="s">
        <v>68</v>
      </c>
    </row>
    <row r="67" spans="1:62" s="5" customFormat="1" ht="19.95" hidden="1" customHeight="1" outlineLevel="2">
      <c r="A67" s="17">
        <v>49</v>
      </c>
      <c r="B67" s="324"/>
      <c r="C67" s="325"/>
      <c r="D67" s="43">
        <f t="shared" si="8"/>
        <v>4</v>
      </c>
      <c r="E67" s="43">
        <f t="shared" si="1"/>
        <v>4</v>
      </c>
      <c r="F67" s="63">
        <f t="shared" si="2"/>
        <v>30</v>
      </c>
      <c r="G67" s="326"/>
      <c r="H67" s="519"/>
      <c r="I67" s="519"/>
      <c r="J67" s="518">
        <v>10</v>
      </c>
      <c r="K67" s="93">
        <f t="shared" si="3"/>
        <v>0</v>
      </c>
      <c r="L67" s="85">
        <f t="shared" si="4"/>
        <v>0</v>
      </c>
      <c r="M67" s="120"/>
      <c r="N67" s="542"/>
      <c r="O67" s="498"/>
      <c r="P67" s="234"/>
      <c r="Q67" s="234"/>
      <c r="R67" s="234"/>
      <c r="S67" s="234"/>
      <c r="T67" s="122">
        <f t="shared" si="5"/>
        <v>0</v>
      </c>
      <c r="U67" s="904"/>
      <c r="V67" s="121">
        <f t="shared" si="6"/>
        <v>0</v>
      </c>
      <c r="W67" s="89">
        <v>3</v>
      </c>
      <c r="X67" s="90">
        <f t="shared" si="7"/>
        <v>0</v>
      </c>
      <c r="BJ67" s="102" t="s">
        <v>69</v>
      </c>
    </row>
    <row r="68" spans="1:62" s="5" customFormat="1" ht="19.95" hidden="1" customHeight="1" outlineLevel="2">
      <c r="A68" s="17">
        <v>50</v>
      </c>
      <c r="B68" s="324"/>
      <c r="C68" s="325"/>
      <c r="D68" s="43">
        <f t="shared" si="8"/>
        <v>4</v>
      </c>
      <c r="E68" s="43">
        <f t="shared" si="1"/>
        <v>4</v>
      </c>
      <c r="F68" s="63">
        <f t="shared" si="2"/>
        <v>30</v>
      </c>
      <c r="G68" s="326"/>
      <c r="H68" s="519"/>
      <c r="I68" s="519"/>
      <c r="J68" s="518">
        <v>10</v>
      </c>
      <c r="K68" s="93">
        <f t="shared" si="3"/>
        <v>0</v>
      </c>
      <c r="L68" s="85">
        <f t="shared" si="4"/>
        <v>0</v>
      </c>
      <c r="M68" s="120"/>
      <c r="N68" s="542"/>
      <c r="O68" s="498"/>
      <c r="P68" s="234"/>
      <c r="Q68" s="234"/>
      <c r="R68" s="234"/>
      <c r="S68" s="234"/>
      <c r="T68" s="122">
        <f t="shared" si="5"/>
        <v>0</v>
      </c>
      <c r="U68" s="904"/>
      <c r="V68" s="121">
        <f t="shared" si="6"/>
        <v>0</v>
      </c>
      <c r="W68" s="89">
        <v>3</v>
      </c>
      <c r="X68" s="90">
        <f t="shared" si="7"/>
        <v>0</v>
      </c>
      <c r="BJ68" s="102" t="s">
        <v>70</v>
      </c>
    </row>
    <row r="69" spans="1:62" s="5" customFormat="1" ht="19.95" hidden="1" customHeight="1" outlineLevel="2">
      <c r="A69" s="17">
        <v>51</v>
      </c>
      <c r="B69" s="324"/>
      <c r="C69" s="325"/>
      <c r="D69" s="43">
        <f t="shared" si="8"/>
        <v>4</v>
      </c>
      <c r="E69" s="43">
        <f t="shared" si="1"/>
        <v>4</v>
      </c>
      <c r="F69" s="63">
        <f t="shared" si="2"/>
        <v>30</v>
      </c>
      <c r="G69" s="326"/>
      <c r="H69" s="519"/>
      <c r="I69" s="519"/>
      <c r="J69" s="518">
        <v>10</v>
      </c>
      <c r="K69" s="93">
        <f t="shared" si="3"/>
        <v>0</v>
      </c>
      <c r="L69" s="85">
        <f t="shared" si="4"/>
        <v>0</v>
      </c>
      <c r="M69" s="120"/>
      <c r="N69" s="542"/>
      <c r="O69" s="498"/>
      <c r="P69" s="234"/>
      <c r="Q69" s="234"/>
      <c r="R69" s="234"/>
      <c r="S69" s="234"/>
      <c r="T69" s="122">
        <f t="shared" si="5"/>
        <v>0</v>
      </c>
      <c r="U69" s="904"/>
      <c r="V69" s="121">
        <f t="shared" si="6"/>
        <v>0</v>
      </c>
      <c r="W69" s="89">
        <v>3</v>
      </c>
      <c r="X69" s="90">
        <f t="shared" si="7"/>
        <v>0</v>
      </c>
      <c r="BJ69" s="102" t="s">
        <v>71</v>
      </c>
    </row>
    <row r="70" spans="1:62" s="5" customFormat="1" ht="19.95" hidden="1" customHeight="1" outlineLevel="2">
      <c r="A70" s="17">
        <v>52</v>
      </c>
      <c r="B70" s="324"/>
      <c r="C70" s="325"/>
      <c r="D70" s="43">
        <f t="shared" si="8"/>
        <v>4</v>
      </c>
      <c r="E70" s="43">
        <f t="shared" si="1"/>
        <v>4</v>
      </c>
      <c r="F70" s="63">
        <f t="shared" si="2"/>
        <v>30</v>
      </c>
      <c r="G70" s="326"/>
      <c r="H70" s="519"/>
      <c r="I70" s="519"/>
      <c r="J70" s="518">
        <v>10</v>
      </c>
      <c r="K70" s="93">
        <f t="shared" si="3"/>
        <v>0</v>
      </c>
      <c r="L70" s="85">
        <f t="shared" si="4"/>
        <v>0</v>
      </c>
      <c r="M70" s="120"/>
      <c r="N70" s="542"/>
      <c r="O70" s="498"/>
      <c r="P70" s="234"/>
      <c r="Q70" s="234"/>
      <c r="R70" s="234"/>
      <c r="S70" s="234"/>
      <c r="T70" s="122">
        <f t="shared" si="5"/>
        <v>0</v>
      </c>
      <c r="U70" s="904"/>
      <c r="V70" s="121">
        <f t="shared" si="6"/>
        <v>0</v>
      </c>
      <c r="W70" s="89">
        <v>3</v>
      </c>
      <c r="X70" s="90">
        <f t="shared" si="7"/>
        <v>0</v>
      </c>
      <c r="BJ70" s="102" t="s">
        <v>6</v>
      </c>
    </row>
    <row r="71" spans="1:62" s="5" customFormat="1" ht="19.95" hidden="1" customHeight="1" outlineLevel="2">
      <c r="A71" s="17">
        <v>53</v>
      </c>
      <c r="B71" s="324"/>
      <c r="C71" s="325"/>
      <c r="D71" s="43">
        <f t="shared" si="8"/>
        <v>4</v>
      </c>
      <c r="E71" s="43">
        <f t="shared" si="1"/>
        <v>4</v>
      </c>
      <c r="F71" s="63">
        <f t="shared" si="2"/>
        <v>30</v>
      </c>
      <c r="G71" s="326"/>
      <c r="H71" s="519"/>
      <c r="I71" s="519"/>
      <c r="J71" s="518">
        <v>10</v>
      </c>
      <c r="K71" s="93">
        <f t="shared" si="3"/>
        <v>0</v>
      </c>
      <c r="L71" s="85">
        <f t="shared" si="4"/>
        <v>0</v>
      </c>
      <c r="M71" s="120"/>
      <c r="N71" s="542"/>
      <c r="O71" s="498"/>
      <c r="P71" s="234"/>
      <c r="Q71" s="234"/>
      <c r="R71" s="234"/>
      <c r="S71" s="234"/>
      <c r="T71" s="122">
        <f t="shared" si="5"/>
        <v>0</v>
      </c>
      <c r="U71" s="904"/>
      <c r="V71" s="121">
        <f t="shared" si="6"/>
        <v>0</v>
      </c>
      <c r="W71" s="89">
        <v>3</v>
      </c>
      <c r="X71" s="90">
        <f t="shared" si="7"/>
        <v>0</v>
      </c>
      <c r="BJ71" s="102" t="s">
        <v>7</v>
      </c>
    </row>
    <row r="72" spans="1:62" s="5" customFormat="1" ht="19.95" hidden="1" customHeight="1" outlineLevel="2">
      <c r="A72" s="17">
        <v>54</v>
      </c>
      <c r="B72" s="324"/>
      <c r="C72" s="325"/>
      <c r="D72" s="43">
        <f t="shared" si="8"/>
        <v>4</v>
      </c>
      <c r="E72" s="43">
        <f t="shared" si="1"/>
        <v>4</v>
      </c>
      <c r="F72" s="63">
        <f t="shared" si="2"/>
        <v>30</v>
      </c>
      <c r="G72" s="326"/>
      <c r="H72" s="519"/>
      <c r="I72" s="519"/>
      <c r="J72" s="518">
        <v>10</v>
      </c>
      <c r="K72" s="93">
        <f t="shared" si="3"/>
        <v>0</v>
      </c>
      <c r="L72" s="85">
        <f t="shared" si="4"/>
        <v>0</v>
      </c>
      <c r="M72" s="120"/>
      <c r="N72" s="542"/>
      <c r="O72" s="498"/>
      <c r="P72" s="234"/>
      <c r="Q72" s="234"/>
      <c r="R72" s="234"/>
      <c r="S72" s="234"/>
      <c r="T72" s="122">
        <f t="shared" si="5"/>
        <v>0</v>
      </c>
      <c r="U72" s="904"/>
      <c r="V72" s="121">
        <f t="shared" si="6"/>
        <v>0</v>
      </c>
      <c r="W72" s="89">
        <v>3</v>
      </c>
      <c r="X72" s="90">
        <f t="shared" si="7"/>
        <v>0</v>
      </c>
      <c r="BJ72" s="102" t="s">
        <v>8</v>
      </c>
    </row>
    <row r="73" spans="1:62" s="5" customFormat="1" ht="19.95" hidden="1" customHeight="1" outlineLevel="2">
      <c r="A73" s="17">
        <v>55</v>
      </c>
      <c r="B73" s="324"/>
      <c r="C73" s="325"/>
      <c r="D73" s="43">
        <f t="shared" si="8"/>
        <v>4</v>
      </c>
      <c r="E73" s="43">
        <f t="shared" si="1"/>
        <v>4</v>
      </c>
      <c r="F73" s="63">
        <f t="shared" si="2"/>
        <v>30</v>
      </c>
      <c r="G73" s="326"/>
      <c r="H73" s="519"/>
      <c r="I73" s="519"/>
      <c r="J73" s="518">
        <v>10</v>
      </c>
      <c r="K73" s="93">
        <f t="shared" si="3"/>
        <v>0</v>
      </c>
      <c r="L73" s="85">
        <f t="shared" si="4"/>
        <v>0</v>
      </c>
      <c r="M73" s="120"/>
      <c r="N73" s="542"/>
      <c r="O73" s="498"/>
      <c r="P73" s="234"/>
      <c r="Q73" s="234"/>
      <c r="R73" s="234"/>
      <c r="S73" s="234"/>
      <c r="T73" s="122">
        <f t="shared" si="5"/>
        <v>0</v>
      </c>
      <c r="U73" s="904"/>
      <c r="V73" s="121">
        <f t="shared" si="6"/>
        <v>0</v>
      </c>
      <c r="W73" s="89">
        <v>3</v>
      </c>
      <c r="X73" s="90">
        <f t="shared" si="7"/>
        <v>0</v>
      </c>
      <c r="BJ73" s="102" t="s">
        <v>9</v>
      </c>
    </row>
    <row r="74" spans="1:62" s="5" customFormat="1" ht="19.95" hidden="1" customHeight="1" outlineLevel="2">
      <c r="A74" s="17">
        <v>56</v>
      </c>
      <c r="B74" s="324"/>
      <c r="C74" s="325"/>
      <c r="D74" s="43">
        <f t="shared" si="8"/>
        <v>4</v>
      </c>
      <c r="E74" s="43">
        <f t="shared" si="1"/>
        <v>4</v>
      </c>
      <c r="F74" s="63">
        <f t="shared" si="2"/>
        <v>30</v>
      </c>
      <c r="G74" s="326"/>
      <c r="H74" s="519"/>
      <c r="I74" s="519"/>
      <c r="J74" s="518">
        <v>10</v>
      </c>
      <c r="K74" s="93">
        <f t="shared" si="3"/>
        <v>0</v>
      </c>
      <c r="L74" s="85">
        <f t="shared" si="4"/>
        <v>0</v>
      </c>
      <c r="M74" s="120"/>
      <c r="N74" s="542"/>
      <c r="O74" s="498"/>
      <c r="P74" s="234"/>
      <c r="Q74" s="234"/>
      <c r="R74" s="234"/>
      <c r="S74" s="234"/>
      <c r="T74" s="122">
        <f t="shared" si="5"/>
        <v>0</v>
      </c>
      <c r="U74" s="904"/>
      <c r="V74" s="121">
        <f t="shared" si="6"/>
        <v>0</v>
      </c>
      <c r="W74" s="89">
        <v>3</v>
      </c>
      <c r="X74" s="90">
        <f t="shared" si="7"/>
        <v>0</v>
      </c>
      <c r="BJ74" s="102" t="s">
        <v>10</v>
      </c>
    </row>
    <row r="75" spans="1:62" s="5" customFormat="1" ht="19.95" hidden="1" customHeight="1" outlineLevel="2">
      <c r="A75" s="17">
        <v>57</v>
      </c>
      <c r="B75" s="324"/>
      <c r="C75" s="325"/>
      <c r="D75" s="43">
        <f t="shared" si="8"/>
        <v>4</v>
      </c>
      <c r="E75" s="43">
        <f t="shared" si="1"/>
        <v>4</v>
      </c>
      <c r="F75" s="63">
        <f t="shared" si="2"/>
        <v>30</v>
      </c>
      <c r="G75" s="326"/>
      <c r="H75" s="519"/>
      <c r="I75" s="519"/>
      <c r="J75" s="518">
        <v>10</v>
      </c>
      <c r="K75" s="93">
        <f t="shared" si="3"/>
        <v>0</v>
      </c>
      <c r="L75" s="85">
        <f t="shared" si="4"/>
        <v>0</v>
      </c>
      <c r="M75" s="120"/>
      <c r="N75" s="542"/>
      <c r="O75" s="498"/>
      <c r="P75" s="234"/>
      <c r="Q75" s="234"/>
      <c r="R75" s="234"/>
      <c r="S75" s="234"/>
      <c r="T75" s="122">
        <f t="shared" si="5"/>
        <v>0</v>
      </c>
      <c r="U75" s="904"/>
      <c r="V75" s="121">
        <f t="shared" si="6"/>
        <v>0</v>
      </c>
      <c r="W75" s="89">
        <v>3</v>
      </c>
      <c r="X75" s="90">
        <f t="shared" si="7"/>
        <v>0</v>
      </c>
      <c r="BJ75" s="102" t="s">
        <v>11</v>
      </c>
    </row>
    <row r="76" spans="1:62" s="5" customFormat="1" ht="19.95" hidden="1" customHeight="1" outlineLevel="2">
      <c r="A76" s="17">
        <v>58</v>
      </c>
      <c r="B76" s="324"/>
      <c r="C76" s="325"/>
      <c r="D76" s="43">
        <f t="shared" si="8"/>
        <v>4</v>
      </c>
      <c r="E76" s="43">
        <f t="shared" si="1"/>
        <v>4</v>
      </c>
      <c r="F76" s="63">
        <f t="shared" si="2"/>
        <v>30</v>
      </c>
      <c r="G76" s="326"/>
      <c r="H76" s="519"/>
      <c r="I76" s="519"/>
      <c r="J76" s="518">
        <v>10</v>
      </c>
      <c r="K76" s="93">
        <f t="shared" si="3"/>
        <v>0</v>
      </c>
      <c r="L76" s="85">
        <f t="shared" si="4"/>
        <v>0</v>
      </c>
      <c r="M76" s="120"/>
      <c r="N76" s="542"/>
      <c r="O76" s="498"/>
      <c r="P76" s="234"/>
      <c r="Q76" s="234"/>
      <c r="R76" s="234"/>
      <c r="S76" s="234"/>
      <c r="T76" s="122">
        <f t="shared" si="5"/>
        <v>0</v>
      </c>
      <c r="U76" s="904"/>
      <c r="V76" s="121">
        <f t="shared" si="6"/>
        <v>0</v>
      </c>
      <c r="W76" s="89">
        <v>3</v>
      </c>
      <c r="X76" s="90">
        <f t="shared" si="7"/>
        <v>0</v>
      </c>
      <c r="BJ76" s="102" t="s">
        <v>12</v>
      </c>
    </row>
    <row r="77" spans="1:62" s="5" customFormat="1" ht="19.95" hidden="1" customHeight="1" outlineLevel="2">
      <c r="A77" s="17">
        <v>59</v>
      </c>
      <c r="B77" s="324"/>
      <c r="C77" s="325"/>
      <c r="D77" s="43">
        <f t="shared" si="8"/>
        <v>4</v>
      </c>
      <c r="E77" s="43">
        <f t="shared" si="1"/>
        <v>4</v>
      </c>
      <c r="F77" s="63">
        <f t="shared" si="2"/>
        <v>30</v>
      </c>
      <c r="G77" s="326"/>
      <c r="H77" s="519"/>
      <c r="I77" s="519"/>
      <c r="J77" s="518">
        <v>10</v>
      </c>
      <c r="K77" s="93">
        <f t="shared" si="3"/>
        <v>0</v>
      </c>
      <c r="L77" s="85">
        <f t="shared" si="4"/>
        <v>0</v>
      </c>
      <c r="M77" s="120"/>
      <c r="N77" s="542"/>
      <c r="O77" s="498"/>
      <c r="P77" s="234"/>
      <c r="Q77" s="234"/>
      <c r="R77" s="234"/>
      <c r="S77" s="234"/>
      <c r="T77" s="122">
        <f t="shared" si="5"/>
        <v>0</v>
      </c>
      <c r="U77" s="904"/>
      <c r="V77" s="121">
        <f t="shared" si="6"/>
        <v>0</v>
      </c>
      <c r="W77" s="89">
        <v>3</v>
      </c>
      <c r="X77" s="90">
        <f t="shared" si="7"/>
        <v>0</v>
      </c>
      <c r="BJ77" s="102" t="s">
        <v>13</v>
      </c>
    </row>
    <row r="78" spans="1:62" s="5" customFormat="1" ht="19.95" hidden="1" customHeight="1" outlineLevel="2">
      <c r="A78" s="17">
        <v>60</v>
      </c>
      <c r="B78" s="324"/>
      <c r="C78" s="325"/>
      <c r="D78" s="43">
        <f t="shared" si="8"/>
        <v>4</v>
      </c>
      <c r="E78" s="43">
        <f t="shared" si="1"/>
        <v>4</v>
      </c>
      <c r="F78" s="63">
        <f t="shared" si="2"/>
        <v>30</v>
      </c>
      <c r="G78" s="326"/>
      <c r="H78" s="519"/>
      <c r="I78" s="519"/>
      <c r="J78" s="518">
        <v>10</v>
      </c>
      <c r="K78" s="93">
        <f t="shared" si="3"/>
        <v>0</v>
      </c>
      <c r="L78" s="85">
        <f t="shared" si="4"/>
        <v>0</v>
      </c>
      <c r="M78" s="120"/>
      <c r="N78" s="542"/>
      <c r="O78" s="498"/>
      <c r="P78" s="234"/>
      <c r="Q78" s="234"/>
      <c r="R78" s="234"/>
      <c r="S78" s="234"/>
      <c r="T78" s="122">
        <f t="shared" si="5"/>
        <v>0</v>
      </c>
      <c r="U78" s="904"/>
      <c r="V78" s="121">
        <f t="shared" si="6"/>
        <v>0</v>
      </c>
      <c r="W78" s="89">
        <v>3</v>
      </c>
      <c r="X78" s="90">
        <f t="shared" si="7"/>
        <v>0</v>
      </c>
      <c r="BJ78" s="102" t="s">
        <v>14</v>
      </c>
    </row>
    <row r="79" spans="1:62" s="5" customFormat="1" ht="19.95" hidden="1" customHeight="1" outlineLevel="2">
      <c r="A79" s="17">
        <v>61</v>
      </c>
      <c r="B79" s="324"/>
      <c r="C79" s="325"/>
      <c r="D79" s="43">
        <f t="shared" si="8"/>
        <v>4</v>
      </c>
      <c r="E79" s="43">
        <f t="shared" si="1"/>
        <v>4</v>
      </c>
      <c r="F79" s="63">
        <f t="shared" si="2"/>
        <v>30</v>
      </c>
      <c r="G79" s="326"/>
      <c r="H79" s="519"/>
      <c r="I79" s="519"/>
      <c r="J79" s="518">
        <v>10</v>
      </c>
      <c r="K79" s="93">
        <f t="shared" si="3"/>
        <v>0</v>
      </c>
      <c r="L79" s="85">
        <f t="shared" si="4"/>
        <v>0</v>
      </c>
      <c r="M79" s="120"/>
      <c r="N79" s="542"/>
      <c r="O79" s="498"/>
      <c r="P79" s="234"/>
      <c r="Q79" s="234"/>
      <c r="R79" s="234"/>
      <c r="S79" s="234"/>
      <c r="T79" s="122">
        <f t="shared" si="5"/>
        <v>0</v>
      </c>
      <c r="U79" s="904"/>
      <c r="V79" s="121">
        <f t="shared" si="6"/>
        <v>0</v>
      </c>
      <c r="W79" s="89">
        <v>3</v>
      </c>
      <c r="X79" s="90">
        <f t="shared" si="7"/>
        <v>0</v>
      </c>
      <c r="BJ79" s="391"/>
    </row>
    <row r="80" spans="1:62" s="5" customFormat="1" ht="19.95" hidden="1" customHeight="1" outlineLevel="2">
      <c r="A80" s="17">
        <v>62</v>
      </c>
      <c r="B80" s="324"/>
      <c r="C80" s="325"/>
      <c r="D80" s="43">
        <f t="shared" si="8"/>
        <v>4</v>
      </c>
      <c r="E80" s="43">
        <f t="shared" si="1"/>
        <v>4</v>
      </c>
      <c r="F80" s="63">
        <f t="shared" si="2"/>
        <v>30</v>
      </c>
      <c r="G80" s="326"/>
      <c r="H80" s="519"/>
      <c r="I80" s="519"/>
      <c r="J80" s="518">
        <v>10</v>
      </c>
      <c r="K80" s="93">
        <f t="shared" si="3"/>
        <v>0</v>
      </c>
      <c r="L80" s="85">
        <f t="shared" si="4"/>
        <v>0</v>
      </c>
      <c r="M80" s="120"/>
      <c r="N80" s="542"/>
      <c r="O80" s="498"/>
      <c r="P80" s="234"/>
      <c r="Q80" s="234"/>
      <c r="R80" s="234"/>
      <c r="S80" s="234"/>
      <c r="T80" s="122">
        <f t="shared" si="5"/>
        <v>0</v>
      </c>
      <c r="U80" s="904"/>
      <c r="V80" s="121">
        <f t="shared" si="6"/>
        <v>0</v>
      </c>
      <c r="W80" s="89">
        <v>3</v>
      </c>
      <c r="X80" s="90">
        <f t="shared" si="7"/>
        <v>0</v>
      </c>
      <c r="BJ80" s="391"/>
    </row>
    <row r="81" spans="1:62" s="5" customFormat="1" ht="19.95" hidden="1" customHeight="1" outlineLevel="2">
      <c r="A81" s="17">
        <v>63</v>
      </c>
      <c r="B81" s="324"/>
      <c r="C81" s="325"/>
      <c r="D81" s="43">
        <f t="shared" si="8"/>
        <v>4</v>
      </c>
      <c r="E81" s="43">
        <f t="shared" si="1"/>
        <v>4</v>
      </c>
      <c r="F81" s="63">
        <f t="shared" si="2"/>
        <v>30</v>
      </c>
      <c r="G81" s="326"/>
      <c r="H81" s="519"/>
      <c r="I81" s="519"/>
      <c r="J81" s="518">
        <v>10</v>
      </c>
      <c r="K81" s="93">
        <f t="shared" si="3"/>
        <v>0</v>
      </c>
      <c r="L81" s="85">
        <f t="shared" si="4"/>
        <v>0</v>
      </c>
      <c r="M81" s="120"/>
      <c r="N81" s="542"/>
      <c r="O81" s="498"/>
      <c r="P81" s="234"/>
      <c r="Q81" s="234"/>
      <c r="R81" s="234"/>
      <c r="S81" s="234"/>
      <c r="T81" s="122">
        <f t="shared" si="5"/>
        <v>0</v>
      </c>
      <c r="U81" s="904"/>
      <c r="V81" s="121">
        <f t="shared" si="6"/>
        <v>0</v>
      </c>
      <c r="W81" s="89">
        <v>3</v>
      </c>
      <c r="X81" s="90">
        <f t="shared" si="7"/>
        <v>0</v>
      </c>
      <c r="BJ81" s="391"/>
    </row>
    <row r="82" spans="1:62" s="5" customFormat="1" ht="19.95" hidden="1" customHeight="1" outlineLevel="2">
      <c r="A82" s="17">
        <v>64</v>
      </c>
      <c r="B82" s="324"/>
      <c r="C82" s="325"/>
      <c r="D82" s="43">
        <f t="shared" si="8"/>
        <v>4</v>
      </c>
      <c r="E82" s="43">
        <f t="shared" si="1"/>
        <v>4</v>
      </c>
      <c r="F82" s="63">
        <f t="shared" si="2"/>
        <v>30</v>
      </c>
      <c r="G82" s="326"/>
      <c r="H82" s="519"/>
      <c r="I82" s="519"/>
      <c r="J82" s="518">
        <v>10</v>
      </c>
      <c r="K82" s="93">
        <f t="shared" si="3"/>
        <v>0</v>
      </c>
      <c r="L82" s="85">
        <f t="shared" si="4"/>
        <v>0</v>
      </c>
      <c r="M82" s="120"/>
      <c r="N82" s="542"/>
      <c r="O82" s="498"/>
      <c r="P82" s="234"/>
      <c r="Q82" s="234"/>
      <c r="R82" s="234"/>
      <c r="S82" s="234"/>
      <c r="T82" s="122">
        <f t="shared" si="5"/>
        <v>0</v>
      </c>
      <c r="U82" s="904"/>
      <c r="V82" s="121">
        <f t="shared" si="6"/>
        <v>0</v>
      </c>
      <c r="W82" s="89">
        <v>3</v>
      </c>
      <c r="X82" s="90">
        <f t="shared" si="7"/>
        <v>0</v>
      </c>
      <c r="BJ82" s="391"/>
    </row>
    <row r="83" spans="1:62" s="5" customFormat="1" ht="19.95" hidden="1" customHeight="1" outlineLevel="2">
      <c r="A83" s="17">
        <v>65</v>
      </c>
      <c r="B83" s="324"/>
      <c r="C83" s="325"/>
      <c r="D83" s="43">
        <f t="shared" si="8"/>
        <v>4</v>
      </c>
      <c r="E83" s="43">
        <f t="shared" si="1"/>
        <v>4</v>
      </c>
      <c r="F83" s="63">
        <f t="shared" si="2"/>
        <v>30</v>
      </c>
      <c r="G83" s="326"/>
      <c r="H83" s="519"/>
      <c r="I83" s="519"/>
      <c r="J83" s="518">
        <v>10</v>
      </c>
      <c r="K83" s="93">
        <f t="shared" si="3"/>
        <v>0</v>
      </c>
      <c r="L83" s="85">
        <f t="shared" si="4"/>
        <v>0</v>
      </c>
      <c r="M83" s="120"/>
      <c r="N83" s="497"/>
      <c r="O83" s="381"/>
      <c r="P83" s="234"/>
      <c r="Q83" s="244"/>
      <c r="R83" s="244"/>
      <c r="S83" s="244"/>
      <c r="T83" s="122">
        <f t="shared" si="5"/>
        <v>0</v>
      </c>
      <c r="U83" s="904"/>
      <c r="V83" s="121">
        <f t="shared" si="6"/>
        <v>0</v>
      </c>
      <c r="W83" s="89">
        <v>3</v>
      </c>
      <c r="X83" s="90">
        <f t="shared" si="7"/>
        <v>0</v>
      </c>
      <c r="BJ83" s="391"/>
    </row>
    <row r="84" spans="1:62" s="5" customFormat="1" ht="19.95" hidden="1" customHeight="1" outlineLevel="2">
      <c r="A84" s="17">
        <v>66</v>
      </c>
      <c r="B84" s="324"/>
      <c r="C84" s="325"/>
      <c r="D84" s="43">
        <f t="shared" si="8"/>
        <v>4</v>
      </c>
      <c r="E84" s="43">
        <f t="shared" ref="E84:E109" si="9">H84+4</f>
        <v>4</v>
      </c>
      <c r="F84" s="63">
        <f t="shared" ref="F84:F109" si="10">I84+20+J84</f>
        <v>30</v>
      </c>
      <c r="G84" s="326"/>
      <c r="H84" s="519"/>
      <c r="I84" s="519"/>
      <c r="J84" s="518">
        <v>10</v>
      </c>
      <c r="K84" s="93">
        <f t="shared" ref="K84:K109" si="11">ROUND(G84*H84*(I84+J84)*C84/10^9,5)</f>
        <v>0</v>
      </c>
      <c r="L84" s="85">
        <f t="shared" ref="L84:L109" si="12">ROUND(2*($G84+$H84)*($I84+$J84)*$C84/ 10^6,4)</f>
        <v>0</v>
      </c>
      <c r="M84" s="120"/>
      <c r="N84" s="497"/>
      <c r="O84" s="381"/>
      <c r="P84" s="234"/>
      <c r="Q84" s="244"/>
      <c r="R84" s="244"/>
      <c r="S84" s="244"/>
      <c r="T84" s="122">
        <f t="shared" ref="T84:T109" si="13">C84*$R$15</f>
        <v>0</v>
      </c>
      <c r="U84" s="904"/>
      <c r="V84" s="121">
        <f t="shared" ref="V84:V109" si="14">ROUND(G84*H84*(I84+J84)*T84/10^9,5)</f>
        <v>0</v>
      </c>
      <c r="W84" s="89">
        <v>3</v>
      </c>
      <c r="X84" s="90">
        <f t="shared" ref="X84:X109" si="15">V84*W84</f>
        <v>0</v>
      </c>
      <c r="BJ84" s="391"/>
    </row>
    <row r="85" spans="1:62" s="5" customFormat="1" ht="19.95" hidden="1" customHeight="1" outlineLevel="2">
      <c r="A85" s="17">
        <v>67</v>
      </c>
      <c r="B85" s="324"/>
      <c r="C85" s="325"/>
      <c r="D85" s="43">
        <f t="shared" si="8"/>
        <v>4</v>
      </c>
      <c r="E85" s="43">
        <f t="shared" si="9"/>
        <v>4</v>
      </c>
      <c r="F85" s="63">
        <f t="shared" si="10"/>
        <v>30</v>
      </c>
      <c r="G85" s="326"/>
      <c r="H85" s="519"/>
      <c r="I85" s="519"/>
      <c r="J85" s="518">
        <v>10</v>
      </c>
      <c r="K85" s="93">
        <f t="shared" si="11"/>
        <v>0</v>
      </c>
      <c r="L85" s="85">
        <f t="shared" si="12"/>
        <v>0</v>
      </c>
      <c r="M85" s="120"/>
      <c r="N85" s="497"/>
      <c r="O85" s="381"/>
      <c r="P85" s="234"/>
      <c r="Q85" s="244"/>
      <c r="R85" s="244"/>
      <c r="S85" s="244"/>
      <c r="T85" s="122">
        <f t="shared" si="13"/>
        <v>0</v>
      </c>
      <c r="U85" s="904"/>
      <c r="V85" s="121">
        <f t="shared" si="14"/>
        <v>0</v>
      </c>
      <c r="W85" s="89">
        <v>3</v>
      </c>
      <c r="X85" s="90">
        <f t="shared" si="15"/>
        <v>0</v>
      </c>
      <c r="BJ85" s="391"/>
    </row>
    <row r="86" spans="1:62" s="5" customFormat="1" ht="19.95" hidden="1" customHeight="1" outlineLevel="2">
      <c r="A86" s="17">
        <v>68</v>
      </c>
      <c r="B86" s="324"/>
      <c r="C86" s="325"/>
      <c r="D86" s="43">
        <f t="shared" si="8"/>
        <v>4</v>
      </c>
      <c r="E86" s="43">
        <f t="shared" si="9"/>
        <v>4</v>
      </c>
      <c r="F86" s="63">
        <f t="shared" si="10"/>
        <v>30</v>
      </c>
      <c r="G86" s="326"/>
      <c r="H86" s="519"/>
      <c r="I86" s="519"/>
      <c r="J86" s="518">
        <v>10</v>
      </c>
      <c r="K86" s="93">
        <f t="shared" si="11"/>
        <v>0</v>
      </c>
      <c r="L86" s="85">
        <f t="shared" si="12"/>
        <v>0</v>
      </c>
      <c r="M86" s="120"/>
      <c r="N86" s="497"/>
      <c r="O86" s="381"/>
      <c r="P86" s="234"/>
      <c r="Q86" s="244"/>
      <c r="R86" s="244"/>
      <c r="S86" s="244"/>
      <c r="T86" s="122">
        <f t="shared" si="13"/>
        <v>0</v>
      </c>
      <c r="U86" s="904"/>
      <c r="V86" s="121">
        <f t="shared" si="14"/>
        <v>0</v>
      </c>
      <c r="W86" s="89">
        <v>3</v>
      </c>
      <c r="X86" s="90">
        <f t="shared" si="15"/>
        <v>0</v>
      </c>
      <c r="BJ86" s="391"/>
    </row>
    <row r="87" spans="1:62" s="5" customFormat="1" ht="19.95" hidden="1" customHeight="1" outlineLevel="2">
      <c r="A87" s="17">
        <v>69</v>
      </c>
      <c r="B87" s="324"/>
      <c r="C87" s="325"/>
      <c r="D87" s="43">
        <f t="shared" si="8"/>
        <v>4</v>
      </c>
      <c r="E87" s="43">
        <f t="shared" si="9"/>
        <v>4</v>
      </c>
      <c r="F87" s="63">
        <f t="shared" si="10"/>
        <v>30</v>
      </c>
      <c r="G87" s="326"/>
      <c r="H87" s="519"/>
      <c r="I87" s="519"/>
      <c r="J87" s="518">
        <v>10</v>
      </c>
      <c r="K87" s="93">
        <f t="shared" si="11"/>
        <v>0</v>
      </c>
      <c r="L87" s="85">
        <f t="shared" si="12"/>
        <v>0</v>
      </c>
      <c r="M87" s="120"/>
      <c r="N87" s="497"/>
      <c r="O87" s="381"/>
      <c r="P87" s="234"/>
      <c r="Q87" s="244"/>
      <c r="R87" s="244"/>
      <c r="S87" s="244"/>
      <c r="T87" s="122">
        <f t="shared" si="13"/>
        <v>0</v>
      </c>
      <c r="U87" s="904"/>
      <c r="V87" s="121">
        <f t="shared" si="14"/>
        <v>0</v>
      </c>
      <c r="W87" s="89">
        <v>3</v>
      </c>
      <c r="X87" s="90">
        <f t="shared" si="15"/>
        <v>0</v>
      </c>
      <c r="BJ87" s="391"/>
    </row>
    <row r="88" spans="1:62" s="5" customFormat="1" ht="19.95" hidden="1" customHeight="1" outlineLevel="2">
      <c r="A88" s="17">
        <v>70</v>
      </c>
      <c r="B88" s="324"/>
      <c r="C88" s="325"/>
      <c r="D88" s="43">
        <f t="shared" si="8"/>
        <v>4</v>
      </c>
      <c r="E88" s="43">
        <f t="shared" si="9"/>
        <v>4</v>
      </c>
      <c r="F88" s="63">
        <f t="shared" si="10"/>
        <v>30</v>
      </c>
      <c r="G88" s="326"/>
      <c r="H88" s="519"/>
      <c r="I88" s="519"/>
      <c r="J88" s="518">
        <v>10</v>
      </c>
      <c r="K88" s="93">
        <f t="shared" si="11"/>
        <v>0</v>
      </c>
      <c r="L88" s="85">
        <f t="shared" si="12"/>
        <v>0</v>
      </c>
      <c r="M88" s="120"/>
      <c r="N88" s="497"/>
      <c r="O88" s="381"/>
      <c r="P88" s="234"/>
      <c r="Q88" s="244"/>
      <c r="R88" s="244"/>
      <c r="S88" s="244"/>
      <c r="T88" s="122">
        <f t="shared" si="13"/>
        <v>0</v>
      </c>
      <c r="U88" s="904"/>
      <c r="V88" s="121">
        <f t="shared" si="14"/>
        <v>0</v>
      </c>
      <c r="W88" s="89">
        <v>3</v>
      </c>
      <c r="X88" s="90">
        <f t="shared" si="15"/>
        <v>0</v>
      </c>
      <c r="BJ88" s="391"/>
    </row>
    <row r="89" spans="1:62" s="5" customFormat="1" ht="19.95" hidden="1" customHeight="1" outlineLevel="2">
      <c r="A89" s="17">
        <v>71</v>
      </c>
      <c r="B89" s="324"/>
      <c r="C89" s="325"/>
      <c r="D89" s="43">
        <f t="shared" si="8"/>
        <v>4</v>
      </c>
      <c r="E89" s="43">
        <f t="shared" si="9"/>
        <v>4</v>
      </c>
      <c r="F89" s="63">
        <f t="shared" si="10"/>
        <v>30</v>
      </c>
      <c r="G89" s="326"/>
      <c r="H89" s="519"/>
      <c r="I89" s="519"/>
      <c r="J89" s="518">
        <v>10</v>
      </c>
      <c r="K89" s="93">
        <f t="shared" si="11"/>
        <v>0</v>
      </c>
      <c r="L89" s="85">
        <f t="shared" si="12"/>
        <v>0</v>
      </c>
      <c r="M89" s="120"/>
      <c r="N89" s="497"/>
      <c r="O89" s="381"/>
      <c r="P89" s="234"/>
      <c r="Q89" s="244"/>
      <c r="R89" s="244"/>
      <c r="S89" s="244"/>
      <c r="T89" s="122">
        <f t="shared" si="13"/>
        <v>0</v>
      </c>
      <c r="U89" s="904"/>
      <c r="V89" s="121">
        <f t="shared" si="14"/>
        <v>0</v>
      </c>
      <c r="W89" s="89">
        <v>3</v>
      </c>
      <c r="X89" s="90">
        <f t="shared" si="15"/>
        <v>0</v>
      </c>
      <c r="BJ89" s="391"/>
    </row>
    <row r="90" spans="1:62" s="5" customFormat="1" ht="19.95" hidden="1" customHeight="1" outlineLevel="2">
      <c r="A90" s="17">
        <v>72</v>
      </c>
      <c r="B90" s="324"/>
      <c r="C90" s="325"/>
      <c r="D90" s="43">
        <f t="shared" si="8"/>
        <v>4</v>
      </c>
      <c r="E90" s="43">
        <f t="shared" si="9"/>
        <v>4</v>
      </c>
      <c r="F90" s="63">
        <f t="shared" si="10"/>
        <v>30</v>
      </c>
      <c r="G90" s="326"/>
      <c r="H90" s="519"/>
      <c r="I90" s="519"/>
      <c r="J90" s="518">
        <v>10</v>
      </c>
      <c r="K90" s="93">
        <f t="shared" si="11"/>
        <v>0</v>
      </c>
      <c r="L90" s="85">
        <f t="shared" si="12"/>
        <v>0</v>
      </c>
      <c r="M90" s="120"/>
      <c r="N90" s="497"/>
      <c r="O90" s="381"/>
      <c r="P90" s="234"/>
      <c r="Q90" s="244"/>
      <c r="R90" s="244"/>
      <c r="S90" s="244"/>
      <c r="T90" s="122">
        <f t="shared" si="13"/>
        <v>0</v>
      </c>
      <c r="U90" s="904"/>
      <c r="V90" s="121">
        <f t="shared" si="14"/>
        <v>0</v>
      </c>
      <c r="W90" s="89">
        <v>3</v>
      </c>
      <c r="X90" s="90">
        <f t="shared" si="15"/>
        <v>0</v>
      </c>
      <c r="BJ90" s="391"/>
    </row>
    <row r="91" spans="1:62" s="5" customFormat="1" ht="19.95" hidden="1" customHeight="1" outlineLevel="2">
      <c r="A91" s="17">
        <v>73</v>
      </c>
      <c r="B91" s="324"/>
      <c r="C91" s="325"/>
      <c r="D91" s="43">
        <f t="shared" si="8"/>
        <v>4</v>
      </c>
      <c r="E91" s="43">
        <f t="shared" si="9"/>
        <v>4</v>
      </c>
      <c r="F91" s="63">
        <f t="shared" si="10"/>
        <v>30</v>
      </c>
      <c r="G91" s="326"/>
      <c r="H91" s="519"/>
      <c r="I91" s="519"/>
      <c r="J91" s="518">
        <v>10</v>
      </c>
      <c r="K91" s="93">
        <f t="shared" si="11"/>
        <v>0</v>
      </c>
      <c r="L91" s="85">
        <f t="shared" si="12"/>
        <v>0</v>
      </c>
      <c r="M91" s="120"/>
      <c r="N91" s="497"/>
      <c r="O91" s="381"/>
      <c r="P91" s="234"/>
      <c r="Q91" s="244"/>
      <c r="R91" s="244"/>
      <c r="S91" s="244"/>
      <c r="T91" s="122">
        <f t="shared" si="13"/>
        <v>0</v>
      </c>
      <c r="U91" s="904"/>
      <c r="V91" s="121">
        <f t="shared" si="14"/>
        <v>0</v>
      </c>
      <c r="W91" s="89">
        <v>3</v>
      </c>
      <c r="X91" s="90">
        <f t="shared" si="15"/>
        <v>0</v>
      </c>
      <c r="BJ91" s="391"/>
    </row>
    <row r="92" spans="1:62" s="5" customFormat="1" ht="19.95" hidden="1" customHeight="1" outlineLevel="2">
      <c r="A92" s="17">
        <v>74</v>
      </c>
      <c r="B92" s="324"/>
      <c r="C92" s="325"/>
      <c r="D92" s="43">
        <f t="shared" si="8"/>
        <v>4</v>
      </c>
      <c r="E92" s="43">
        <f t="shared" si="9"/>
        <v>4</v>
      </c>
      <c r="F92" s="63">
        <f t="shared" si="10"/>
        <v>30</v>
      </c>
      <c r="G92" s="326"/>
      <c r="H92" s="519"/>
      <c r="I92" s="519"/>
      <c r="J92" s="518">
        <v>10</v>
      </c>
      <c r="K92" s="93">
        <f t="shared" si="11"/>
        <v>0</v>
      </c>
      <c r="L92" s="85">
        <f t="shared" si="12"/>
        <v>0</v>
      </c>
      <c r="M92" s="120"/>
      <c r="N92" s="497"/>
      <c r="O92" s="381"/>
      <c r="P92" s="234"/>
      <c r="Q92" s="244"/>
      <c r="R92" s="244"/>
      <c r="S92" s="244"/>
      <c r="T92" s="122">
        <f t="shared" si="13"/>
        <v>0</v>
      </c>
      <c r="U92" s="904"/>
      <c r="V92" s="121">
        <f t="shared" si="14"/>
        <v>0</v>
      </c>
      <c r="W92" s="89">
        <v>3</v>
      </c>
      <c r="X92" s="90">
        <f t="shared" si="15"/>
        <v>0</v>
      </c>
      <c r="BJ92" s="391"/>
    </row>
    <row r="93" spans="1:62" s="5" customFormat="1" ht="19.95" hidden="1" customHeight="1" outlineLevel="2">
      <c r="A93" s="17">
        <v>75</v>
      </c>
      <c r="B93" s="324"/>
      <c r="C93" s="325"/>
      <c r="D93" s="43">
        <f t="shared" si="8"/>
        <v>4</v>
      </c>
      <c r="E93" s="43">
        <f t="shared" si="9"/>
        <v>4</v>
      </c>
      <c r="F93" s="63">
        <f t="shared" si="10"/>
        <v>30</v>
      </c>
      <c r="G93" s="326"/>
      <c r="H93" s="519"/>
      <c r="I93" s="519"/>
      <c r="J93" s="518">
        <v>10</v>
      </c>
      <c r="K93" s="93">
        <f t="shared" si="11"/>
        <v>0</v>
      </c>
      <c r="L93" s="85">
        <f t="shared" si="12"/>
        <v>0</v>
      </c>
      <c r="M93" s="120"/>
      <c r="N93" s="497"/>
      <c r="O93" s="381"/>
      <c r="P93" s="234"/>
      <c r="Q93" s="244"/>
      <c r="R93" s="244"/>
      <c r="S93" s="244"/>
      <c r="T93" s="122">
        <f t="shared" si="13"/>
        <v>0</v>
      </c>
      <c r="U93" s="904"/>
      <c r="V93" s="121">
        <f t="shared" si="14"/>
        <v>0</v>
      </c>
      <c r="W93" s="89">
        <v>3</v>
      </c>
      <c r="X93" s="90">
        <f t="shared" si="15"/>
        <v>0</v>
      </c>
      <c r="BJ93" s="391"/>
    </row>
    <row r="94" spans="1:62" s="5" customFormat="1" ht="19.95" hidden="1" customHeight="1" outlineLevel="2">
      <c r="A94" s="17">
        <v>76</v>
      </c>
      <c r="B94" s="324"/>
      <c r="C94" s="325"/>
      <c r="D94" s="43">
        <f t="shared" si="8"/>
        <v>4</v>
      </c>
      <c r="E94" s="43">
        <f t="shared" si="9"/>
        <v>4</v>
      </c>
      <c r="F94" s="63">
        <f t="shared" si="10"/>
        <v>30</v>
      </c>
      <c r="G94" s="326"/>
      <c r="H94" s="519"/>
      <c r="I94" s="519"/>
      <c r="J94" s="518">
        <v>10</v>
      </c>
      <c r="K94" s="93">
        <f t="shared" si="11"/>
        <v>0</v>
      </c>
      <c r="L94" s="85">
        <f t="shared" si="12"/>
        <v>0</v>
      </c>
      <c r="M94" s="120"/>
      <c r="N94" s="497"/>
      <c r="O94" s="381"/>
      <c r="P94" s="234"/>
      <c r="Q94" s="244"/>
      <c r="R94" s="244"/>
      <c r="S94" s="244"/>
      <c r="T94" s="122">
        <f t="shared" si="13"/>
        <v>0</v>
      </c>
      <c r="U94" s="904"/>
      <c r="V94" s="121">
        <f t="shared" si="14"/>
        <v>0</v>
      </c>
      <c r="W94" s="89">
        <v>3</v>
      </c>
      <c r="X94" s="90">
        <f t="shared" si="15"/>
        <v>0</v>
      </c>
      <c r="BJ94" s="391"/>
    </row>
    <row r="95" spans="1:62" s="5" customFormat="1" ht="19.95" hidden="1" customHeight="1" outlineLevel="2">
      <c r="A95" s="17">
        <v>77</v>
      </c>
      <c r="B95" s="324"/>
      <c r="C95" s="325"/>
      <c r="D95" s="43">
        <f t="shared" si="8"/>
        <v>4</v>
      </c>
      <c r="E95" s="43">
        <f t="shared" si="9"/>
        <v>4</v>
      </c>
      <c r="F95" s="63">
        <f t="shared" si="10"/>
        <v>30</v>
      </c>
      <c r="G95" s="326"/>
      <c r="H95" s="519"/>
      <c r="I95" s="519"/>
      <c r="J95" s="518">
        <v>10</v>
      </c>
      <c r="K95" s="93">
        <f t="shared" si="11"/>
        <v>0</v>
      </c>
      <c r="L95" s="85">
        <f t="shared" si="12"/>
        <v>0</v>
      </c>
      <c r="M95" s="120"/>
      <c r="N95" s="497"/>
      <c r="O95" s="381"/>
      <c r="P95" s="234"/>
      <c r="Q95" s="244"/>
      <c r="R95" s="244"/>
      <c r="S95" s="244"/>
      <c r="T95" s="122">
        <f t="shared" si="13"/>
        <v>0</v>
      </c>
      <c r="U95" s="904"/>
      <c r="V95" s="121">
        <f t="shared" si="14"/>
        <v>0</v>
      </c>
      <c r="W95" s="89">
        <v>3</v>
      </c>
      <c r="X95" s="90">
        <f t="shared" si="15"/>
        <v>0</v>
      </c>
      <c r="BJ95" s="391"/>
    </row>
    <row r="96" spans="1:62" s="5" customFormat="1" ht="19.95" hidden="1" customHeight="1" outlineLevel="2">
      <c r="A96" s="17">
        <v>78</v>
      </c>
      <c r="B96" s="543"/>
      <c r="C96" s="325"/>
      <c r="D96" s="43">
        <f t="shared" si="8"/>
        <v>4</v>
      </c>
      <c r="E96" s="43">
        <f t="shared" si="9"/>
        <v>4</v>
      </c>
      <c r="F96" s="63">
        <f t="shared" si="10"/>
        <v>30</v>
      </c>
      <c r="G96" s="326"/>
      <c r="H96" s="519"/>
      <c r="I96" s="519"/>
      <c r="J96" s="518">
        <v>10</v>
      </c>
      <c r="K96" s="93">
        <f t="shared" si="11"/>
        <v>0</v>
      </c>
      <c r="L96" s="85">
        <f t="shared" si="12"/>
        <v>0</v>
      </c>
      <c r="M96" s="120"/>
      <c r="N96" s="497"/>
      <c r="O96" s="381"/>
      <c r="P96" s="234"/>
      <c r="Q96" s="244"/>
      <c r="R96" s="244"/>
      <c r="S96" s="244"/>
      <c r="T96" s="122">
        <f t="shared" si="13"/>
        <v>0</v>
      </c>
      <c r="U96" s="904"/>
      <c r="V96" s="121">
        <f t="shared" si="14"/>
        <v>0</v>
      </c>
      <c r="W96" s="89">
        <v>3</v>
      </c>
      <c r="X96" s="90">
        <f t="shared" si="15"/>
        <v>0</v>
      </c>
      <c r="BJ96" s="391"/>
    </row>
    <row r="97" spans="1:62" s="5" customFormat="1" ht="19.95" hidden="1" customHeight="1" outlineLevel="2">
      <c r="A97" s="17">
        <v>79</v>
      </c>
      <c r="B97" s="543"/>
      <c r="C97" s="325"/>
      <c r="D97" s="43">
        <f t="shared" si="8"/>
        <v>4</v>
      </c>
      <c r="E97" s="43">
        <f t="shared" si="9"/>
        <v>4</v>
      </c>
      <c r="F97" s="63">
        <f t="shared" si="10"/>
        <v>30</v>
      </c>
      <c r="G97" s="326"/>
      <c r="H97" s="519"/>
      <c r="I97" s="519"/>
      <c r="J97" s="518">
        <v>10</v>
      </c>
      <c r="K97" s="93">
        <f t="shared" si="11"/>
        <v>0</v>
      </c>
      <c r="L97" s="85">
        <f t="shared" si="12"/>
        <v>0</v>
      </c>
      <c r="M97" s="120"/>
      <c r="N97" s="497"/>
      <c r="O97" s="381"/>
      <c r="P97" s="234"/>
      <c r="Q97" s="244"/>
      <c r="R97" s="244"/>
      <c r="S97" s="244"/>
      <c r="T97" s="122">
        <f t="shared" si="13"/>
        <v>0</v>
      </c>
      <c r="U97" s="904"/>
      <c r="V97" s="121">
        <f t="shared" si="14"/>
        <v>0</v>
      </c>
      <c r="W97" s="89">
        <v>3</v>
      </c>
      <c r="X97" s="90">
        <f t="shared" si="15"/>
        <v>0</v>
      </c>
      <c r="BJ97" s="391"/>
    </row>
    <row r="98" spans="1:62" s="5" customFormat="1" ht="19.95" hidden="1" customHeight="1" outlineLevel="2">
      <c r="A98" s="17">
        <v>80</v>
      </c>
      <c r="B98" s="543"/>
      <c r="C98" s="325"/>
      <c r="D98" s="43">
        <f t="shared" si="8"/>
        <v>4</v>
      </c>
      <c r="E98" s="43">
        <f t="shared" si="9"/>
        <v>4</v>
      </c>
      <c r="F98" s="63">
        <f t="shared" si="10"/>
        <v>30</v>
      </c>
      <c r="G98" s="326"/>
      <c r="H98" s="519"/>
      <c r="I98" s="519"/>
      <c r="J98" s="518">
        <v>10</v>
      </c>
      <c r="K98" s="93">
        <f t="shared" si="11"/>
        <v>0</v>
      </c>
      <c r="L98" s="85">
        <f t="shared" si="12"/>
        <v>0</v>
      </c>
      <c r="M98" s="120"/>
      <c r="N98" s="497"/>
      <c r="O98" s="381"/>
      <c r="P98" s="234"/>
      <c r="Q98" s="244"/>
      <c r="R98" s="244"/>
      <c r="S98" s="244"/>
      <c r="T98" s="122">
        <f t="shared" si="13"/>
        <v>0</v>
      </c>
      <c r="U98" s="904"/>
      <c r="V98" s="121">
        <f t="shared" si="14"/>
        <v>0</v>
      </c>
      <c r="W98" s="89">
        <v>3</v>
      </c>
      <c r="X98" s="90">
        <f t="shared" si="15"/>
        <v>0</v>
      </c>
      <c r="BJ98" s="391"/>
    </row>
    <row r="99" spans="1:62" s="5" customFormat="1" ht="19.95" hidden="1" customHeight="1" outlineLevel="2">
      <c r="A99" s="17">
        <v>81</v>
      </c>
      <c r="B99" s="324"/>
      <c r="C99" s="325"/>
      <c r="D99" s="43">
        <f t="shared" si="8"/>
        <v>4</v>
      </c>
      <c r="E99" s="43">
        <f t="shared" si="9"/>
        <v>4</v>
      </c>
      <c r="F99" s="63">
        <f t="shared" si="10"/>
        <v>30</v>
      </c>
      <c r="G99" s="326"/>
      <c r="H99" s="519"/>
      <c r="I99" s="519"/>
      <c r="J99" s="518">
        <v>10</v>
      </c>
      <c r="K99" s="93">
        <f t="shared" si="11"/>
        <v>0</v>
      </c>
      <c r="L99" s="85">
        <f t="shared" si="12"/>
        <v>0</v>
      </c>
      <c r="M99" s="120"/>
      <c r="N99" s="497"/>
      <c r="O99" s="381"/>
      <c r="P99" s="234"/>
      <c r="Q99" s="244"/>
      <c r="R99" s="244"/>
      <c r="S99" s="244"/>
      <c r="T99" s="122">
        <f t="shared" si="13"/>
        <v>0</v>
      </c>
      <c r="U99" s="904"/>
      <c r="V99" s="121">
        <f t="shared" si="14"/>
        <v>0</v>
      </c>
      <c r="W99" s="89">
        <v>3</v>
      </c>
      <c r="X99" s="90">
        <f t="shared" si="15"/>
        <v>0</v>
      </c>
      <c r="BJ99" s="391"/>
    </row>
    <row r="100" spans="1:62" s="5" customFormat="1" ht="19.95" hidden="1" customHeight="1" outlineLevel="2">
      <c r="A100" s="17">
        <v>82</v>
      </c>
      <c r="B100" s="324"/>
      <c r="C100" s="325"/>
      <c r="D100" s="43">
        <f t="shared" si="8"/>
        <v>4</v>
      </c>
      <c r="E100" s="43">
        <f t="shared" si="9"/>
        <v>4</v>
      </c>
      <c r="F100" s="63">
        <f t="shared" si="10"/>
        <v>30</v>
      </c>
      <c r="G100" s="326"/>
      <c r="H100" s="519"/>
      <c r="I100" s="519"/>
      <c r="J100" s="518">
        <v>10</v>
      </c>
      <c r="K100" s="93">
        <f t="shared" si="11"/>
        <v>0</v>
      </c>
      <c r="L100" s="85">
        <f t="shared" si="12"/>
        <v>0</v>
      </c>
      <c r="M100" s="120"/>
      <c r="N100" s="497"/>
      <c r="O100" s="381"/>
      <c r="P100" s="234"/>
      <c r="Q100" s="244"/>
      <c r="R100" s="244"/>
      <c r="S100" s="244"/>
      <c r="T100" s="122">
        <f t="shared" si="13"/>
        <v>0</v>
      </c>
      <c r="U100" s="904"/>
      <c r="V100" s="121">
        <f t="shared" si="14"/>
        <v>0</v>
      </c>
      <c r="W100" s="89">
        <v>3</v>
      </c>
      <c r="X100" s="90">
        <f t="shared" si="15"/>
        <v>0</v>
      </c>
      <c r="BJ100" s="391"/>
    </row>
    <row r="101" spans="1:62" s="5" customFormat="1" ht="19.95" hidden="1" customHeight="1" outlineLevel="2">
      <c r="A101" s="17">
        <v>83</v>
      </c>
      <c r="B101" s="324"/>
      <c r="C101" s="325"/>
      <c r="D101" s="43">
        <f t="shared" si="8"/>
        <v>4</v>
      </c>
      <c r="E101" s="43">
        <f t="shared" si="9"/>
        <v>4</v>
      </c>
      <c r="F101" s="63">
        <f t="shared" si="10"/>
        <v>30</v>
      </c>
      <c r="G101" s="326"/>
      <c r="H101" s="519"/>
      <c r="I101" s="519"/>
      <c r="J101" s="518">
        <v>10</v>
      </c>
      <c r="K101" s="93">
        <f t="shared" si="11"/>
        <v>0</v>
      </c>
      <c r="L101" s="85">
        <f t="shared" si="12"/>
        <v>0</v>
      </c>
      <c r="M101" s="120"/>
      <c r="N101" s="497"/>
      <c r="O101" s="381"/>
      <c r="P101" s="234"/>
      <c r="Q101" s="244"/>
      <c r="R101" s="244"/>
      <c r="S101" s="244"/>
      <c r="T101" s="122">
        <f t="shared" si="13"/>
        <v>0</v>
      </c>
      <c r="U101" s="904"/>
      <c r="V101" s="121">
        <f t="shared" si="14"/>
        <v>0</v>
      </c>
      <c r="W101" s="89">
        <v>3</v>
      </c>
      <c r="X101" s="90">
        <f t="shared" si="15"/>
        <v>0</v>
      </c>
      <c r="BJ101" s="391"/>
    </row>
    <row r="102" spans="1:62" s="5" customFormat="1" ht="19.95" hidden="1" customHeight="1" outlineLevel="2">
      <c r="A102" s="17">
        <v>84</v>
      </c>
      <c r="B102" s="324"/>
      <c r="C102" s="325"/>
      <c r="D102" s="43">
        <f t="shared" ref="D102:D109" si="16">IF(G102&lt;=19,G102+4,IF(G102&lt;=30,G102+4,IF(G102&lt;=50,G102+5,IF(G102&lt;=70,G102+6,IF(G102&lt;=80,G102+8)))))</f>
        <v>4</v>
      </c>
      <c r="E102" s="43">
        <f t="shared" si="9"/>
        <v>4</v>
      </c>
      <c r="F102" s="63">
        <f t="shared" si="10"/>
        <v>30</v>
      </c>
      <c r="G102" s="326"/>
      <c r="H102" s="519"/>
      <c r="I102" s="519"/>
      <c r="J102" s="518">
        <v>10</v>
      </c>
      <c r="K102" s="93">
        <f t="shared" si="11"/>
        <v>0</v>
      </c>
      <c r="L102" s="85">
        <f t="shared" si="12"/>
        <v>0</v>
      </c>
      <c r="M102" s="120"/>
      <c r="N102" s="497"/>
      <c r="O102" s="381"/>
      <c r="P102" s="234"/>
      <c r="Q102" s="244"/>
      <c r="R102" s="244"/>
      <c r="S102" s="244"/>
      <c r="T102" s="122">
        <f t="shared" si="13"/>
        <v>0</v>
      </c>
      <c r="U102" s="904"/>
      <c r="V102" s="121">
        <f t="shared" si="14"/>
        <v>0</v>
      </c>
      <c r="W102" s="89">
        <v>3</v>
      </c>
      <c r="X102" s="90">
        <f t="shared" si="15"/>
        <v>0</v>
      </c>
      <c r="BJ102" s="391"/>
    </row>
    <row r="103" spans="1:62" s="5" customFormat="1" ht="19.95" hidden="1" customHeight="1" outlineLevel="2">
      <c r="A103" s="17">
        <v>85</v>
      </c>
      <c r="B103" s="324"/>
      <c r="C103" s="325"/>
      <c r="D103" s="43">
        <f t="shared" si="16"/>
        <v>4</v>
      </c>
      <c r="E103" s="43">
        <f t="shared" si="9"/>
        <v>4</v>
      </c>
      <c r="F103" s="63">
        <f t="shared" si="10"/>
        <v>30</v>
      </c>
      <c r="G103" s="326"/>
      <c r="H103" s="519"/>
      <c r="I103" s="519"/>
      <c r="J103" s="518">
        <v>10</v>
      </c>
      <c r="K103" s="93">
        <f t="shared" si="11"/>
        <v>0</v>
      </c>
      <c r="L103" s="85">
        <f t="shared" si="12"/>
        <v>0</v>
      </c>
      <c r="M103" s="120"/>
      <c r="N103" s="497"/>
      <c r="O103" s="381"/>
      <c r="P103" s="234"/>
      <c r="Q103" s="244"/>
      <c r="R103" s="244"/>
      <c r="S103" s="244"/>
      <c r="T103" s="122">
        <f t="shared" si="13"/>
        <v>0</v>
      </c>
      <c r="U103" s="904"/>
      <c r="V103" s="121">
        <f t="shared" si="14"/>
        <v>0</v>
      </c>
      <c r="W103" s="89">
        <v>3</v>
      </c>
      <c r="X103" s="90">
        <f t="shared" si="15"/>
        <v>0</v>
      </c>
      <c r="BJ103" s="391"/>
    </row>
    <row r="104" spans="1:62" s="5" customFormat="1" ht="19.95" hidden="1" customHeight="1" outlineLevel="2">
      <c r="A104" s="17">
        <v>86</v>
      </c>
      <c r="B104" s="324"/>
      <c r="C104" s="325"/>
      <c r="D104" s="43">
        <f t="shared" si="16"/>
        <v>4</v>
      </c>
      <c r="E104" s="43">
        <f t="shared" si="9"/>
        <v>4</v>
      </c>
      <c r="F104" s="63">
        <f t="shared" si="10"/>
        <v>30</v>
      </c>
      <c r="G104" s="326"/>
      <c r="H104" s="519"/>
      <c r="I104" s="519"/>
      <c r="J104" s="518">
        <v>10</v>
      </c>
      <c r="K104" s="93">
        <f t="shared" si="11"/>
        <v>0</v>
      </c>
      <c r="L104" s="85">
        <f t="shared" si="12"/>
        <v>0</v>
      </c>
      <c r="M104" s="120"/>
      <c r="N104" s="497"/>
      <c r="O104" s="381"/>
      <c r="P104" s="234"/>
      <c r="Q104" s="244"/>
      <c r="R104" s="244"/>
      <c r="S104" s="244"/>
      <c r="T104" s="122">
        <f t="shared" si="13"/>
        <v>0</v>
      </c>
      <c r="U104" s="904"/>
      <c r="V104" s="121">
        <f t="shared" si="14"/>
        <v>0</v>
      </c>
      <c r="W104" s="89">
        <v>3</v>
      </c>
      <c r="X104" s="90">
        <f t="shared" si="15"/>
        <v>0</v>
      </c>
      <c r="BJ104" s="391"/>
    </row>
    <row r="105" spans="1:62" s="5" customFormat="1" ht="19.95" hidden="1" customHeight="1" outlineLevel="2">
      <c r="A105" s="17">
        <v>87</v>
      </c>
      <c r="B105" s="324"/>
      <c r="C105" s="325"/>
      <c r="D105" s="43">
        <f t="shared" si="16"/>
        <v>4</v>
      </c>
      <c r="E105" s="43">
        <f t="shared" si="9"/>
        <v>4</v>
      </c>
      <c r="F105" s="63">
        <f t="shared" si="10"/>
        <v>30</v>
      </c>
      <c r="G105" s="326"/>
      <c r="H105" s="519"/>
      <c r="I105" s="519"/>
      <c r="J105" s="518">
        <v>10</v>
      </c>
      <c r="K105" s="93">
        <f t="shared" si="11"/>
        <v>0</v>
      </c>
      <c r="L105" s="85">
        <f t="shared" si="12"/>
        <v>0</v>
      </c>
      <c r="M105" s="120"/>
      <c r="N105" s="497"/>
      <c r="O105" s="381"/>
      <c r="P105" s="234"/>
      <c r="Q105" s="244"/>
      <c r="R105" s="244"/>
      <c r="S105" s="244"/>
      <c r="T105" s="122">
        <f t="shared" si="13"/>
        <v>0</v>
      </c>
      <c r="U105" s="904"/>
      <c r="V105" s="121">
        <f t="shared" si="14"/>
        <v>0</v>
      </c>
      <c r="W105" s="89">
        <v>3</v>
      </c>
      <c r="X105" s="90">
        <f t="shared" si="15"/>
        <v>0</v>
      </c>
      <c r="BJ105" s="391"/>
    </row>
    <row r="106" spans="1:62" s="5" customFormat="1" ht="19.95" hidden="1" customHeight="1" outlineLevel="2">
      <c r="A106" s="17">
        <v>88</v>
      </c>
      <c r="B106" s="324"/>
      <c r="C106" s="325"/>
      <c r="D106" s="43">
        <f t="shared" si="16"/>
        <v>4</v>
      </c>
      <c r="E106" s="43">
        <f t="shared" si="9"/>
        <v>4</v>
      </c>
      <c r="F106" s="63">
        <f t="shared" si="10"/>
        <v>30</v>
      </c>
      <c r="G106" s="326"/>
      <c r="H106" s="519"/>
      <c r="I106" s="519"/>
      <c r="J106" s="518">
        <v>10</v>
      </c>
      <c r="K106" s="93">
        <f t="shared" si="11"/>
        <v>0</v>
      </c>
      <c r="L106" s="85">
        <f t="shared" si="12"/>
        <v>0</v>
      </c>
      <c r="M106" s="120"/>
      <c r="N106" s="497"/>
      <c r="O106" s="381"/>
      <c r="P106" s="234"/>
      <c r="Q106" s="244"/>
      <c r="R106" s="244"/>
      <c r="S106" s="244"/>
      <c r="T106" s="122">
        <f t="shared" si="13"/>
        <v>0</v>
      </c>
      <c r="U106" s="904"/>
      <c r="V106" s="121">
        <f t="shared" si="14"/>
        <v>0</v>
      </c>
      <c r="W106" s="89">
        <v>3</v>
      </c>
      <c r="X106" s="90">
        <f t="shared" si="15"/>
        <v>0</v>
      </c>
      <c r="BJ106" s="391"/>
    </row>
    <row r="107" spans="1:62" s="5" customFormat="1" ht="19.95" hidden="1" customHeight="1" outlineLevel="2">
      <c r="A107" s="17">
        <v>89</v>
      </c>
      <c r="B107" s="324"/>
      <c r="C107" s="325"/>
      <c r="D107" s="43">
        <f t="shared" si="16"/>
        <v>4</v>
      </c>
      <c r="E107" s="43">
        <f t="shared" si="9"/>
        <v>4</v>
      </c>
      <c r="F107" s="63">
        <f t="shared" si="10"/>
        <v>30</v>
      </c>
      <c r="G107" s="326"/>
      <c r="H107" s="519"/>
      <c r="I107" s="519"/>
      <c r="J107" s="518">
        <v>10</v>
      </c>
      <c r="K107" s="93">
        <f t="shared" si="11"/>
        <v>0</v>
      </c>
      <c r="L107" s="85">
        <f t="shared" si="12"/>
        <v>0</v>
      </c>
      <c r="M107" s="120"/>
      <c r="N107" s="497"/>
      <c r="O107" s="381"/>
      <c r="P107" s="234"/>
      <c r="Q107" s="244"/>
      <c r="R107" s="244"/>
      <c r="S107" s="244"/>
      <c r="T107" s="122">
        <f t="shared" si="13"/>
        <v>0</v>
      </c>
      <c r="U107" s="904"/>
      <c r="V107" s="121">
        <f t="shared" si="14"/>
        <v>0</v>
      </c>
      <c r="W107" s="89">
        <v>3</v>
      </c>
      <c r="X107" s="90">
        <f t="shared" si="15"/>
        <v>0</v>
      </c>
      <c r="BJ107" s="391"/>
    </row>
    <row r="108" spans="1:62" s="5" customFormat="1" ht="19.95" hidden="1" customHeight="1" outlineLevel="2">
      <c r="A108" s="17">
        <v>90</v>
      </c>
      <c r="B108" s="324"/>
      <c r="C108" s="325"/>
      <c r="D108" s="43">
        <f t="shared" si="16"/>
        <v>4</v>
      </c>
      <c r="E108" s="43">
        <f t="shared" si="9"/>
        <v>4</v>
      </c>
      <c r="F108" s="63">
        <f t="shared" si="10"/>
        <v>30</v>
      </c>
      <c r="G108" s="326"/>
      <c r="H108" s="519"/>
      <c r="I108" s="519"/>
      <c r="J108" s="518">
        <v>10</v>
      </c>
      <c r="K108" s="93">
        <f t="shared" si="11"/>
        <v>0</v>
      </c>
      <c r="L108" s="85">
        <f t="shared" si="12"/>
        <v>0</v>
      </c>
      <c r="M108" s="120"/>
      <c r="N108" s="497"/>
      <c r="O108" s="381"/>
      <c r="P108" s="234"/>
      <c r="Q108" s="244"/>
      <c r="R108" s="244"/>
      <c r="S108" s="244"/>
      <c r="T108" s="122">
        <f t="shared" si="13"/>
        <v>0</v>
      </c>
      <c r="U108" s="904"/>
      <c r="V108" s="121">
        <f t="shared" si="14"/>
        <v>0</v>
      </c>
      <c r="W108" s="89">
        <v>3</v>
      </c>
      <c r="X108" s="90">
        <f t="shared" si="15"/>
        <v>0</v>
      </c>
      <c r="BJ108" s="391"/>
    </row>
    <row r="109" spans="1:62" s="5" customFormat="1" ht="19.95" hidden="1" customHeight="1" outlineLevel="2" thickBot="1">
      <c r="A109" s="17">
        <v>91</v>
      </c>
      <c r="B109" s="324"/>
      <c r="C109" s="325"/>
      <c r="D109" s="43">
        <f t="shared" si="16"/>
        <v>4</v>
      </c>
      <c r="E109" s="43">
        <f t="shared" si="9"/>
        <v>4</v>
      </c>
      <c r="F109" s="63">
        <f t="shared" si="10"/>
        <v>30</v>
      </c>
      <c r="G109" s="326"/>
      <c r="H109" s="519"/>
      <c r="I109" s="519"/>
      <c r="J109" s="518">
        <v>10</v>
      </c>
      <c r="K109" s="93">
        <f t="shared" si="11"/>
        <v>0</v>
      </c>
      <c r="L109" s="85">
        <f t="shared" si="12"/>
        <v>0</v>
      </c>
      <c r="M109" s="120"/>
      <c r="N109" s="497"/>
      <c r="O109" s="381"/>
      <c r="P109" s="234"/>
      <c r="Q109" s="244"/>
      <c r="R109" s="244"/>
      <c r="S109" s="245"/>
      <c r="T109" s="122">
        <f t="shared" si="13"/>
        <v>0</v>
      </c>
      <c r="U109" s="904"/>
      <c r="V109" s="121">
        <f t="shared" si="14"/>
        <v>0</v>
      </c>
      <c r="W109" s="89">
        <v>3</v>
      </c>
      <c r="X109" s="90">
        <f t="shared" si="15"/>
        <v>0</v>
      </c>
      <c r="BJ109" s="391"/>
    </row>
    <row r="110" spans="1:62" s="5" customFormat="1" ht="25.5" customHeight="1" outlineLevel="1" collapsed="1">
      <c r="A110" s="761" t="s">
        <v>858</v>
      </c>
      <c r="B110" s="74" t="s">
        <v>859</v>
      </c>
      <c r="C110" s="45">
        <v>14</v>
      </c>
      <c r="D110" s="45">
        <v>16</v>
      </c>
      <c r="E110" s="45">
        <v>19</v>
      </c>
      <c r="F110" s="44">
        <v>22</v>
      </c>
      <c r="G110" s="44">
        <v>24</v>
      </c>
      <c r="H110" s="44">
        <v>26</v>
      </c>
      <c r="I110" s="44">
        <v>28</v>
      </c>
      <c r="J110" s="45">
        <v>35</v>
      </c>
      <c r="K110" s="45">
        <v>40</v>
      </c>
      <c r="L110" s="44">
        <v>45</v>
      </c>
      <c r="M110" s="44">
        <v>50</v>
      </c>
      <c r="N110" s="44">
        <v>55</v>
      </c>
      <c r="O110" s="44">
        <v>60</v>
      </c>
      <c r="P110" s="572">
        <v>65</v>
      </c>
      <c r="Q110" s="44">
        <v>70</v>
      </c>
      <c r="R110" s="571">
        <v>75</v>
      </c>
      <c r="S110" s="571" t="s">
        <v>860</v>
      </c>
      <c r="T110" s="327" t="s">
        <v>861</v>
      </c>
      <c r="U110" s="905"/>
      <c r="V110" s="123">
        <f>SUM(V20:V109)</f>
        <v>6.1970000000000001</v>
      </c>
      <c r="W110" s="91">
        <f>AVERAGEA(W20:W109)</f>
        <v>3</v>
      </c>
      <c r="X110" s="91">
        <f>SUM(X20:X109)</f>
        <v>18.591000000000001</v>
      </c>
      <c r="BJ110" s="391"/>
    </row>
    <row r="111" spans="1:62" s="5" customFormat="1" ht="20.25" customHeight="1" outlineLevel="1">
      <c r="A111" s="762"/>
      <c r="B111" s="246" t="s">
        <v>862</v>
      </c>
      <c r="C111" s="392">
        <f>SUMIF($D$20:$D$109,$C$110:$R$110,$V$20:$V$109)</f>
        <v>3.0699999999999998E-3</v>
      </c>
      <c r="D111" s="392">
        <f>SUMIF($D$20:$D$109,$C$110:$R$110,$V$20:$V$109)</f>
        <v>2.3462400000000003</v>
      </c>
      <c r="E111" s="392">
        <f>SUMIF($D$20:$D$109,$C$110:$R$110,$V$20:$V$109)</f>
        <v>0</v>
      </c>
      <c r="F111" s="392">
        <f>SUMIF($D$20:$D$109,$C$110:$R$110,$V$20:$V$109)</f>
        <v>0</v>
      </c>
      <c r="G111" s="392">
        <f>SUMIF($D$20:$D$109,$C$110:$R$110,$V$20:$V$109)</f>
        <v>0.72455999999999998</v>
      </c>
      <c r="H111" s="392">
        <f>SUMIF($D$20:$D$109,$C$110:$R$110,$V$20:$V$109)</f>
        <v>0</v>
      </c>
      <c r="I111" s="392">
        <f>SUMIF($D$20:$D$109,$C$110:$R$110,$V$20:$V$109)</f>
        <v>0.77846000000000004</v>
      </c>
      <c r="J111" s="392">
        <f>SUMIF($D$20:$D$109,$C$110:$R$110,$V$20:$V$109)</f>
        <v>0.22722999999999999</v>
      </c>
      <c r="K111" s="392">
        <f>SUMIF($D$20:$D$109,$C$110:$R$110,$V$20:$V$109)</f>
        <v>0</v>
      </c>
      <c r="L111" s="392">
        <f>SUMIF($D$20:$D$109,$C$110:$R$110,$V$20:$V$109)</f>
        <v>1.0431999999999999</v>
      </c>
      <c r="M111" s="392">
        <f>SUMIF($D$20:$D$109,$C$110:$R$110,$V$20:$V$109)</f>
        <v>0</v>
      </c>
      <c r="N111" s="392">
        <f>SUMIF($D$20:$D$109,$C$110:$R$110,$V$20:$V$109)</f>
        <v>0</v>
      </c>
      <c r="O111" s="392">
        <f>SUMIF($D$20:$D$109,$C$110:$R$110,$V$20:$V$109)</f>
        <v>0</v>
      </c>
      <c r="P111" s="392">
        <f>SUMIF($D$20:$D$109,$C$110:$R$110,$V$20:$V$109)</f>
        <v>1.0511999999999999</v>
      </c>
      <c r="Q111" s="392">
        <f>SUMIF($D$20:$D$109,$C$110:$R$110,$V$20:$V$109)</f>
        <v>0</v>
      </c>
      <c r="R111" s="392">
        <f>SUMIF($D$20:$D$109,$C$110:$R$110,$V$20:$V$109)</f>
        <v>0</v>
      </c>
      <c r="S111" s="393">
        <f>SUM(C111:R111)</f>
        <v>6.1739599999999992</v>
      </c>
      <c r="T111" s="247"/>
      <c r="U111" s="906"/>
      <c r="BJ111" s="391"/>
    </row>
    <row r="112" spans="1:62" s="5" customFormat="1" ht="20.25" customHeight="1" outlineLevel="1" thickBot="1">
      <c r="A112" s="763"/>
      <c r="B112" s="75" t="s">
        <v>863</v>
      </c>
      <c r="C112" s="394">
        <f>SUMIF($D$20:$D$109,$C$110:$R$110,$X$20:$X$109)</f>
        <v>9.2099999999999994E-3</v>
      </c>
      <c r="D112" s="394">
        <f>SUMIF($D$20:$D$109,$C$110:$R$110,$X$20:$X$109)</f>
        <v>7.0387199999999996</v>
      </c>
      <c r="E112" s="394">
        <f>SUMIF($D$20:$D$109,$C$110:$R$110,$X$20:$X$109)</f>
        <v>0</v>
      </c>
      <c r="F112" s="394">
        <f>SUMIF($D$20:$D$109,$C$110:$R$110,$X$20:$X$109)</f>
        <v>0</v>
      </c>
      <c r="G112" s="394">
        <f>SUMIF($D$20:$D$109,$C$110:$R$110,$X$20:$X$109)</f>
        <v>2.1736800000000001</v>
      </c>
      <c r="H112" s="394">
        <f>SUMIF($D$20:$D$109,$C$110:$R$110,$X$20:$X$109)</f>
        <v>0</v>
      </c>
      <c r="I112" s="394">
        <f>SUMIF($D$20:$D$109,$C$110:$R$110,$X$20:$X$109)</f>
        <v>2.3353799999999998</v>
      </c>
      <c r="J112" s="394">
        <f>SUMIF($D$20:$D$109,$C$110:$R$110,$X$20:$X$109)</f>
        <v>0.68168999999999991</v>
      </c>
      <c r="K112" s="394">
        <f>SUMIF($D$20:$D$109,$C$110:$R$110,$X$20:$X$109)</f>
        <v>0</v>
      </c>
      <c r="L112" s="394">
        <f>SUMIF($D$20:$D$109,$C$110:$R$110,$X$20:$X$109)</f>
        <v>3.1295999999999999</v>
      </c>
      <c r="M112" s="394">
        <f>SUMIF($D$20:$D$109,$C$110:$R$110,$X$20:$X$109)</f>
        <v>0</v>
      </c>
      <c r="N112" s="394">
        <f>SUMIF($D$20:$D$109,$C$110:$R$110,$X$20:$X$109)</f>
        <v>0</v>
      </c>
      <c r="O112" s="394">
        <f>SUMIF($D$20:$D$109,$C$110:$R$110,$X$20:$X$109)</f>
        <v>0</v>
      </c>
      <c r="P112" s="394">
        <f>SUMIF($D$20:$D$109,$C$110:$R$110,$X$20:$X$109)</f>
        <v>3.1536</v>
      </c>
      <c r="Q112" s="394">
        <f>SUMIF($D$20:$D$109,$C$110:$R$110,$X$20:$X$109)</f>
        <v>0</v>
      </c>
      <c r="R112" s="394">
        <f>SUMIF($D$20:$D$109,$C$110:$R$110,$X$20:$X$109)</f>
        <v>0</v>
      </c>
      <c r="S112" s="395">
        <f>SUM(C112:R112)</f>
        <v>18.521879999999999</v>
      </c>
      <c r="T112" s="92">
        <f>V110/S112</f>
        <v>0.33457726753439715</v>
      </c>
      <c r="U112" s="906"/>
      <c r="BJ112" s="391"/>
    </row>
    <row r="113" spans="1:62" s="5" customFormat="1" ht="16.95" customHeight="1">
      <c r="A113" s="53"/>
      <c r="B113" s="54"/>
      <c r="C113" s="396"/>
      <c r="D113" s="396"/>
      <c r="E113" s="396"/>
      <c r="F113" s="396"/>
      <c r="G113" s="396"/>
      <c r="H113" s="396"/>
      <c r="I113" s="396"/>
      <c r="J113" s="396"/>
      <c r="K113" s="396"/>
      <c r="L113" s="396"/>
      <c r="M113" s="396"/>
      <c r="N113" s="396"/>
      <c r="O113" s="396"/>
      <c r="P113" s="396"/>
      <c r="Q113" s="396"/>
      <c r="R113" s="396"/>
      <c r="S113" s="396"/>
      <c r="T113" s="55"/>
      <c r="U113" s="907"/>
      <c r="BJ113" s="391"/>
    </row>
    <row r="114" spans="1:62" s="5" customFormat="1" ht="15"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U114" s="71"/>
      <c r="BJ114" s="391"/>
    </row>
    <row r="115" spans="1:62" s="5" customFormat="1" ht="42" customHeight="1" outlineLevel="1">
      <c r="A115" s="520" t="s">
        <v>864</v>
      </c>
      <c r="B115" s="521" t="s">
        <v>865</v>
      </c>
      <c r="C115" s="522" t="s">
        <v>0</v>
      </c>
      <c r="D115" s="523" t="s">
        <v>1</v>
      </c>
      <c r="E115" s="523" t="s">
        <v>2</v>
      </c>
      <c r="F115" s="523" t="s">
        <v>3</v>
      </c>
      <c r="G115" s="523" t="s">
        <v>50</v>
      </c>
      <c r="H115" s="524" t="s">
        <v>42</v>
      </c>
      <c r="I115" s="524" t="s">
        <v>51</v>
      </c>
      <c r="J115" s="524" t="s">
        <v>52</v>
      </c>
      <c r="K115" s="524" t="s">
        <v>53</v>
      </c>
      <c r="L115" s="524" t="s">
        <v>866</v>
      </c>
      <c r="M115" s="764" t="s">
        <v>867</v>
      </c>
      <c r="N115" s="765"/>
      <c r="O115" s="524" t="s">
        <v>868</v>
      </c>
      <c r="P115" s="524" t="s">
        <v>869</v>
      </c>
      <c r="Q115" s="524" t="s">
        <v>870</v>
      </c>
      <c r="R115" s="524" t="s">
        <v>871</v>
      </c>
      <c r="S115" s="524" t="s">
        <v>872</v>
      </c>
      <c r="T115" s="525" t="s">
        <v>873</v>
      </c>
      <c r="U115" s="908" t="s">
        <v>1011</v>
      </c>
      <c r="Y115" s="398" t="s">
        <v>874</v>
      </c>
      <c r="Z115" s="399"/>
      <c r="AA115" s="400">
        <f>AL124+AH134+AH144+AJ150+AJ152</f>
        <v>91.390201999999988</v>
      </c>
      <c r="AB115" s="400"/>
      <c r="AC115" s="401" t="s">
        <v>875</v>
      </c>
      <c r="AD115" s="399"/>
      <c r="AE115" s="402"/>
      <c r="AF115" s="402"/>
      <c r="AG115" s="402"/>
      <c r="AH115" s="402"/>
      <c r="AI115" s="402"/>
      <c r="AJ115" s="402"/>
      <c r="AK115" s="402"/>
      <c r="AL115" s="402"/>
      <c r="AM115" s="402"/>
      <c r="AN115" s="398" t="s">
        <v>876</v>
      </c>
      <c r="AO115" s="399"/>
      <c r="AP115" s="399"/>
      <c r="AQ115" s="399"/>
      <c r="AR115" s="399"/>
      <c r="AS115" s="399"/>
      <c r="AT115" s="402"/>
      <c r="AU115" s="402"/>
      <c r="AV115" s="402"/>
      <c r="AW115" s="402"/>
      <c r="BJ115" s="391"/>
    </row>
    <row r="116" spans="1:62" s="5" customFormat="1" ht="25.5" customHeight="1" outlineLevel="1">
      <c r="A116" s="403"/>
      <c r="B116" s="604" t="s">
        <v>848</v>
      </c>
      <c r="C116" s="124"/>
      <c r="D116" s="124"/>
      <c r="E116" s="124"/>
      <c r="F116" s="124"/>
      <c r="G116" s="124"/>
      <c r="H116" s="124"/>
      <c r="I116" s="124"/>
      <c r="J116" s="124"/>
      <c r="K116" s="124"/>
      <c r="L116" s="124"/>
      <c r="M116" s="766"/>
      <c r="N116" s="767"/>
      <c r="O116" s="125"/>
      <c r="P116" s="125"/>
      <c r="Q116" s="125"/>
      <c r="R116" s="126"/>
      <c r="S116" s="125"/>
      <c r="T116" s="127"/>
      <c r="U116" s="909"/>
      <c r="Y116" s="404" t="s">
        <v>877</v>
      </c>
      <c r="Z116" s="405">
        <v>13.8</v>
      </c>
      <c r="AA116" s="405">
        <v>16</v>
      </c>
      <c r="AB116" s="405">
        <v>19</v>
      </c>
      <c r="AC116" s="405">
        <v>21</v>
      </c>
      <c r="AD116" s="405">
        <v>22.2</v>
      </c>
      <c r="AE116" s="405">
        <v>25.4</v>
      </c>
      <c r="AF116" s="405">
        <v>27</v>
      </c>
      <c r="AG116" s="405">
        <v>31.8</v>
      </c>
      <c r="AH116" s="405">
        <v>34</v>
      </c>
      <c r="AI116" s="405">
        <v>42</v>
      </c>
      <c r="AJ116" s="405">
        <v>49</v>
      </c>
      <c r="AK116" s="405">
        <v>76</v>
      </c>
      <c r="AL116" s="402"/>
      <c r="AM116" s="402"/>
      <c r="AN116" s="404" t="s">
        <v>877</v>
      </c>
      <c r="AO116" s="405">
        <v>13.8</v>
      </c>
      <c r="AP116" s="405">
        <v>16</v>
      </c>
      <c r="AQ116" s="405">
        <v>19</v>
      </c>
      <c r="AR116" s="405">
        <v>21</v>
      </c>
      <c r="AS116" s="405">
        <v>22.2</v>
      </c>
      <c r="AT116" s="405">
        <v>25.4</v>
      </c>
      <c r="AU116" s="405">
        <v>27</v>
      </c>
      <c r="AV116" s="405">
        <v>31.8</v>
      </c>
      <c r="AW116" s="405">
        <v>34</v>
      </c>
      <c r="AX116" s="405">
        <v>42</v>
      </c>
      <c r="AY116" s="405">
        <v>49</v>
      </c>
      <c r="AZ116" s="405">
        <v>76</v>
      </c>
      <c r="BJ116" s="391"/>
    </row>
    <row r="117" spans="1:62" s="5" customFormat="1" ht="28.5" customHeight="1" outlineLevel="1">
      <c r="A117" s="406">
        <v>1</v>
      </c>
      <c r="B117" s="605" t="s">
        <v>878</v>
      </c>
      <c r="C117" s="606">
        <v>1</v>
      </c>
      <c r="D117" s="606">
        <v>76</v>
      </c>
      <c r="E117" s="606">
        <v>76</v>
      </c>
      <c r="F117" s="607">
        <v>65</v>
      </c>
      <c r="G117" s="608">
        <v>2.5</v>
      </c>
      <c r="H117" s="96" t="s">
        <v>879</v>
      </c>
      <c r="I117" s="104">
        <f>IF(H117="sắt đen",7850,IF(H117="sắt trắng",7850,IF(H117="sắt kẽm",7900,IF(H117="nhôm",2500,""))))</f>
        <v>7900</v>
      </c>
      <c r="J117" s="96" t="s">
        <v>157</v>
      </c>
      <c r="K117" s="96">
        <f>IF(OR($J117="hộp",J117="vuông"),($D117+($E117-$G117))*2*$F117*$G117*$I117*$C117/10^9,IF(J117="la dẹt",($D117+($E117-$G117))*$F117*$G117*$I117*$C117/10^9,IF($J117="ống",3.14*$D117*$F117*$G117*$I117*$C117/10^9,IF($J117="tròn đặc",3.14*$D117/2*$F117/2*$G117*$I117*$C117/10^9,IF($J117="V",($D117+$E117)*$F117*$I117*$C117/10^9)))))</f>
        <v>0.30635410000000002</v>
      </c>
      <c r="L117" s="96">
        <f>IF(OR(J117="vuông",J117="hộp",J117="la dẹt"),($D117+$E117)*2*$F117*$C117/10^6,3.14*$D117*$F117*$C117/10^6)</f>
        <v>1.55116E-2</v>
      </c>
      <c r="M117" s="724" t="str">
        <f>IF(J117="hộp",CONCATENATE($J117," ",$D117,"x",$E117,"x",$G117),CONCATENATE($J117," ",$E117,"x",$G117))</f>
        <v>Ống 76x2.5</v>
      </c>
      <c r="N117" s="725"/>
      <c r="O117" s="95" t="s">
        <v>880</v>
      </c>
      <c r="P117" s="104">
        <v>6000</v>
      </c>
      <c r="Q117" s="106">
        <f>ROUND(K117/C117/F117*P117,4)</f>
        <v>28.2788</v>
      </c>
      <c r="R117" s="128">
        <v>0.02</v>
      </c>
      <c r="S117" s="95">
        <f>ROUNDUP($R$8*$F117*C117/$P117*(1+R117),0)</f>
        <v>2</v>
      </c>
      <c r="T117" s="328">
        <f>IF($O117="cây",$S117*$Q117,$R$8*$K117)</f>
        <v>56.557600000000001</v>
      </c>
      <c r="U117" s="903" t="s">
        <v>1012</v>
      </c>
      <c r="V117" s="129" t="str">
        <f t="shared" ref="V117:V167" si="17">IF($J117="hộp","H",IF($J117="ống","TR",IF($J117="tròn đặc","TRĐ",IF($J117="la dẹt","L",IF($J117="vuông","V")))))</f>
        <v>TR</v>
      </c>
      <c r="W117" s="101" t="str">
        <f t="shared" ref="W117:W167" si="18">CONCATENATE($V117," ",$G117)</f>
        <v>TR 2.5</v>
      </c>
      <c r="Y117" s="94" t="s">
        <v>881</v>
      </c>
      <c r="Z117" s="130">
        <f>SUMIFS($K$116:$K$167,$D$116:$D$167,$Z$116:$AK$116,$W$116:$W$167,$Y$117:$Y$124)*$R$15</f>
        <v>0</v>
      </c>
      <c r="AA117" s="130">
        <f>SUMIFS($K$116:$K$167,$D$116:$D$167,$Z$116:$AK$116,$W$116:$W$167,$Y$117:$Y$124)*$R$15</f>
        <v>0</v>
      </c>
      <c r="AB117" s="130">
        <f>SUMIFS($K$116:$K$167,$D$116:$D$167,$Z$116:$AK$116,$W$116:$W$167,$Y$117:$Y$124)*$R$15</f>
        <v>0</v>
      </c>
      <c r="AC117" s="130">
        <f>SUMIFS($K$116:$K$167,$D$116:$D$167,$Z$116:$AK$116,$W$116:$W$167,$Y$117:$Y$124)*$R$15</f>
        <v>0</v>
      </c>
      <c r="AD117" s="130">
        <f>SUMIFS($K$116:$K$167,$D$116:$D$167,$Z$116:$AK$116,$W$116:$W$167,$Y$117:$Y$124)*$R$15</f>
        <v>0</v>
      </c>
      <c r="AE117" s="130">
        <f>SUMIFS($K$116:$K$167,$D$116:$D$167,$Z$116:$AK$116,$W$116:$W$167,$Y$117:$Y$124)*$R$15</f>
        <v>0</v>
      </c>
      <c r="AF117" s="130">
        <f>SUMIFS($K$116:$K$167,$D$116:$D$167,$Z$116:$AK$116,$W$116:$W$167,$Y$117:$Y$124)*$R$15</f>
        <v>0</v>
      </c>
      <c r="AG117" s="130">
        <f>SUMIFS($K$116:$K$167,$D$116:$D$167,$Z$116:$AK$116,$W$116:$W$167,$Y$117:$Y$124)*$R$15</f>
        <v>0</v>
      </c>
      <c r="AH117" s="130">
        <f>SUMIFS($K$116:$K$167,$D$116:$D$167,$Z$116:$AK$116,$W$116:$W$167,$Y$117:$Y$124)*$R$15</f>
        <v>0</v>
      </c>
      <c r="AI117" s="130">
        <f>SUMIFS($K$116:$K$167,$D$116:$D$167,$Z$116:$AK$116,$W$116:$W$167,$Y$117:$Y$124)*$R$15</f>
        <v>0</v>
      </c>
      <c r="AJ117" s="130">
        <f>SUMIFS($K$116:$K$167,$D$116:$D$167,$Z$116:$AK$116,$W$116:$W$167,$Y$117:$Y$124)*$R$15</f>
        <v>0</v>
      </c>
      <c r="AK117" s="130">
        <f>SUMIFS($K$116:$K$167,$D$116:$D$167,$Z$116:$AK$116,$W$116:$W$167,$Y$117:$Y$124)*$R$15</f>
        <v>0</v>
      </c>
      <c r="AL117" s="410"/>
      <c r="AM117" s="410"/>
      <c r="AN117" s="94" t="s">
        <v>881</v>
      </c>
      <c r="AO117" s="130">
        <f>SUMIFS($S$116:$S$167,$D$116:$D$167,$AO$116:$AZ$116,$W$116:$W$167,$AN$117:$AN$124)</f>
        <v>0</v>
      </c>
      <c r="AP117" s="130">
        <f>SUMIFS($S$116:$S$167,$D$116:$D$167,$AO$116:$AZ$116,$W$116:$W$167,$AN$117:$AN$124)</f>
        <v>0</v>
      </c>
      <c r="AQ117" s="130">
        <f>SUMIFS($S$116:$S$167,$D$116:$D$167,$AO$116:$AZ$116,$W$116:$W$167,$AN$117:$AN$124)</f>
        <v>0</v>
      </c>
      <c r="AR117" s="130">
        <f>SUMIFS($S$116:$S$167,$D$116:$D$167,$AO$116:$AZ$116,$W$116:$W$167,$AN$117:$AN$124)</f>
        <v>0</v>
      </c>
      <c r="AS117" s="130">
        <f>SUMIFS($S$116:$S$167,$D$116:$D$167,$AO$116:$AZ$116,$W$116:$W$167,$AN$117:$AN$124)</f>
        <v>0</v>
      </c>
      <c r="AT117" s="130">
        <f>SUMIFS($S$116:$S$167,$D$116:$D$167,$AO$116:$AZ$116,$W$116:$W$167,$AN$117:$AN$124)</f>
        <v>0</v>
      </c>
      <c r="AU117" s="130">
        <f>SUMIFS($S$116:$S$167,$D$116:$D$167,$AO$116:$AZ$116,$W$116:$W$167,$AN$117:$AN$124)</f>
        <v>0</v>
      </c>
      <c r="AV117" s="130">
        <f>SUMIFS($S$116:$S$167,$D$116:$D$167,$AO$116:$AZ$116,$W$116:$W$167,$AN$117:$AN$124)</f>
        <v>0</v>
      </c>
      <c r="AW117" s="130">
        <f>SUMIFS($S$116:$S$167,$D$116:$D$167,$AO$116:$AZ$116,$W$116:$W$167,$AN$117:$AN$124)</f>
        <v>0</v>
      </c>
      <c r="AX117" s="130">
        <f>SUMIFS($S$116:$S$167,$D$116:$D$167,$AO$116:$AZ$116,$W$116:$W$167,$AN$117:$AN$124)</f>
        <v>0</v>
      </c>
      <c r="AY117" s="130">
        <f>SUMIFS($S$116:$S$167,$D$116:$D$167,$AO$116:$AZ$116,$W$116:$W$167,$AN$117:$AN$124)</f>
        <v>0</v>
      </c>
      <c r="AZ117" s="130">
        <f>SUMIFS($S$116:$S$167,$D$116:$D$167,$AO$116:$AZ$116,$W$116:$W$167,$AN$117:$AN$124)</f>
        <v>0</v>
      </c>
      <c r="BJ117" s="391"/>
    </row>
    <row r="118" spans="1:62" s="5" customFormat="1" ht="43.5" customHeight="1" outlineLevel="1">
      <c r="A118" s="406">
        <v>2</v>
      </c>
      <c r="B118" s="609" t="s">
        <v>882</v>
      </c>
      <c r="C118" s="606">
        <v>2</v>
      </c>
      <c r="D118" s="606">
        <v>30</v>
      </c>
      <c r="E118" s="606">
        <v>60</v>
      </c>
      <c r="F118" s="606">
        <v>155</v>
      </c>
      <c r="G118" s="608">
        <v>1.4</v>
      </c>
      <c r="H118" s="96" t="s">
        <v>879</v>
      </c>
      <c r="I118" s="104">
        <f>IF(H118="sắt đen",7850,IF(H118="sắt trắng",7850,IF(H118="sắt kẽm",7900,IF(H118="nhôm",2500,""))))</f>
        <v>7900</v>
      </c>
      <c r="J118" s="96" t="s">
        <v>310</v>
      </c>
      <c r="K118" s="96">
        <f>IF(OR($J118="hộp",J118="vuông"),($D118+($E118-$G118))*2*$F118*$G118*$I118*$C118/10^9,IF(J118="la dẹt",($D118+($E118-$G118))*$F118*$G118*$I118*$C118/10^9,IF($J118="ống",3.14*$D118*$F118*$G118*$I118*$C118/10^9,IF($J118="tròn đặc",3.14*$D118/2*$F118/2*$G118*$I118*$C118/10^9,IF($J118="V",($D118+$E118)*$F118*$I118*$C118/10^9)))))</f>
        <v>0.60754791999999991</v>
      </c>
      <c r="L118" s="96">
        <f>IF(OR(J118="vuông",J118="hộp",J118="la dẹt"),($D118+$E118)*2*$F118*$C118/10^6,3.14*$D118*$F118*$C118/10^6)</f>
        <v>5.5800000000000002E-2</v>
      </c>
      <c r="M118" s="724" t="str">
        <f>IF(J118="hộp",CONCATENATE($J118," ",$D118,"x",$E118,"x",$G118),CONCATENATE($J118," ",$E118,"x",$G118))</f>
        <v>Hộp 30x60x1.4</v>
      </c>
      <c r="N118" s="725"/>
      <c r="O118" s="95" t="s">
        <v>880</v>
      </c>
      <c r="P118" s="104">
        <v>6000</v>
      </c>
      <c r="Q118" s="106">
        <f>ROUND(K118/C118/F118*P118,4)</f>
        <v>11.759</v>
      </c>
      <c r="R118" s="128">
        <v>0.02</v>
      </c>
      <c r="S118" s="95">
        <f>ROUNDUP($R$8*$F118*C118/$P118*(1+R118),0)</f>
        <v>6</v>
      </c>
      <c r="T118" s="328">
        <f>IF($O118="cây",$S118*$Q118,$R$8*$K118)</f>
        <v>70.554000000000002</v>
      </c>
      <c r="U118" s="903" t="s">
        <v>1012</v>
      </c>
      <c r="V118" s="129" t="str">
        <f t="shared" si="17"/>
        <v>H</v>
      </c>
      <c r="W118" s="101" t="str">
        <f t="shared" si="18"/>
        <v>H 1.4</v>
      </c>
      <c r="Y118" s="94" t="s">
        <v>883</v>
      </c>
      <c r="Z118" s="130">
        <f>SUMIFS($K$116:$K$167,$D$116:$D$167,$Z$116:$AK$116,$W$116:$W$167,$Y$117:$Y$124)*$R$15</f>
        <v>0</v>
      </c>
      <c r="AA118" s="130">
        <f>SUMIFS($K$116:$K$167,$D$116:$D$167,$Z$116:$AK$116,$W$116:$W$167,$Y$117:$Y$124)*$R$15</f>
        <v>0</v>
      </c>
      <c r="AB118" s="130">
        <f>SUMIFS($K$116:$K$167,$D$116:$D$167,$Z$116:$AK$116,$W$116:$W$167,$Y$117:$Y$124)*$R$15</f>
        <v>0</v>
      </c>
      <c r="AC118" s="130">
        <f>SUMIFS($K$116:$K$167,$D$116:$D$167,$Z$116:$AK$116,$W$116:$W$167,$Y$117:$Y$124)*$R$15</f>
        <v>0</v>
      </c>
      <c r="AD118" s="130">
        <f>SUMIFS($K$116:$K$167,$D$116:$D$167,$Z$116:$AK$116,$W$116:$W$167,$Y$117:$Y$124)*$R$15</f>
        <v>0</v>
      </c>
      <c r="AE118" s="130">
        <f>SUMIFS($K$116:$K$167,$D$116:$D$167,$Z$116:$AK$116,$W$116:$W$167,$Y$117:$Y$124)*$R$15</f>
        <v>0</v>
      </c>
      <c r="AF118" s="130">
        <f>SUMIFS($K$116:$K$167,$D$116:$D$167,$Z$116:$AK$116,$W$116:$W$167,$Y$117:$Y$124)*$R$15</f>
        <v>0</v>
      </c>
      <c r="AG118" s="130">
        <f>SUMIFS($K$116:$K$167,$D$116:$D$167,$Z$116:$AK$116,$W$116:$W$167,$Y$117:$Y$124)*$R$15</f>
        <v>0</v>
      </c>
      <c r="AH118" s="130">
        <f>SUMIFS($K$116:$K$167,$D$116:$D$167,$Z$116:$AK$116,$W$116:$W$167,$Y$117:$Y$124)*$R$15</f>
        <v>0</v>
      </c>
      <c r="AI118" s="130">
        <f>SUMIFS($K$116:$K$167,$D$116:$D$167,$Z$116:$AK$116,$W$116:$W$167,$Y$117:$Y$124)*$R$15</f>
        <v>0</v>
      </c>
      <c r="AJ118" s="130">
        <f>SUMIFS($K$116:$K$167,$D$116:$D$167,$Z$116:$AK$116,$W$116:$W$167,$Y$117:$Y$124)*$R$15</f>
        <v>0</v>
      </c>
      <c r="AK118" s="130">
        <f>SUMIFS($K$116:$K$167,$D$116:$D$167,$Z$116:$AK$116,$W$116:$W$167,$Y$117:$Y$124)*$R$15</f>
        <v>0</v>
      </c>
      <c r="AL118" s="411"/>
      <c r="AM118" s="411"/>
      <c r="AN118" s="94" t="s">
        <v>883</v>
      </c>
      <c r="AO118" s="130">
        <f>SUMIFS($S$116:$S$167,$D$116:$D$167,$AO$116:$AZ$116,$W$116:$W$167,$AN$117:$AN$124)</f>
        <v>0</v>
      </c>
      <c r="AP118" s="130">
        <f>SUMIFS($S$116:$S$167,$D$116:$D$167,$AO$116:$AZ$116,$W$116:$W$167,$AN$117:$AN$124)</f>
        <v>0</v>
      </c>
      <c r="AQ118" s="130">
        <f>SUMIFS($S$116:$S$167,$D$116:$D$167,$AO$116:$AZ$116,$W$116:$W$167,$AN$117:$AN$124)</f>
        <v>0</v>
      </c>
      <c r="AR118" s="130">
        <f>SUMIFS($S$116:$S$167,$D$116:$D$167,$AO$116:$AZ$116,$W$116:$W$167,$AN$117:$AN$124)</f>
        <v>0</v>
      </c>
      <c r="AS118" s="130">
        <f>SUMIFS($S$116:$S$167,$D$116:$D$167,$AO$116:$AZ$116,$W$116:$W$167,$AN$117:$AN$124)</f>
        <v>0</v>
      </c>
      <c r="AT118" s="130">
        <f>SUMIFS($S$116:$S$167,$D$116:$D$167,$AO$116:$AZ$116,$W$116:$W$167,$AN$117:$AN$124)</f>
        <v>0</v>
      </c>
      <c r="AU118" s="130">
        <f>SUMIFS($S$116:$S$167,$D$116:$D$167,$AO$116:$AZ$116,$W$116:$W$167,$AN$117:$AN$124)</f>
        <v>0</v>
      </c>
      <c r="AV118" s="130">
        <f>SUMIFS($S$116:$S$167,$D$116:$D$167,$AO$116:$AZ$116,$W$116:$W$167,$AN$117:$AN$124)</f>
        <v>0</v>
      </c>
      <c r="AW118" s="130">
        <f>SUMIFS($S$116:$S$167,$D$116:$D$167,$AO$116:$AZ$116,$W$116:$W$167,$AN$117:$AN$124)</f>
        <v>0</v>
      </c>
      <c r="AX118" s="130">
        <f>SUMIFS($S$116:$S$167,$D$116:$D$167,$AO$116:$AZ$116,$W$116:$W$167,$AN$117:$AN$124)</f>
        <v>0</v>
      </c>
      <c r="AY118" s="130">
        <f>SUMIFS($S$116:$S$167,$D$116:$D$167,$AO$116:$AZ$116,$W$116:$W$167,$AN$117:$AN$124)</f>
        <v>0</v>
      </c>
      <c r="AZ118" s="130">
        <f>SUMIFS($S$116:$S$167,$D$116:$D$167,$AO$116:$AZ$116,$W$116:$W$167,$AN$117:$AN$124)</f>
        <v>0</v>
      </c>
      <c r="BJ118" s="391"/>
    </row>
    <row r="119" spans="1:62" s="5" customFormat="1" ht="19.95" customHeight="1" outlineLevel="1">
      <c r="A119" s="406">
        <v>3</v>
      </c>
      <c r="B119" s="407"/>
      <c r="C119" s="408"/>
      <c r="D119" s="408"/>
      <c r="E119" s="408"/>
      <c r="F119" s="408"/>
      <c r="G119" s="408"/>
      <c r="H119" s="96" t="s">
        <v>43</v>
      </c>
      <c r="I119" s="104">
        <f t="shared" ref="I119:I167" si="19">IF(H119="sắt đen",7850,IF(H119="sắt trắng",7850,IF(H119="sắt kẽm",7900,IF(H119="nhôm",2500,""))))</f>
        <v>7850</v>
      </c>
      <c r="J119" s="96" t="s">
        <v>54</v>
      </c>
      <c r="K119" s="96">
        <f t="shared" ref="K119:K167" si="20">IF(OR($J119="hộp",J119="vuông"),($D119+($E119-$G119))*2*$F119*$G119*$I119*$C119/10^9,IF(J119="la dẹt",($D119+($E119-$G119))*$F119*$G119*$I119*$C119/10^9,IF($J119="ống",3.14*$D119*$F119*$G119*$I119*$C119/10^9,IF($J119="tròn đặc",3.14*$D119/2*$F119/2*$G119*$I119*$C119/10^9,IF($J119="V",($D119+$E119)*$F119*$I119*$C119/10^9)))))</f>
        <v>0</v>
      </c>
      <c r="L119" s="96">
        <f t="shared" ref="L119:L167" si="21">IF(OR(J119="vuông",J119="hộp",J119="la dẹt"),($D119+$E119)*2*$F119*$C119/10^6,3.14*$D119*$F119*$C119/10^6)</f>
        <v>0</v>
      </c>
      <c r="M119" s="724" t="str">
        <f t="shared" ref="M119:M167" si="22">IF(J119="hộp",CONCATENATE($J119," ",$D119,"x",$E119,"x",$G119),CONCATENATE($J119," ",$E119,"x",$G119))</f>
        <v>Vuông x</v>
      </c>
      <c r="N119" s="725"/>
      <c r="O119" s="95" t="s">
        <v>880</v>
      </c>
      <c r="P119" s="104">
        <v>6000</v>
      </c>
      <c r="Q119" s="106" t="e">
        <f t="shared" ref="Q119:Q167" si="23">ROUND(K119/C119/F119*P119,4)</f>
        <v>#DIV/0!</v>
      </c>
      <c r="R119" s="128">
        <v>0.02</v>
      </c>
      <c r="S119" s="95">
        <f t="shared" ref="S119:S167" si="24">ROUNDUP($R$8*$F119*C119/$P119*(1+R119),0)</f>
        <v>0</v>
      </c>
      <c r="T119" s="328" t="e">
        <f t="shared" ref="T119:T167" si="25">IF($O119="cây",$S119*$Q119,$R$8*$K119)</f>
        <v>#DIV/0!</v>
      </c>
      <c r="U119" s="910"/>
      <c r="V119" s="129" t="str">
        <f t="shared" si="17"/>
        <v>V</v>
      </c>
      <c r="W119" s="101" t="str">
        <f t="shared" si="18"/>
        <v xml:space="preserve">V </v>
      </c>
      <c r="Y119" s="94" t="s">
        <v>884</v>
      </c>
      <c r="Z119" s="130">
        <f>SUMIFS($K$116:$K$167,$D$116:$D$167,$Z$116:$AK$116,$W$116:$W$167,$Y$117:$Y$124)*$R$15</f>
        <v>0</v>
      </c>
      <c r="AA119" s="130">
        <f>SUMIFS($K$116:$K$167,$D$116:$D$167,$Z$116:$AK$116,$W$116:$W$167,$Y$117:$Y$124)*$R$15</f>
        <v>0</v>
      </c>
      <c r="AB119" s="130">
        <f>SUMIFS($K$116:$K$167,$D$116:$D$167,$Z$116:$AK$116,$W$116:$W$167,$Y$117:$Y$124)*$R$15</f>
        <v>0</v>
      </c>
      <c r="AC119" s="130">
        <f>SUMIFS($K$116:$K$167,$D$116:$D$167,$Z$116:$AK$116,$W$116:$W$167,$Y$117:$Y$124)*$R$15</f>
        <v>0</v>
      </c>
      <c r="AD119" s="130">
        <f>SUMIFS($K$116:$K$167,$D$116:$D$167,$Z$116:$AK$116,$W$116:$W$167,$Y$117:$Y$124)*$R$15</f>
        <v>0</v>
      </c>
      <c r="AE119" s="130">
        <f>SUMIFS($K$116:$K$167,$D$116:$D$167,$Z$116:$AK$116,$W$116:$W$167,$Y$117:$Y$124)*$R$15</f>
        <v>0</v>
      </c>
      <c r="AF119" s="130">
        <f>SUMIFS($K$116:$K$167,$D$116:$D$167,$Z$116:$AK$116,$W$116:$W$167,$Y$117:$Y$124)*$R$15</f>
        <v>0</v>
      </c>
      <c r="AG119" s="130">
        <f>SUMIFS($K$116:$K$167,$D$116:$D$167,$Z$116:$AK$116,$W$116:$W$167,$Y$117:$Y$124)*$R$15</f>
        <v>0</v>
      </c>
      <c r="AH119" s="130">
        <f>SUMIFS($K$116:$K$167,$D$116:$D$167,$Z$116:$AK$116,$W$116:$W$167,$Y$117:$Y$124)*$R$15</f>
        <v>0</v>
      </c>
      <c r="AI119" s="130">
        <f>SUMIFS($K$116:$K$167,$D$116:$D$167,$Z$116:$AK$116,$W$116:$W$167,$Y$117:$Y$124)*$R$15</f>
        <v>0</v>
      </c>
      <c r="AJ119" s="130">
        <f>SUMIFS($K$116:$K$167,$D$116:$D$167,$Z$116:$AK$116,$W$116:$W$167,$Y$117:$Y$124)*$R$15</f>
        <v>0</v>
      </c>
      <c r="AK119" s="130">
        <f>SUMIFS($K$116:$K$167,$D$116:$D$167,$Z$116:$AK$116,$W$116:$W$167,$Y$117:$Y$124)*$R$15</f>
        <v>0</v>
      </c>
      <c r="AL119" s="411"/>
      <c r="AM119" s="411"/>
      <c r="AN119" s="94" t="s">
        <v>884</v>
      </c>
      <c r="AO119" s="130">
        <f>SUMIFS($S$116:$S$167,$D$116:$D$167,$AO$116:$AZ$116,$W$116:$W$167,$AN$117:$AN$124)</f>
        <v>0</v>
      </c>
      <c r="AP119" s="130">
        <f>SUMIFS($S$116:$S$167,$D$116:$D$167,$AO$116:$AZ$116,$W$116:$W$167,$AN$117:$AN$124)</f>
        <v>0</v>
      </c>
      <c r="AQ119" s="130">
        <f>SUMIFS($S$116:$S$167,$D$116:$D$167,$AO$116:$AZ$116,$W$116:$W$167,$AN$117:$AN$124)</f>
        <v>0</v>
      </c>
      <c r="AR119" s="130">
        <f>SUMIFS($S$116:$S$167,$D$116:$D$167,$AO$116:$AZ$116,$W$116:$W$167,$AN$117:$AN$124)</f>
        <v>0</v>
      </c>
      <c r="AS119" s="130">
        <f>SUMIFS($S$116:$S$167,$D$116:$D$167,$AO$116:$AZ$116,$W$116:$W$167,$AN$117:$AN$124)</f>
        <v>0</v>
      </c>
      <c r="AT119" s="130">
        <f>SUMIFS($S$116:$S$167,$D$116:$D$167,$AO$116:$AZ$116,$W$116:$W$167,$AN$117:$AN$124)</f>
        <v>0</v>
      </c>
      <c r="AU119" s="130">
        <f>SUMIFS($S$116:$S$167,$D$116:$D$167,$AO$116:$AZ$116,$W$116:$W$167,$AN$117:$AN$124)</f>
        <v>0</v>
      </c>
      <c r="AV119" s="130">
        <f>SUMIFS($S$116:$S$167,$D$116:$D$167,$AO$116:$AZ$116,$W$116:$W$167,$AN$117:$AN$124)</f>
        <v>0</v>
      </c>
      <c r="AW119" s="130">
        <f>SUMIFS($S$116:$S$167,$D$116:$D$167,$AO$116:$AZ$116,$W$116:$W$167,$AN$117:$AN$124)</f>
        <v>0</v>
      </c>
      <c r="AX119" s="130">
        <f>SUMIFS($S$116:$S$167,$D$116:$D$167,$AO$116:$AZ$116,$W$116:$W$167,$AN$117:$AN$124)</f>
        <v>0</v>
      </c>
      <c r="AY119" s="130">
        <f>SUMIFS($S$116:$S$167,$D$116:$D$167,$AO$116:$AZ$116,$W$116:$W$167,$AN$117:$AN$124)</f>
        <v>0</v>
      </c>
      <c r="AZ119" s="130">
        <f>SUMIFS($S$116:$S$167,$D$116:$D$167,$AO$116:$AZ$116,$W$116:$W$167,$AN$117:$AN$124)</f>
        <v>0</v>
      </c>
      <c r="BJ119" s="391"/>
    </row>
    <row r="120" spans="1:62" s="5" customFormat="1" ht="19.95" customHeight="1" outlineLevel="1">
      <c r="A120" s="406">
        <v>4</v>
      </c>
      <c r="B120" s="407"/>
      <c r="C120" s="408"/>
      <c r="D120" s="408"/>
      <c r="E120" s="408"/>
      <c r="F120" s="408"/>
      <c r="G120" s="409"/>
      <c r="H120" s="96" t="s">
        <v>43</v>
      </c>
      <c r="I120" s="104">
        <f t="shared" si="19"/>
        <v>7850</v>
      </c>
      <c r="J120" s="96" t="s">
        <v>310</v>
      </c>
      <c r="K120" s="96">
        <f t="shared" si="20"/>
        <v>0</v>
      </c>
      <c r="L120" s="96">
        <f t="shared" si="21"/>
        <v>0</v>
      </c>
      <c r="M120" s="724" t="str">
        <f t="shared" si="22"/>
        <v>Hộp xx</v>
      </c>
      <c r="N120" s="725"/>
      <c r="O120" s="95" t="s">
        <v>880</v>
      </c>
      <c r="P120" s="104">
        <v>6000</v>
      </c>
      <c r="Q120" s="106" t="e">
        <f t="shared" si="23"/>
        <v>#DIV/0!</v>
      </c>
      <c r="R120" s="128">
        <v>0.02</v>
      </c>
      <c r="S120" s="95">
        <f t="shared" si="24"/>
        <v>0</v>
      </c>
      <c r="T120" s="328" t="e">
        <f t="shared" si="25"/>
        <v>#DIV/0!</v>
      </c>
      <c r="U120" s="910"/>
      <c r="V120" s="129" t="str">
        <f t="shared" si="17"/>
        <v>H</v>
      </c>
      <c r="W120" s="101" t="str">
        <f t="shared" si="18"/>
        <v xml:space="preserve">H </v>
      </c>
      <c r="Y120" s="94" t="s">
        <v>885</v>
      </c>
      <c r="Z120" s="130">
        <f>SUMIFS($K$116:$K$167,$D$116:$D$167,$Z$116:$AK$116,$W$116:$W$167,$Y$117:$Y$124)*$R$15</f>
        <v>0</v>
      </c>
      <c r="AA120" s="130">
        <f>SUMIFS($K$116:$K$167,$D$116:$D$167,$Z$116:$AK$116,$W$116:$W$167,$Y$117:$Y$124)*$R$15</f>
        <v>0</v>
      </c>
      <c r="AB120" s="130">
        <f>SUMIFS($K$116:$K$167,$D$116:$D$167,$Z$116:$AK$116,$W$116:$W$167,$Y$117:$Y$124)*$R$15</f>
        <v>0</v>
      </c>
      <c r="AC120" s="130">
        <f>SUMIFS($K$116:$K$167,$D$116:$D$167,$Z$116:$AK$116,$W$116:$W$167,$Y$117:$Y$124)*$R$15</f>
        <v>0</v>
      </c>
      <c r="AD120" s="130">
        <f>SUMIFS($K$116:$K$167,$D$116:$D$167,$Z$116:$AK$116,$W$116:$W$167,$Y$117:$Y$124)*$R$15</f>
        <v>0</v>
      </c>
      <c r="AE120" s="130">
        <f>SUMIFS($K$116:$K$167,$D$116:$D$167,$Z$116:$AK$116,$W$116:$W$167,$Y$117:$Y$124)*$R$15</f>
        <v>0</v>
      </c>
      <c r="AF120" s="130">
        <f>SUMIFS($K$116:$K$167,$D$116:$D$167,$Z$116:$AK$116,$W$116:$W$167,$Y$117:$Y$124)*$R$15</f>
        <v>0</v>
      </c>
      <c r="AG120" s="130">
        <f>SUMIFS($K$116:$K$167,$D$116:$D$167,$Z$116:$AK$116,$W$116:$W$167,$Y$117:$Y$124)*$R$15</f>
        <v>0</v>
      </c>
      <c r="AH120" s="130">
        <f>SUMIFS($K$116:$K$167,$D$116:$D$167,$Z$116:$AK$116,$W$116:$W$167,$Y$117:$Y$124)*$R$15</f>
        <v>0</v>
      </c>
      <c r="AI120" s="130">
        <f>SUMIFS($K$116:$K$167,$D$116:$D$167,$Z$116:$AK$116,$W$116:$W$167,$Y$117:$Y$124)*$R$15</f>
        <v>0</v>
      </c>
      <c r="AJ120" s="130">
        <f>SUMIFS($K$116:$K$167,$D$116:$D$167,$Z$116:$AK$116,$W$116:$W$167,$Y$117:$Y$124)*$R$15</f>
        <v>0</v>
      </c>
      <c r="AK120" s="130">
        <f>SUMIFS($K$116:$K$167,$D$116:$D$167,$Z$116:$AK$116,$W$116:$W$167,$Y$117:$Y$124)*$R$15</f>
        <v>0</v>
      </c>
      <c r="AL120" s="411"/>
      <c r="AM120" s="411"/>
      <c r="AN120" s="94" t="s">
        <v>885</v>
      </c>
      <c r="AO120" s="130">
        <f>SUMIFS($S$116:$S$167,$D$116:$D$167,$AO$116:$AZ$116,$W$116:$W$167,$AN$117:$AN$124)</f>
        <v>0</v>
      </c>
      <c r="AP120" s="130">
        <f>SUMIFS($S$116:$S$167,$D$116:$D$167,$AO$116:$AZ$116,$W$116:$W$167,$AN$117:$AN$124)</f>
        <v>0</v>
      </c>
      <c r="AQ120" s="130">
        <f>SUMIFS($S$116:$S$167,$D$116:$D$167,$AO$116:$AZ$116,$W$116:$W$167,$AN$117:$AN$124)</f>
        <v>0</v>
      </c>
      <c r="AR120" s="130">
        <f>SUMIFS($S$116:$S$167,$D$116:$D$167,$AO$116:$AZ$116,$W$116:$W$167,$AN$117:$AN$124)</f>
        <v>0</v>
      </c>
      <c r="AS120" s="130">
        <f>SUMIFS($S$116:$S$167,$D$116:$D$167,$AO$116:$AZ$116,$W$116:$W$167,$AN$117:$AN$124)</f>
        <v>0</v>
      </c>
      <c r="AT120" s="130">
        <f>SUMIFS($S$116:$S$167,$D$116:$D$167,$AO$116:$AZ$116,$W$116:$W$167,$AN$117:$AN$124)</f>
        <v>0</v>
      </c>
      <c r="AU120" s="130">
        <f>SUMIFS($S$116:$S$167,$D$116:$D$167,$AO$116:$AZ$116,$W$116:$W$167,$AN$117:$AN$124)</f>
        <v>0</v>
      </c>
      <c r="AV120" s="130">
        <f>SUMIFS($S$116:$S$167,$D$116:$D$167,$AO$116:$AZ$116,$W$116:$W$167,$AN$117:$AN$124)</f>
        <v>0</v>
      </c>
      <c r="AW120" s="130">
        <f>SUMIFS($S$116:$S$167,$D$116:$D$167,$AO$116:$AZ$116,$W$116:$W$167,$AN$117:$AN$124)</f>
        <v>0</v>
      </c>
      <c r="AX120" s="130">
        <f>SUMIFS($S$116:$S$167,$D$116:$D$167,$AO$116:$AZ$116,$W$116:$W$167,$AN$117:$AN$124)</f>
        <v>0</v>
      </c>
      <c r="AY120" s="130">
        <f>SUMIFS($S$116:$S$167,$D$116:$D$167,$AO$116:$AZ$116,$W$116:$W$167,$AN$117:$AN$124)</f>
        <v>0</v>
      </c>
      <c r="AZ120" s="130">
        <f>SUMIFS($S$116:$S$167,$D$116:$D$167,$AO$116:$AZ$116,$W$116:$W$167,$AN$117:$AN$124)</f>
        <v>0</v>
      </c>
      <c r="BJ120" s="391"/>
    </row>
    <row r="121" spans="1:62" s="5" customFormat="1" ht="19.95" customHeight="1" outlineLevel="1">
      <c r="A121" s="406">
        <v>5</v>
      </c>
      <c r="B121" s="407"/>
      <c r="C121" s="408"/>
      <c r="D121" s="408"/>
      <c r="E121" s="408"/>
      <c r="F121" s="573"/>
      <c r="G121" s="408"/>
      <c r="H121" s="96" t="s">
        <v>43</v>
      </c>
      <c r="I121" s="104">
        <f t="shared" si="19"/>
        <v>7850</v>
      </c>
      <c r="J121" s="96" t="s">
        <v>310</v>
      </c>
      <c r="K121" s="96">
        <f t="shared" si="20"/>
        <v>0</v>
      </c>
      <c r="L121" s="96">
        <f t="shared" si="21"/>
        <v>0</v>
      </c>
      <c r="M121" s="724" t="str">
        <f t="shared" si="22"/>
        <v>Hộp xx</v>
      </c>
      <c r="N121" s="725"/>
      <c r="O121" s="95" t="s">
        <v>880</v>
      </c>
      <c r="P121" s="104">
        <v>6000</v>
      </c>
      <c r="Q121" s="106" t="e">
        <f t="shared" si="23"/>
        <v>#DIV/0!</v>
      </c>
      <c r="R121" s="128">
        <v>0.02</v>
      </c>
      <c r="S121" s="95">
        <f t="shared" si="24"/>
        <v>0</v>
      </c>
      <c r="T121" s="328" t="e">
        <f t="shared" si="25"/>
        <v>#DIV/0!</v>
      </c>
      <c r="U121" s="910"/>
      <c r="V121" s="129" t="str">
        <f t="shared" si="17"/>
        <v>H</v>
      </c>
      <c r="W121" s="101" t="str">
        <f t="shared" si="18"/>
        <v xml:space="preserve">H </v>
      </c>
      <c r="Y121" s="94" t="s">
        <v>886</v>
      </c>
      <c r="Z121" s="130">
        <f>SUMIFS($K$116:$K$167,$D$116:$D$167,$Z$116:$AK$116,$W$116:$W$167,$Y$117:$Y$124)*$R$15</f>
        <v>0</v>
      </c>
      <c r="AA121" s="130">
        <f>SUMIFS($K$116:$K$167,$D$116:$D$167,$Z$116:$AK$116,$W$116:$W$167,$Y$117:$Y$124)*$R$15</f>
        <v>0</v>
      </c>
      <c r="AB121" s="130">
        <f>SUMIFS($K$116:$K$167,$D$116:$D$167,$Z$116:$AK$116,$W$116:$W$167,$Y$117:$Y$124)*$R$15</f>
        <v>0</v>
      </c>
      <c r="AC121" s="130">
        <f>SUMIFS($K$116:$K$167,$D$116:$D$167,$Z$116:$AK$116,$W$116:$W$167,$Y$117:$Y$124)*$R$15</f>
        <v>0</v>
      </c>
      <c r="AD121" s="130">
        <f>SUMIFS($K$116:$K$167,$D$116:$D$167,$Z$116:$AK$116,$W$116:$W$167,$Y$117:$Y$124)*$R$15</f>
        <v>0</v>
      </c>
      <c r="AE121" s="130">
        <f>SUMIFS($K$116:$K$167,$D$116:$D$167,$Z$116:$AK$116,$W$116:$W$167,$Y$117:$Y$124)*$R$15</f>
        <v>0</v>
      </c>
      <c r="AF121" s="130">
        <f>SUMIFS($K$116:$K$167,$D$116:$D$167,$Z$116:$AK$116,$W$116:$W$167,$Y$117:$Y$124)*$R$15</f>
        <v>0</v>
      </c>
      <c r="AG121" s="130">
        <f>SUMIFS($K$116:$K$167,$D$116:$D$167,$Z$116:$AK$116,$W$116:$W$167,$Y$117:$Y$124)*$R$15</f>
        <v>0</v>
      </c>
      <c r="AH121" s="130">
        <f>SUMIFS($K$116:$K$167,$D$116:$D$167,$Z$116:$AK$116,$W$116:$W$167,$Y$117:$Y$124)*$R$15</f>
        <v>0</v>
      </c>
      <c r="AI121" s="130">
        <f>SUMIFS($K$116:$K$167,$D$116:$D$167,$Z$116:$AK$116,$W$116:$W$167,$Y$117:$Y$124)*$R$15</f>
        <v>0</v>
      </c>
      <c r="AJ121" s="130">
        <f>SUMIFS($K$116:$K$167,$D$116:$D$167,$Z$116:$AK$116,$W$116:$W$167,$Y$117:$Y$124)*$R$15</f>
        <v>0</v>
      </c>
      <c r="AK121" s="130">
        <f>SUMIFS($K$116:$K$167,$D$116:$D$167,$Z$116:$AK$116,$W$116:$W$167,$Y$117:$Y$124)*$R$15</f>
        <v>0</v>
      </c>
      <c r="AL121" s="411"/>
      <c r="AM121" s="411"/>
      <c r="AN121" s="94" t="s">
        <v>886</v>
      </c>
      <c r="AO121" s="130">
        <f>SUMIFS($S$116:$S$167,$D$116:$D$167,$AO$116:$AZ$116,$W$116:$W$167,$AN$117:$AN$124)</f>
        <v>0</v>
      </c>
      <c r="AP121" s="130">
        <f>SUMIFS($S$116:$S$167,$D$116:$D$167,$AO$116:$AZ$116,$W$116:$W$167,$AN$117:$AN$124)</f>
        <v>0</v>
      </c>
      <c r="AQ121" s="130">
        <f>SUMIFS($S$116:$S$167,$D$116:$D$167,$AO$116:$AZ$116,$W$116:$W$167,$AN$117:$AN$124)</f>
        <v>0</v>
      </c>
      <c r="AR121" s="130">
        <f>SUMIFS($S$116:$S$167,$D$116:$D$167,$AO$116:$AZ$116,$W$116:$W$167,$AN$117:$AN$124)</f>
        <v>0</v>
      </c>
      <c r="AS121" s="130">
        <f>SUMIFS($S$116:$S$167,$D$116:$D$167,$AO$116:$AZ$116,$W$116:$W$167,$AN$117:$AN$124)</f>
        <v>0</v>
      </c>
      <c r="AT121" s="130">
        <f>SUMIFS($S$116:$S$167,$D$116:$D$167,$AO$116:$AZ$116,$W$116:$W$167,$AN$117:$AN$124)</f>
        <v>0</v>
      </c>
      <c r="AU121" s="130">
        <f>SUMIFS($S$116:$S$167,$D$116:$D$167,$AO$116:$AZ$116,$W$116:$W$167,$AN$117:$AN$124)</f>
        <v>0</v>
      </c>
      <c r="AV121" s="130">
        <f>SUMIFS($S$116:$S$167,$D$116:$D$167,$AO$116:$AZ$116,$W$116:$W$167,$AN$117:$AN$124)</f>
        <v>0</v>
      </c>
      <c r="AW121" s="130">
        <f>SUMIFS($S$116:$S$167,$D$116:$D$167,$AO$116:$AZ$116,$W$116:$W$167,$AN$117:$AN$124)</f>
        <v>0</v>
      </c>
      <c r="AX121" s="130">
        <f>SUMIFS($S$116:$S$167,$D$116:$D$167,$AO$116:$AZ$116,$W$116:$W$167,$AN$117:$AN$124)</f>
        <v>0</v>
      </c>
      <c r="AY121" s="130">
        <f>SUMIFS($S$116:$S$167,$D$116:$D$167,$AO$116:$AZ$116,$W$116:$W$167,$AN$117:$AN$124)</f>
        <v>0</v>
      </c>
      <c r="AZ121" s="130">
        <f>SUMIFS($S$116:$S$167,$D$116:$D$167,$AO$116:$AZ$116,$W$116:$W$167,$AN$117:$AN$124)</f>
        <v>0</v>
      </c>
      <c r="BJ121" s="391"/>
    </row>
    <row r="122" spans="1:62" s="5" customFormat="1" ht="19.95" customHeight="1" outlineLevel="1">
      <c r="A122" s="406">
        <v>6</v>
      </c>
      <c r="B122" s="407"/>
      <c r="C122" s="408"/>
      <c r="D122" s="408"/>
      <c r="E122" s="408"/>
      <c r="F122" s="573"/>
      <c r="G122" s="408"/>
      <c r="H122" s="96" t="s">
        <v>43</v>
      </c>
      <c r="I122" s="104">
        <f t="shared" si="19"/>
        <v>7850</v>
      </c>
      <c r="J122" s="96" t="s">
        <v>310</v>
      </c>
      <c r="K122" s="96">
        <f t="shared" si="20"/>
        <v>0</v>
      </c>
      <c r="L122" s="96">
        <f t="shared" si="21"/>
        <v>0</v>
      </c>
      <c r="M122" s="724" t="str">
        <f t="shared" si="22"/>
        <v>Hộp xx</v>
      </c>
      <c r="N122" s="725"/>
      <c r="O122" s="95" t="s">
        <v>880</v>
      </c>
      <c r="P122" s="104">
        <v>6000</v>
      </c>
      <c r="Q122" s="106" t="e">
        <f t="shared" si="23"/>
        <v>#DIV/0!</v>
      </c>
      <c r="R122" s="128">
        <v>0.02</v>
      </c>
      <c r="S122" s="95">
        <f t="shared" si="24"/>
        <v>0</v>
      </c>
      <c r="T122" s="328" t="e">
        <f t="shared" si="25"/>
        <v>#DIV/0!</v>
      </c>
      <c r="U122" s="910"/>
      <c r="V122" s="129" t="str">
        <f t="shared" si="17"/>
        <v>H</v>
      </c>
      <c r="W122" s="101" t="str">
        <f t="shared" si="18"/>
        <v xml:space="preserve">H </v>
      </c>
      <c r="Y122" s="94" t="s">
        <v>887</v>
      </c>
      <c r="Z122" s="130">
        <f>SUMIFS($K$116:$K$167,$D$116:$D$167,$Z$116:$AK$116,$W$116:$W$167,$Y$117:$Y$124)*$R$15</f>
        <v>0</v>
      </c>
      <c r="AA122" s="130">
        <f>SUMIFS($K$116:$K$167,$D$116:$D$167,$Z$116:$AK$116,$W$116:$W$167,$Y$117:$Y$124)*$R$15</f>
        <v>0</v>
      </c>
      <c r="AB122" s="130">
        <f>SUMIFS($K$116:$K$167,$D$116:$D$167,$Z$116:$AK$116,$W$116:$W$167,$Y$117:$Y$124)*$R$15</f>
        <v>0</v>
      </c>
      <c r="AC122" s="130">
        <f>SUMIFS($K$116:$K$167,$D$116:$D$167,$Z$116:$AK$116,$W$116:$W$167,$Y$117:$Y$124)*$R$15</f>
        <v>0</v>
      </c>
      <c r="AD122" s="130">
        <f>SUMIFS($K$116:$K$167,$D$116:$D$167,$Z$116:$AK$116,$W$116:$W$167,$Y$117:$Y$124)*$R$15</f>
        <v>0</v>
      </c>
      <c r="AE122" s="130">
        <f>SUMIFS($K$116:$K$167,$D$116:$D$167,$Z$116:$AK$116,$W$116:$W$167,$Y$117:$Y$124)*$R$15</f>
        <v>0</v>
      </c>
      <c r="AF122" s="130">
        <f>SUMIFS($K$116:$K$167,$D$116:$D$167,$Z$116:$AK$116,$W$116:$W$167,$Y$117:$Y$124)*$R$15</f>
        <v>0</v>
      </c>
      <c r="AG122" s="130">
        <f>SUMIFS($K$116:$K$167,$D$116:$D$167,$Z$116:$AK$116,$W$116:$W$167,$Y$117:$Y$124)*$R$15</f>
        <v>0</v>
      </c>
      <c r="AH122" s="130">
        <f>SUMIFS($K$116:$K$167,$D$116:$D$167,$Z$116:$AK$116,$W$116:$W$167,$Y$117:$Y$124)*$R$15</f>
        <v>0</v>
      </c>
      <c r="AI122" s="130">
        <f>SUMIFS($K$116:$K$167,$D$116:$D$167,$Z$116:$AK$116,$W$116:$W$167,$Y$117:$Y$124)*$R$15</f>
        <v>0</v>
      </c>
      <c r="AJ122" s="130">
        <f>SUMIFS($K$116:$K$167,$D$116:$D$167,$Z$116:$AK$116,$W$116:$W$167,$Y$117:$Y$124)*$R$15</f>
        <v>0</v>
      </c>
      <c r="AK122" s="130">
        <f>SUMIFS($K$116:$K$167,$D$116:$D$167,$Z$116:$AK$116,$W$116:$W$167,$Y$117:$Y$124)*$R$15</f>
        <v>0</v>
      </c>
      <c r="AL122" s="411"/>
      <c r="AM122" s="411"/>
      <c r="AN122" s="94" t="s">
        <v>887</v>
      </c>
      <c r="AO122" s="130">
        <f>SUMIFS($S$116:$S$167,$D$116:$D$167,$AO$116:$AZ$116,$W$116:$W$167,$AN$117:$AN$124)</f>
        <v>0</v>
      </c>
      <c r="AP122" s="130">
        <f>SUMIFS($S$116:$S$167,$D$116:$D$167,$AO$116:$AZ$116,$W$116:$W$167,$AN$117:$AN$124)</f>
        <v>0</v>
      </c>
      <c r="AQ122" s="130">
        <f>SUMIFS($S$116:$S$167,$D$116:$D$167,$AO$116:$AZ$116,$W$116:$W$167,$AN$117:$AN$124)</f>
        <v>0</v>
      </c>
      <c r="AR122" s="130">
        <f>SUMIFS($S$116:$S$167,$D$116:$D$167,$AO$116:$AZ$116,$W$116:$W$167,$AN$117:$AN$124)</f>
        <v>0</v>
      </c>
      <c r="AS122" s="130">
        <f>SUMIFS($S$116:$S$167,$D$116:$D$167,$AO$116:$AZ$116,$W$116:$W$167,$AN$117:$AN$124)</f>
        <v>0</v>
      </c>
      <c r="AT122" s="130">
        <f>SUMIFS($S$116:$S$167,$D$116:$D$167,$AO$116:$AZ$116,$W$116:$W$167,$AN$117:$AN$124)</f>
        <v>0</v>
      </c>
      <c r="AU122" s="130">
        <f>SUMIFS($S$116:$S$167,$D$116:$D$167,$AO$116:$AZ$116,$W$116:$W$167,$AN$117:$AN$124)</f>
        <v>0</v>
      </c>
      <c r="AV122" s="130">
        <f>SUMIFS($S$116:$S$167,$D$116:$D$167,$AO$116:$AZ$116,$W$116:$W$167,$AN$117:$AN$124)</f>
        <v>0</v>
      </c>
      <c r="AW122" s="130">
        <f>SUMIFS($S$116:$S$167,$D$116:$D$167,$AO$116:$AZ$116,$W$116:$W$167,$AN$117:$AN$124)</f>
        <v>0</v>
      </c>
      <c r="AX122" s="130">
        <f>SUMIFS($S$116:$S$167,$D$116:$D$167,$AO$116:$AZ$116,$W$116:$W$167,$AN$117:$AN$124)</f>
        <v>0</v>
      </c>
      <c r="AY122" s="130">
        <f>SUMIFS($S$116:$S$167,$D$116:$D$167,$AO$116:$AZ$116,$W$116:$W$167,$AN$117:$AN$124)</f>
        <v>0</v>
      </c>
      <c r="AZ122" s="130">
        <f>SUMIFS($S$116:$S$167,$D$116:$D$167,$AO$116:$AZ$116,$W$116:$W$167,$AN$117:$AN$124)</f>
        <v>0</v>
      </c>
      <c r="BJ122" s="391"/>
    </row>
    <row r="123" spans="1:62" s="5" customFormat="1" ht="19.95" customHeight="1" outlineLevel="1">
      <c r="A123" s="406">
        <v>7</v>
      </c>
      <c r="B123" s="407"/>
      <c r="C123" s="408"/>
      <c r="D123" s="408"/>
      <c r="E123" s="408"/>
      <c r="F123" s="408"/>
      <c r="G123" s="408"/>
      <c r="H123" s="96" t="s">
        <v>43</v>
      </c>
      <c r="I123" s="104">
        <f t="shared" si="19"/>
        <v>7850</v>
      </c>
      <c r="J123" s="96" t="s">
        <v>310</v>
      </c>
      <c r="K123" s="96">
        <f t="shared" si="20"/>
        <v>0</v>
      </c>
      <c r="L123" s="96">
        <f t="shared" si="21"/>
        <v>0</v>
      </c>
      <c r="M123" s="724" t="str">
        <f t="shared" si="22"/>
        <v>Hộp xx</v>
      </c>
      <c r="N123" s="725"/>
      <c r="O123" s="95" t="s">
        <v>880</v>
      </c>
      <c r="P123" s="104">
        <v>6000</v>
      </c>
      <c r="Q123" s="106" t="e">
        <f t="shared" si="23"/>
        <v>#DIV/0!</v>
      </c>
      <c r="R123" s="128">
        <v>0.02</v>
      </c>
      <c r="S123" s="95">
        <f t="shared" si="24"/>
        <v>0</v>
      </c>
      <c r="T123" s="328" t="e">
        <f t="shared" si="25"/>
        <v>#DIV/0!</v>
      </c>
      <c r="U123" s="910"/>
      <c r="V123" s="129" t="str">
        <f t="shared" si="17"/>
        <v>H</v>
      </c>
      <c r="W123" s="101" t="str">
        <f t="shared" si="18"/>
        <v xml:space="preserve">H </v>
      </c>
      <c r="Y123" s="94" t="s">
        <v>888</v>
      </c>
      <c r="Z123" s="130">
        <f>SUMIFS($K$116:$K$167,$D$116:$D$167,$Z$116:$AK$116,$W$116:$W$167,$Y$117:$Y$124)*$R$15</f>
        <v>0</v>
      </c>
      <c r="AA123" s="130">
        <f>SUMIFS($K$116:$K$167,$D$116:$D$167,$Z$116:$AK$116,$W$116:$W$167,$Y$117:$Y$124)*$R$15</f>
        <v>0</v>
      </c>
      <c r="AB123" s="130">
        <f>SUMIFS($K$116:$K$167,$D$116:$D$167,$Z$116:$AK$116,$W$116:$W$167,$Y$117:$Y$124)*$R$15</f>
        <v>0</v>
      </c>
      <c r="AC123" s="130">
        <f>SUMIFS($K$116:$K$167,$D$116:$D$167,$Z$116:$AK$116,$W$116:$W$167,$Y$117:$Y$124)*$R$15</f>
        <v>0</v>
      </c>
      <c r="AD123" s="130">
        <f>SUMIFS($K$116:$K$167,$D$116:$D$167,$Z$116:$AK$116,$W$116:$W$167,$Y$117:$Y$124)*$R$15</f>
        <v>0</v>
      </c>
      <c r="AE123" s="130">
        <f>SUMIFS($K$116:$K$167,$D$116:$D$167,$Z$116:$AK$116,$W$116:$W$167,$Y$117:$Y$124)*$R$15</f>
        <v>0</v>
      </c>
      <c r="AF123" s="130">
        <f>SUMIFS($K$116:$K$167,$D$116:$D$167,$Z$116:$AK$116,$W$116:$W$167,$Y$117:$Y$124)*$R$15</f>
        <v>0</v>
      </c>
      <c r="AG123" s="130">
        <f>SUMIFS($K$116:$K$167,$D$116:$D$167,$Z$116:$AK$116,$W$116:$W$167,$Y$117:$Y$124)*$R$15</f>
        <v>0</v>
      </c>
      <c r="AH123" s="130">
        <f>SUMIFS($K$116:$K$167,$D$116:$D$167,$Z$116:$AK$116,$W$116:$W$167,$Y$117:$Y$124)*$R$15</f>
        <v>0</v>
      </c>
      <c r="AI123" s="130">
        <f>SUMIFS($K$116:$K$167,$D$116:$D$167,$Z$116:$AK$116,$W$116:$W$167,$Y$117:$Y$124)*$R$15</f>
        <v>0</v>
      </c>
      <c r="AJ123" s="130">
        <f>SUMIFS($K$116:$K$167,$D$116:$D$167,$Z$116:$AK$116,$W$116:$W$167,$Y$117:$Y$124)*$R$15</f>
        <v>0</v>
      </c>
      <c r="AK123" s="130">
        <f>SUMIFS($K$116:$K$167,$D$116:$D$167,$Z$116:$AK$116,$W$116:$W$167,$Y$117:$Y$124)*$R$15</f>
        <v>0</v>
      </c>
      <c r="AL123" s="411"/>
      <c r="AM123" s="411"/>
      <c r="AN123" s="94" t="s">
        <v>888</v>
      </c>
      <c r="AO123" s="130">
        <f>SUMIFS($S$116:$S$167,$D$116:$D$167,$AO$116:$AZ$116,$W$116:$W$167,$AN$117:$AN$124)</f>
        <v>0</v>
      </c>
      <c r="AP123" s="130">
        <f>SUMIFS($S$116:$S$167,$D$116:$D$167,$AO$116:$AZ$116,$W$116:$W$167,$AN$117:$AN$124)</f>
        <v>0</v>
      </c>
      <c r="AQ123" s="130">
        <f>SUMIFS($S$116:$S$167,$D$116:$D$167,$AO$116:$AZ$116,$W$116:$W$167,$AN$117:$AN$124)</f>
        <v>0</v>
      </c>
      <c r="AR123" s="130">
        <f>SUMIFS($S$116:$S$167,$D$116:$D$167,$AO$116:$AZ$116,$W$116:$W$167,$AN$117:$AN$124)</f>
        <v>0</v>
      </c>
      <c r="AS123" s="130">
        <f>SUMIFS($S$116:$S$167,$D$116:$D$167,$AO$116:$AZ$116,$W$116:$W$167,$AN$117:$AN$124)</f>
        <v>0</v>
      </c>
      <c r="AT123" s="130">
        <f>SUMIFS($S$116:$S$167,$D$116:$D$167,$AO$116:$AZ$116,$W$116:$W$167,$AN$117:$AN$124)</f>
        <v>0</v>
      </c>
      <c r="AU123" s="130">
        <f>SUMIFS($S$116:$S$167,$D$116:$D$167,$AO$116:$AZ$116,$W$116:$W$167,$AN$117:$AN$124)</f>
        <v>0</v>
      </c>
      <c r="AV123" s="130">
        <f>SUMIFS($S$116:$S$167,$D$116:$D$167,$AO$116:$AZ$116,$W$116:$W$167,$AN$117:$AN$124)</f>
        <v>0</v>
      </c>
      <c r="AW123" s="130">
        <f>SUMIFS($S$116:$S$167,$D$116:$D$167,$AO$116:$AZ$116,$W$116:$W$167,$AN$117:$AN$124)</f>
        <v>0</v>
      </c>
      <c r="AX123" s="130">
        <f>SUMIFS($S$116:$S$167,$D$116:$D$167,$AO$116:$AZ$116,$W$116:$W$167,$AN$117:$AN$124)</f>
        <v>0</v>
      </c>
      <c r="AY123" s="130">
        <f>SUMIFS($S$116:$S$167,$D$116:$D$167,$AO$116:$AZ$116,$W$116:$W$167,$AN$117:$AN$124)</f>
        <v>0</v>
      </c>
      <c r="AZ123" s="130">
        <f>SUMIFS($S$116:$S$167,$D$116:$D$167,$AO$116:$AZ$116,$W$116:$W$167,$AN$117:$AN$124)</f>
        <v>0</v>
      </c>
      <c r="BJ123" s="391"/>
    </row>
    <row r="124" spans="1:62" s="5" customFormat="1" ht="19.95" customHeight="1" outlineLevel="1">
      <c r="A124" s="406">
        <v>8</v>
      </c>
      <c r="B124" s="407"/>
      <c r="C124" s="408"/>
      <c r="D124" s="408"/>
      <c r="E124" s="408"/>
      <c r="F124" s="408"/>
      <c r="G124" s="408"/>
      <c r="H124" s="96" t="s">
        <v>43</v>
      </c>
      <c r="I124" s="104">
        <f t="shared" si="19"/>
        <v>7850</v>
      </c>
      <c r="J124" s="96" t="s">
        <v>310</v>
      </c>
      <c r="K124" s="96">
        <f t="shared" si="20"/>
        <v>0</v>
      </c>
      <c r="L124" s="96">
        <f t="shared" si="21"/>
        <v>0</v>
      </c>
      <c r="M124" s="724" t="str">
        <f t="shared" si="22"/>
        <v>Hộp xx</v>
      </c>
      <c r="N124" s="725"/>
      <c r="O124" s="95" t="s">
        <v>880</v>
      </c>
      <c r="P124" s="104">
        <v>6000</v>
      </c>
      <c r="Q124" s="106" t="e">
        <f t="shared" si="23"/>
        <v>#DIV/0!</v>
      </c>
      <c r="R124" s="128">
        <v>0.02</v>
      </c>
      <c r="S124" s="95">
        <f t="shared" si="24"/>
        <v>0</v>
      </c>
      <c r="T124" s="328" t="e">
        <f t="shared" si="25"/>
        <v>#DIV/0!</v>
      </c>
      <c r="U124" s="910"/>
      <c r="V124" s="129" t="str">
        <f t="shared" si="17"/>
        <v>H</v>
      </c>
      <c r="W124" s="101" t="str">
        <f t="shared" si="18"/>
        <v xml:space="preserve">H </v>
      </c>
      <c r="Y124" s="94" t="s">
        <v>1004</v>
      </c>
      <c r="Z124" s="130">
        <f>SUMIFS($K$116:$K$167,$D$116:$D$167,$Z$116:$AK$116,$W$116:$W$167,$Y$117:$Y$124)*$R$15</f>
        <v>0</v>
      </c>
      <c r="AA124" s="130">
        <f>SUMIFS($K$116:$K$167,$D$116:$D$167,$Z$116:$AK$116,$W$116:$W$167,$Y$117:$Y$124)*$R$15</f>
        <v>0</v>
      </c>
      <c r="AB124" s="130">
        <f>SUMIFS($K$116:$K$167,$D$116:$D$167,$Z$116:$AK$116,$W$116:$W$167,$Y$117:$Y$124)*$R$15</f>
        <v>0</v>
      </c>
      <c r="AC124" s="130">
        <f>SUMIFS($K$116:$K$167,$D$116:$D$167,$Z$116:$AK$116,$W$116:$W$167,$Y$117:$Y$124)*$R$15</f>
        <v>0</v>
      </c>
      <c r="AD124" s="130">
        <f>SUMIFS($K$116:$K$167,$D$116:$D$167,$Z$116:$AK$116,$W$116:$W$167,$Y$117:$Y$124)*$R$15</f>
        <v>0</v>
      </c>
      <c r="AE124" s="130">
        <f>SUMIFS($K$116:$K$167,$D$116:$D$167,$Z$116:$AK$116,$W$116:$W$167,$Y$117:$Y$124)*$R$15</f>
        <v>0</v>
      </c>
      <c r="AF124" s="130">
        <f>SUMIFS($K$116:$K$167,$D$116:$D$167,$Z$116:$AK$116,$W$116:$W$167,$Y$117:$Y$124)*$R$15</f>
        <v>0</v>
      </c>
      <c r="AG124" s="130">
        <f>SUMIFS($K$116:$K$167,$D$116:$D$167,$Z$116:$AK$116,$W$116:$W$167,$Y$117:$Y$124)*$R$15</f>
        <v>0</v>
      </c>
      <c r="AH124" s="130">
        <f>SUMIFS($K$116:$K$167,$D$116:$D$167,$Z$116:$AK$116,$W$116:$W$167,$Y$117:$Y$124)*$R$15</f>
        <v>0</v>
      </c>
      <c r="AI124" s="130">
        <f>SUMIFS($K$116:$K$167,$D$116:$D$167,$Z$116:$AK$116,$W$116:$W$167,$Y$117:$Y$124)*$R$15</f>
        <v>0</v>
      </c>
      <c r="AJ124" s="130">
        <f>SUMIFS($K$116:$K$167,$D$116:$D$167,$Z$116:$AK$116,$W$116:$W$167,$Y$117:$Y$124)*$R$15</f>
        <v>0</v>
      </c>
      <c r="AK124" s="130">
        <f>SUMIFS($K$116:$K$167,$D$116:$D$167,$Z$116:$AK$116,$W$116:$W$167,$Y$117:$Y$124)*$R$15</f>
        <v>30.63541</v>
      </c>
      <c r="AL124" s="411">
        <f>SUM(Z117:AK124)</f>
        <v>30.63541</v>
      </c>
      <c r="AM124" s="411"/>
      <c r="AN124" s="94" t="s">
        <v>1004</v>
      </c>
      <c r="AO124" s="130">
        <f>SUMIFS($S$116:$S$167,$D$116:$D$167,$AO$116:$AZ$116,$W$116:$W$167,$AN$117:$AN$124)</f>
        <v>0</v>
      </c>
      <c r="AP124" s="130">
        <f>SUMIFS($S$116:$S$167,$D$116:$D$167,$AO$116:$AZ$116,$W$116:$W$167,$AN$117:$AN$124)</f>
        <v>0</v>
      </c>
      <c r="AQ124" s="130">
        <f>SUMIFS($S$116:$S$167,$D$116:$D$167,$AO$116:$AZ$116,$W$116:$W$167,$AN$117:$AN$124)</f>
        <v>0</v>
      </c>
      <c r="AR124" s="130">
        <f>SUMIFS($S$116:$S$167,$D$116:$D$167,$AO$116:$AZ$116,$W$116:$W$167,$AN$117:$AN$124)</f>
        <v>0</v>
      </c>
      <c r="AS124" s="130">
        <f>SUMIFS($S$116:$S$167,$D$116:$D$167,$AO$116:$AZ$116,$W$116:$W$167,$AN$117:$AN$124)</f>
        <v>0</v>
      </c>
      <c r="AT124" s="130">
        <f>SUMIFS($S$116:$S$167,$D$116:$D$167,$AO$116:$AZ$116,$W$116:$W$167,$AN$117:$AN$124)</f>
        <v>0</v>
      </c>
      <c r="AU124" s="130">
        <f>SUMIFS($S$116:$S$167,$D$116:$D$167,$AO$116:$AZ$116,$W$116:$W$167,$AN$117:$AN$124)</f>
        <v>0</v>
      </c>
      <c r="AV124" s="130">
        <f>SUMIFS($S$116:$S$167,$D$116:$D$167,$AO$116:$AZ$116,$W$116:$W$167,$AN$117:$AN$124)</f>
        <v>0</v>
      </c>
      <c r="AW124" s="130">
        <f>SUMIFS($S$116:$S$167,$D$116:$D$167,$AO$116:$AZ$116,$W$116:$W$167,$AN$117:$AN$124)</f>
        <v>0</v>
      </c>
      <c r="AX124" s="130">
        <f>SUMIFS($S$116:$S$167,$D$116:$D$167,$AO$116:$AZ$116,$W$116:$W$167,$AN$117:$AN$124)</f>
        <v>0</v>
      </c>
      <c r="AY124" s="130">
        <f>SUMIFS($S$116:$S$167,$D$116:$D$167,$AO$116:$AZ$116,$W$116:$W$167,$AN$117:$AN$124)</f>
        <v>0</v>
      </c>
      <c r="AZ124" s="130">
        <f>SUMIFS($S$116:$S$167,$D$116:$D$167,$AO$116:$AZ$116,$W$116:$W$167,$AN$117:$AN$124)</f>
        <v>2</v>
      </c>
      <c r="BA124" s="411">
        <f>SUM(AO117:AZ124)</f>
        <v>2</v>
      </c>
      <c r="BJ124" s="391"/>
    </row>
    <row r="125" spans="1:62" s="5" customFormat="1" ht="19.95" customHeight="1" outlineLevel="1">
      <c r="A125" s="406">
        <v>9</v>
      </c>
      <c r="B125" s="407"/>
      <c r="C125" s="408"/>
      <c r="D125" s="408"/>
      <c r="E125" s="408"/>
      <c r="F125" s="408"/>
      <c r="G125" s="408"/>
      <c r="H125" s="96" t="s">
        <v>43</v>
      </c>
      <c r="I125" s="104">
        <f t="shared" si="19"/>
        <v>7850</v>
      </c>
      <c r="J125" s="96" t="s">
        <v>54</v>
      </c>
      <c r="K125" s="96">
        <f t="shared" si="20"/>
        <v>0</v>
      </c>
      <c r="L125" s="96">
        <f t="shared" si="21"/>
        <v>0</v>
      </c>
      <c r="M125" s="724" t="str">
        <f t="shared" si="22"/>
        <v>Vuông x</v>
      </c>
      <c r="N125" s="725"/>
      <c r="O125" s="95" t="s">
        <v>880</v>
      </c>
      <c r="P125" s="104">
        <v>6000</v>
      </c>
      <c r="Q125" s="106" t="e">
        <f t="shared" si="23"/>
        <v>#DIV/0!</v>
      </c>
      <c r="R125" s="128">
        <v>0.02</v>
      </c>
      <c r="S125" s="95">
        <f t="shared" si="24"/>
        <v>0</v>
      </c>
      <c r="T125" s="328" t="e">
        <f t="shared" si="25"/>
        <v>#DIV/0!</v>
      </c>
      <c r="U125" s="910"/>
      <c r="V125" s="129" t="str">
        <f t="shared" si="17"/>
        <v>V</v>
      </c>
      <c r="W125" s="101" t="str">
        <f t="shared" si="18"/>
        <v xml:space="preserve">V </v>
      </c>
      <c r="Y125" s="404" t="s">
        <v>889</v>
      </c>
      <c r="Z125" s="405" t="s">
        <v>890</v>
      </c>
      <c r="AA125" s="405" t="s">
        <v>891</v>
      </c>
      <c r="AB125" s="405" t="s">
        <v>892</v>
      </c>
      <c r="AC125" s="405" t="s">
        <v>893</v>
      </c>
      <c r="AD125" s="405" t="s">
        <v>894</v>
      </c>
      <c r="AE125" s="405" t="s">
        <v>895</v>
      </c>
      <c r="AF125" s="405" t="s">
        <v>896</v>
      </c>
      <c r="AG125" s="405" t="s">
        <v>897</v>
      </c>
      <c r="AH125" s="411"/>
      <c r="AI125" s="411"/>
      <c r="AJ125" s="411"/>
      <c r="AK125" s="411"/>
      <c r="AL125" s="411"/>
      <c r="AM125" s="411"/>
      <c r="AN125" s="404" t="s">
        <v>889</v>
      </c>
      <c r="AO125" s="405" t="s">
        <v>890</v>
      </c>
      <c r="AP125" s="405" t="s">
        <v>891</v>
      </c>
      <c r="AQ125" s="405" t="s">
        <v>892</v>
      </c>
      <c r="AR125" s="405" t="s">
        <v>893</v>
      </c>
      <c r="AS125" s="405" t="s">
        <v>894</v>
      </c>
      <c r="AT125" s="405" t="s">
        <v>895</v>
      </c>
      <c r="AU125" s="405" t="s">
        <v>896</v>
      </c>
      <c r="AV125" s="405" t="s">
        <v>897</v>
      </c>
      <c r="AW125" s="411"/>
      <c r="BJ125" s="391"/>
    </row>
    <row r="126" spans="1:62" s="5" customFormat="1" ht="19.95" customHeight="1" outlineLevel="1">
      <c r="A126" s="406">
        <v>10</v>
      </c>
      <c r="B126" s="407"/>
      <c r="C126" s="408"/>
      <c r="D126" s="408"/>
      <c r="E126" s="408"/>
      <c r="F126" s="408"/>
      <c r="G126" s="408"/>
      <c r="H126" s="96" t="s">
        <v>43</v>
      </c>
      <c r="I126" s="104">
        <f t="shared" si="19"/>
        <v>7850</v>
      </c>
      <c r="J126" s="96" t="s">
        <v>54</v>
      </c>
      <c r="K126" s="96">
        <f t="shared" si="20"/>
        <v>0</v>
      </c>
      <c r="L126" s="96">
        <f t="shared" si="21"/>
        <v>0</v>
      </c>
      <c r="M126" s="724" t="str">
        <f t="shared" si="22"/>
        <v>Vuông x</v>
      </c>
      <c r="N126" s="725"/>
      <c r="O126" s="95" t="s">
        <v>880</v>
      </c>
      <c r="P126" s="104">
        <v>6000</v>
      </c>
      <c r="Q126" s="106" t="e">
        <f t="shared" si="23"/>
        <v>#DIV/0!</v>
      </c>
      <c r="R126" s="128">
        <v>0.02</v>
      </c>
      <c r="S126" s="95">
        <f t="shared" si="24"/>
        <v>0</v>
      </c>
      <c r="T126" s="328" t="e">
        <f t="shared" si="25"/>
        <v>#DIV/0!</v>
      </c>
      <c r="U126" s="910"/>
      <c r="V126" s="129" t="str">
        <f t="shared" si="17"/>
        <v>V</v>
      </c>
      <c r="W126" s="101" t="str">
        <f t="shared" si="18"/>
        <v xml:space="preserve">V </v>
      </c>
      <c r="Y126" s="404"/>
      <c r="Z126" s="405">
        <v>12</v>
      </c>
      <c r="AA126" s="405">
        <v>14</v>
      </c>
      <c r="AB126" s="405">
        <v>16</v>
      </c>
      <c r="AC126" s="405">
        <v>20</v>
      </c>
      <c r="AD126" s="405">
        <v>25</v>
      </c>
      <c r="AE126" s="405">
        <v>30</v>
      </c>
      <c r="AF126" s="405">
        <v>40</v>
      </c>
      <c r="AG126" s="405">
        <v>50</v>
      </c>
      <c r="AH126" s="411"/>
      <c r="AI126" s="411"/>
      <c r="AJ126" s="411"/>
      <c r="AK126" s="411"/>
      <c r="AL126" s="411"/>
      <c r="AM126" s="411"/>
      <c r="AN126" s="404"/>
      <c r="AO126" s="405">
        <v>12</v>
      </c>
      <c r="AP126" s="405">
        <v>14</v>
      </c>
      <c r="AQ126" s="405">
        <v>16</v>
      </c>
      <c r="AR126" s="405">
        <v>20</v>
      </c>
      <c r="AS126" s="405">
        <v>25</v>
      </c>
      <c r="AT126" s="405">
        <v>30</v>
      </c>
      <c r="AU126" s="405">
        <v>40</v>
      </c>
      <c r="AV126" s="405">
        <v>50</v>
      </c>
      <c r="AW126" s="411"/>
      <c r="BJ126" s="391"/>
    </row>
    <row r="127" spans="1:62" s="5" customFormat="1" ht="19.95" customHeight="1" outlineLevel="1">
      <c r="A127" s="406">
        <v>11</v>
      </c>
      <c r="B127" s="407"/>
      <c r="C127" s="408"/>
      <c r="D127" s="408"/>
      <c r="E127" s="408"/>
      <c r="F127" s="408"/>
      <c r="G127" s="408"/>
      <c r="H127" s="96" t="s">
        <v>43</v>
      </c>
      <c r="I127" s="104">
        <f t="shared" si="19"/>
        <v>7850</v>
      </c>
      <c r="J127" s="96" t="s">
        <v>54</v>
      </c>
      <c r="K127" s="96">
        <f t="shared" si="20"/>
        <v>0</v>
      </c>
      <c r="L127" s="96">
        <f t="shared" si="21"/>
        <v>0</v>
      </c>
      <c r="M127" s="724" t="str">
        <f t="shared" si="22"/>
        <v>Vuông x</v>
      </c>
      <c r="N127" s="725"/>
      <c r="O127" s="95" t="s">
        <v>880</v>
      </c>
      <c r="P127" s="104">
        <v>6000</v>
      </c>
      <c r="Q127" s="106" t="e">
        <f t="shared" si="23"/>
        <v>#DIV/0!</v>
      </c>
      <c r="R127" s="128">
        <v>0.02</v>
      </c>
      <c r="S127" s="95">
        <f t="shared" si="24"/>
        <v>0</v>
      </c>
      <c r="T127" s="328" t="e">
        <f t="shared" si="25"/>
        <v>#DIV/0!</v>
      </c>
      <c r="U127" s="910"/>
      <c r="V127" s="129" t="str">
        <f t="shared" si="17"/>
        <v>V</v>
      </c>
      <c r="W127" s="101" t="str">
        <f t="shared" si="18"/>
        <v xml:space="preserve">V </v>
      </c>
      <c r="Y127" s="94" t="s">
        <v>898</v>
      </c>
      <c r="Z127" s="130">
        <f>SUMIFS($K$116:$K$167,$D$116:$D$167,$Z$126:$AG$126,$W$116:$W$167,$Y$127:$Y$134)*$R$15</f>
        <v>0</v>
      </c>
      <c r="AA127" s="130">
        <f>SUMIFS($K$116:$K$167,$D$116:$D$167,$Z$126:$AG$126,$W$116:$W$167,$Y$127:$Y$134)*$R$15</f>
        <v>0</v>
      </c>
      <c r="AB127" s="130">
        <f>SUMIFS($K$116:$K$167,$D$116:$D$167,$Z$126:$AG$126,$W$116:$W$167,$Y$127:$Y$134)*$R$15</f>
        <v>0</v>
      </c>
      <c r="AC127" s="130">
        <f>SUMIFS($K$116:$K$167,$D$116:$D$167,$Z$126:$AG$126,$W$116:$W$167,$Y$127:$Y$134)*$R$15</f>
        <v>0</v>
      </c>
      <c r="AD127" s="130">
        <f>SUMIFS($K$116:$K$167,$D$116:$D$167,$Z$126:$AG$126,$W$116:$W$167,$Y$127:$Y$134)*$R$15</f>
        <v>0</v>
      </c>
      <c r="AE127" s="130">
        <f>SUMIFS($K$116:$K$167,$D$116:$D$167,$Z$126:$AG$126,$W$116:$W$167,$Y$127:$Y$134)*$R$15</f>
        <v>0</v>
      </c>
      <c r="AF127" s="130">
        <f>SUMIFS($K$116:$K$167,$D$116:$D$167,$Z$126:$AG$126,$W$116:$W$167,$Y$127:$Y$134)*$R$15</f>
        <v>0</v>
      </c>
      <c r="AG127" s="130">
        <f>SUMIFS($K$116:$K$167,$D$116:$D$167,$Z$126:$AG$126,$W$116:$W$167,$Y$127:$Y$134)*$R$15</f>
        <v>0</v>
      </c>
      <c r="AH127" s="411"/>
      <c r="AI127" s="411"/>
      <c r="AJ127" s="411"/>
      <c r="AK127" s="411"/>
      <c r="AL127" s="411"/>
      <c r="AM127" s="411"/>
      <c r="AN127" s="94" t="s">
        <v>898</v>
      </c>
      <c r="AO127" s="130">
        <f>SUMIFS($S$116:$S$167,$D$116:$D$167,$AO$126:$AV$126,$W$116:$W$167,$AN$127:$AN$134)</f>
        <v>0</v>
      </c>
      <c r="AP127" s="130">
        <f>SUMIFS($S$116:$S$167,$D$116:$D$167,$AO$126:$AV$126,$W$116:$W$167,$AN$127:$AN$134)</f>
        <v>0</v>
      </c>
      <c r="AQ127" s="130">
        <f>SUMIFS($S$116:$S$167,$D$116:$D$167,$AO$126:$AV$126,$W$116:$W$167,$AN$127:$AN$134)</f>
        <v>0</v>
      </c>
      <c r="AR127" s="130">
        <f>SUMIFS($S$116:$S$167,$D$116:$D$167,$AO$126:$AV$126,$W$116:$W$167,$AN$127:$AN$134)</f>
        <v>0</v>
      </c>
      <c r="AS127" s="130">
        <f>SUMIFS($S$116:$S$167,$D$116:$D$167,$AO$126:$AV$126,$W$116:$W$167,$AN$127:$AN$134)</f>
        <v>0</v>
      </c>
      <c r="AT127" s="130">
        <f>SUMIFS($S$116:$S$167,$D$116:$D$167,$AO$126:$AV$126,$W$116:$W$167,$AN$127:$AN$134)</f>
        <v>0</v>
      </c>
      <c r="AU127" s="130">
        <f>SUMIFS($S$116:$S$167,$D$116:$D$167,$AO$126:$AV$126,$W$116:$W$167,$AN$127:$AN$134)</f>
        <v>0</v>
      </c>
      <c r="AV127" s="130">
        <f>SUMIFS($S$116:$S$167,$D$116:$D$167,$AO$126:$AV$126,$W$116:$W$167,$AN$127:$AN$134)</f>
        <v>0</v>
      </c>
      <c r="AW127" s="411"/>
      <c r="BJ127" s="391"/>
    </row>
    <row r="128" spans="1:62" s="5" customFormat="1" ht="19.95" customHeight="1" outlineLevel="1">
      <c r="A128" s="406">
        <v>12</v>
      </c>
      <c r="B128" s="407"/>
      <c r="C128" s="408"/>
      <c r="D128" s="408"/>
      <c r="E128" s="408"/>
      <c r="F128" s="408"/>
      <c r="G128" s="408"/>
      <c r="H128" s="96" t="s">
        <v>43</v>
      </c>
      <c r="I128" s="104">
        <f t="shared" si="19"/>
        <v>7850</v>
      </c>
      <c r="J128" s="96" t="s">
        <v>899</v>
      </c>
      <c r="K128" s="96">
        <f t="shared" si="20"/>
        <v>0</v>
      </c>
      <c r="L128" s="96">
        <f t="shared" si="21"/>
        <v>0</v>
      </c>
      <c r="M128" s="724" t="str">
        <f t="shared" si="22"/>
        <v>Tròn Đặc x</v>
      </c>
      <c r="N128" s="725"/>
      <c r="O128" s="95" t="s">
        <v>880</v>
      </c>
      <c r="P128" s="104">
        <v>6000</v>
      </c>
      <c r="Q128" s="106" t="e">
        <f t="shared" si="23"/>
        <v>#DIV/0!</v>
      </c>
      <c r="R128" s="128">
        <v>0.02</v>
      </c>
      <c r="S128" s="95">
        <f t="shared" si="24"/>
        <v>0</v>
      </c>
      <c r="T128" s="328" t="e">
        <f t="shared" si="25"/>
        <v>#DIV/0!</v>
      </c>
      <c r="U128" s="910"/>
      <c r="V128" s="129" t="str">
        <f t="shared" si="17"/>
        <v>TRĐ</v>
      </c>
      <c r="W128" s="101" t="str">
        <f t="shared" si="18"/>
        <v xml:space="preserve">TRĐ </v>
      </c>
      <c r="Y128" s="94" t="s">
        <v>900</v>
      </c>
      <c r="Z128" s="130">
        <f>SUMIFS($K$116:$K$167,$D$116:$D$167,$Z$126:$AG$126,$W$116:$W$167,$Y$127:$Y$134)*$R$15</f>
        <v>0</v>
      </c>
      <c r="AA128" s="130">
        <f>SUMIFS($K$116:$K$167,$D$116:$D$167,$Z$126:$AG$126,$W$116:$W$167,$Y$127:$Y$134)*$R$15</f>
        <v>0</v>
      </c>
      <c r="AB128" s="130">
        <f>SUMIFS($K$116:$K$167,$D$116:$D$167,$Z$126:$AG$126,$W$116:$W$167,$Y$127:$Y$134)*$R$15</f>
        <v>0</v>
      </c>
      <c r="AC128" s="130">
        <f>SUMIFS($K$116:$K$167,$D$116:$D$167,$Z$126:$AG$126,$W$116:$W$167,$Y$127:$Y$134)*$R$15</f>
        <v>0</v>
      </c>
      <c r="AD128" s="130">
        <f>SUMIFS($K$116:$K$167,$D$116:$D$167,$Z$126:$AG$126,$W$116:$W$167,$Y$127:$Y$134)*$R$15</f>
        <v>0</v>
      </c>
      <c r="AE128" s="130">
        <f>SUMIFS($K$116:$K$167,$D$116:$D$167,$Z$126:$AG$126,$W$116:$W$167,$Y$127:$Y$134)*$R$15</f>
        <v>0</v>
      </c>
      <c r="AF128" s="130">
        <f>SUMIFS($K$116:$K$167,$D$116:$D$167,$Z$126:$AG$126,$W$116:$W$167,$Y$127:$Y$134)*$R$15</f>
        <v>0</v>
      </c>
      <c r="AG128" s="130">
        <f>SUMIFS($K$116:$K$167,$D$116:$D$167,$Z$126:$AG$126,$W$116:$W$167,$Y$127:$Y$134)*$R$15</f>
        <v>0</v>
      </c>
      <c r="AH128" s="411"/>
      <c r="AI128" s="411"/>
      <c r="AJ128" s="411"/>
      <c r="AK128" s="411"/>
      <c r="AL128" s="411"/>
      <c r="AM128" s="411"/>
      <c r="AN128" s="94" t="s">
        <v>900</v>
      </c>
      <c r="AO128" s="130">
        <f>SUMIFS($S$116:$S$167,$D$116:$D$167,$AO$126:$AV$126,$W$116:$W$167,$AN$127:$AN$134)</f>
        <v>0</v>
      </c>
      <c r="AP128" s="130">
        <f>SUMIFS($S$116:$S$167,$D$116:$D$167,$AO$126:$AV$126,$W$116:$W$167,$AN$127:$AN$134)</f>
        <v>0</v>
      </c>
      <c r="AQ128" s="130">
        <f>SUMIFS($S$116:$S$167,$D$116:$D$167,$AO$126:$AV$126,$W$116:$W$167,$AN$127:$AN$134)</f>
        <v>0</v>
      </c>
      <c r="AR128" s="130">
        <f>SUMIFS($S$116:$S$167,$D$116:$D$167,$AO$126:$AV$126,$W$116:$W$167,$AN$127:$AN$134)</f>
        <v>0</v>
      </c>
      <c r="AS128" s="130">
        <f>SUMIFS($S$116:$S$167,$D$116:$D$167,$AO$126:$AV$126,$W$116:$W$167,$AN$127:$AN$134)</f>
        <v>0</v>
      </c>
      <c r="AT128" s="130">
        <f>SUMIFS($S$116:$S$167,$D$116:$D$167,$AO$126:$AV$126,$W$116:$W$167,$AN$127:$AN$134)</f>
        <v>0</v>
      </c>
      <c r="AU128" s="130">
        <f>SUMIFS($S$116:$S$167,$D$116:$D$167,$AO$126:$AV$126,$W$116:$W$167,$AN$127:$AN$134)</f>
        <v>0</v>
      </c>
      <c r="AV128" s="130">
        <f>SUMIFS($S$116:$S$167,$D$116:$D$167,$AO$126:$AV$126,$W$116:$W$167,$AN$127:$AN$134)</f>
        <v>0</v>
      </c>
      <c r="AW128" s="411"/>
      <c r="BJ128" s="391"/>
    </row>
    <row r="129" spans="1:62" s="5" customFormat="1" ht="19.95" customHeight="1" outlineLevel="1">
      <c r="A129" s="406">
        <v>13</v>
      </c>
      <c r="B129" s="407"/>
      <c r="C129" s="408"/>
      <c r="D129" s="408"/>
      <c r="E129" s="408"/>
      <c r="F129" s="408"/>
      <c r="G129" s="408"/>
      <c r="H129" s="96" t="s">
        <v>43</v>
      </c>
      <c r="I129" s="104">
        <f t="shared" si="19"/>
        <v>7850</v>
      </c>
      <c r="J129" s="96" t="s">
        <v>899</v>
      </c>
      <c r="K129" s="96">
        <f t="shared" si="20"/>
        <v>0</v>
      </c>
      <c r="L129" s="96">
        <f t="shared" si="21"/>
        <v>0</v>
      </c>
      <c r="M129" s="724" t="str">
        <f t="shared" si="22"/>
        <v>Tròn Đặc x</v>
      </c>
      <c r="N129" s="725"/>
      <c r="O129" s="95" t="s">
        <v>880</v>
      </c>
      <c r="P129" s="104">
        <v>6000</v>
      </c>
      <c r="Q129" s="106" t="e">
        <f t="shared" si="23"/>
        <v>#DIV/0!</v>
      </c>
      <c r="R129" s="128">
        <v>0.02</v>
      </c>
      <c r="S129" s="95">
        <f t="shared" si="24"/>
        <v>0</v>
      </c>
      <c r="T129" s="328" t="e">
        <f t="shared" si="25"/>
        <v>#DIV/0!</v>
      </c>
      <c r="U129" s="910"/>
      <c r="V129" s="129" t="str">
        <f t="shared" si="17"/>
        <v>TRĐ</v>
      </c>
      <c r="W129" s="101" t="str">
        <f t="shared" si="18"/>
        <v xml:space="preserve">TRĐ </v>
      </c>
      <c r="Y129" s="94" t="s">
        <v>901</v>
      </c>
      <c r="Z129" s="130">
        <f>SUMIFS($K$116:$K$167,$D$116:$D$167,$Z$126:$AG$126,$W$116:$W$167,$Y$127:$Y$134)*$R$15</f>
        <v>0</v>
      </c>
      <c r="AA129" s="130">
        <f>SUMIFS($K$116:$K$167,$D$116:$D$167,$Z$126:$AG$126,$W$116:$W$167,$Y$127:$Y$134)*$R$15</f>
        <v>0</v>
      </c>
      <c r="AB129" s="130">
        <f>SUMIFS($K$116:$K$167,$D$116:$D$167,$Z$126:$AG$126,$W$116:$W$167,$Y$127:$Y$134)*$R$15</f>
        <v>0</v>
      </c>
      <c r="AC129" s="130">
        <f>SUMIFS($K$116:$K$167,$D$116:$D$167,$Z$126:$AG$126,$W$116:$W$167,$Y$127:$Y$134)*$R$15</f>
        <v>0</v>
      </c>
      <c r="AD129" s="130">
        <f>SUMIFS($K$116:$K$167,$D$116:$D$167,$Z$126:$AG$126,$W$116:$W$167,$Y$127:$Y$134)*$R$15</f>
        <v>0</v>
      </c>
      <c r="AE129" s="130">
        <f>SUMIFS($K$116:$K$167,$D$116:$D$167,$Z$126:$AG$126,$W$116:$W$167,$Y$127:$Y$134)*$R$15</f>
        <v>0</v>
      </c>
      <c r="AF129" s="130">
        <f>SUMIFS($K$116:$K$167,$D$116:$D$167,$Z$126:$AG$126,$W$116:$W$167,$Y$127:$Y$134)*$R$15</f>
        <v>0</v>
      </c>
      <c r="AG129" s="130">
        <f>SUMIFS($K$116:$K$167,$D$116:$D$167,$Z$126:$AG$126,$W$116:$W$167,$Y$127:$Y$134)*$R$15</f>
        <v>0</v>
      </c>
      <c r="AH129" s="411"/>
      <c r="AI129" s="411"/>
      <c r="AJ129" s="411"/>
      <c r="AK129" s="411"/>
      <c r="AL129" s="411"/>
      <c r="AM129" s="411"/>
      <c r="AN129" s="94" t="s">
        <v>901</v>
      </c>
      <c r="AO129" s="130">
        <f>SUMIFS($S$116:$S$167,$D$116:$D$167,$AO$126:$AV$126,$W$116:$W$167,$AN$127:$AN$134)</f>
        <v>0</v>
      </c>
      <c r="AP129" s="130">
        <f>SUMIFS($S$116:$S$167,$D$116:$D$167,$AO$126:$AV$126,$W$116:$W$167,$AN$127:$AN$134)</f>
        <v>0</v>
      </c>
      <c r="AQ129" s="130">
        <f>SUMIFS($S$116:$S$167,$D$116:$D$167,$AO$126:$AV$126,$W$116:$W$167,$AN$127:$AN$134)</f>
        <v>0</v>
      </c>
      <c r="AR129" s="130">
        <f>SUMIFS($S$116:$S$167,$D$116:$D$167,$AO$126:$AV$126,$W$116:$W$167,$AN$127:$AN$134)</f>
        <v>0</v>
      </c>
      <c r="AS129" s="130">
        <f>SUMIFS($S$116:$S$167,$D$116:$D$167,$AO$126:$AV$126,$W$116:$W$167,$AN$127:$AN$134)</f>
        <v>0</v>
      </c>
      <c r="AT129" s="130">
        <f>SUMIFS($S$116:$S$167,$D$116:$D$167,$AO$126:$AV$126,$W$116:$W$167,$AN$127:$AN$134)</f>
        <v>0</v>
      </c>
      <c r="AU129" s="130">
        <f>SUMIFS($S$116:$S$167,$D$116:$D$167,$AO$126:$AV$126,$W$116:$W$167,$AN$127:$AN$134)</f>
        <v>0</v>
      </c>
      <c r="AV129" s="130">
        <f>SUMIFS($S$116:$S$167,$D$116:$D$167,$AO$126:$AV$126,$W$116:$W$167,$AN$127:$AN$134)</f>
        <v>0</v>
      </c>
      <c r="AW129" s="411"/>
      <c r="BJ129" s="391"/>
    </row>
    <row r="130" spans="1:62" s="5" customFormat="1" ht="19.95" customHeight="1" outlineLevel="1">
      <c r="A130" s="406">
        <v>14</v>
      </c>
      <c r="B130" s="610"/>
      <c r="C130" s="412"/>
      <c r="D130" s="412"/>
      <c r="E130" s="412"/>
      <c r="F130" s="412"/>
      <c r="G130" s="412"/>
      <c r="H130" s="96" t="s">
        <v>43</v>
      </c>
      <c r="I130" s="104">
        <f t="shared" si="19"/>
        <v>7850</v>
      </c>
      <c r="J130" s="96" t="s">
        <v>902</v>
      </c>
      <c r="K130" s="96">
        <f t="shared" si="20"/>
        <v>0</v>
      </c>
      <c r="L130" s="96">
        <f t="shared" si="21"/>
        <v>0</v>
      </c>
      <c r="M130" s="724" t="str">
        <f t="shared" si="22"/>
        <v>La Dẹt x</v>
      </c>
      <c r="N130" s="725"/>
      <c r="O130" s="95" t="s">
        <v>880</v>
      </c>
      <c r="P130" s="104">
        <v>6000</v>
      </c>
      <c r="Q130" s="106" t="e">
        <f t="shared" si="23"/>
        <v>#DIV/0!</v>
      </c>
      <c r="R130" s="128">
        <v>0.02</v>
      </c>
      <c r="S130" s="95">
        <f t="shared" si="24"/>
        <v>0</v>
      </c>
      <c r="T130" s="328" t="e">
        <f t="shared" si="25"/>
        <v>#DIV/0!</v>
      </c>
      <c r="U130" s="910"/>
      <c r="V130" s="129" t="str">
        <f t="shared" si="17"/>
        <v>L</v>
      </c>
      <c r="W130" s="101" t="str">
        <f t="shared" si="18"/>
        <v xml:space="preserve">L </v>
      </c>
      <c r="Y130" s="94" t="s">
        <v>903</v>
      </c>
      <c r="Z130" s="130">
        <f>SUMIFS($K$116:$K$167,$D$116:$D$167,$Z$126:$AG$126,$W$116:$W$167,$Y$127:$Y$134)*$R$15</f>
        <v>0</v>
      </c>
      <c r="AA130" s="130">
        <f>SUMIFS($K$116:$K$167,$D$116:$D$167,$Z$126:$AG$126,$W$116:$W$167,$Y$127:$Y$134)*$R$15</f>
        <v>0</v>
      </c>
      <c r="AB130" s="130">
        <f>SUMIFS($K$116:$K$167,$D$116:$D$167,$Z$126:$AG$126,$W$116:$W$167,$Y$127:$Y$134)*$R$15</f>
        <v>0</v>
      </c>
      <c r="AC130" s="130">
        <f>SUMIFS($K$116:$K$167,$D$116:$D$167,$Z$126:$AG$126,$W$116:$W$167,$Y$127:$Y$134)*$R$15</f>
        <v>0</v>
      </c>
      <c r="AD130" s="130">
        <f>SUMIFS($K$116:$K$167,$D$116:$D$167,$Z$126:$AG$126,$W$116:$W$167,$Y$127:$Y$134)*$R$15</f>
        <v>0</v>
      </c>
      <c r="AE130" s="130">
        <f>SUMIFS($K$116:$K$167,$D$116:$D$167,$Z$126:$AG$126,$W$116:$W$167,$Y$127:$Y$134)*$R$15</f>
        <v>0</v>
      </c>
      <c r="AF130" s="130">
        <f>SUMIFS($K$116:$K$167,$D$116:$D$167,$Z$126:$AG$126,$W$116:$W$167,$Y$127:$Y$134)*$R$15</f>
        <v>0</v>
      </c>
      <c r="AG130" s="130">
        <f>SUMIFS($K$116:$K$167,$D$116:$D$167,$Z$126:$AG$126,$W$116:$W$167,$Y$127:$Y$134)*$R$15</f>
        <v>0</v>
      </c>
      <c r="AH130" s="411"/>
      <c r="AI130" s="411"/>
      <c r="AJ130" s="411"/>
      <c r="AK130" s="411"/>
      <c r="AL130" s="411"/>
      <c r="AM130" s="411"/>
      <c r="AN130" s="94" t="s">
        <v>903</v>
      </c>
      <c r="AO130" s="130">
        <f>SUMIFS($S$116:$S$167,$D$116:$D$167,$AO$126:$AV$126,$W$116:$W$167,$AN$127:$AN$134)</f>
        <v>0</v>
      </c>
      <c r="AP130" s="130">
        <f>SUMIFS($S$116:$S$167,$D$116:$D$167,$AO$126:$AV$126,$W$116:$W$167,$AN$127:$AN$134)</f>
        <v>0</v>
      </c>
      <c r="AQ130" s="130">
        <f>SUMIFS($S$116:$S$167,$D$116:$D$167,$AO$126:$AV$126,$W$116:$W$167,$AN$127:$AN$134)</f>
        <v>0</v>
      </c>
      <c r="AR130" s="130">
        <f>SUMIFS($S$116:$S$167,$D$116:$D$167,$AO$126:$AV$126,$W$116:$W$167,$AN$127:$AN$134)</f>
        <v>0</v>
      </c>
      <c r="AS130" s="130">
        <f>SUMIFS($S$116:$S$167,$D$116:$D$167,$AO$126:$AV$126,$W$116:$W$167,$AN$127:$AN$134)</f>
        <v>0</v>
      </c>
      <c r="AT130" s="130">
        <f>SUMIFS($S$116:$S$167,$D$116:$D$167,$AO$126:$AV$126,$W$116:$W$167,$AN$127:$AN$134)</f>
        <v>0</v>
      </c>
      <c r="AU130" s="130">
        <f>SUMIFS($S$116:$S$167,$D$116:$D$167,$AO$126:$AV$126,$W$116:$W$167,$AN$127:$AN$134)</f>
        <v>0</v>
      </c>
      <c r="AV130" s="130">
        <f>SUMIFS($S$116:$S$167,$D$116:$D$167,$AO$126:$AV$126,$W$116:$W$167,$AN$127:$AN$134)</f>
        <v>0</v>
      </c>
      <c r="AW130" s="411"/>
      <c r="BJ130" s="391"/>
    </row>
    <row r="131" spans="1:62" s="5" customFormat="1" ht="19.95" customHeight="1" outlineLevel="1">
      <c r="A131" s="406">
        <v>15</v>
      </c>
      <c r="B131" s="610"/>
      <c r="C131" s="412"/>
      <c r="D131" s="412"/>
      <c r="E131" s="412"/>
      <c r="F131" s="412"/>
      <c r="G131" s="412"/>
      <c r="H131" s="96" t="s">
        <v>43</v>
      </c>
      <c r="I131" s="104">
        <f t="shared" si="19"/>
        <v>7850</v>
      </c>
      <c r="J131" s="96" t="s">
        <v>902</v>
      </c>
      <c r="K131" s="96">
        <f t="shared" si="20"/>
        <v>0</v>
      </c>
      <c r="L131" s="96">
        <f t="shared" si="21"/>
        <v>0</v>
      </c>
      <c r="M131" s="724" t="str">
        <f t="shared" si="22"/>
        <v>La Dẹt x</v>
      </c>
      <c r="N131" s="725"/>
      <c r="O131" s="95" t="s">
        <v>880</v>
      </c>
      <c r="P131" s="104">
        <v>6000</v>
      </c>
      <c r="Q131" s="106" t="e">
        <f t="shared" si="23"/>
        <v>#DIV/0!</v>
      </c>
      <c r="R131" s="128">
        <v>0.02</v>
      </c>
      <c r="S131" s="95">
        <f t="shared" si="24"/>
        <v>0</v>
      </c>
      <c r="T131" s="328" t="e">
        <f t="shared" si="25"/>
        <v>#DIV/0!</v>
      </c>
      <c r="U131" s="910"/>
      <c r="V131" s="129" t="str">
        <f t="shared" si="17"/>
        <v>L</v>
      </c>
      <c r="W131" s="101" t="str">
        <f t="shared" si="18"/>
        <v xml:space="preserve">L </v>
      </c>
      <c r="Y131" s="94" t="s">
        <v>904</v>
      </c>
      <c r="Z131" s="130">
        <f>SUMIFS($K$116:$K$167,$D$116:$D$167,$Z$126:$AG$126,$W$116:$W$167,$Y$127:$Y$134)*$R$15</f>
        <v>0</v>
      </c>
      <c r="AA131" s="130">
        <f>SUMIFS($K$116:$K$167,$D$116:$D$167,$Z$126:$AG$126,$W$116:$W$167,$Y$127:$Y$134)*$R$15</f>
        <v>0</v>
      </c>
      <c r="AB131" s="130">
        <f>SUMIFS($K$116:$K$167,$D$116:$D$167,$Z$126:$AG$126,$W$116:$W$167,$Y$127:$Y$134)*$R$15</f>
        <v>0</v>
      </c>
      <c r="AC131" s="130">
        <f>SUMIFS($K$116:$K$167,$D$116:$D$167,$Z$126:$AG$126,$W$116:$W$167,$Y$127:$Y$134)*$R$15</f>
        <v>0</v>
      </c>
      <c r="AD131" s="130">
        <f>SUMIFS($K$116:$K$167,$D$116:$D$167,$Z$126:$AG$126,$W$116:$W$167,$Y$127:$Y$134)*$R$15</f>
        <v>0</v>
      </c>
      <c r="AE131" s="130">
        <f>SUMIFS($K$116:$K$167,$D$116:$D$167,$Z$126:$AG$126,$W$116:$W$167,$Y$127:$Y$134)*$R$15</f>
        <v>0</v>
      </c>
      <c r="AF131" s="130">
        <f>SUMIFS($K$116:$K$167,$D$116:$D$167,$Z$126:$AG$126,$W$116:$W$167,$Y$127:$Y$134)*$R$15</f>
        <v>0</v>
      </c>
      <c r="AG131" s="130">
        <f>SUMIFS($K$116:$K$167,$D$116:$D$167,$Z$126:$AG$126,$W$116:$W$167,$Y$127:$Y$134)*$R$15</f>
        <v>0</v>
      </c>
      <c r="AH131" s="411"/>
      <c r="AI131" s="411"/>
      <c r="AJ131" s="411"/>
      <c r="AK131" s="411"/>
      <c r="AL131" s="411"/>
      <c r="AM131" s="411"/>
      <c r="AN131" s="94" t="s">
        <v>904</v>
      </c>
      <c r="AO131" s="130">
        <f>SUMIFS($S$116:$S$167,$D$116:$D$167,$AO$126:$AV$126,$W$116:$W$167,$AN$127:$AN$134)</f>
        <v>0</v>
      </c>
      <c r="AP131" s="130">
        <f>SUMIFS($S$116:$S$167,$D$116:$D$167,$AO$126:$AV$126,$W$116:$W$167,$AN$127:$AN$134)</f>
        <v>0</v>
      </c>
      <c r="AQ131" s="130">
        <f>SUMIFS($S$116:$S$167,$D$116:$D$167,$AO$126:$AV$126,$W$116:$W$167,$AN$127:$AN$134)</f>
        <v>0</v>
      </c>
      <c r="AR131" s="130">
        <f>SUMIFS($S$116:$S$167,$D$116:$D$167,$AO$126:$AV$126,$W$116:$W$167,$AN$127:$AN$134)</f>
        <v>0</v>
      </c>
      <c r="AS131" s="130">
        <f>SUMIFS($S$116:$S$167,$D$116:$D$167,$AO$126:$AV$126,$W$116:$W$167,$AN$127:$AN$134)</f>
        <v>0</v>
      </c>
      <c r="AT131" s="130">
        <f>SUMIFS($S$116:$S$167,$D$116:$D$167,$AO$126:$AV$126,$W$116:$W$167,$AN$127:$AN$134)</f>
        <v>0</v>
      </c>
      <c r="AU131" s="130">
        <f>SUMIFS($S$116:$S$167,$D$116:$D$167,$AO$126:$AV$126,$W$116:$W$167,$AN$127:$AN$134)</f>
        <v>0</v>
      </c>
      <c r="AV131" s="130">
        <f>SUMIFS($S$116:$S$167,$D$116:$D$167,$AO$126:$AV$126,$W$116:$W$167,$AN$127:$AN$134)</f>
        <v>0</v>
      </c>
      <c r="AW131" s="411"/>
      <c r="BJ131" s="391"/>
    </row>
    <row r="132" spans="1:62" s="5" customFormat="1" ht="19.95" customHeight="1" outlineLevel="1">
      <c r="A132" s="406">
        <v>16</v>
      </c>
      <c r="B132" s="610"/>
      <c r="C132" s="412"/>
      <c r="D132" s="412"/>
      <c r="E132" s="412"/>
      <c r="F132" s="412"/>
      <c r="G132" s="412"/>
      <c r="H132" s="96" t="s">
        <v>43</v>
      </c>
      <c r="I132" s="104">
        <f t="shared" si="19"/>
        <v>7850</v>
      </c>
      <c r="J132" s="96" t="s">
        <v>899</v>
      </c>
      <c r="K132" s="96">
        <f t="shared" si="20"/>
        <v>0</v>
      </c>
      <c r="L132" s="96">
        <f t="shared" si="21"/>
        <v>0</v>
      </c>
      <c r="M132" s="724" t="str">
        <f t="shared" si="22"/>
        <v>Tròn Đặc x</v>
      </c>
      <c r="N132" s="725"/>
      <c r="O132" s="95" t="s">
        <v>880</v>
      </c>
      <c r="P132" s="104">
        <v>6000</v>
      </c>
      <c r="Q132" s="106" t="e">
        <f t="shared" si="23"/>
        <v>#DIV/0!</v>
      </c>
      <c r="R132" s="128">
        <v>0.02</v>
      </c>
      <c r="S132" s="95">
        <f t="shared" si="24"/>
        <v>0</v>
      </c>
      <c r="T132" s="328" t="e">
        <f t="shared" si="25"/>
        <v>#DIV/0!</v>
      </c>
      <c r="U132" s="910"/>
      <c r="V132" s="129" t="str">
        <f t="shared" si="17"/>
        <v>TRĐ</v>
      </c>
      <c r="W132" s="101" t="str">
        <f t="shared" si="18"/>
        <v xml:space="preserve">TRĐ </v>
      </c>
      <c r="Y132" s="94" t="s">
        <v>905</v>
      </c>
      <c r="Z132" s="130">
        <f>SUMIFS($K$116:$K$167,$D$116:$D$167,$Z$126:$AG$126,$W$116:$W$167,$Y$127:$Y$134)*$R$15</f>
        <v>0</v>
      </c>
      <c r="AA132" s="130">
        <f>SUMIFS($K$116:$K$167,$D$116:$D$167,$Z$126:$AG$126,$W$116:$W$167,$Y$127:$Y$134)*$R$15</f>
        <v>0</v>
      </c>
      <c r="AB132" s="130">
        <f>SUMIFS($K$116:$K$167,$D$116:$D$167,$Z$126:$AG$126,$W$116:$W$167,$Y$127:$Y$134)*$R$15</f>
        <v>0</v>
      </c>
      <c r="AC132" s="130">
        <f>SUMIFS($K$116:$K$167,$D$116:$D$167,$Z$126:$AG$126,$W$116:$W$167,$Y$127:$Y$134)*$R$15</f>
        <v>0</v>
      </c>
      <c r="AD132" s="130">
        <f>SUMIFS($K$116:$K$167,$D$116:$D$167,$Z$126:$AG$126,$W$116:$W$167,$Y$127:$Y$134)*$R$15</f>
        <v>0</v>
      </c>
      <c r="AE132" s="130">
        <f>SUMIFS($K$116:$K$167,$D$116:$D$167,$Z$126:$AG$126,$W$116:$W$167,$Y$127:$Y$134)*$R$15</f>
        <v>0</v>
      </c>
      <c r="AF132" s="130">
        <f>SUMIFS($K$116:$K$167,$D$116:$D$167,$Z$126:$AG$126,$W$116:$W$167,$Y$127:$Y$134)*$R$15</f>
        <v>0</v>
      </c>
      <c r="AG132" s="130">
        <f>SUMIFS($K$116:$K$167,$D$116:$D$167,$Z$126:$AG$126,$W$116:$W$167,$Y$127:$Y$134)*$R$15</f>
        <v>0</v>
      </c>
      <c r="AH132" s="411"/>
      <c r="AI132" s="411"/>
      <c r="AJ132" s="411"/>
      <c r="AK132" s="411"/>
      <c r="AL132" s="411"/>
      <c r="AM132" s="411"/>
      <c r="AN132" s="94" t="s">
        <v>905</v>
      </c>
      <c r="AO132" s="130">
        <f>SUMIFS($S$116:$S$167,$D$116:$D$167,$AO$126:$AV$126,$W$116:$W$167,$AN$127:$AN$134)</f>
        <v>0</v>
      </c>
      <c r="AP132" s="130">
        <f>SUMIFS($S$116:$S$167,$D$116:$D$167,$AO$126:$AV$126,$W$116:$W$167,$AN$127:$AN$134)</f>
        <v>0</v>
      </c>
      <c r="AQ132" s="130">
        <f>SUMIFS($S$116:$S$167,$D$116:$D$167,$AO$126:$AV$126,$W$116:$W$167,$AN$127:$AN$134)</f>
        <v>0</v>
      </c>
      <c r="AR132" s="130">
        <f>SUMIFS($S$116:$S$167,$D$116:$D$167,$AO$126:$AV$126,$W$116:$W$167,$AN$127:$AN$134)</f>
        <v>0</v>
      </c>
      <c r="AS132" s="130">
        <f>SUMIFS($S$116:$S$167,$D$116:$D$167,$AO$126:$AV$126,$W$116:$W$167,$AN$127:$AN$134)</f>
        <v>0</v>
      </c>
      <c r="AT132" s="130">
        <f>SUMIFS($S$116:$S$167,$D$116:$D$167,$AO$126:$AV$126,$W$116:$W$167,$AN$127:$AN$134)</f>
        <v>0</v>
      </c>
      <c r="AU132" s="130">
        <f>SUMIFS($S$116:$S$167,$D$116:$D$167,$AO$126:$AV$126,$W$116:$W$167,$AN$127:$AN$134)</f>
        <v>0</v>
      </c>
      <c r="AV132" s="130">
        <f>SUMIFS($S$116:$S$167,$D$116:$D$167,$AO$126:$AV$126,$W$116:$W$167,$AN$127:$AN$134)</f>
        <v>0</v>
      </c>
      <c r="AW132" s="411"/>
      <c r="BJ132" s="391"/>
    </row>
    <row r="133" spans="1:62" s="5" customFormat="1" ht="19.95" customHeight="1" outlineLevel="1">
      <c r="A133" s="406">
        <v>17</v>
      </c>
      <c r="B133" s="218"/>
      <c r="C133" s="95"/>
      <c r="D133" s="95"/>
      <c r="E133" s="95"/>
      <c r="F133" s="95"/>
      <c r="G133" s="95"/>
      <c r="H133" s="96"/>
      <c r="I133" s="104" t="str">
        <f t="shared" si="19"/>
        <v/>
      </c>
      <c r="J133" s="96"/>
      <c r="K133" s="96" t="b">
        <f t="shared" si="20"/>
        <v>0</v>
      </c>
      <c r="L133" s="96">
        <f t="shared" si="21"/>
        <v>0</v>
      </c>
      <c r="M133" s="724" t="str">
        <f t="shared" si="22"/>
        <v xml:space="preserve"> x</v>
      </c>
      <c r="N133" s="725"/>
      <c r="O133" s="95" t="s">
        <v>880</v>
      </c>
      <c r="P133" s="104">
        <v>6000</v>
      </c>
      <c r="Q133" s="106" t="e">
        <f t="shared" si="23"/>
        <v>#DIV/0!</v>
      </c>
      <c r="R133" s="128">
        <v>0.02</v>
      </c>
      <c r="S133" s="95">
        <f t="shared" si="24"/>
        <v>0</v>
      </c>
      <c r="T133" s="328" t="e">
        <f t="shared" si="25"/>
        <v>#DIV/0!</v>
      </c>
      <c r="U133" s="910"/>
      <c r="V133" s="129" t="b">
        <f t="shared" si="17"/>
        <v>0</v>
      </c>
      <c r="W133" s="101" t="str">
        <f t="shared" si="18"/>
        <v xml:space="preserve">FALSE </v>
      </c>
      <c r="Y133" s="94" t="s">
        <v>906</v>
      </c>
      <c r="Z133" s="130">
        <f>SUMIFS($K$116:$K$167,$D$116:$D$167,$Z$126:$AG$126,$W$116:$W$167,$Y$127:$Y$134)*$R$15</f>
        <v>0</v>
      </c>
      <c r="AA133" s="130">
        <f>SUMIFS($K$116:$K$167,$D$116:$D$167,$Z$126:$AG$126,$W$116:$W$167,$Y$127:$Y$134)*$R$15</f>
        <v>0</v>
      </c>
      <c r="AB133" s="130">
        <f>SUMIFS($K$116:$K$167,$D$116:$D$167,$Z$126:$AG$126,$W$116:$W$167,$Y$127:$Y$134)*$R$15</f>
        <v>0</v>
      </c>
      <c r="AC133" s="130">
        <f>SUMIFS($K$116:$K$167,$D$116:$D$167,$Z$126:$AG$126,$W$116:$W$167,$Y$127:$Y$134)*$R$15</f>
        <v>0</v>
      </c>
      <c r="AD133" s="130">
        <f>SUMIFS($K$116:$K$167,$D$116:$D$167,$Z$126:$AG$126,$W$116:$W$167,$Y$127:$Y$134)*$R$15</f>
        <v>0</v>
      </c>
      <c r="AE133" s="130">
        <f>SUMIFS($K$116:$K$167,$D$116:$D$167,$Z$126:$AG$126,$W$116:$W$167,$Y$127:$Y$134)*$R$15</f>
        <v>0</v>
      </c>
      <c r="AF133" s="130">
        <f>SUMIFS($K$116:$K$167,$D$116:$D$167,$Z$126:$AG$126,$W$116:$W$167,$Y$127:$Y$134)*$R$15</f>
        <v>0</v>
      </c>
      <c r="AG133" s="130">
        <f>SUMIFS($K$116:$K$167,$D$116:$D$167,$Z$126:$AG$126,$W$116:$W$167,$Y$127:$Y$134)*$R$15</f>
        <v>0</v>
      </c>
      <c r="AH133" s="411"/>
      <c r="AI133" s="411"/>
      <c r="AJ133" s="411"/>
      <c r="AK133" s="411"/>
      <c r="AL133" s="411"/>
      <c r="AM133" s="411"/>
      <c r="AN133" s="94" t="s">
        <v>906</v>
      </c>
      <c r="AO133" s="130">
        <f>SUMIFS($S$116:$S$167,$D$116:$D$167,$AO$126:$AV$126,$W$116:$W$167,$AN$127:$AN$134)</f>
        <v>0</v>
      </c>
      <c r="AP133" s="130">
        <f>SUMIFS($S$116:$S$167,$D$116:$D$167,$AO$126:$AV$126,$W$116:$W$167,$AN$127:$AN$134)</f>
        <v>0</v>
      </c>
      <c r="AQ133" s="130">
        <f>SUMIFS($S$116:$S$167,$D$116:$D$167,$AO$126:$AV$126,$W$116:$W$167,$AN$127:$AN$134)</f>
        <v>0</v>
      </c>
      <c r="AR133" s="130">
        <f>SUMIFS($S$116:$S$167,$D$116:$D$167,$AO$126:$AV$126,$W$116:$W$167,$AN$127:$AN$134)</f>
        <v>0</v>
      </c>
      <c r="AS133" s="130">
        <f>SUMIFS($S$116:$S$167,$D$116:$D$167,$AO$126:$AV$126,$W$116:$W$167,$AN$127:$AN$134)</f>
        <v>0</v>
      </c>
      <c r="AT133" s="130">
        <f>SUMIFS($S$116:$S$167,$D$116:$D$167,$AO$126:$AV$126,$W$116:$W$167,$AN$127:$AN$134)</f>
        <v>0</v>
      </c>
      <c r="AU133" s="130">
        <f>SUMIFS($S$116:$S$167,$D$116:$D$167,$AO$126:$AV$126,$W$116:$W$167,$AN$127:$AN$134)</f>
        <v>0</v>
      </c>
      <c r="AV133" s="130">
        <f>SUMIFS($S$116:$S$167,$D$116:$D$167,$AO$126:$AV$126,$W$116:$W$167,$AN$127:$AN$134)</f>
        <v>0</v>
      </c>
      <c r="AW133" s="411"/>
      <c r="BJ133" s="391"/>
    </row>
    <row r="134" spans="1:62" s="5" customFormat="1" ht="19.95" customHeight="1" outlineLevel="1">
      <c r="A134" s="406">
        <v>18</v>
      </c>
      <c r="B134" s="97"/>
      <c r="C134" s="98"/>
      <c r="D134" s="98"/>
      <c r="E134" s="99"/>
      <c r="F134" s="98"/>
      <c r="G134" s="100"/>
      <c r="H134" s="382"/>
      <c r="I134" s="104" t="str">
        <f t="shared" si="19"/>
        <v/>
      </c>
      <c r="J134" s="96"/>
      <c r="K134" s="96" t="b">
        <f t="shared" si="20"/>
        <v>0</v>
      </c>
      <c r="L134" s="96">
        <f t="shared" si="21"/>
        <v>0</v>
      </c>
      <c r="M134" s="724" t="str">
        <f t="shared" si="22"/>
        <v xml:space="preserve"> x</v>
      </c>
      <c r="N134" s="725"/>
      <c r="O134" s="95" t="s">
        <v>880</v>
      </c>
      <c r="P134" s="104">
        <v>6000</v>
      </c>
      <c r="Q134" s="106" t="e">
        <f t="shared" si="23"/>
        <v>#DIV/0!</v>
      </c>
      <c r="R134" s="128">
        <v>0.02</v>
      </c>
      <c r="S134" s="95">
        <f t="shared" si="24"/>
        <v>0</v>
      </c>
      <c r="T134" s="328" t="e">
        <f t="shared" si="25"/>
        <v>#DIV/0!</v>
      </c>
      <c r="U134" s="910"/>
      <c r="V134" s="129" t="b">
        <f t="shared" si="17"/>
        <v>0</v>
      </c>
      <c r="W134" s="101" t="str">
        <f t="shared" si="18"/>
        <v xml:space="preserve">FALSE </v>
      </c>
      <c r="Y134" s="94" t="s">
        <v>907</v>
      </c>
      <c r="Z134" s="130">
        <f>SUMIFS($K$116:$K$167,$D$116:$D$167,$Z$126:$AG$126,$W$116:$W$167,$Y$127:$Y$134)*$R$15</f>
        <v>0</v>
      </c>
      <c r="AA134" s="130">
        <f>SUMIFS($K$116:$K$167,$D$116:$D$167,$Z$126:$AG$126,$W$116:$W$167,$Y$127:$Y$134)*$R$15</f>
        <v>0</v>
      </c>
      <c r="AB134" s="130">
        <f>SUMIFS($K$116:$K$167,$D$116:$D$167,$Z$126:$AG$126,$W$116:$W$167,$Y$127:$Y$134)*$R$15</f>
        <v>0</v>
      </c>
      <c r="AC134" s="130">
        <f>SUMIFS($K$116:$K$167,$D$116:$D$167,$Z$126:$AG$126,$W$116:$W$167,$Y$127:$Y$134)*$R$15</f>
        <v>0</v>
      </c>
      <c r="AD134" s="130">
        <f>SUMIFS($K$116:$K$167,$D$116:$D$167,$Z$126:$AG$126,$W$116:$W$167,$Y$127:$Y$134)*$R$15</f>
        <v>0</v>
      </c>
      <c r="AE134" s="130">
        <f>SUMIFS($K$116:$K$167,$D$116:$D$167,$Z$126:$AG$126,$W$116:$W$167,$Y$127:$Y$134)*$R$15</f>
        <v>0</v>
      </c>
      <c r="AF134" s="130">
        <f>SUMIFS($K$116:$K$167,$D$116:$D$167,$Z$126:$AG$126,$W$116:$W$167,$Y$127:$Y$134)*$R$15</f>
        <v>0</v>
      </c>
      <c r="AG134" s="130">
        <f>SUMIFS($K$116:$K$167,$D$116:$D$167,$Z$126:$AG$126,$W$116:$W$167,$Y$127:$Y$134)*$R$15</f>
        <v>0</v>
      </c>
      <c r="AH134" s="411">
        <f>SUM(Z127:AG134)</f>
        <v>0</v>
      </c>
      <c r="AI134" s="411"/>
      <c r="AJ134" s="411"/>
      <c r="AK134" s="411"/>
      <c r="AL134" s="411"/>
      <c r="AM134" s="411"/>
      <c r="AN134" s="94" t="s">
        <v>907</v>
      </c>
      <c r="AO134" s="130">
        <f>SUMIFS($S$116:$S$167,$D$116:$D$167,$AO$126:$AV$126,$W$116:$W$167,$AN$127:$AN$134)</f>
        <v>0</v>
      </c>
      <c r="AP134" s="130">
        <f>SUMIFS($S$116:$S$167,$D$116:$D$167,$AO$126:$AV$126,$W$116:$W$167,$AN$127:$AN$134)</f>
        <v>0</v>
      </c>
      <c r="AQ134" s="130">
        <f>SUMIFS($S$116:$S$167,$D$116:$D$167,$AO$126:$AV$126,$W$116:$W$167,$AN$127:$AN$134)</f>
        <v>0</v>
      </c>
      <c r="AR134" s="130">
        <f>SUMIFS($S$116:$S$167,$D$116:$D$167,$AO$126:$AV$126,$W$116:$W$167,$AN$127:$AN$134)</f>
        <v>0</v>
      </c>
      <c r="AS134" s="130">
        <f>SUMIFS($S$116:$S$167,$D$116:$D$167,$AO$126:$AV$126,$W$116:$W$167,$AN$127:$AN$134)</f>
        <v>0</v>
      </c>
      <c r="AT134" s="130">
        <f>SUMIFS($S$116:$S$167,$D$116:$D$167,$AO$126:$AV$126,$W$116:$W$167,$AN$127:$AN$134)</f>
        <v>0</v>
      </c>
      <c r="AU134" s="130">
        <f>SUMIFS($S$116:$S$167,$D$116:$D$167,$AO$126:$AV$126,$W$116:$W$167,$AN$127:$AN$134)</f>
        <v>0</v>
      </c>
      <c r="AV134" s="130">
        <f>SUMIFS($S$116:$S$167,$D$116:$D$167,$AO$126:$AV$126,$W$116:$W$167,$AN$127:$AN$134)</f>
        <v>0</v>
      </c>
      <c r="AW134" s="411">
        <f>SUM(AO127:AV134)</f>
        <v>0</v>
      </c>
      <c r="BJ134" s="391"/>
    </row>
    <row r="135" spans="1:62" s="5" customFormat="1" ht="19.95" customHeight="1" outlineLevel="1">
      <c r="A135" s="406">
        <v>19</v>
      </c>
      <c r="B135" s="97"/>
      <c r="C135" s="98"/>
      <c r="D135" s="98"/>
      <c r="E135" s="99"/>
      <c r="F135" s="98"/>
      <c r="G135" s="100"/>
      <c r="H135" s="382"/>
      <c r="I135" s="104" t="str">
        <f t="shared" si="19"/>
        <v/>
      </c>
      <c r="J135" s="96"/>
      <c r="K135" s="96" t="b">
        <f t="shared" si="20"/>
        <v>0</v>
      </c>
      <c r="L135" s="96">
        <f t="shared" si="21"/>
        <v>0</v>
      </c>
      <c r="M135" s="724" t="str">
        <f t="shared" si="22"/>
        <v xml:space="preserve"> x</v>
      </c>
      <c r="N135" s="725"/>
      <c r="O135" s="95" t="s">
        <v>880</v>
      </c>
      <c r="P135" s="104">
        <v>6000</v>
      </c>
      <c r="Q135" s="106" t="e">
        <f t="shared" si="23"/>
        <v>#DIV/0!</v>
      </c>
      <c r="R135" s="128">
        <v>0.02</v>
      </c>
      <c r="S135" s="95">
        <f t="shared" si="24"/>
        <v>0</v>
      </c>
      <c r="T135" s="328" t="e">
        <f t="shared" si="25"/>
        <v>#DIV/0!</v>
      </c>
      <c r="U135" s="910"/>
      <c r="V135" s="129" t="b">
        <f t="shared" si="17"/>
        <v>0</v>
      </c>
      <c r="W135" s="101" t="str">
        <f t="shared" si="18"/>
        <v xml:space="preserve">FALSE </v>
      </c>
      <c r="Y135" s="404" t="s">
        <v>908</v>
      </c>
      <c r="Z135" s="413" t="s">
        <v>909</v>
      </c>
      <c r="AA135" s="413" t="s">
        <v>910</v>
      </c>
      <c r="AB135" s="413" t="s">
        <v>911</v>
      </c>
      <c r="AC135" s="413" t="s">
        <v>912</v>
      </c>
      <c r="AD135" s="413" t="s">
        <v>913</v>
      </c>
      <c r="AE135" s="413" t="s">
        <v>914</v>
      </c>
      <c r="AF135" s="414" t="s">
        <v>915</v>
      </c>
      <c r="AG135" s="414" t="s">
        <v>916</v>
      </c>
      <c r="AH135" s="411"/>
      <c r="AI135" s="411"/>
      <c r="AJ135" s="411"/>
      <c r="AK135" s="411"/>
      <c r="AL135" s="411"/>
      <c r="AM135" s="411"/>
      <c r="AN135" s="404" t="s">
        <v>908</v>
      </c>
      <c r="AO135" s="413" t="s">
        <v>909</v>
      </c>
      <c r="AP135" s="413" t="s">
        <v>910</v>
      </c>
      <c r="AQ135" s="413" t="s">
        <v>911</v>
      </c>
      <c r="AR135" s="413" t="s">
        <v>912</v>
      </c>
      <c r="AS135" s="413" t="s">
        <v>913</v>
      </c>
      <c r="AT135" s="413" t="s">
        <v>914</v>
      </c>
      <c r="AU135" s="414" t="s">
        <v>915</v>
      </c>
      <c r="AV135" s="414" t="s">
        <v>916</v>
      </c>
      <c r="AW135" s="411"/>
      <c r="BJ135" s="391"/>
    </row>
    <row r="136" spans="1:62" s="5" customFormat="1" ht="19.95" customHeight="1" outlineLevel="1">
      <c r="A136" s="406">
        <v>20</v>
      </c>
      <c r="B136" s="97"/>
      <c r="C136" s="412"/>
      <c r="D136" s="412"/>
      <c r="E136" s="416"/>
      <c r="F136" s="412"/>
      <c r="G136" s="417"/>
      <c r="H136" s="418"/>
      <c r="I136" s="104" t="str">
        <f t="shared" si="19"/>
        <v/>
      </c>
      <c r="J136" s="96"/>
      <c r="K136" s="96" t="b">
        <f t="shared" si="20"/>
        <v>0</v>
      </c>
      <c r="L136" s="96">
        <f t="shared" si="21"/>
        <v>0</v>
      </c>
      <c r="M136" s="724" t="str">
        <f t="shared" si="22"/>
        <v xml:space="preserve"> x</v>
      </c>
      <c r="N136" s="725"/>
      <c r="O136" s="95" t="s">
        <v>880</v>
      </c>
      <c r="P136" s="104">
        <v>6000</v>
      </c>
      <c r="Q136" s="106" t="e">
        <f t="shared" si="23"/>
        <v>#DIV/0!</v>
      </c>
      <c r="R136" s="128">
        <v>0.02</v>
      </c>
      <c r="S136" s="95">
        <f t="shared" si="24"/>
        <v>0</v>
      </c>
      <c r="T136" s="328" t="e">
        <f t="shared" si="25"/>
        <v>#DIV/0!</v>
      </c>
      <c r="U136" s="910"/>
      <c r="V136" s="129" t="b">
        <f t="shared" si="17"/>
        <v>0</v>
      </c>
      <c r="W136" s="101" t="str">
        <f t="shared" si="18"/>
        <v xml:space="preserve">FALSE </v>
      </c>
      <c r="Y136" s="404"/>
      <c r="Z136" s="421">
        <v>10</v>
      </c>
      <c r="AA136" s="421">
        <v>13</v>
      </c>
      <c r="AB136" s="421">
        <v>20</v>
      </c>
      <c r="AC136" s="421">
        <v>25</v>
      </c>
      <c r="AD136" s="421">
        <v>30</v>
      </c>
      <c r="AE136" s="421"/>
      <c r="AF136" s="421">
        <v>40</v>
      </c>
      <c r="AG136" s="421">
        <v>50</v>
      </c>
      <c r="AH136" s="411"/>
      <c r="AI136" s="411"/>
      <c r="AJ136" s="411"/>
      <c r="AK136" s="411"/>
      <c r="AL136" s="411"/>
      <c r="AM136" s="411"/>
      <c r="AN136" s="404"/>
      <c r="AO136" s="421">
        <v>10</v>
      </c>
      <c r="AP136" s="421">
        <v>13</v>
      </c>
      <c r="AQ136" s="421">
        <v>20</v>
      </c>
      <c r="AR136" s="421">
        <v>25</v>
      </c>
      <c r="AS136" s="421">
        <v>30</v>
      </c>
      <c r="AT136" s="421"/>
      <c r="AU136" s="421">
        <v>40</v>
      </c>
      <c r="AV136" s="421">
        <v>50</v>
      </c>
      <c r="AW136" s="411"/>
      <c r="BJ136" s="391"/>
    </row>
    <row r="137" spans="1:62" s="5" customFormat="1" ht="19.95" customHeight="1" outlineLevel="1">
      <c r="A137" s="406">
        <v>21</v>
      </c>
      <c r="B137" s="97"/>
      <c r="C137" s="408"/>
      <c r="D137" s="408"/>
      <c r="E137" s="408"/>
      <c r="F137" s="408"/>
      <c r="G137" s="408"/>
      <c r="H137" s="423"/>
      <c r="I137" s="104" t="str">
        <f t="shared" si="19"/>
        <v/>
      </c>
      <c r="J137" s="96"/>
      <c r="K137" s="96" t="b">
        <f t="shared" si="20"/>
        <v>0</v>
      </c>
      <c r="L137" s="96">
        <f t="shared" si="21"/>
        <v>0</v>
      </c>
      <c r="M137" s="724" t="str">
        <f t="shared" si="22"/>
        <v xml:space="preserve"> x</v>
      </c>
      <c r="N137" s="725"/>
      <c r="O137" s="95" t="s">
        <v>880</v>
      </c>
      <c r="P137" s="104">
        <v>6000</v>
      </c>
      <c r="Q137" s="106" t="e">
        <f t="shared" si="23"/>
        <v>#DIV/0!</v>
      </c>
      <c r="R137" s="128">
        <v>0.02</v>
      </c>
      <c r="S137" s="95">
        <f t="shared" si="24"/>
        <v>0</v>
      </c>
      <c r="T137" s="328" t="e">
        <f t="shared" si="25"/>
        <v>#DIV/0!</v>
      </c>
      <c r="U137" s="910"/>
      <c r="V137" s="129" t="b">
        <f t="shared" si="17"/>
        <v>0</v>
      </c>
      <c r="W137" s="101" t="str">
        <f t="shared" si="18"/>
        <v xml:space="preserve">FALSE </v>
      </c>
      <c r="Y137" s="94" t="s">
        <v>917</v>
      </c>
      <c r="Z137" s="130">
        <f>SUMIFS($K$116:$K$167,$D$116:$D$167,$Z$136:$AG$136,$W$116:$W$167,$Y$136:$Y$144)*$R$15</f>
        <v>0</v>
      </c>
      <c r="AA137" s="130">
        <f>SUMIFS($K$116:$K$167,$D$116:$D$167,$Z$136:$AG$136,$W$116:$W$167,$Y$136:$Y$144)*$R$15</f>
        <v>0</v>
      </c>
      <c r="AB137" s="130">
        <f>SUMIFS($K$116:$K$167,$D$116:$D$167,$Z$136:$AG$136,$W$116:$W$167,$Y$136:$Y$144)*$R$15</f>
        <v>0</v>
      </c>
      <c r="AC137" s="130">
        <f>SUMIFS($K$116:$K$167,$D$116:$D$167,$Z$136:$AG$136,$W$116:$W$167,$Y$136:$Y$144)*$R$15</f>
        <v>0</v>
      </c>
      <c r="AD137" s="130">
        <f>SUMIFS($K$116:$K$167,$D$116:$D$167,$Z$136:$AG$136,$W$116:$W$167,$Y$136:$Y$144)*$R$15</f>
        <v>0</v>
      </c>
      <c r="AE137" s="130">
        <f>SUMIFS($K$116:$K$167,$D$116:$D$167,$Z$136:$AG$136,$W$116:$W$167,$Y$136:$Y$144)*$R$15</f>
        <v>0</v>
      </c>
      <c r="AF137" s="130">
        <f>SUMIFS($K$116:$K$167,$D$116:$D$167,$Z$136:$AG$136,$W$116:$W$167,$Y$136:$Y$144)*$R$15</f>
        <v>0</v>
      </c>
      <c r="AG137" s="130">
        <f>SUMIFS($K$116:$K$167,$D$116:$D$167,$Z$136:$AG$136,$W$116:$W$167,$Y$136:$Y$144)*$R$15</f>
        <v>0</v>
      </c>
      <c r="AH137" s="411"/>
      <c r="AI137" s="411"/>
      <c r="AJ137" s="411"/>
      <c r="AK137" s="411"/>
      <c r="AL137" s="411"/>
      <c r="AM137" s="411"/>
      <c r="AN137" s="94" t="s">
        <v>917</v>
      </c>
      <c r="AO137" s="130">
        <f>SUMIFS($S$116:$S$167,$D$116:$D$167,$AO$136:$AV$136,$W$116:$W$167,$AN$137:$AN$144)</f>
        <v>0</v>
      </c>
      <c r="AP137" s="130">
        <f>SUMIFS($S$116:$S$167,$D$116:$D$167,$AO$136:$AV$136,$W$116:$W$167,$AN$137:$AN$144)</f>
        <v>0</v>
      </c>
      <c r="AQ137" s="130">
        <f>SUMIFS($S$116:$S$167,$D$116:$D$167,$AO$136:$AV$136,$W$116:$W$167,$AN$137:$AN$144)</f>
        <v>0</v>
      </c>
      <c r="AR137" s="130">
        <f>SUMIFS($S$116:$S$167,$D$116:$D$167,$AO$136:$AV$136,$W$116:$W$167,$AN$137:$AN$144)</f>
        <v>0</v>
      </c>
      <c r="AS137" s="130">
        <f>SUMIFS($S$116:$S$167,$D$116:$D$167,$AO$136:$AV$136,$W$116:$W$167,$AN$137:$AN$144)</f>
        <v>0</v>
      </c>
      <c r="AT137" s="130">
        <f>SUMIFS($S$116:$S$167,$D$116:$D$167,$AO$136:$AV$136,$W$116:$W$167,$AN$137:$AN$144)</f>
        <v>0</v>
      </c>
      <c r="AU137" s="130">
        <f>SUMIFS($S$116:$S$167,$D$116:$D$167,$AO$136:$AV$136,$W$116:$W$167,$AN$137:$AN$144)</f>
        <v>0</v>
      </c>
      <c r="AV137" s="130">
        <f>SUMIFS($S$116:$S$167,$D$116:$D$167,$AO$136:$AV$136,$W$116:$W$167,$AN$137:$AN$144)</f>
        <v>0</v>
      </c>
      <c r="AW137" s="411"/>
      <c r="BJ137" s="391"/>
    </row>
    <row r="138" spans="1:62" s="5" customFormat="1" ht="19.95" customHeight="1" outlineLevel="1">
      <c r="A138" s="406">
        <v>22</v>
      </c>
      <c r="B138" s="97"/>
      <c r="C138" s="95"/>
      <c r="D138" s="95"/>
      <c r="E138" s="95"/>
      <c r="F138" s="95"/>
      <c r="G138" s="95"/>
      <c r="H138" s="96"/>
      <c r="I138" s="104" t="str">
        <f t="shared" si="19"/>
        <v/>
      </c>
      <c r="J138" s="96"/>
      <c r="K138" s="96" t="b">
        <f t="shared" si="20"/>
        <v>0</v>
      </c>
      <c r="L138" s="96">
        <f t="shared" si="21"/>
        <v>0</v>
      </c>
      <c r="M138" s="724" t="str">
        <f t="shared" si="22"/>
        <v xml:space="preserve"> x</v>
      </c>
      <c r="N138" s="725"/>
      <c r="O138" s="95" t="s">
        <v>880</v>
      </c>
      <c r="P138" s="104">
        <v>6000</v>
      </c>
      <c r="Q138" s="106" t="e">
        <f t="shared" si="23"/>
        <v>#DIV/0!</v>
      </c>
      <c r="R138" s="128">
        <v>0.02</v>
      </c>
      <c r="S138" s="95">
        <f t="shared" si="24"/>
        <v>0</v>
      </c>
      <c r="T138" s="328" t="e">
        <f t="shared" si="25"/>
        <v>#DIV/0!</v>
      </c>
      <c r="U138" s="910"/>
      <c r="V138" s="129" t="b">
        <f t="shared" si="17"/>
        <v>0</v>
      </c>
      <c r="W138" s="101" t="str">
        <f t="shared" si="18"/>
        <v xml:space="preserve">FALSE </v>
      </c>
      <c r="Y138" s="94" t="s">
        <v>918</v>
      </c>
      <c r="Z138" s="130">
        <f>SUMIFS($K$116:$K$167,$D$116:$D$167,$Z$136:$AG$136,$W$116:$W$167,$Y$136:$Y$144)*$R$15</f>
        <v>0</v>
      </c>
      <c r="AA138" s="130">
        <f>SUMIFS($K$116:$K$167,$D$116:$D$167,$Z$136:$AG$136,$W$116:$W$167,$Y$136:$Y$144)*$R$15</f>
        <v>0</v>
      </c>
      <c r="AB138" s="130">
        <f>SUMIFS($K$116:$K$167,$D$116:$D$167,$Z$136:$AG$136,$W$116:$W$167,$Y$136:$Y$144)*$R$15</f>
        <v>0</v>
      </c>
      <c r="AC138" s="130">
        <f>SUMIFS($K$116:$K$167,$D$116:$D$167,$Z$136:$AG$136,$W$116:$W$167,$Y$136:$Y$144)*$R$15</f>
        <v>0</v>
      </c>
      <c r="AD138" s="130">
        <f>SUMIFS($K$116:$K$167,$D$116:$D$167,$Z$136:$AG$136,$W$116:$W$167,$Y$136:$Y$144)*$R$15</f>
        <v>0</v>
      </c>
      <c r="AE138" s="130">
        <f>SUMIFS($K$116:$K$167,$D$116:$D$167,$Z$136:$AG$136,$W$116:$W$167,$Y$136:$Y$144)*$R$15</f>
        <v>0</v>
      </c>
      <c r="AF138" s="130">
        <f>SUMIFS($K$116:$K$167,$D$116:$D$167,$Z$136:$AG$136,$W$116:$W$167,$Y$136:$Y$144)*$R$15</f>
        <v>0</v>
      </c>
      <c r="AG138" s="130">
        <f>SUMIFS($K$116:$K$167,$D$116:$D$167,$Z$136:$AG$136,$W$116:$W$167,$Y$136:$Y$144)*$R$15</f>
        <v>0</v>
      </c>
      <c r="AH138" s="411"/>
      <c r="AI138" s="411"/>
      <c r="AJ138" s="411"/>
      <c r="AK138" s="411"/>
      <c r="AL138" s="411"/>
      <c r="AM138" s="411"/>
      <c r="AN138" s="94" t="s">
        <v>918</v>
      </c>
      <c r="AO138" s="130">
        <f>SUMIFS($S$116:$S$167,$D$116:$D$167,$AO$136:$AV$136,$W$116:$W$167,$AN$137:$AN$144)</f>
        <v>0</v>
      </c>
      <c r="AP138" s="130">
        <f>SUMIFS($S$116:$S$167,$D$116:$D$167,$AO$136:$AV$136,$W$116:$W$167,$AN$137:$AN$144)</f>
        <v>0</v>
      </c>
      <c r="AQ138" s="130">
        <f>SUMIFS($S$116:$S$167,$D$116:$D$167,$AO$136:$AV$136,$W$116:$W$167,$AN$137:$AN$144)</f>
        <v>0</v>
      </c>
      <c r="AR138" s="130">
        <f>SUMIFS($S$116:$S$167,$D$116:$D$167,$AO$136:$AV$136,$W$116:$W$167,$AN$137:$AN$144)</f>
        <v>0</v>
      </c>
      <c r="AS138" s="130">
        <f>SUMIFS($S$116:$S$167,$D$116:$D$167,$AO$136:$AV$136,$W$116:$W$167,$AN$137:$AN$144)</f>
        <v>0</v>
      </c>
      <c r="AT138" s="130">
        <f>SUMIFS($S$116:$S$167,$D$116:$D$167,$AO$136:$AV$136,$W$116:$W$167,$AN$137:$AN$144)</f>
        <v>0</v>
      </c>
      <c r="AU138" s="130">
        <f>SUMIFS($S$116:$S$167,$D$116:$D$167,$AO$136:$AV$136,$W$116:$W$167,$AN$137:$AN$144)</f>
        <v>0</v>
      </c>
      <c r="AV138" s="130">
        <f>SUMIFS($S$116:$S$167,$D$116:$D$167,$AO$136:$AV$136,$W$116:$W$167,$AN$137:$AN$144)</f>
        <v>0</v>
      </c>
      <c r="AW138" s="411"/>
      <c r="BJ138" s="391"/>
    </row>
    <row r="139" spans="1:62" s="5" customFormat="1" ht="19.95" customHeight="1" outlineLevel="1">
      <c r="A139" s="406">
        <v>23</v>
      </c>
      <c r="B139" s="97"/>
      <c r="C139" s="95"/>
      <c r="D139" s="95"/>
      <c r="E139" s="95"/>
      <c r="F139" s="95"/>
      <c r="G139" s="95"/>
      <c r="H139" s="96"/>
      <c r="I139" s="104" t="str">
        <f t="shared" si="19"/>
        <v/>
      </c>
      <c r="J139" s="96"/>
      <c r="K139" s="96" t="b">
        <f t="shared" si="20"/>
        <v>0</v>
      </c>
      <c r="L139" s="96">
        <f t="shared" si="21"/>
        <v>0</v>
      </c>
      <c r="M139" s="724" t="str">
        <f t="shared" si="22"/>
        <v xml:space="preserve"> x</v>
      </c>
      <c r="N139" s="725"/>
      <c r="O139" s="95" t="s">
        <v>880</v>
      </c>
      <c r="P139" s="104">
        <v>6000</v>
      </c>
      <c r="Q139" s="106" t="e">
        <f t="shared" si="23"/>
        <v>#DIV/0!</v>
      </c>
      <c r="R139" s="128">
        <v>0.02</v>
      </c>
      <c r="S139" s="95">
        <f t="shared" si="24"/>
        <v>0</v>
      </c>
      <c r="T139" s="328" t="e">
        <f t="shared" si="25"/>
        <v>#DIV/0!</v>
      </c>
      <c r="U139" s="910"/>
      <c r="V139" s="129" t="b">
        <f t="shared" si="17"/>
        <v>0</v>
      </c>
      <c r="W139" s="101" t="str">
        <f t="shared" si="18"/>
        <v xml:space="preserve">FALSE </v>
      </c>
      <c r="Y139" s="94" t="s">
        <v>919</v>
      </c>
      <c r="Z139" s="130">
        <f>SUMIFS($K$116:$K$167,$D$116:$D$167,$Z$136:$AG$136,$W$116:$W$167,$Y$136:$Y$144)*$R$15</f>
        <v>0</v>
      </c>
      <c r="AA139" s="130">
        <f>SUMIFS($K$116:$K$167,$D$116:$D$167,$Z$136:$AG$136,$W$116:$W$167,$Y$136:$Y$144)*$R$15</f>
        <v>0</v>
      </c>
      <c r="AB139" s="130">
        <f>SUMIFS($K$116:$K$167,$D$116:$D$167,$Z$136:$AG$136,$W$116:$W$167,$Y$136:$Y$144)*$R$15</f>
        <v>0</v>
      </c>
      <c r="AC139" s="130">
        <f>SUMIFS($K$116:$K$167,$D$116:$D$167,$Z$136:$AG$136,$W$116:$W$167,$Y$136:$Y$144)*$R$15</f>
        <v>0</v>
      </c>
      <c r="AD139" s="130">
        <f>SUMIFS($K$116:$K$167,$D$116:$D$167,$Z$136:$AG$136,$W$116:$W$167,$Y$136:$Y$144)*$R$15</f>
        <v>0</v>
      </c>
      <c r="AE139" s="130">
        <f>SUMIFS($K$116:$K$167,$D$116:$D$167,$Z$136:$AG$136,$W$116:$W$167,$Y$136:$Y$144)*$R$15</f>
        <v>0</v>
      </c>
      <c r="AF139" s="130">
        <f>SUMIFS($K$116:$K$167,$D$116:$D$167,$Z$136:$AG$136,$W$116:$W$167,$Y$136:$Y$144)*$R$15</f>
        <v>0</v>
      </c>
      <c r="AG139" s="130">
        <f>SUMIFS($K$116:$K$167,$D$116:$D$167,$Z$136:$AG$136,$W$116:$W$167,$Y$136:$Y$144)*$R$15</f>
        <v>0</v>
      </c>
      <c r="AH139" s="411"/>
      <c r="AI139" s="411"/>
      <c r="AJ139" s="411"/>
      <c r="AK139" s="411"/>
      <c r="AL139" s="411"/>
      <c r="AM139" s="411"/>
      <c r="AN139" s="94" t="s">
        <v>919</v>
      </c>
      <c r="AO139" s="130">
        <f>SUMIFS($S$116:$S$167,$D$116:$D$167,$AO$136:$AV$136,$W$116:$W$167,$AN$137:$AN$144)</f>
        <v>0</v>
      </c>
      <c r="AP139" s="130">
        <f>SUMIFS($S$116:$S$167,$D$116:$D$167,$AO$136:$AV$136,$W$116:$W$167,$AN$137:$AN$144)</f>
        <v>0</v>
      </c>
      <c r="AQ139" s="130">
        <f>SUMIFS($S$116:$S$167,$D$116:$D$167,$AO$136:$AV$136,$W$116:$W$167,$AN$137:$AN$144)</f>
        <v>0</v>
      </c>
      <c r="AR139" s="130">
        <f>SUMIFS($S$116:$S$167,$D$116:$D$167,$AO$136:$AV$136,$W$116:$W$167,$AN$137:$AN$144)</f>
        <v>0</v>
      </c>
      <c r="AS139" s="130">
        <f>SUMIFS($S$116:$S$167,$D$116:$D$167,$AO$136:$AV$136,$W$116:$W$167,$AN$137:$AN$144)</f>
        <v>0</v>
      </c>
      <c r="AT139" s="130">
        <f>SUMIFS($S$116:$S$167,$D$116:$D$167,$AO$136:$AV$136,$W$116:$W$167,$AN$137:$AN$144)</f>
        <v>0</v>
      </c>
      <c r="AU139" s="130">
        <f>SUMIFS($S$116:$S$167,$D$116:$D$167,$AO$136:$AV$136,$W$116:$W$167,$AN$137:$AN$144)</f>
        <v>0</v>
      </c>
      <c r="AV139" s="130">
        <f>SUMIFS($S$116:$S$167,$D$116:$D$167,$AO$136:$AV$136,$W$116:$W$167,$AN$137:$AN$144)</f>
        <v>0</v>
      </c>
      <c r="AW139" s="411"/>
      <c r="BJ139" s="391"/>
    </row>
    <row r="140" spans="1:62" s="5" customFormat="1" ht="19.95" customHeight="1" outlineLevel="1">
      <c r="A140" s="406">
        <v>24</v>
      </c>
      <c r="B140" s="97"/>
      <c r="C140" s="95"/>
      <c r="D140" s="95"/>
      <c r="E140" s="95"/>
      <c r="F140" s="95"/>
      <c r="G140" s="95"/>
      <c r="H140" s="96"/>
      <c r="I140" s="104" t="str">
        <f t="shared" si="19"/>
        <v/>
      </c>
      <c r="J140" s="96"/>
      <c r="K140" s="96" t="b">
        <f t="shared" si="20"/>
        <v>0</v>
      </c>
      <c r="L140" s="96">
        <f t="shared" si="21"/>
        <v>0</v>
      </c>
      <c r="M140" s="724" t="str">
        <f t="shared" si="22"/>
        <v xml:space="preserve"> x</v>
      </c>
      <c r="N140" s="725"/>
      <c r="O140" s="95" t="s">
        <v>880</v>
      </c>
      <c r="P140" s="104">
        <v>6000</v>
      </c>
      <c r="Q140" s="106" t="e">
        <f t="shared" si="23"/>
        <v>#DIV/0!</v>
      </c>
      <c r="R140" s="128">
        <v>0.02</v>
      </c>
      <c r="S140" s="95">
        <f t="shared" si="24"/>
        <v>0</v>
      </c>
      <c r="T140" s="328" t="e">
        <f t="shared" si="25"/>
        <v>#DIV/0!</v>
      </c>
      <c r="U140" s="910"/>
      <c r="V140" s="129" t="b">
        <f t="shared" si="17"/>
        <v>0</v>
      </c>
      <c r="W140" s="101" t="str">
        <f t="shared" si="18"/>
        <v xml:space="preserve">FALSE </v>
      </c>
      <c r="Y140" s="94" t="s">
        <v>920</v>
      </c>
      <c r="Z140" s="130">
        <f>SUMIFS($K$116:$K$167,$D$116:$D$167,$Z$136:$AG$136,$W$116:$W$167,$Y$136:$Y$144)*$R$15</f>
        <v>0</v>
      </c>
      <c r="AA140" s="130">
        <f>SUMIFS($K$116:$K$167,$D$116:$D$167,$Z$136:$AG$136,$W$116:$W$167,$Y$136:$Y$144)*$R$15</f>
        <v>0</v>
      </c>
      <c r="AB140" s="130">
        <f>SUMIFS($K$116:$K$167,$D$116:$D$167,$Z$136:$AG$136,$W$116:$W$167,$Y$136:$Y$144)*$R$15</f>
        <v>0</v>
      </c>
      <c r="AC140" s="130">
        <f>SUMIFS($K$116:$K$167,$D$116:$D$167,$Z$136:$AG$136,$W$116:$W$167,$Y$136:$Y$144)*$R$15</f>
        <v>0</v>
      </c>
      <c r="AD140" s="130">
        <f>SUMIFS($K$116:$K$167,$D$116:$D$167,$Z$136:$AG$136,$W$116:$W$167,$Y$136:$Y$144)*$R$15</f>
        <v>0</v>
      </c>
      <c r="AE140" s="130">
        <f>SUMIFS($K$116:$K$167,$D$116:$D$167,$Z$136:$AG$136,$W$116:$W$167,$Y$136:$Y$144)*$R$15</f>
        <v>0</v>
      </c>
      <c r="AF140" s="130">
        <f>SUMIFS($K$116:$K$167,$D$116:$D$167,$Z$136:$AG$136,$W$116:$W$167,$Y$136:$Y$144)*$R$15</f>
        <v>0</v>
      </c>
      <c r="AG140" s="130">
        <f>SUMIFS($K$116:$K$167,$D$116:$D$167,$Z$136:$AG$136,$W$116:$W$167,$Y$136:$Y$144)*$R$15</f>
        <v>0</v>
      </c>
      <c r="AH140" s="411"/>
      <c r="AI140" s="411"/>
      <c r="AJ140" s="411"/>
      <c r="AK140" s="411"/>
      <c r="AL140" s="411"/>
      <c r="AM140" s="411"/>
      <c r="AN140" s="94" t="s">
        <v>920</v>
      </c>
      <c r="AO140" s="130">
        <f>SUMIFS($S$116:$S$167,$D$116:$D$167,$AO$136:$AV$136,$W$116:$W$167,$AN$137:$AN$144)</f>
        <v>0</v>
      </c>
      <c r="AP140" s="130">
        <f>SUMIFS($S$116:$S$167,$D$116:$D$167,$AO$136:$AV$136,$W$116:$W$167,$AN$137:$AN$144)</f>
        <v>0</v>
      </c>
      <c r="AQ140" s="130">
        <f>SUMIFS($S$116:$S$167,$D$116:$D$167,$AO$136:$AV$136,$W$116:$W$167,$AN$137:$AN$144)</f>
        <v>0</v>
      </c>
      <c r="AR140" s="130">
        <f>SUMIFS($S$116:$S$167,$D$116:$D$167,$AO$136:$AV$136,$W$116:$W$167,$AN$137:$AN$144)</f>
        <v>0</v>
      </c>
      <c r="AS140" s="130">
        <f>SUMIFS($S$116:$S$167,$D$116:$D$167,$AO$136:$AV$136,$W$116:$W$167,$AN$137:$AN$144)</f>
        <v>0</v>
      </c>
      <c r="AT140" s="130">
        <f>SUMIFS($S$116:$S$167,$D$116:$D$167,$AO$136:$AV$136,$W$116:$W$167,$AN$137:$AN$144)</f>
        <v>0</v>
      </c>
      <c r="AU140" s="130">
        <f>SUMIFS($S$116:$S$167,$D$116:$D$167,$AO$136:$AV$136,$W$116:$W$167,$AN$137:$AN$144)</f>
        <v>0</v>
      </c>
      <c r="AV140" s="130">
        <f>SUMIFS($S$116:$S$167,$D$116:$D$167,$AO$136:$AV$136,$W$116:$W$167,$AN$137:$AN$144)</f>
        <v>0</v>
      </c>
      <c r="AW140" s="411"/>
      <c r="BJ140" s="391"/>
    </row>
    <row r="141" spans="1:62" s="5" customFormat="1" ht="19.95" customHeight="1" outlineLevel="1">
      <c r="A141" s="406">
        <v>25</v>
      </c>
      <c r="B141" s="97"/>
      <c r="C141" s="98"/>
      <c r="D141" s="98"/>
      <c r="E141" s="99"/>
      <c r="F141" s="98"/>
      <c r="G141" s="100"/>
      <c r="H141" s="382"/>
      <c r="I141" s="104" t="str">
        <f t="shared" si="19"/>
        <v/>
      </c>
      <c r="J141" s="96"/>
      <c r="K141" s="96" t="b">
        <f t="shared" si="20"/>
        <v>0</v>
      </c>
      <c r="L141" s="96">
        <f t="shared" si="21"/>
        <v>0</v>
      </c>
      <c r="M141" s="724" t="str">
        <f t="shared" si="22"/>
        <v xml:space="preserve"> x</v>
      </c>
      <c r="N141" s="725"/>
      <c r="O141" s="95" t="s">
        <v>880</v>
      </c>
      <c r="P141" s="104">
        <v>6000</v>
      </c>
      <c r="Q141" s="106" t="e">
        <f t="shared" si="23"/>
        <v>#DIV/0!</v>
      </c>
      <c r="R141" s="128">
        <v>0.02</v>
      </c>
      <c r="S141" s="95">
        <f t="shared" si="24"/>
        <v>0</v>
      </c>
      <c r="T141" s="328" t="e">
        <f t="shared" si="25"/>
        <v>#DIV/0!</v>
      </c>
      <c r="U141" s="910"/>
      <c r="V141" s="129" t="b">
        <f t="shared" si="17"/>
        <v>0</v>
      </c>
      <c r="W141" s="101" t="str">
        <f t="shared" si="18"/>
        <v xml:space="preserve">FALSE </v>
      </c>
      <c r="Y141" s="94" t="s">
        <v>921</v>
      </c>
      <c r="Z141" s="130">
        <f>SUMIFS($K$116:$K$167,$D$116:$D$167,$Z$136:$AG$136,$W$116:$W$167,$Y$136:$Y$144)*$R$15</f>
        <v>0</v>
      </c>
      <c r="AA141" s="130">
        <f>SUMIFS($K$116:$K$167,$D$116:$D$167,$Z$136:$AG$136,$W$116:$W$167,$Y$136:$Y$144)*$R$15</f>
        <v>0</v>
      </c>
      <c r="AB141" s="130">
        <f>SUMIFS($K$116:$K$167,$D$116:$D$167,$Z$136:$AG$136,$W$116:$W$167,$Y$136:$Y$144)*$R$15</f>
        <v>0</v>
      </c>
      <c r="AC141" s="130">
        <f>SUMIFS($K$116:$K$167,$D$116:$D$167,$Z$136:$AG$136,$W$116:$W$167,$Y$136:$Y$144)*$R$15</f>
        <v>0</v>
      </c>
      <c r="AD141" s="130">
        <f>SUMIFS($K$116:$K$167,$D$116:$D$167,$Z$136:$AG$136,$W$116:$W$167,$Y$136:$Y$144)*$R$15</f>
        <v>0</v>
      </c>
      <c r="AE141" s="130">
        <f>SUMIFS($K$116:$K$167,$D$116:$D$167,$Z$136:$AG$136,$W$116:$W$167,$Y$136:$Y$144)*$R$15</f>
        <v>0</v>
      </c>
      <c r="AF141" s="130">
        <f>SUMIFS($K$116:$K$167,$D$116:$D$167,$Z$136:$AG$136,$W$116:$W$167,$Y$136:$Y$144)*$R$15</f>
        <v>0</v>
      </c>
      <c r="AG141" s="130">
        <f>SUMIFS($K$116:$K$167,$D$116:$D$167,$Z$136:$AG$136,$W$116:$W$167,$Y$136:$Y$144)*$R$15</f>
        <v>0</v>
      </c>
      <c r="AH141" s="411"/>
      <c r="AI141" s="411"/>
      <c r="AJ141" s="411"/>
      <c r="AK141" s="411"/>
      <c r="AL141" s="411"/>
      <c r="AM141" s="411"/>
      <c r="AN141" s="94" t="s">
        <v>921</v>
      </c>
      <c r="AO141" s="130">
        <f>SUMIFS($S$116:$S$167,$D$116:$D$167,$AO$136:$AV$136,$W$116:$W$167,$AN$137:$AN$144)</f>
        <v>0</v>
      </c>
      <c r="AP141" s="130">
        <f>SUMIFS($S$116:$S$167,$D$116:$D$167,$AO$136:$AV$136,$W$116:$W$167,$AN$137:$AN$144)</f>
        <v>0</v>
      </c>
      <c r="AQ141" s="130">
        <f>SUMIFS($S$116:$S$167,$D$116:$D$167,$AO$136:$AV$136,$W$116:$W$167,$AN$137:$AN$144)</f>
        <v>0</v>
      </c>
      <c r="AR141" s="130">
        <f>SUMIFS($S$116:$S$167,$D$116:$D$167,$AO$136:$AV$136,$W$116:$W$167,$AN$137:$AN$144)</f>
        <v>0</v>
      </c>
      <c r="AS141" s="130">
        <f>SUMIFS($S$116:$S$167,$D$116:$D$167,$AO$136:$AV$136,$W$116:$W$167,$AN$137:$AN$144)</f>
        <v>0</v>
      </c>
      <c r="AT141" s="130">
        <f>SUMIFS($S$116:$S$167,$D$116:$D$167,$AO$136:$AV$136,$W$116:$W$167,$AN$137:$AN$144)</f>
        <v>0</v>
      </c>
      <c r="AU141" s="130">
        <f>SUMIFS($S$116:$S$167,$D$116:$D$167,$AO$136:$AV$136,$W$116:$W$167,$AN$137:$AN$144)</f>
        <v>0</v>
      </c>
      <c r="AV141" s="130">
        <f>SUMIFS($S$116:$S$167,$D$116:$D$167,$AO$136:$AV$136,$W$116:$W$167,$AN$137:$AN$144)</f>
        <v>0</v>
      </c>
      <c r="AW141" s="411"/>
      <c r="BJ141" s="391"/>
    </row>
    <row r="142" spans="1:62" s="5" customFormat="1" ht="19.95" customHeight="1" outlineLevel="1">
      <c r="A142" s="406">
        <v>26</v>
      </c>
      <c r="B142" s="97"/>
      <c r="C142" s="98"/>
      <c r="D142" s="98"/>
      <c r="E142" s="99"/>
      <c r="F142" s="98"/>
      <c r="G142" s="100"/>
      <c r="H142" s="382"/>
      <c r="I142" s="104" t="str">
        <f t="shared" si="19"/>
        <v/>
      </c>
      <c r="J142" s="96"/>
      <c r="K142" s="96" t="b">
        <f t="shared" si="20"/>
        <v>0</v>
      </c>
      <c r="L142" s="96">
        <f t="shared" si="21"/>
        <v>0</v>
      </c>
      <c r="M142" s="724" t="str">
        <f t="shared" si="22"/>
        <v xml:space="preserve"> x</v>
      </c>
      <c r="N142" s="725"/>
      <c r="O142" s="95" t="s">
        <v>880</v>
      </c>
      <c r="P142" s="104">
        <v>6000</v>
      </c>
      <c r="Q142" s="106" t="e">
        <f t="shared" si="23"/>
        <v>#DIV/0!</v>
      </c>
      <c r="R142" s="128">
        <v>0.02</v>
      </c>
      <c r="S142" s="95">
        <f t="shared" si="24"/>
        <v>0</v>
      </c>
      <c r="T142" s="328" t="e">
        <f t="shared" si="25"/>
        <v>#DIV/0!</v>
      </c>
      <c r="U142" s="910"/>
      <c r="V142" s="129" t="b">
        <f t="shared" si="17"/>
        <v>0</v>
      </c>
      <c r="W142" s="101" t="str">
        <f t="shared" si="18"/>
        <v xml:space="preserve">FALSE </v>
      </c>
      <c r="Y142" s="94" t="s">
        <v>922</v>
      </c>
      <c r="Z142" s="130">
        <f>SUMIFS($K$116:$K$167,$D$116:$D$167,$Z$136:$AG$136,$W$116:$W$167,$Y$136:$Y$144)*$R$15</f>
        <v>0</v>
      </c>
      <c r="AA142" s="130">
        <f>SUMIFS($K$116:$K$167,$D$116:$D$167,$Z$136:$AG$136,$W$116:$W$167,$Y$136:$Y$144)*$R$15</f>
        <v>0</v>
      </c>
      <c r="AB142" s="130">
        <f>SUMIFS($K$116:$K$167,$D$116:$D$167,$Z$136:$AG$136,$W$116:$W$167,$Y$136:$Y$144)*$R$15</f>
        <v>0</v>
      </c>
      <c r="AC142" s="130">
        <f>SUMIFS($K$116:$K$167,$D$116:$D$167,$Z$136:$AG$136,$W$116:$W$167,$Y$136:$Y$144)*$R$15</f>
        <v>0</v>
      </c>
      <c r="AD142" s="130">
        <f>SUMIFS($K$116:$K$167,$D$116:$D$167,$Z$136:$AG$136,$W$116:$W$167,$Y$136:$Y$144)*$R$15</f>
        <v>60.754791999999988</v>
      </c>
      <c r="AE142" s="130">
        <f>SUMIFS($K$116:$K$167,$D$116:$D$167,$Z$136:$AG$136,$W$116:$W$167,$Y$136:$Y$144)*$R$15</f>
        <v>0</v>
      </c>
      <c r="AF142" s="130">
        <f>SUMIFS($K$116:$K$167,$D$116:$D$167,$Z$136:$AG$136,$W$116:$W$167,$Y$136:$Y$144)*$R$15</f>
        <v>0</v>
      </c>
      <c r="AG142" s="130">
        <f>SUMIFS($K$116:$K$167,$D$116:$D$167,$Z$136:$AG$136,$W$116:$W$167,$Y$136:$Y$144)*$R$15</f>
        <v>0</v>
      </c>
      <c r="AH142" s="411"/>
      <c r="AI142" s="411"/>
      <c r="AJ142" s="411"/>
      <c r="AK142" s="411"/>
      <c r="AL142" s="411"/>
      <c r="AM142" s="411"/>
      <c r="AN142" s="94" t="s">
        <v>922</v>
      </c>
      <c r="AO142" s="130">
        <f>SUMIFS($S$116:$S$167,$D$116:$D$167,$AO$136:$AV$136,$W$116:$W$167,$AN$137:$AN$144)</f>
        <v>0</v>
      </c>
      <c r="AP142" s="130">
        <f>SUMIFS($S$116:$S$167,$D$116:$D$167,$AO$136:$AV$136,$W$116:$W$167,$AN$137:$AN$144)</f>
        <v>0</v>
      </c>
      <c r="AQ142" s="130">
        <f>SUMIFS($S$116:$S$167,$D$116:$D$167,$AO$136:$AV$136,$W$116:$W$167,$AN$137:$AN$144)</f>
        <v>0</v>
      </c>
      <c r="AR142" s="130">
        <f>SUMIFS($S$116:$S$167,$D$116:$D$167,$AO$136:$AV$136,$W$116:$W$167,$AN$137:$AN$144)</f>
        <v>0</v>
      </c>
      <c r="AS142" s="130">
        <f>SUMIFS($S$116:$S$167,$D$116:$D$167,$AO$136:$AV$136,$W$116:$W$167,$AN$137:$AN$144)</f>
        <v>6</v>
      </c>
      <c r="AT142" s="130">
        <f>SUMIFS($S$116:$S$167,$D$116:$D$167,$AO$136:$AV$136,$W$116:$W$167,$AN$137:$AN$144)</f>
        <v>0</v>
      </c>
      <c r="AU142" s="130">
        <f>SUMIFS($S$116:$S$167,$D$116:$D$167,$AO$136:$AV$136,$W$116:$W$167,$AN$137:$AN$144)</f>
        <v>0</v>
      </c>
      <c r="AV142" s="130">
        <f>SUMIFS($S$116:$S$167,$D$116:$D$167,$AO$136:$AV$136,$W$116:$W$167,$AN$137:$AN$144)</f>
        <v>0</v>
      </c>
      <c r="AW142" s="411"/>
      <c r="BJ142" s="391"/>
    </row>
    <row r="143" spans="1:62" s="5" customFormat="1" ht="19.95" customHeight="1" outlineLevel="1">
      <c r="A143" s="406">
        <v>27</v>
      </c>
      <c r="B143" s="97"/>
      <c r="C143" s="98"/>
      <c r="D143" s="98"/>
      <c r="E143" s="99"/>
      <c r="F143" s="98"/>
      <c r="G143" s="100"/>
      <c r="H143" s="382"/>
      <c r="I143" s="104" t="str">
        <f t="shared" si="19"/>
        <v/>
      </c>
      <c r="J143" s="96"/>
      <c r="K143" s="96" t="b">
        <f t="shared" si="20"/>
        <v>0</v>
      </c>
      <c r="L143" s="96">
        <f t="shared" si="21"/>
        <v>0</v>
      </c>
      <c r="M143" s="724" t="str">
        <f t="shared" si="22"/>
        <v xml:space="preserve"> x</v>
      </c>
      <c r="N143" s="725"/>
      <c r="O143" s="95" t="s">
        <v>880</v>
      </c>
      <c r="P143" s="104">
        <v>6000</v>
      </c>
      <c r="Q143" s="106" t="e">
        <f t="shared" si="23"/>
        <v>#DIV/0!</v>
      </c>
      <c r="R143" s="128">
        <v>0.02</v>
      </c>
      <c r="S143" s="95">
        <f t="shared" si="24"/>
        <v>0</v>
      </c>
      <c r="T143" s="328" t="e">
        <f t="shared" si="25"/>
        <v>#DIV/0!</v>
      </c>
      <c r="U143" s="910"/>
      <c r="V143" s="129" t="b">
        <f t="shared" si="17"/>
        <v>0</v>
      </c>
      <c r="W143" s="101" t="str">
        <f t="shared" si="18"/>
        <v xml:space="preserve">FALSE </v>
      </c>
      <c r="Y143" s="94" t="s">
        <v>923</v>
      </c>
      <c r="Z143" s="130">
        <f>SUMIFS($K$116:$K$167,$D$116:$D$167,$Z$136:$AG$136,$W$116:$W$167,$Y$136:$Y$144)*$R$15</f>
        <v>0</v>
      </c>
      <c r="AA143" s="130">
        <f>SUMIFS($K$116:$K$167,$D$116:$D$167,$Z$136:$AG$136,$W$116:$W$167,$Y$136:$Y$144)*$R$15</f>
        <v>0</v>
      </c>
      <c r="AB143" s="130">
        <f>SUMIFS($K$116:$K$167,$D$116:$D$167,$Z$136:$AG$136,$W$116:$W$167,$Y$136:$Y$144)*$R$15</f>
        <v>0</v>
      </c>
      <c r="AC143" s="130">
        <f>SUMIFS($K$116:$K$167,$D$116:$D$167,$Z$136:$AG$136,$W$116:$W$167,$Y$136:$Y$144)*$R$15</f>
        <v>0</v>
      </c>
      <c r="AD143" s="130">
        <f>SUMIFS($K$116:$K$167,$D$116:$D$167,$Z$136:$AG$136,$W$116:$W$167,$Y$136:$Y$144)*$R$15</f>
        <v>0</v>
      </c>
      <c r="AE143" s="130">
        <f>SUMIFS($K$116:$K$167,$D$116:$D$167,$Z$136:$AG$136,$W$116:$W$167,$Y$136:$Y$144)*$R$15</f>
        <v>0</v>
      </c>
      <c r="AF143" s="130">
        <f>SUMIFS($K$116:$K$167,$D$116:$D$167,$Z$136:$AG$136,$W$116:$W$167,$Y$136:$Y$144)*$R$15</f>
        <v>0</v>
      </c>
      <c r="AG143" s="130">
        <f>SUMIFS($K$116:$K$167,$D$116:$D$167,$Z$136:$AG$136,$W$116:$W$167,$Y$136:$Y$144)*$R$15</f>
        <v>0</v>
      </c>
      <c r="AH143" s="411"/>
      <c r="AI143" s="426"/>
      <c r="AJ143" s="426"/>
      <c r="AK143" s="426"/>
      <c r="AL143" s="426"/>
      <c r="AM143" s="426"/>
      <c r="AN143" s="94" t="s">
        <v>923</v>
      </c>
      <c r="AO143" s="130">
        <f>SUMIFS($S$116:$S$167,$D$116:$D$167,$AO$136:$AV$136,$W$116:$W$167,$AN$137:$AN$144)</f>
        <v>0</v>
      </c>
      <c r="AP143" s="130">
        <f>SUMIFS($S$116:$S$167,$D$116:$D$167,$AO$136:$AV$136,$W$116:$W$167,$AN$137:$AN$144)</f>
        <v>0</v>
      </c>
      <c r="AQ143" s="130">
        <f>SUMIFS($S$116:$S$167,$D$116:$D$167,$AO$136:$AV$136,$W$116:$W$167,$AN$137:$AN$144)</f>
        <v>0</v>
      </c>
      <c r="AR143" s="130">
        <f>SUMIFS($S$116:$S$167,$D$116:$D$167,$AO$136:$AV$136,$W$116:$W$167,$AN$137:$AN$144)</f>
        <v>0</v>
      </c>
      <c r="AS143" s="130">
        <f>SUMIFS($S$116:$S$167,$D$116:$D$167,$AO$136:$AV$136,$W$116:$W$167,$AN$137:$AN$144)</f>
        <v>0</v>
      </c>
      <c r="AT143" s="130">
        <f>SUMIFS($S$116:$S$167,$D$116:$D$167,$AO$136:$AV$136,$W$116:$W$167,$AN$137:$AN$144)</f>
        <v>0</v>
      </c>
      <c r="AU143" s="130">
        <f>SUMIFS($S$116:$S$167,$D$116:$D$167,$AO$136:$AV$136,$W$116:$W$167,$AN$137:$AN$144)</f>
        <v>0</v>
      </c>
      <c r="AV143" s="130">
        <f>SUMIFS($S$116:$S$167,$D$116:$D$167,$AO$136:$AV$136,$W$116:$W$167,$AN$137:$AN$144)</f>
        <v>0</v>
      </c>
      <c r="AW143" s="411"/>
      <c r="BJ143" s="391"/>
    </row>
    <row r="144" spans="1:62" s="5" customFormat="1" ht="19.95" customHeight="1" outlineLevel="1">
      <c r="A144" s="406">
        <v>28</v>
      </c>
      <c r="B144" s="97"/>
      <c r="C144" s="98"/>
      <c r="D144" s="98"/>
      <c r="E144" s="99"/>
      <c r="F144" s="98"/>
      <c r="G144" s="100"/>
      <c r="H144" s="382"/>
      <c r="I144" s="104" t="str">
        <f t="shared" si="19"/>
        <v/>
      </c>
      <c r="J144" s="96"/>
      <c r="K144" s="96" t="b">
        <f t="shared" si="20"/>
        <v>0</v>
      </c>
      <c r="L144" s="96">
        <f t="shared" si="21"/>
        <v>0</v>
      </c>
      <c r="M144" s="724" t="str">
        <f t="shared" si="22"/>
        <v xml:space="preserve"> x</v>
      </c>
      <c r="N144" s="725"/>
      <c r="O144" s="95" t="s">
        <v>880</v>
      </c>
      <c r="P144" s="104">
        <v>6000</v>
      </c>
      <c r="Q144" s="106" t="e">
        <f t="shared" si="23"/>
        <v>#DIV/0!</v>
      </c>
      <c r="R144" s="128">
        <v>0.02</v>
      </c>
      <c r="S144" s="95">
        <f t="shared" si="24"/>
        <v>0</v>
      </c>
      <c r="T144" s="328" t="e">
        <f t="shared" si="25"/>
        <v>#DIV/0!</v>
      </c>
      <c r="U144" s="910"/>
      <c r="V144" s="129" t="b">
        <f t="shared" si="17"/>
        <v>0</v>
      </c>
      <c r="W144" s="101" t="str">
        <f t="shared" si="18"/>
        <v xml:space="preserve">FALSE </v>
      </c>
      <c r="Y144" s="94" t="s">
        <v>924</v>
      </c>
      <c r="Z144" s="130">
        <f>SUMIFS($K$116:$K$167,$D$116:$D$167,$Z$136:$AG$136,$W$116:$W$167,$Y$136:$Y$144)*$R$15</f>
        <v>0</v>
      </c>
      <c r="AA144" s="130">
        <f>SUMIFS($K$116:$K$167,$D$116:$D$167,$Z$136:$AG$136,$W$116:$W$167,$Y$136:$Y$144)*$R$15</f>
        <v>0</v>
      </c>
      <c r="AB144" s="130">
        <f>SUMIFS($K$116:$K$167,$D$116:$D$167,$Z$136:$AG$136,$W$116:$W$167,$Y$136:$Y$144)*$R$15</f>
        <v>0</v>
      </c>
      <c r="AC144" s="130">
        <f>SUMIFS($K$116:$K$167,$D$116:$D$167,$Z$136:$AG$136,$W$116:$W$167,$Y$136:$Y$144)*$R$15</f>
        <v>0</v>
      </c>
      <c r="AD144" s="130">
        <f>SUMIFS($K$116:$K$167,$D$116:$D$167,$Z$136:$AG$136,$W$116:$W$167,$Y$136:$Y$144)*$R$15</f>
        <v>0</v>
      </c>
      <c r="AE144" s="130">
        <f>SUMIFS($K$116:$K$167,$D$116:$D$167,$Z$136:$AG$136,$W$116:$W$167,$Y$136:$Y$144)*$R$15</f>
        <v>0</v>
      </c>
      <c r="AF144" s="130">
        <f>SUMIFS($K$116:$K$167,$D$116:$D$167,$Z$136:$AG$136,$W$116:$W$167,$Y$136:$Y$144)*$R$15</f>
        <v>0</v>
      </c>
      <c r="AG144" s="130">
        <f>SUMIFS($K$116:$K$167,$D$116:$D$167,$Z$136:$AG$136,$W$116:$W$167,$Y$136:$Y$144)*$R$15</f>
        <v>0</v>
      </c>
      <c r="AH144" s="411">
        <f>SUM(Z137:AG144)</f>
        <v>60.754791999999988</v>
      </c>
      <c r="AI144" s="397"/>
      <c r="AJ144" s="397"/>
      <c r="AK144" s="397"/>
      <c r="AL144" s="397"/>
      <c r="AM144" s="397"/>
      <c r="AN144" s="94" t="s">
        <v>924</v>
      </c>
      <c r="AO144" s="130">
        <f>SUMIFS($S$116:$S$167,$D$116:$D$167,$AO$136:$AV$136,$W$116:$W$167,$AN$137:$AN$144)</f>
        <v>0</v>
      </c>
      <c r="AP144" s="130">
        <f>SUMIFS($S$116:$S$167,$D$116:$D$167,$AO$136:$AV$136,$W$116:$W$167,$AN$137:$AN$144)</f>
        <v>0</v>
      </c>
      <c r="AQ144" s="130">
        <f>SUMIFS($S$116:$S$167,$D$116:$D$167,$AO$136:$AV$136,$W$116:$W$167,$AN$137:$AN$144)</f>
        <v>0</v>
      </c>
      <c r="AR144" s="130">
        <f>SUMIFS($S$116:$S$167,$D$116:$D$167,$AO$136:$AV$136,$W$116:$W$167,$AN$137:$AN$144)</f>
        <v>0</v>
      </c>
      <c r="AS144" s="130">
        <f>SUMIFS($S$116:$S$167,$D$116:$D$167,$AO$136:$AV$136,$W$116:$W$167,$AN$137:$AN$144)</f>
        <v>0</v>
      </c>
      <c r="AT144" s="130">
        <f>SUMIFS($S$116:$S$167,$D$116:$D$167,$AO$136:$AV$136,$W$116:$W$167,$AN$137:$AN$144)</f>
        <v>0</v>
      </c>
      <c r="AU144" s="130">
        <f>SUMIFS($S$116:$S$167,$D$116:$D$167,$AO$136:$AV$136,$W$116:$W$167,$AN$137:$AN$144)</f>
        <v>0</v>
      </c>
      <c r="AV144" s="130">
        <f>SUMIFS($S$116:$S$167,$D$116:$D$167,$AO$136:$AV$136,$W$116:$W$167,$AN$137:$AN$144)</f>
        <v>0</v>
      </c>
      <c r="AW144" s="411">
        <f>SUM(AO137:AV144)</f>
        <v>6</v>
      </c>
      <c r="BJ144" s="391"/>
    </row>
    <row r="145" spans="1:62" s="5" customFormat="1" ht="19.95" customHeight="1" outlineLevel="1">
      <c r="A145" s="406">
        <v>29</v>
      </c>
      <c r="B145" s="97"/>
      <c r="C145" s="412"/>
      <c r="D145" s="412"/>
      <c r="E145" s="416"/>
      <c r="F145" s="412"/>
      <c r="G145" s="417"/>
      <c r="H145" s="418"/>
      <c r="I145" s="104" t="str">
        <f t="shared" si="19"/>
        <v/>
      </c>
      <c r="J145" s="96"/>
      <c r="K145" s="96" t="b">
        <f t="shared" si="20"/>
        <v>0</v>
      </c>
      <c r="L145" s="96">
        <f t="shared" si="21"/>
        <v>0</v>
      </c>
      <c r="M145" s="724" t="str">
        <f t="shared" si="22"/>
        <v xml:space="preserve"> x</v>
      </c>
      <c r="N145" s="725"/>
      <c r="O145" s="95" t="s">
        <v>880</v>
      </c>
      <c r="P145" s="104">
        <v>6000</v>
      </c>
      <c r="Q145" s="106" t="e">
        <f t="shared" si="23"/>
        <v>#DIV/0!</v>
      </c>
      <c r="R145" s="128">
        <v>0.02</v>
      </c>
      <c r="S145" s="95">
        <f t="shared" si="24"/>
        <v>0</v>
      </c>
      <c r="T145" s="328" t="e">
        <f t="shared" si="25"/>
        <v>#DIV/0!</v>
      </c>
      <c r="U145" s="910"/>
      <c r="V145" s="129" t="b">
        <f t="shared" si="17"/>
        <v>0</v>
      </c>
      <c r="W145" s="101" t="str">
        <f t="shared" si="18"/>
        <v xml:space="preserve">FALSE </v>
      </c>
      <c r="Y145" s="413" t="s">
        <v>925</v>
      </c>
      <c r="Z145" s="421">
        <v>10</v>
      </c>
      <c r="AA145" s="421">
        <v>15</v>
      </c>
      <c r="AB145" s="421">
        <v>20</v>
      </c>
      <c r="AC145" s="421">
        <v>25</v>
      </c>
      <c r="AD145" s="421">
        <v>30</v>
      </c>
      <c r="AE145" s="421">
        <v>35</v>
      </c>
      <c r="AF145" s="421">
        <v>40</v>
      </c>
      <c r="AG145" s="421">
        <v>50</v>
      </c>
      <c r="AH145" s="421">
        <v>55</v>
      </c>
      <c r="AI145" s="421">
        <v>60</v>
      </c>
      <c r="AJ145" s="397"/>
      <c r="AK145" s="397"/>
      <c r="AL145" s="397"/>
      <c r="AM145" s="397"/>
      <c r="AN145" s="411"/>
      <c r="AO145" s="411"/>
      <c r="AP145" s="411"/>
      <c r="AQ145" s="411"/>
      <c r="AR145" s="411"/>
      <c r="AS145" s="411"/>
      <c r="AT145" s="411"/>
      <c r="AU145" s="411"/>
      <c r="AV145" s="411"/>
      <c r="AW145" s="411"/>
      <c r="BJ145" s="391"/>
    </row>
    <row r="146" spans="1:62" s="5" customFormat="1" ht="19.95" customHeight="1" outlineLevel="1">
      <c r="A146" s="406">
        <v>30</v>
      </c>
      <c r="B146" s="97"/>
      <c r="C146" s="408"/>
      <c r="D146" s="408"/>
      <c r="E146" s="408"/>
      <c r="F146" s="408"/>
      <c r="G146" s="408"/>
      <c r="H146" s="423"/>
      <c r="I146" s="104" t="str">
        <f t="shared" si="19"/>
        <v/>
      </c>
      <c r="J146" s="96"/>
      <c r="K146" s="96" t="b">
        <f t="shared" si="20"/>
        <v>0</v>
      </c>
      <c r="L146" s="96">
        <f t="shared" si="21"/>
        <v>0</v>
      </c>
      <c r="M146" s="724" t="str">
        <f t="shared" si="22"/>
        <v xml:space="preserve"> x</v>
      </c>
      <c r="N146" s="725"/>
      <c r="O146" s="95" t="s">
        <v>880</v>
      </c>
      <c r="P146" s="104">
        <v>6000</v>
      </c>
      <c r="Q146" s="106" t="e">
        <f t="shared" si="23"/>
        <v>#DIV/0!</v>
      </c>
      <c r="R146" s="128">
        <v>0.02</v>
      </c>
      <c r="S146" s="95">
        <f t="shared" si="24"/>
        <v>0</v>
      </c>
      <c r="T146" s="328" t="e">
        <f t="shared" si="25"/>
        <v>#DIV/0!</v>
      </c>
      <c r="U146" s="910"/>
      <c r="V146" s="129" t="b">
        <f t="shared" si="17"/>
        <v>0</v>
      </c>
      <c r="W146" s="101" t="str">
        <f t="shared" si="18"/>
        <v xml:space="preserve">FALSE </v>
      </c>
      <c r="Y146" s="94" t="s">
        <v>926</v>
      </c>
      <c r="Z146" s="130">
        <f>SUMIFS($K$116:$K$167,$E$116:$E$167,$Z$145:$AI$145,$W$116:$W$167,$Y$146:$Y$150)*$R$15</f>
        <v>0</v>
      </c>
      <c r="AA146" s="130">
        <f>SUMIFS($K$116:$K$167,$E$116:$E$167,$Z$145:$AI$145,$W$116:$W$167,$Y$146:$Y$171)*$R$15</f>
        <v>0</v>
      </c>
      <c r="AB146" s="130">
        <f>SUMIFS($K$116:$K$167,$E$116:$E$167,$Z$145:$AI$145,$W$116:$W$167,$Y$146:$Y$171)*$R$15</f>
        <v>0</v>
      </c>
      <c r="AC146" s="130">
        <f>SUMIFS($K$116:$K$167,$E$116:$E$167,$Z$145:$AI$145,$W$116:$W$167,$Y$146:$Y$171)*$R$15</f>
        <v>0</v>
      </c>
      <c r="AD146" s="130">
        <f>SUMIFS($K$116:$K$167,$E$116:$E$167,$Z$145:$AI$145,$W$116:$W$167,$Y$146:$Y$171)*$R$15</f>
        <v>0</v>
      </c>
      <c r="AE146" s="130">
        <f>SUMIFS($K$116:$K$167,$E$116:$E$167,$Z$145:$AI$145,$W$116:$W$167,$Y$146:$Y$171)*$R$15</f>
        <v>0</v>
      </c>
      <c r="AF146" s="130">
        <f>SUMIFS($K$116:$K$167,$E$116:$E$167,$Z$145:$AI$145,$W$116:$W$167,$Y$146:$Y$171)*$R$15</f>
        <v>0</v>
      </c>
      <c r="AG146" s="130">
        <f>SUMIFS($K$116:$K$167,$E$116:$E$167,$Z$145:$AI$145,$W$116:$W$167,$Y$146:$Y$171)*$R$15</f>
        <v>0</v>
      </c>
      <c r="AH146" s="130">
        <f>SUMIFS($K$116:$K$167,$E$116:$E$167,$Z$145:$AI$145,$W$116:$W$167,$Y$146:$Y$171)*$R$15</f>
        <v>0</v>
      </c>
      <c r="AI146" s="130">
        <f>SUMIFS($K$116:$K$167,$E$116:$E$167,$Z$145:$AI$145,$W$116:$W$167,$Y$146:$Y$171)*$R$15</f>
        <v>0</v>
      </c>
      <c r="AJ146" s="427"/>
      <c r="AK146" s="427"/>
      <c r="AL146" s="427"/>
      <c r="AM146" s="427"/>
      <c r="AN146" s="427"/>
      <c r="AO146" s="411"/>
      <c r="AP146" s="411"/>
      <c r="AQ146" s="411"/>
      <c r="AR146" s="411"/>
      <c r="AS146" s="411"/>
      <c r="AT146" s="411"/>
      <c r="AU146" s="411"/>
      <c r="AV146" s="411"/>
      <c r="AW146" s="411"/>
      <c r="BJ146" s="391"/>
    </row>
    <row r="147" spans="1:62" s="5" customFormat="1" ht="19.95" customHeight="1" outlineLevel="1">
      <c r="A147" s="406">
        <v>31</v>
      </c>
      <c r="B147" s="97"/>
      <c r="C147" s="408"/>
      <c r="D147" s="408"/>
      <c r="E147" s="408"/>
      <c r="F147" s="408"/>
      <c r="G147" s="408"/>
      <c r="H147" s="423"/>
      <c r="I147" s="104" t="str">
        <f t="shared" si="19"/>
        <v/>
      </c>
      <c r="J147" s="96"/>
      <c r="K147" s="96" t="b">
        <f t="shared" si="20"/>
        <v>0</v>
      </c>
      <c r="L147" s="96">
        <f t="shared" si="21"/>
        <v>0</v>
      </c>
      <c r="M147" s="724" t="str">
        <f t="shared" si="22"/>
        <v xml:space="preserve"> x</v>
      </c>
      <c r="N147" s="725"/>
      <c r="O147" s="95" t="s">
        <v>880</v>
      </c>
      <c r="P147" s="104">
        <v>6000</v>
      </c>
      <c r="Q147" s="106" t="e">
        <f t="shared" si="23"/>
        <v>#DIV/0!</v>
      </c>
      <c r="R147" s="128">
        <v>0.02</v>
      </c>
      <c r="S147" s="95">
        <f t="shared" si="24"/>
        <v>0</v>
      </c>
      <c r="T147" s="328" t="e">
        <f t="shared" si="25"/>
        <v>#DIV/0!</v>
      </c>
      <c r="U147" s="910"/>
      <c r="V147" s="129" t="b">
        <f t="shared" si="17"/>
        <v>0</v>
      </c>
      <c r="W147" s="101" t="str">
        <f t="shared" si="18"/>
        <v xml:space="preserve">FALSE </v>
      </c>
      <c r="Y147" s="94" t="s">
        <v>927</v>
      </c>
      <c r="Z147" s="130">
        <f>SUMIFS($K$116:$K$167,$E$116:$E$167,$Z$145:$AI$145,$W$116:$W$167,$Y$146:$Y$171)*$R$15</f>
        <v>0</v>
      </c>
      <c r="AA147" s="130">
        <f>SUMIFS($K$116:$K$167,$E$116:$E$167,$Z$145:$AI$145,$W$116:$W$167,$Y$146:$Y$171)*$R$15</f>
        <v>0</v>
      </c>
      <c r="AB147" s="130">
        <f>SUMIFS($K$116:$K$167,$E$116:$E$167,$Z$145:$AI$145,$W$116:$W$167,$Y$146:$Y$171)*$R$15</f>
        <v>0</v>
      </c>
      <c r="AC147" s="130">
        <f>SUMIFS($K$116:$K$167,$E$116:$E$167,$Z$145:$AI$145,$W$116:$W$167,$Y$146:$Y$171)*$R$15</f>
        <v>0</v>
      </c>
      <c r="AD147" s="130">
        <f>SUMIFS($K$116:$K$167,$E$116:$E$167,$Z$145:$AI$145,$W$116:$W$167,$Y$146:$Y$171)*$R$15</f>
        <v>0</v>
      </c>
      <c r="AE147" s="130">
        <f>SUMIFS($K$116:$K$167,$E$116:$E$167,$Z$145:$AI$145,$W$116:$W$167,$Y$146:$Y$171)*$R$15</f>
        <v>0</v>
      </c>
      <c r="AF147" s="130">
        <f>SUMIFS($K$116:$K$167,$E$116:$E$167,$Z$145:$AI$145,$W$116:$W$167,$Y$146:$Y$171)*$R$15</f>
        <v>0</v>
      </c>
      <c r="AG147" s="130">
        <f>SUMIFS($K$116:$K$167,$E$116:$E$167,$Z$145:$AI$145,$W$116:$W$167,$Y$146:$Y$171)*$R$15</f>
        <v>0</v>
      </c>
      <c r="AH147" s="130">
        <f>SUMIFS($K$116:$K$167,$E$116:$E$167,$Z$145:$AI$145,$W$116:$W$167,$Y$146:$Y$171)*$R$15</f>
        <v>0</v>
      </c>
      <c r="AI147" s="130">
        <f>SUMIFS($K$116:$K$167,$E$116:$E$167,$Z$145:$AI$145,$W$116:$W$167,$Y$146:$Y$171)*$R$15</f>
        <v>0</v>
      </c>
      <c r="AJ147" s="397"/>
      <c r="AK147" s="397"/>
      <c r="AL147" s="397"/>
      <c r="AM147" s="397"/>
      <c r="AN147" s="397"/>
      <c r="AO147" s="397"/>
      <c r="AP147" s="397"/>
      <c r="AQ147" s="397"/>
      <c r="AR147" s="397"/>
      <c r="AS147" s="397"/>
      <c r="AT147" s="71"/>
      <c r="AW147" s="79"/>
      <c r="BJ147" s="391"/>
    </row>
    <row r="148" spans="1:62" s="5" customFormat="1" ht="19.95" customHeight="1" outlineLevel="1">
      <c r="A148" s="406">
        <v>32</v>
      </c>
      <c r="B148" s="97"/>
      <c r="C148" s="98"/>
      <c r="D148" s="98"/>
      <c r="E148" s="99"/>
      <c r="F148" s="98"/>
      <c r="G148" s="100"/>
      <c r="H148" s="382"/>
      <c r="I148" s="104" t="str">
        <f t="shared" si="19"/>
        <v/>
      </c>
      <c r="J148" s="96"/>
      <c r="K148" s="96" t="b">
        <f t="shared" si="20"/>
        <v>0</v>
      </c>
      <c r="L148" s="96">
        <f t="shared" si="21"/>
        <v>0</v>
      </c>
      <c r="M148" s="724" t="str">
        <f t="shared" si="22"/>
        <v xml:space="preserve"> x</v>
      </c>
      <c r="N148" s="725"/>
      <c r="O148" s="95" t="s">
        <v>880</v>
      </c>
      <c r="P148" s="104">
        <v>6000</v>
      </c>
      <c r="Q148" s="106" t="e">
        <f t="shared" si="23"/>
        <v>#DIV/0!</v>
      </c>
      <c r="R148" s="128">
        <v>0.02</v>
      </c>
      <c r="S148" s="95">
        <f t="shared" si="24"/>
        <v>0</v>
      </c>
      <c r="T148" s="328" t="e">
        <f t="shared" si="25"/>
        <v>#DIV/0!</v>
      </c>
      <c r="U148" s="910"/>
      <c r="V148" s="129" t="b">
        <f t="shared" si="17"/>
        <v>0</v>
      </c>
      <c r="W148" s="101" t="str">
        <f t="shared" si="18"/>
        <v xml:space="preserve">FALSE </v>
      </c>
      <c r="Y148" s="94" t="s">
        <v>928</v>
      </c>
      <c r="Z148" s="130">
        <f>SUMIFS($K$116:$K$167,$E$116:$E$167,$Z$145:$AI$145,$W$116:$W$167,$Y$146:$Y$171)*$R$15</f>
        <v>0</v>
      </c>
      <c r="AA148" s="130">
        <f>SUMIFS($K$116:$K$167,$E$116:$E$167,$Z$145:$AI$145,$W$116:$W$167,$Y$146:$Y$171)*$R$15</f>
        <v>0</v>
      </c>
      <c r="AB148" s="130">
        <f>SUMIFS($K$116:$K$167,$E$116:$E$167,$Z$145:$AI$145,$W$116:$W$167,$Y$146:$Y$171)*$R$15</f>
        <v>0</v>
      </c>
      <c r="AC148" s="130">
        <f>SUMIFS($K$116:$K$167,$E$116:$E$167,$Z$145:$AI$145,$W$116:$W$167,$Y$146:$Y$171)*$R$15</f>
        <v>0</v>
      </c>
      <c r="AD148" s="130">
        <f>SUMIFS($K$116:$K$167,$E$116:$E$167,$Z$145:$AI$145,$W$116:$W$167,$Y$146:$Y$171)*$R$15</f>
        <v>0</v>
      </c>
      <c r="AE148" s="130">
        <f>SUMIFS($K$116:$K$167,$E$116:$E$167,$Z$145:$AI$145,$W$116:$W$167,$Y$146:$Y$171)*$R$15</f>
        <v>0</v>
      </c>
      <c r="AF148" s="130">
        <f>SUMIFS($K$116:$K$167,$E$116:$E$167,$Z$145:$AI$145,$W$116:$W$167,$Y$146:$Y$171)*$R$15</f>
        <v>0</v>
      </c>
      <c r="AG148" s="130">
        <f>SUMIFS($K$116:$K$167,$E$116:$E$167,$Z$145:$AI$145,$W$116:$W$167,$Y$146:$Y$171)*$R$15</f>
        <v>0</v>
      </c>
      <c r="AH148" s="130">
        <f>SUMIFS($K$116:$K$167,$E$116:$E$167,$Z$145:$AI$145,$W$116:$W$167,$Y$146:$Y$171)*$R$15</f>
        <v>0</v>
      </c>
      <c r="AI148" s="130">
        <f>SUMIFS($K$116:$K$167,$E$116:$E$167,$Z$145:$AI$145,$W$116:$W$167,$Y$146:$Y$171)*$R$15</f>
        <v>0</v>
      </c>
      <c r="BJ148" s="391"/>
    </row>
    <row r="149" spans="1:62" s="5" customFormat="1" ht="19.95" customHeight="1" outlineLevel="1">
      <c r="A149" s="406">
        <v>33</v>
      </c>
      <c r="B149" s="97"/>
      <c r="C149" s="98"/>
      <c r="D149" s="98"/>
      <c r="E149" s="99"/>
      <c r="F149" s="98"/>
      <c r="G149" s="100"/>
      <c r="H149" s="382"/>
      <c r="I149" s="104" t="str">
        <f t="shared" si="19"/>
        <v/>
      </c>
      <c r="J149" s="96"/>
      <c r="K149" s="96" t="b">
        <f t="shared" si="20"/>
        <v>0</v>
      </c>
      <c r="L149" s="96">
        <f t="shared" si="21"/>
        <v>0</v>
      </c>
      <c r="M149" s="724" t="str">
        <f t="shared" si="22"/>
        <v xml:space="preserve"> x</v>
      </c>
      <c r="N149" s="725"/>
      <c r="O149" s="95" t="s">
        <v>880</v>
      </c>
      <c r="P149" s="104">
        <v>6000</v>
      </c>
      <c r="Q149" s="106" t="e">
        <f t="shared" si="23"/>
        <v>#DIV/0!</v>
      </c>
      <c r="R149" s="128">
        <v>0.02</v>
      </c>
      <c r="S149" s="95">
        <f t="shared" si="24"/>
        <v>0</v>
      </c>
      <c r="T149" s="328" t="e">
        <f t="shared" si="25"/>
        <v>#DIV/0!</v>
      </c>
      <c r="U149" s="910"/>
      <c r="V149" s="129" t="b">
        <f t="shared" si="17"/>
        <v>0</v>
      </c>
      <c r="W149" s="101" t="str">
        <f t="shared" si="18"/>
        <v xml:space="preserve">FALSE </v>
      </c>
      <c r="Y149" s="94" t="s">
        <v>929</v>
      </c>
      <c r="Z149" s="130">
        <f>SUMIFS($K$116:$K$167,$E$116:$E$167,$Z$145:$AI$145,$W$116:$W$167,$Y$146:$Y$171)*$R$15</f>
        <v>0</v>
      </c>
      <c r="AA149" s="130">
        <f>SUMIFS($K$116:$K$167,$E$116:$E$167,$Z$145:$AI$145,$W$116:$W$167,$Y$146:$Y$171)*$R$15</f>
        <v>0</v>
      </c>
      <c r="AB149" s="130">
        <f>SUMIFS($K$116:$K$167,$E$116:$E$167,$Z$145:$AI$145,$W$116:$W$167,$Y$146:$Y$171)*$R$15</f>
        <v>0</v>
      </c>
      <c r="AC149" s="130">
        <f>SUMIFS($K$116:$K$167,$E$116:$E$167,$Z$145:$AI$145,$W$116:$W$167,$Y$146:$Y$171)*$R$15</f>
        <v>0</v>
      </c>
      <c r="AD149" s="130">
        <f>SUMIFS($K$116:$K$167,$E$116:$E$167,$Z$145:$AI$145,$W$116:$W$167,$Y$146:$Y$171)*$R$15</f>
        <v>0</v>
      </c>
      <c r="AE149" s="130">
        <f>SUMIFS($K$116:$K$167,$E$116:$E$167,$Z$145:$AI$145,$W$116:$W$167,$Y$146:$Y$171)*$R$15</f>
        <v>0</v>
      </c>
      <c r="AF149" s="130">
        <f>SUMIFS($K$116:$K$167,$E$116:$E$167,$Z$145:$AI$145,$W$116:$W$167,$Y$146:$Y$171)*$R$15</f>
        <v>0</v>
      </c>
      <c r="AG149" s="130">
        <f>SUMIFS($K$116:$K$167,$E$116:$E$167,$Z$145:$AI$145,$W$116:$W$167,$Y$146:$Y$171)*$R$15</f>
        <v>0</v>
      </c>
      <c r="AH149" s="130">
        <f>SUMIFS($K$116:$K$167,$E$116:$E$167,$Z$145:$AI$145,$W$116:$W$167,$Y$146:$Y$171)*$R$15</f>
        <v>0</v>
      </c>
      <c r="AI149" s="130">
        <f>SUMIFS($K$116:$K$167,$E$116:$E$167,$Z$145:$AI$145,$W$116:$W$167,$Y$146:$Y$171)*$R$15</f>
        <v>0</v>
      </c>
      <c r="BJ149" s="391"/>
    </row>
    <row r="150" spans="1:62" s="5" customFormat="1" ht="19.95" customHeight="1" outlineLevel="1">
      <c r="A150" s="406">
        <v>34</v>
      </c>
      <c r="B150" s="97"/>
      <c r="C150" s="412"/>
      <c r="D150" s="412"/>
      <c r="E150" s="416"/>
      <c r="F150" s="412"/>
      <c r="G150" s="417"/>
      <c r="H150" s="418"/>
      <c r="I150" s="104" t="str">
        <f t="shared" si="19"/>
        <v/>
      </c>
      <c r="J150" s="96"/>
      <c r="K150" s="96" t="b">
        <f t="shared" si="20"/>
        <v>0</v>
      </c>
      <c r="L150" s="96">
        <f t="shared" si="21"/>
        <v>0</v>
      </c>
      <c r="M150" s="724" t="str">
        <f t="shared" si="22"/>
        <v xml:space="preserve"> x</v>
      </c>
      <c r="N150" s="725"/>
      <c r="O150" s="95" t="s">
        <v>880</v>
      </c>
      <c r="P150" s="104">
        <v>6000</v>
      </c>
      <c r="Q150" s="106" t="e">
        <f t="shared" si="23"/>
        <v>#DIV/0!</v>
      </c>
      <c r="R150" s="128">
        <v>0.02</v>
      </c>
      <c r="S150" s="95">
        <f t="shared" si="24"/>
        <v>0</v>
      </c>
      <c r="T150" s="328" t="e">
        <f t="shared" si="25"/>
        <v>#DIV/0!</v>
      </c>
      <c r="U150" s="910"/>
      <c r="V150" s="129" t="b">
        <f t="shared" si="17"/>
        <v>0</v>
      </c>
      <c r="W150" s="101" t="str">
        <f t="shared" si="18"/>
        <v xml:space="preserve">FALSE </v>
      </c>
      <c r="Y150" s="94" t="s">
        <v>930</v>
      </c>
      <c r="Z150" s="130">
        <f>SUMIFS($K$116:$K$167,$E$116:$E$167,$Z$145:$AI$145,$W$116:$W$167,$Y$146:$Y$171)*$R$15</f>
        <v>0</v>
      </c>
      <c r="AA150" s="130">
        <f>SUMIFS($K$116:$K$167,$E$116:$E$167,$Z$145:$AI$145,$W$116:$W$167,$Y$146:$Y$171)*$R$15</f>
        <v>0</v>
      </c>
      <c r="AB150" s="130">
        <f>SUMIFS($K$116:$K$167,$E$116:$E$167,$Z$145:$AI$145,$W$116:$W$167,$Y$146:$Y$171)*$R$15</f>
        <v>0</v>
      </c>
      <c r="AC150" s="130">
        <f>SUMIFS($K$116:$K$167,$E$116:$E$167,$Z$145:$AI$145,$W$116:$W$167,$Y$146:$Y$171)*$R$15</f>
        <v>0</v>
      </c>
      <c r="AD150" s="130">
        <f>SUMIFS($K$116:$K$167,$E$116:$E$167,$Z$145:$AI$145,$W$116:$W$167,$Y$146:$Y$171)*$R$15</f>
        <v>0</v>
      </c>
      <c r="AE150" s="130">
        <f>SUMIFS($K$116:$K$167,$E$116:$E$167,$Z$145:$AI$145,$W$116:$W$167,$Y$146:$Y$171)*$R$15</f>
        <v>0</v>
      </c>
      <c r="AF150" s="130">
        <f>SUMIFS($K$116:$K$167,$E$116:$E$167,$Z$145:$AI$145,$W$116:$W$167,$Y$146:$Y$171)*$R$15</f>
        <v>0</v>
      </c>
      <c r="AG150" s="130">
        <f>SUMIFS($K$116:$K$167,$E$116:$E$167,$Z$145:$AI$145,$W$116:$W$167,$Y$146:$Y$171)*$R$15</f>
        <v>0</v>
      </c>
      <c r="AH150" s="130">
        <f>SUMIFS($K$116:$K$167,$E$116:$E$167,$Z$145:$AI$145,$W$116:$W$167,$Y$146:$Y$171)*$R$15</f>
        <v>0</v>
      </c>
      <c r="AI150" s="130">
        <f>SUMIFS($K$116:$K$167,$E$116:$E$167,$Z$145:$AI$145,$W$116:$W$167,$Y$146:$Y$171)*$R$15</f>
        <v>0</v>
      </c>
      <c r="AJ150" s="5">
        <f>SUM(Z146:AI150)</f>
        <v>0</v>
      </c>
      <c r="BJ150" s="391"/>
    </row>
    <row r="151" spans="1:62" s="5" customFormat="1" ht="19.95" customHeight="1" outlineLevel="1">
      <c r="A151" s="406">
        <v>35</v>
      </c>
      <c r="B151" s="97"/>
      <c r="C151" s="408"/>
      <c r="D151" s="408"/>
      <c r="E151" s="408"/>
      <c r="F151" s="408"/>
      <c r="G151" s="408"/>
      <c r="H151" s="423"/>
      <c r="I151" s="104" t="str">
        <f t="shared" si="19"/>
        <v/>
      </c>
      <c r="J151" s="96"/>
      <c r="K151" s="96" t="b">
        <f t="shared" si="20"/>
        <v>0</v>
      </c>
      <c r="L151" s="96">
        <f t="shared" si="21"/>
        <v>0</v>
      </c>
      <c r="M151" s="724" t="str">
        <f t="shared" si="22"/>
        <v xml:space="preserve"> x</v>
      </c>
      <c r="N151" s="725"/>
      <c r="O151" s="95" t="s">
        <v>880</v>
      </c>
      <c r="P151" s="104">
        <v>6000</v>
      </c>
      <c r="Q151" s="106" t="e">
        <f t="shared" si="23"/>
        <v>#DIV/0!</v>
      </c>
      <c r="R151" s="128">
        <v>0.02</v>
      </c>
      <c r="S151" s="95">
        <f t="shared" si="24"/>
        <v>0</v>
      </c>
      <c r="T151" s="328" t="e">
        <f t="shared" si="25"/>
        <v>#DIV/0!</v>
      </c>
      <c r="U151" s="910"/>
      <c r="V151" s="129" t="b">
        <f t="shared" si="17"/>
        <v>0</v>
      </c>
      <c r="W151" s="101" t="str">
        <f t="shared" si="18"/>
        <v xml:space="preserve">FALSE </v>
      </c>
      <c r="Y151" s="413" t="s">
        <v>931</v>
      </c>
      <c r="Z151" s="421" t="s">
        <v>55</v>
      </c>
      <c r="AA151" s="421" t="s">
        <v>56</v>
      </c>
      <c r="AB151" s="421" t="s">
        <v>57</v>
      </c>
      <c r="AC151" s="421" t="s">
        <v>148</v>
      </c>
      <c r="AD151" s="421" t="s">
        <v>149</v>
      </c>
      <c r="AE151" s="421" t="s">
        <v>150</v>
      </c>
      <c r="AF151" s="421" t="s">
        <v>152</v>
      </c>
      <c r="BJ151" s="391"/>
    </row>
    <row r="152" spans="1:62" s="5" customFormat="1" ht="19.95" customHeight="1" outlineLevel="1">
      <c r="A152" s="406">
        <v>36</v>
      </c>
      <c r="B152" s="97"/>
      <c r="C152" s="95"/>
      <c r="D152" s="95"/>
      <c r="E152" s="95"/>
      <c r="F152" s="95"/>
      <c r="G152" s="95"/>
      <c r="H152" s="96"/>
      <c r="I152" s="104" t="str">
        <f t="shared" si="19"/>
        <v/>
      </c>
      <c r="J152" s="96"/>
      <c r="K152" s="96" t="b">
        <f t="shared" si="20"/>
        <v>0</v>
      </c>
      <c r="L152" s="96">
        <f t="shared" si="21"/>
        <v>0</v>
      </c>
      <c r="M152" s="724" t="str">
        <f t="shared" si="22"/>
        <v xml:space="preserve"> x</v>
      </c>
      <c r="N152" s="725"/>
      <c r="O152" s="95" t="s">
        <v>880</v>
      </c>
      <c r="P152" s="104">
        <v>6000</v>
      </c>
      <c r="Q152" s="106" t="e">
        <f t="shared" si="23"/>
        <v>#DIV/0!</v>
      </c>
      <c r="R152" s="128">
        <v>0.02</v>
      </c>
      <c r="S152" s="95">
        <f t="shared" si="24"/>
        <v>0</v>
      </c>
      <c r="T152" s="328" t="e">
        <f t="shared" si="25"/>
        <v>#DIV/0!</v>
      </c>
      <c r="U152" s="910"/>
      <c r="V152" s="129" t="b">
        <f t="shared" si="17"/>
        <v>0</v>
      </c>
      <c r="W152" s="101" t="str">
        <f t="shared" si="18"/>
        <v xml:space="preserve">FALSE </v>
      </c>
      <c r="Y152" s="94" t="s">
        <v>932</v>
      </c>
      <c r="Z152" s="130">
        <f>SUMIF($W$116:$W$167,$Z$151:$AF$151,$K$116:$K$167)*$R$15</f>
        <v>0</v>
      </c>
      <c r="AA152" s="130">
        <f>SUMIF($W$116:$W$167,$Z$151:$AF$151,$K$116:$K$167)*$R$15</f>
        <v>0</v>
      </c>
      <c r="AB152" s="130">
        <f>SUMIF($W$116:$W$167,$Z$151:$AF$151,$K$116:$K$167)*$R$15</f>
        <v>0</v>
      </c>
      <c r="AC152" s="130">
        <f>SUMIF($W$116:$W$167,$Z$151:$AF$151,$K$116:$K$167)*$R$15</f>
        <v>0</v>
      </c>
      <c r="AD152" s="130">
        <f>SUMIF($W$116:$W$167,$Z$151:$AF$151,$K$116:$K$167)*$R$15</f>
        <v>0</v>
      </c>
      <c r="AE152" s="130">
        <f>SUMIF($W$116:$W$167,$Z$151:$AF$151,$K$116:$K$167)*$R$15</f>
        <v>0</v>
      </c>
      <c r="AF152" s="130">
        <f>SUMIF($W$116:$W$167,$Z$151:$AF$151,$K$116:$K$167)*$R$15</f>
        <v>0</v>
      </c>
      <c r="AJ152" s="5">
        <f>SUM(Z152:AF152)</f>
        <v>0</v>
      </c>
      <c r="BJ152" s="391"/>
    </row>
    <row r="153" spans="1:62" s="5" customFormat="1" ht="19.95" customHeight="1" outlineLevel="1">
      <c r="A153" s="406">
        <v>37</v>
      </c>
      <c r="B153" s="97"/>
      <c r="C153" s="95"/>
      <c r="D153" s="95"/>
      <c r="E153" s="95"/>
      <c r="F153" s="95"/>
      <c r="G153" s="95"/>
      <c r="H153" s="96"/>
      <c r="I153" s="104" t="str">
        <f t="shared" si="19"/>
        <v/>
      </c>
      <c r="J153" s="96"/>
      <c r="K153" s="96" t="b">
        <f t="shared" si="20"/>
        <v>0</v>
      </c>
      <c r="L153" s="96">
        <f t="shared" si="21"/>
        <v>0</v>
      </c>
      <c r="M153" s="724" t="str">
        <f t="shared" si="22"/>
        <v xml:space="preserve"> x</v>
      </c>
      <c r="N153" s="725"/>
      <c r="O153" s="95" t="s">
        <v>880</v>
      </c>
      <c r="P153" s="104">
        <v>6000</v>
      </c>
      <c r="Q153" s="106" t="e">
        <f t="shared" si="23"/>
        <v>#DIV/0!</v>
      </c>
      <c r="R153" s="128">
        <v>0.02</v>
      </c>
      <c r="S153" s="95">
        <f t="shared" si="24"/>
        <v>0</v>
      </c>
      <c r="T153" s="328" t="e">
        <f t="shared" si="25"/>
        <v>#DIV/0!</v>
      </c>
      <c r="U153" s="910"/>
      <c r="V153" s="129" t="b">
        <f t="shared" si="17"/>
        <v>0</v>
      </c>
      <c r="W153" s="101" t="str">
        <f t="shared" si="18"/>
        <v xml:space="preserve">FALSE </v>
      </c>
      <c r="AO153" s="411"/>
      <c r="AP153" s="411"/>
      <c r="BJ153" s="391"/>
    </row>
    <row r="154" spans="1:62" s="5" customFormat="1" ht="19.95" customHeight="1" outlineLevel="1">
      <c r="A154" s="406">
        <v>38</v>
      </c>
      <c r="B154" s="97"/>
      <c r="C154" s="98"/>
      <c r="D154" s="98"/>
      <c r="E154" s="99"/>
      <c r="F154" s="98"/>
      <c r="G154" s="100"/>
      <c r="H154" s="382"/>
      <c r="I154" s="104" t="str">
        <f t="shared" si="19"/>
        <v/>
      </c>
      <c r="J154" s="96"/>
      <c r="K154" s="96" t="b">
        <f t="shared" si="20"/>
        <v>0</v>
      </c>
      <c r="L154" s="96">
        <f t="shared" si="21"/>
        <v>0</v>
      </c>
      <c r="M154" s="724" t="str">
        <f t="shared" si="22"/>
        <v xml:space="preserve"> x</v>
      </c>
      <c r="N154" s="725"/>
      <c r="O154" s="95" t="s">
        <v>880</v>
      </c>
      <c r="P154" s="104">
        <v>6000</v>
      </c>
      <c r="Q154" s="106" t="e">
        <f t="shared" si="23"/>
        <v>#DIV/0!</v>
      </c>
      <c r="R154" s="128">
        <v>0.02</v>
      </c>
      <c r="S154" s="95">
        <f t="shared" si="24"/>
        <v>0</v>
      </c>
      <c r="T154" s="328" t="e">
        <f t="shared" si="25"/>
        <v>#DIV/0!</v>
      </c>
      <c r="U154" s="910"/>
      <c r="V154" s="129" t="b">
        <f t="shared" si="17"/>
        <v>0</v>
      </c>
      <c r="W154" s="101" t="str">
        <f t="shared" si="18"/>
        <v xml:space="preserve">FALSE </v>
      </c>
      <c r="BJ154" s="391"/>
    </row>
    <row r="155" spans="1:62" s="5" customFormat="1" ht="19.95" customHeight="1" outlineLevel="1">
      <c r="A155" s="406">
        <v>39</v>
      </c>
      <c r="B155" s="97"/>
      <c r="C155" s="98"/>
      <c r="D155" s="98"/>
      <c r="E155" s="99"/>
      <c r="F155" s="98"/>
      <c r="G155" s="100"/>
      <c r="H155" s="382"/>
      <c r="I155" s="104" t="str">
        <f t="shared" si="19"/>
        <v/>
      </c>
      <c r="J155" s="96"/>
      <c r="K155" s="96" t="b">
        <f t="shared" si="20"/>
        <v>0</v>
      </c>
      <c r="L155" s="96">
        <f t="shared" si="21"/>
        <v>0</v>
      </c>
      <c r="M155" s="724" t="str">
        <f t="shared" si="22"/>
        <v xml:space="preserve"> x</v>
      </c>
      <c r="N155" s="725"/>
      <c r="O155" s="95" t="s">
        <v>880</v>
      </c>
      <c r="P155" s="104">
        <v>6000</v>
      </c>
      <c r="Q155" s="106" t="e">
        <f t="shared" si="23"/>
        <v>#DIV/0!</v>
      </c>
      <c r="R155" s="128">
        <v>0.02</v>
      </c>
      <c r="S155" s="95">
        <f t="shared" si="24"/>
        <v>0</v>
      </c>
      <c r="T155" s="328" t="e">
        <f t="shared" si="25"/>
        <v>#DIV/0!</v>
      </c>
      <c r="U155" s="910"/>
      <c r="V155" s="129" t="b">
        <f t="shared" si="17"/>
        <v>0</v>
      </c>
      <c r="W155" s="101" t="str">
        <f t="shared" si="18"/>
        <v xml:space="preserve">FALSE </v>
      </c>
      <c r="BJ155" s="391"/>
    </row>
    <row r="156" spans="1:62" s="5" customFormat="1" ht="19.95" customHeight="1" outlineLevel="1">
      <c r="A156" s="406">
        <v>40</v>
      </c>
      <c r="B156" s="97"/>
      <c r="C156" s="98"/>
      <c r="D156" s="98"/>
      <c r="E156" s="99"/>
      <c r="F156" s="98"/>
      <c r="G156" s="100"/>
      <c r="H156" s="382"/>
      <c r="I156" s="104" t="str">
        <f t="shared" si="19"/>
        <v/>
      </c>
      <c r="J156" s="96"/>
      <c r="K156" s="96" t="b">
        <f t="shared" si="20"/>
        <v>0</v>
      </c>
      <c r="L156" s="96">
        <f t="shared" si="21"/>
        <v>0</v>
      </c>
      <c r="M156" s="724" t="str">
        <f t="shared" si="22"/>
        <v xml:space="preserve"> x</v>
      </c>
      <c r="N156" s="725"/>
      <c r="O156" s="95" t="s">
        <v>880</v>
      </c>
      <c r="P156" s="104">
        <v>6000</v>
      </c>
      <c r="Q156" s="106" t="e">
        <f t="shared" si="23"/>
        <v>#DIV/0!</v>
      </c>
      <c r="R156" s="128">
        <v>0.02</v>
      </c>
      <c r="S156" s="95">
        <f t="shared" si="24"/>
        <v>0</v>
      </c>
      <c r="T156" s="328" t="e">
        <f t="shared" si="25"/>
        <v>#DIV/0!</v>
      </c>
      <c r="U156" s="910"/>
      <c r="V156" s="129" t="b">
        <f t="shared" si="17"/>
        <v>0</v>
      </c>
      <c r="W156" s="101" t="str">
        <f t="shared" si="18"/>
        <v xml:space="preserve">FALSE </v>
      </c>
      <c r="BJ156" s="391"/>
    </row>
    <row r="157" spans="1:62" s="5" customFormat="1" ht="19.95" customHeight="1" outlineLevel="1">
      <c r="A157" s="406">
        <v>41</v>
      </c>
      <c r="B157" s="97"/>
      <c r="C157" s="98"/>
      <c r="D157" s="98"/>
      <c r="E157" s="99"/>
      <c r="F157" s="98"/>
      <c r="G157" s="100"/>
      <c r="H157" s="382"/>
      <c r="I157" s="104" t="str">
        <f t="shared" si="19"/>
        <v/>
      </c>
      <c r="J157" s="96"/>
      <c r="K157" s="96" t="b">
        <f t="shared" si="20"/>
        <v>0</v>
      </c>
      <c r="L157" s="96">
        <f t="shared" si="21"/>
        <v>0</v>
      </c>
      <c r="M157" s="724" t="str">
        <f t="shared" si="22"/>
        <v xml:space="preserve"> x</v>
      </c>
      <c r="N157" s="725"/>
      <c r="O157" s="95" t="s">
        <v>880</v>
      </c>
      <c r="P157" s="104">
        <v>6000</v>
      </c>
      <c r="Q157" s="106" t="e">
        <f t="shared" si="23"/>
        <v>#DIV/0!</v>
      </c>
      <c r="R157" s="128">
        <v>0.02</v>
      </c>
      <c r="S157" s="95">
        <f t="shared" si="24"/>
        <v>0</v>
      </c>
      <c r="T157" s="328" t="e">
        <f t="shared" si="25"/>
        <v>#DIV/0!</v>
      </c>
      <c r="U157" s="910"/>
      <c r="V157" s="129" t="b">
        <f t="shared" si="17"/>
        <v>0</v>
      </c>
      <c r="W157" s="101" t="str">
        <f t="shared" si="18"/>
        <v xml:space="preserve">FALSE </v>
      </c>
      <c r="BJ157" s="391"/>
    </row>
    <row r="158" spans="1:62" s="5" customFormat="1" ht="19.95" customHeight="1" outlineLevel="1">
      <c r="A158" s="406">
        <v>42</v>
      </c>
      <c r="B158" s="97"/>
      <c r="C158" s="412"/>
      <c r="D158" s="412"/>
      <c r="E158" s="416"/>
      <c r="F158" s="412"/>
      <c r="G158" s="417"/>
      <c r="H158" s="418"/>
      <c r="I158" s="104" t="str">
        <f t="shared" si="19"/>
        <v/>
      </c>
      <c r="J158" s="96"/>
      <c r="K158" s="96" t="b">
        <f t="shared" si="20"/>
        <v>0</v>
      </c>
      <c r="L158" s="96">
        <f t="shared" si="21"/>
        <v>0</v>
      </c>
      <c r="M158" s="724" t="str">
        <f t="shared" si="22"/>
        <v xml:space="preserve"> x</v>
      </c>
      <c r="N158" s="725"/>
      <c r="O158" s="95" t="s">
        <v>880</v>
      </c>
      <c r="P158" s="104">
        <v>6000</v>
      </c>
      <c r="Q158" s="106" t="e">
        <f t="shared" si="23"/>
        <v>#DIV/0!</v>
      </c>
      <c r="R158" s="128">
        <v>0.02</v>
      </c>
      <c r="S158" s="95">
        <f t="shared" si="24"/>
        <v>0</v>
      </c>
      <c r="T158" s="328" t="e">
        <f t="shared" si="25"/>
        <v>#DIV/0!</v>
      </c>
      <c r="U158" s="910"/>
      <c r="V158" s="129" t="b">
        <f t="shared" si="17"/>
        <v>0</v>
      </c>
      <c r="W158" s="101" t="str">
        <f t="shared" si="18"/>
        <v xml:space="preserve">FALSE </v>
      </c>
      <c r="BJ158" s="391"/>
    </row>
    <row r="159" spans="1:62" s="5" customFormat="1" ht="19.95" customHeight="1" outlineLevel="1">
      <c r="A159" s="406">
        <v>43</v>
      </c>
      <c r="B159" s="97"/>
      <c r="C159" s="408"/>
      <c r="D159" s="408"/>
      <c r="E159" s="408"/>
      <c r="F159" s="408"/>
      <c r="G159" s="408"/>
      <c r="H159" s="423"/>
      <c r="I159" s="104" t="str">
        <f t="shared" si="19"/>
        <v/>
      </c>
      <c r="J159" s="96"/>
      <c r="K159" s="96" t="b">
        <f t="shared" si="20"/>
        <v>0</v>
      </c>
      <c r="L159" s="96">
        <f t="shared" si="21"/>
        <v>0</v>
      </c>
      <c r="M159" s="724" t="str">
        <f t="shared" si="22"/>
        <v xml:space="preserve"> x</v>
      </c>
      <c r="N159" s="725"/>
      <c r="O159" s="95" t="s">
        <v>880</v>
      </c>
      <c r="P159" s="104">
        <v>6000</v>
      </c>
      <c r="Q159" s="106" t="e">
        <f t="shared" si="23"/>
        <v>#DIV/0!</v>
      </c>
      <c r="R159" s="128">
        <v>0.02</v>
      </c>
      <c r="S159" s="95">
        <f t="shared" si="24"/>
        <v>0</v>
      </c>
      <c r="T159" s="328" t="e">
        <f t="shared" si="25"/>
        <v>#DIV/0!</v>
      </c>
      <c r="U159" s="910"/>
      <c r="V159" s="129" t="b">
        <f t="shared" si="17"/>
        <v>0</v>
      </c>
      <c r="W159" s="101" t="str">
        <f t="shared" si="18"/>
        <v xml:space="preserve">FALSE </v>
      </c>
      <c r="BJ159" s="391"/>
    </row>
    <row r="160" spans="1:62" s="5" customFormat="1" ht="19.95" customHeight="1" outlineLevel="1">
      <c r="A160" s="406">
        <v>44</v>
      </c>
      <c r="B160" s="97"/>
      <c r="C160" s="408"/>
      <c r="D160" s="408"/>
      <c r="E160" s="408"/>
      <c r="F160" s="408"/>
      <c r="G160" s="408"/>
      <c r="H160" s="423"/>
      <c r="I160" s="104" t="str">
        <f t="shared" si="19"/>
        <v/>
      </c>
      <c r="J160" s="96"/>
      <c r="K160" s="96" t="b">
        <f t="shared" si="20"/>
        <v>0</v>
      </c>
      <c r="L160" s="96">
        <f t="shared" si="21"/>
        <v>0</v>
      </c>
      <c r="M160" s="724" t="str">
        <f t="shared" si="22"/>
        <v xml:space="preserve"> x</v>
      </c>
      <c r="N160" s="725"/>
      <c r="O160" s="95" t="s">
        <v>880</v>
      </c>
      <c r="P160" s="104">
        <v>6000</v>
      </c>
      <c r="Q160" s="106" t="e">
        <f t="shared" si="23"/>
        <v>#DIV/0!</v>
      </c>
      <c r="R160" s="128">
        <v>0.02</v>
      </c>
      <c r="S160" s="95">
        <f t="shared" si="24"/>
        <v>0</v>
      </c>
      <c r="T160" s="328" t="e">
        <f t="shared" si="25"/>
        <v>#DIV/0!</v>
      </c>
      <c r="U160" s="910"/>
      <c r="V160" s="129" t="b">
        <f t="shared" si="17"/>
        <v>0</v>
      </c>
      <c r="W160" s="101" t="str">
        <f t="shared" si="18"/>
        <v xml:space="preserve">FALSE </v>
      </c>
      <c r="BJ160" s="391"/>
    </row>
    <row r="161" spans="1:62" s="5" customFormat="1" ht="19.95" customHeight="1" outlineLevel="1">
      <c r="A161" s="406">
        <v>45</v>
      </c>
      <c r="B161" s="97"/>
      <c r="C161" s="95"/>
      <c r="D161" s="95"/>
      <c r="E161" s="95"/>
      <c r="F161" s="95"/>
      <c r="G161" s="95"/>
      <c r="H161" s="96"/>
      <c r="I161" s="104" t="str">
        <f t="shared" si="19"/>
        <v/>
      </c>
      <c r="J161" s="96"/>
      <c r="K161" s="96" t="b">
        <f t="shared" si="20"/>
        <v>0</v>
      </c>
      <c r="L161" s="96">
        <f t="shared" si="21"/>
        <v>0</v>
      </c>
      <c r="M161" s="724" t="str">
        <f t="shared" si="22"/>
        <v xml:space="preserve"> x</v>
      </c>
      <c r="N161" s="725"/>
      <c r="O161" s="95" t="s">
        <v>880</v>
      </c>
      <c r="P161" s="104">
        <v>6000</v>
      </c>
      <c r="Q161" s="106" t="e">
        <f t="shared" si="23"/>
        <v>#DIV/0!</v>
      </c>
      <c r="R161" s="128">
        <v>0.02</v>
      </c>
      <c r="S161" s="95">
        <f t="shared" si="24"/>
        <v>0</v>
      </c>
      <c r="T161" s="328" t="e">
        <f t="shared" si="25"/>
        <v>#DIV/0!</v>
      </c>
      <c r="U161" s="910"/>
      <c r="V161" s="129" t="b">
        <f t="shared" si="17"/>
        <v>0</v>
      </c>
      <c r="W161" s="101" t="str">
        <f t="shared" si="18"/>
        <v xml:space="preserve">FALSE </v>
      </c>
      <c r="BJ161" s="391"/>
    </row>
    <row r="162" spans="1:62" s="5" customFormat="1" ht="19.95" customHeight="1" outlineLevel="1">
      <c r="A162" s="406">
        <v>46</v>
      </c>
      <c r="B162" s="97"/>
      <c r="C162" s="98"/>
      <c r="D162" s="98"/>
      <c r="E162" s="99"/>
      <c r="F162" s="98"/>
      <c r="G162" s="100"/>
      <c r="H162" s="382"/>
      <c r="I162" s="104" t="str">
        <f t="shared" si="19"/>
        <v/>
      </c>
      <c r="J162" s="96"/>
      <c r="K162" s="96" t="b">
        <f t="shared" si="20"/>
        <v>0</v>
      </c>
      <c r="L162" s="96">
        <f t="shared" si="21"/>
        <v>0</v>
      </c>
      <c r="M162" s="724" t="str">
        <f t="shared" si="22"/>
        <v xml:space="preserve"> x</v>
      </c>
      <c r="N162" s="725"/>
      <c r="O162" s="95" t="s">
        <v>880</v>
      </c>
      <c r="P162" s="104">
        <v>6000</v>
      </c>
      <c r="Q162" s="106" t="e">
        <f t="shared" si="23"/>
        <v>#DIV/0!</v>
      </c>
      <c r="R162" s="128">
        <v>0.02</v>
      </c>
      <c r="S162" s="95">
        <f t="shared" si="24"/>
        <v>0</v>
      </c>
      <c r="T162" s="328" t="e">
        <f t="shared" si="25"/>
        <v>#DIV/0!</v>
      </c>
      <c r="U162" s="910"/>
      <c r="V162" s="129" t="b">
        <f t="shared" si="17"/>
        <v>0</v>
      </c>
      <c r="W162" s="101" t="str">
        <f t="shared" si="18"/>
        <v xml:space="preserve">FALSE </v>
      </c>
      <c r="BJ162" s="391"/>
    </row>
    <row r="163" spans="1:62" s="5" customFormat="1" ht="19.95" customHeight="1" outlineLevel="1">
      <c r="A163" s="406">
        <v>47</v>
      </c>
      <c r="B163" s="97"/>
      <c r="C163" s="98"/>
      <c r="D163" s="98"/>
      <c r="E163" s="99"/>
      <c r="F163" s="98"/>
      <c r="G163" s="100"/>
      <c r="H163" s="382"/>
      <c r="I163" s="104" t="str">
        <f t="shared" si="19"/>
        <v/>
      </c>
      <c r="J163" s="96"/>
      <c r="K163" s="96" t="b">
        <f t="shared" si="20"/>
        <v>0</v>
      </c>
      <c r="L163" s="96">
        <f t="shared" si="21"/>
        <v>0</v>
      </c>
      <c r="M163" s="724" t="str">
        <f t="shared" si="22"/>
        <v xml:space="preserve"> x</v>
      </c>
      <c r="N163" s="725"/>
      <c r="O163" s="95" t="s">
        <v>880</v>
      </c>
      <c r="P163" s="104">
        <v>6000</v>
      </c>
      <c r="Q163" s="106" t="e">
        <f t="shared" si="23"/>
        <v>#DIV/0!</v>
      </c>
      <c r="R163" s="128">
        <v>0.02</v>
      </c>
      <c r="S163" s="95">
        <f t="shared" si="24"/>
        <v>0</v>
      </c>
      <c r="T163" s="328" t="e">
        <f t="shared" si="25"/>
        <v>#DIV/0!</v>
      </c>
      <c r="U163" s="910"/>
      <c r="V163" s="129" t="b">
        <f t="shared" si="17"/>
        <v>0</v>
      </c>
      <c r="W163" s="101" t="str">
        <f t="shared" si="18"/>
        <v xml:space="preserve">FALSE </v>
      </c>
      <c r="BJ163" s="391"/>
    </row>
    <row r="164" spans="1:62" s="5" customFormat="1" ht="19.95" customHeight="1" outlineLevel="1">
      <c r="A164" s="406">
        <v>48</v>
      </c>
      <c r="B164" s="97"/>
      <c r="C164" s="98"/>
      <c r="D164" s="98"/>
      <c r="E164" s="99"/>
      <c r="F164" s="98"/>
      <c r="G164" s="100"/>
      <c r="H164" s="382"/>
      <c r="I164" s="104" t="str">
        <f t="shared" si="19"/>
        <v/>
      </c>
      <c r="J164" s="96"/>
      <c r="K164" s="96" t="b">
        <f t="shared" si="20"/>
        <v>0</v>
      </c>
      <c r="L164" s="96">
        <f t="shared" si="21"/>
        <v>0</v>
      </c>
      <c r="M164" s="724" t="str">
        <f t="shared" si="22"/>
        <v xml:space="preserve"> x</v>
      </c>
      <c r="N164" s="725"/>
      <c r="O164" s="95" t="s">
        <v>880</v>
      </c>
      <c r="P164" s="104">
        <v>6000</v>
      </c>
      <c r="Q164" s="106" t="e">
        <f t="shared" si="23"/>
        <v>#DIV/0!</v>
      </c>
      <c r="R164" s="128">
        <v>0.02</v>
      </c>
      <c r="S164" s="95">
        <f t="shared" si="24"/>
        <v>0</v>
      </c>
      <c r="T164" s="328" t="e">
        <f t="shared" si="25"/>
        <v>#DIV/0!</v>
      </c>
      <c r="U164" s="910"/>
      <c r="V164" s="129" t="b">
        <f t="shared" si="17"/>
        <v>0</v>
      </c>
      <c r="W164" s="101" t="str">
        <f t="shared" si="18"/>
        <v xml:space="preserve">FALSE </v>
      </c>
      <c r="BJ164" s="391"/>
    </row>
    <row r="165" spans="1:62" s="5" customFormat="1" ht="19.95" customHeight="1" outlineLevel="1">
      <c r="A165" s="406">
        <v>49</v>
      </c>
      <c r="B165" s="97"/>
      <c r="C165" s="98"/>
      <c r="D165" s="98"/>
      <c r="E165" s="99"/>
      <c r="F165" s="98"/>
      <c r="G165" s="100"/>
      <c r="H165" s="382"/>
      <c r="I165" s="104" t="str">
        <f t="shared" si="19"/>
        <v/>
      </c>
      <c r="J165" s="96"/>
      <c r="K165" s="96" t="b">
        <f t="shared" si="20"/>
        <v>0</v>
      </c>
      <c r="L165" s="96">
        <f t="shared" si="21"/>
        <v>0</v>
      </c>
      <c r="M165" s="724" t="str">
        <f t="shared" si="22"/>
        <v xml:space="preserve"> x</v>
      </c>
      <c r="N165" s="725"/>
      <c r="O165" s="95" t="s">
        <v>880</v>
      </c>
      <c r="P165" s="104">
        <v>6000</v>
      </c>
      <c r="Q165" s="106" t="e">
        <f t="shared" si="23"/>
        <v>#DIV/0!</v>
      </c>
      <c r="R165" s="128">
        <v>0.02</v>
      </c>
      <c r="S165" s="95">
        <f t="shared" si="24"/>
        <v>0</v>
      </c>
      <c r="T165" s="328" t="e">
        <f t="shared" si="25"/>
        <v>#DIV/0!</v>
      </c>
      <c r="U165" s="910"/>
      <c r="V165" s="129" t="b">
        <f t="shared" si="17"/>
        <v>0</v>
      </c>
      <c r="W165" s="101" t="str">
        <f t="shared" si="18"/>
        <v xml:space="preserve">FALSE </v>
      </c>
      <c r="BJ165" s="391"/>
    </row>
    <row r="166" spans="1:62" s="5" customFormat="1" ht="19.95" customHeight="1" outlineLevel="1">
      <c r="A166" s="406">
        <v>50</v>
      </c>
      <c r="B166" s="97"/>
      <c r="C166" s="412"/>
      <c r="D166" s="412"/>
      <c r="E166" s="416"/>
      <c r="F166" s="412"/>
      <c r="G166" s="417"/>
      <c r="H166" s="418"/>
      <c r="I166" s="104" t="str">
        <f t="shared" si="19"/>
        <v/>
      </c>
      <c r="J166" s="96"/>
      <c r="K166" s="96" t="b">
        <f t="shared" si="20"/>
        <v>0</v>
      </c>
      <c r="L166" s="96">
        <f t="shared" si="21"/>
        <v>0</v>
      </c>
      <c r="M166" s="724" t="str">
        <f t="shared" si="22"/>
        <v xml:space="preserve"> x</v>
      </c>
      <c r="N166" s="725"/>
      <c r="O166" s="95" t="s">
        <v>880</v>
      </c>
      <c r="P166" s="104">
        <v>6000</v>
      </c>
      <c r="Q166" s="106" t="e">
        <f t="shared" si="23"/>
        <v>#DIV/0!</v>
      </c>
      <c r="R166" s="128">
        <v>0.02</v>
      </c>
      <c r="S166" s="95">
        <f t="shared" si="24"/>
        <v>0</v>
      </c>
      <c r="T166" s="328" t="e">
        <f t="shared" si="25"/>
        <v>#DIV/0!</v>
      </c>
      <c r="U166" s="910"/>
      <c r="V166" s="129" t="b">
        <f t="shared" si="17"/>
        <v>0</v>
      </c>
      <c r="W166" s="101" t="str">
        <f t="shared" si="18"/>
        <v xml:space="preserve">FALSE </v>
      </c>
      <c r="BJ166" s="391"/>
    </row>
    <row r="167" spans="1:62" s="5" customFormat="1" ht="19.95" customHeight="1" outlineLevel="1">
      <c r="A167" s="406">
        <v>51</v>
      </c>
      <c r="B167" s="97"/>
      <c r="C167" s="408"/>
      <c r="D167" s="408"/>
      <c r="E167" s="408"/>
      <c r="F167" s="408"/>
      <c r="G167" s="408"/>
      <c r="H167" s="423"/>
      <c r="I167" s="104" t="str">
        <f t="shared" si="19"/>
        <v/>
      </c>
      <c r="J167" s="96"/>
      <c r="K167" s="96" t="b">
        <f t="shared" si="20"/>
        <v>0</v>
      </c>
      <c r="L167" s="96">
        <f t="shared" si="21"/>
        <v>0</v>
      </c>
      <c r="M167" s="724" t="str">
        <f t="shared" si="22"/>
        <v xml:space="preserve"> x</v>
      </c>
      <c r="N167" s="725"/>
      <c r="O167" s="95" t="s">
        <v>880</v>
      </c>
      <c r="P167" s="104">
        <v>6000</v>
      </c>
      <c r="Q167" s="106" t="e">
        <f t="shared" si="23"/>
        <v>#DIV/0!</v>
      </c>
      <c r="R167" s="128">
        <v>0.02</v>
      </c>
      <c r="S167" s="95">
        <f t="shared" si="24"/>
        <v>0</v>
      </c>
      <c r="T167" s="328" t="e">
        <f t="shared" si="25"/>
        <v>#DIV/0!</v>
      </c>
      <c r="U167" s="910"/>
      <c r="V167" s="129" t="b">
        <f t="shared" si="17"/>
        <v>0</v>
      </c>
      <c r="W167" s="101" t="str">
        <f t="shared" si="18"/>
        <v xml:space="preserve">FALSE </v>
      </c>
      <c r="BJ167" s="391"/>
    </row>
    <row r="168" spans="1:62" s="5" customFormat="1" ht="22.5" customHeight="1" outlineLevel="1" thickBot="1">
      <c r="A168" s="431"/>
      <c r="B168" s="432" t="s">
        <v>933</v>
      </c>
      <c r="C168" s="433"/>
      <c r="D168" s="434"/>
      <c r="E168" s="434"/>
      <c r="F168" s="434"/>
      <c r="G168" s="434"/>
      <c r="H168" s="435"/>
      <c r="I168" s="435"/>
      <c r="J168" s="436"/>
      <c r="K168" s="437">
        <f>SUM(K116:K167)</f>
        <v>0.91390201999999987</v>
      </c>
      <c r="L168" s="437">
        <f>SUM(L116:L167)</f>
        <v>7.1311600000000003E-2</v>
      </c>
      <c r="M168" s="438"/>
      <c r="N168" s="439"/>
      <c r="O168" s="439"/>
      <c r="P168" s="439"/>
      <c r="Q168" s="439"/>
      <c r="R168" s="439"/>
      <c r="S168" s="439"/>
      <c r="T168" s="440"/>
      <c r="U168" s="911"/>
      <c r="BJ168" s="391"/>
    </row>
    <row r="169" spans="1:62" s="5" customFormat="1" ht="22.5"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U169" s="442"/>
      <c r="BJ169" s="391"/>
    </row>
    <row r="170" spans="1:62" s="5" customFormat="1" ht="15" hidden="1" customHeight="1" outlineLevel="1">
      <c r="A170" s="410"/>
      <c r="B170" s="774" t="s">
        <v>934</v>
      </c>
      <c r="C170" s="775" t="s">
        <v>935</v>
      </c>
      <c r="D170" s="776" t="s">
        <v>936</v>
      </c>
      <c r="E170" s="579" t="s">
        <v>937</v>
      </c>
      <c r="F170" s="579" t="s">
        <v>938</v>
      </c>
      <c r="G170" s="777" t="s">
        <v>939</v>
      </c>
      <c r="I170" s="611"/>
      <c r="J170" s="611"/>
      <c r="K170" s="611"/>
      <c r="L170" s="611"/>
      <c r="M170" s="611"/>
      <c r="BJ170" s="391"/>
    </row>
    <row r="171" spans="1:62" s="5" customFormat="1" ht="15" hidden="1" customHeight="1" outlineLevel="1">
      <c r="A171" s="410"/>
      <c r="B171" s="774"/>
      <c r="C171" s="775"/>
      <c r="D171" s="776"/>
      <c r="E171" s="579"/>
      <c r="F171" s="579"/>
      <c r="G171" s="777"/>
      <c r="BJ171" s="391"/>
    </row>
    <row r="172" spans="1:62" s="5" customFormat="1" ht="15" hidden="1" customHeight="1" outlineLevel="1">
      <c r="A172" s="410"/>
      <c r="B172" s="775"/>
      <c r="C172" s="579" t="s">
        <v>940</v>
      </c>
      <c r="D172" s="579">
        <v>1</v>
      </c>
      <c r="E172" s="579"/>
      <c r="F172" s="579"/>
      <c r="G172" s="130">
        <f>E172+F172</f>
        <v>0</v>
      </c>
      <c r="BJ172" s="391"/>
    </row>
    <row r="173" spans="1:62" s="5" customFormat="1" ht="15" hidden="1" customHeight="1" outlineLevel="1">
      <c r="A173" s="410"/>
      <c r="B173" s="775"/>
      <c r="C173" s="579" t="s">
        <v>941</v>
      </c>
      <c r="D173" s="579">
        <v>1</v>
      </c>
      <c r="E173" s="579"/>
      <c r="F173" s="579"/>
      <c r="G173" s="130">
        <f>E173+F173</f>
        <v>0</v>
      </c>
      <c r="H173" s="410"/>
      <c r="AJ173" s="263"/>
      <c r="BJ173" s="391"/>
    </row>
    <row r="174" spans="1:62" s="5" customFormat="1" ht="15" hidden="1" customHeight="1" outlineLevel="1">
      <c r="A174" s="410"/>
      <c r="B174" s="775"/>
      <c r="C174" s="579" t="s">
        <v>942</v>
      </c>
      <c r="D174" s="579">
        <v>1</v>
      </c>
      <c r="E174" s="579"/>
      <c r="F174" s="579"/>
      <c r="G174" s="130"/>
      <c r="H174" s="410"/>
      <c r="BJ174" s="391"/>
    </row>
    <row r="175" spans="1:62" s="5" customFormat="1" ht="15" hidden="1" customHeight="1" outlineLevel="1">
      <c r="A175" s="410"/>
      <c r="B175" s="775"/>
      <c r="C175" s="579"/>
      <c r="D175" s="579"/>
      <c r="E175" s="579"/>
      <c r="F175" s="579"/>
      <c r="G175" s="130"/>
      <c r="H175" s="410"/>
      <c r="BJ175" s="391"/>
    </row>
    <row r="176" spans="1:62" s="5" customFormat="1" ht="15" hidden="1" customHeight="1" outlineLevel="1">
      <c r="A176" s="410"/>
      <c r="B176" s="775"/>
      <c r="C176" s="579"/>
      <c r="D176" s="579"/>
      <c r="E176" s="579"/>
      <c r="F176" s="579"/>
      <c r="G176" s="130"/>
      <c r="H176" s="410"/>
      <c r="BJ176" s="391"/>
    </row>
    <row r="177" spans="1:62" s="5" customFormat="1" ht="15" hidden="1" customHeight="1" outlineLevel="1">
      <c r="A177" s="410"/>
      <c r="B177" s="775"/>
      <c r="C177" s="579"/>
      <c r="D177" s="579"/>
      <c r="E177" s="579"/>
      <c r="F177" s="579"/>
      <c r="G177" s="130"/>
      <c r="H177" s="410"/>
      <c r="BJ177" s="391"/>
    </row>
    <row r="178" spans="1:62" s="5" customFormat="1" ht="15" hidden="1" customHeight="1" outlineLevel="1">
      <c r="A178" s="410"/>
      <c r="B178" s="775"/>
      <c r="C178" s="579"/>
      <c r="D178" s="579"/>
      <c r="E178" s="579"/>
      <c r="F178" s="579"/>
      <c r="G178" s="130"/>
      <c r="H178" s="410"/>
      <c r="BJ178" s="391"/>
    </row>
    <row r="179" spans="1:62" s="5" customFormat="1" ht="15" hidden="1" customHeight="1" outlineLevel="1">
      <c r="A179" s="410"/>
      <c r="B179" s="775"/>
      <c r="C179" s="579"/>
      <c r="D179" s="579"/>
      <c r="E179" s="579"/>
      <c r="F179" s="579"/>
      <c r="G179" s="130">
        <f>E179+F179</f>
        <v>0</v>
      </c>
      <c r="H179" s="410"/>
      <c r="BJ179" s="391"/>
    </row>
    <row r="180" spans="1:62" s="5" customFormat="1" ht="15" hidden="1" customHeight="1" outlineLevel="1">
      <c r="A180" s="410"/>
      <c r="B180" s="410"/>
      <c r="C180" s="410"/>
      <c r="D180" s="410"/>
      <c r="E180" s="410"/>
      <c r="F180" s="410"/>
      <c r="H180" s="410"/>
      <c r="I180" s="397"/>
      <c r="P180" s="251"/>
      <c r="BJ180" s="391"/>
    </row>
    <row r="181" spans="1:62" s="5" customFormat="1" ht="15" hidden="1" customHeight="1" outlineLevel="1">
      <c r="A181" s="410"/>
      <c r="B181" s="410"/>
      <c r="C181" s="410"/>
      <c r="D181" s="410"/>
      <c r="E181" s="410"/>
      <c r="F181" s="410"/>
      <c r="H181" s="410"/>
      <c r="I181" s="397"/>
      <c r="P181" s="251"/>
      <c r="BJ181" s="391"/>
    </row>
    <row r="182" spans="1:62" s="5" customFormat="1" ht="18.75" hidden="1" customHeight="1" outlineLevel="1">
      <c r="A182" s="410"/>
      <c r="B182" s="252" t="s">
        <v>943</v>
      </c>
      <c r="C182" s="5" t="s">
        <v>944</v>
      </c>
      <c r="D182" s="800" t="s">
        <v>945</v>
      </c>
      <c r="E182" s="800"/>
      <c r="F182" s="800"/>
      <c r="G182" s="800"/>
      <c r="H182" s="800"/>
      <c r="I182" s="252" t="s">
        <v>946</v>
      </c>
      <c r="J182" s="808" t="s">
        <v>947</v>
      </c>
      <c r="K182" s="809"/>
      <c r="L182" s="810"/>
      <c r="M182" s="811" t="s">
        <v>948</v>
      </c>
      <c r="N182" s="811"/>
      <c r="O182" s="811"/>
      <c r="P182" s="812" t="s">
        <v>949</v>
      </c>
      <c r="Q182" s="812"/>
      <c r="R182" s="812"/>
      <c r="BJ182" s="391"/>
    </row>
    <row r="183" spans="1:62" s="5" customFormat="1" ht="57" hidden="1" customHeight="1" outlineLevel="1">
      <c r="A183" s="410"/>
      <c r="B183" s="252"/>
      <c r="D183" s="443" t="s">
        <v>950</v>
      </c>
      <c r="E183" s="253" t="s">
        <v>951</v>
      </c>
      <c r="F183" s="253" t="s">
        <v>952</v>
      </c>
      <c r="G183" s="253" t="s">
        <v>953</v>
      </c>
      <c r="H183" s="253" t="s">
        <v>954</v>
      </c>
      <c r="I183" s="254">
        <f>SUM(I184:I188)</f>
        <v>3.1250000000000002E-3</v>
      </c>
      <c r="J183" s="444" t="s">
        <v>955</v>
      </c>
      <c r="K183" s="255" t="s">
        <v>956</v>
      </c>
      <c r="L183" s="255" t="s">
        <v>703</v>
      </c>
      <c r="M183" s="445" t="s">
        <v>957</v>
      </c>
      <c r="N183" s="256" t="s">
        <v>107</v>
      </c>
      <c r="O183" s="256" t="s">
        <v>703</v>
      </c>
      <c r="P183" s="446" t="s">
        <v>958</v>
      </c>
      <c r="Q183" s="266" t="s">
        <v>959</v>
      </c>
      <c r="R183" s="266" t="s">
        <v>960</v>
      </c>
      <c r="BJ183" s="391"/>
    </row>
    <row r="184" spans="1:62" s="5" customFormat="1" ht="15" hidden="1" customHeight="1" outlineLevel="1">
      <c r="A184" s="410"/>
      <c r="B184" s="392" t="s">
        <v>961</v>
      </c>
      <c r="C184" s="5" t="s">
        <v>962</v>
      </c>
      <c r="D184" s="447"/>
      <c r="E184" s="447"/>
      <c r="F184" s="447"/>
      <c r="G184" s="448"/>
      <c r="H184" s="449"/>
      <c r="I184" s="257">
        <f>L184+O184+R184</f>
        <v>8.7500000000000013E-4</v>
      </c>
      <c r="J184" s="258">
        <v>230</v>
      </c>
      <c r="K184" s="450">
        <f>(D184*2+F184*2+5)*(E184+F184*2+5)/10^4</f>
        <v>2.5000000000000001E-3</v>
      </c>
      <c r="L184" s="450">
        <f>K184*J184/10^3</f>
        <v>5.750000000000001E-4</v>
      </c>
      <c r="M184" s="451">
        <v>17</v>
      </c>
      <c r="N184" s="578">
        <f>(D184*E184*G184)/10^6</f>
        <v>0</v>
      </c>
      <c r="O184" s="578">
        <f>N184*M184</f>
        <v>0</v>
      </c>
      <c r="P184" s="452">
        <v>120</v>
      </c>
      <c r="Q184" s="265">
        <f>K184</f>
        <v>2.5000000000000001E-3</v>
      </c>
      <c r="R184" s="264">
        <f>Q184*P184/10^3</f>
        <v>2.9999999999999997E-4</v>
      </c>
      <c r="BJ184" s="391"/>
    </row>
    <row r="185" spans="1:62" s="5" customFormat="1" ht="15" hidden="1" customHeight="1" outlineLevel="1">
      <c r="A185" s="410"/>
      <c r="B185" s="392" t="s">
        <v>963</v>
      </c>
      <c r="C185" s="5" t="s">
        <v>964</v>
      </c>
      <c r="D185" s="447"/>
      <c r="E185" s="447"/>
      <c r="F185" s="447"/>
      <c r="G185" s="447">
        <v>8</v>
      </c>
      <c r="H185" s="447">
        <f>F185-G185</f>
        <v>-8</v>
      </c>
      <c r="I185" s="257">
        <f>L185+O185+R185</f>
        <v>1.3499999999999999E-3</v>
      </c>
      <c r="J185" s="258">
        <v>180</v>
      </c>
      <c r="K185" s="450">
        <f>(D185*2+F185*2+5)*(E185+F185*2+5)/10^4</f>
        <v>2.5000000000000001E-3</v>
      </c>
      <c r="L185" s="450">
        <f>K185*J185/10^3</f>
        <v>4.4999999999999999E-4</v>
      </c>
      <c r="M185" s="451">
        <v>17</v>
      </c>
      <c r="N185" s="578">
        <f>(D185*E185*G185)/10^6</f>
        <v>0</v>
      </c>
      <c r="O185" s="578">
        <f>N185*M185</f>
        <v>0</v>
      </c>
      <c r="P185" s="452">
        <v>120</v>
      </c>
      <c r="Q185" s="265">
        <f>K185*3</f>
        <v>7.4999999999999997E-3</v>
      </c>
      <c r="R185" s="264">
        <f>Q185*P185/10^3</f>
        <v>8.9999999999999987E-4</v>
      </c>
      <c r="BJ185" s="391"/>
    </row>
    <row r="186" spans="1:62" s="5" customFormat="1" ht="15" hidden="1" customHeight="1" outlineLevel="1">
      <c r="A186" s="410"/>
      <c r="B186" s="392" t="s">
        <v>965</v>
      </c>
      <c r="C186" s="5" t="s">
        <v>896</v>
      </c>
      <c r="D186" s="130"/>
      <c r="E186" s="130"/>
      <c r="F186" s="130"/>
      <c r="G186" s="130">
        <v>5</v>
      </c>
      <c r="H186" s="130">
        <v>5</v>
      </c>
      <c r="I186" s="257">
        <f>L186+O186+R186</f>
        <v>8.9999999999999998E-4</v>
      </c>
      <c r="J186" s="258">
        <v>180</v>
      </c>
      <c r="K186" s="450">
        <f>(D186*2+F186*2+5)*(E186+F186*2+5)/10^4</f>
        <v>2.5000000000000001E-3</v>
      </c>
      <c r="L186" s="450">
        <f>K186*J186/10^3</f>
        <v>4.4999999999999999E-4</v>
      </c>
      <c r="M186" s="267"/>
      <c r="N186" s="578"/>
      <c r="O186" s="578">
        <f>N186*M186/10^3</f>
        <v>0</v>
      </c>
      <c r="P186" s="452">
        <v>180</v>
      </c>
      <c r="Q186" s="265">
        <f>K186</f>
        <v>2.5000000000000001E-3</v>
      </c>
      <c r="R186" s="264">
        <f>Q186*P186/10^3</f>
        <v>4.4999999999999999E-4</v>
      </c>
      <c r="BJ186" s="391"/>
    </row>
    <row r="187" spans="1:62" s="5" customFormat="1" ht="15" hidden="1" customHeight="1" outlineLevel="1">
      <c r="A187" s="410"/>
      <c r="B187" s="392"/>
      <c r="D187" s="130"/>
      <c r="E187" s="130"/>
      <c r="F187" s="130"/>
      <c r="G187" s="130"/>
      <c r="H187" s="130"/>
      <c r="I187" s="257">
        <f>L187+O187+R187</f>
        <v>0</v>
      </c>
      <c r="J187" s="258"/>
      <c r="K187" s="450">
        <f>(D187*2+F187*2+5)*(E187+F187*2+5)/10^4</f>
        <v>2.5000000000000001E-3</v>
      </c>
      <c r="L187" s="450">
        <f>K187*J187/10^3</f>
        <v>0</v>
      </c>
      <c r="M187" s="267"/>
      <c r="N187" s="578"/>
      <c r="O187" s="578">
        <f>N187*M187/10^3</f>
        <v>0</v>
      </c>
      <c r="P187" s="452"/>
      <c r="Q187" s="265">
        <f>K187</f>
        <v>2.5000000000000001E-3</v>
      </c>
      <c r="R187" s="264">
        <f>Q187*P187/10^3</f>
        <v>0</v>
      </c>
    </row>
    <row r="188" spans="1:62" s="5" customFormat="1" ht="15" hidden="1" customHeight="1" outlineLevel="1">
      <c r="A188" s="410"/>
      <c r="B188" s="392"/>
      <c r="D188" s="130"/>
      <c r="E188" s="130"/>
      <c r="F188" s="130"/>
      <c r="G188" s="130"/>
      <c r="H188" s="130"/>
      <c r="I188" s="257">
        <f>L188+O188+R188</f>
        <v>0</v>
      </c>
      <c r="J188" s="258"/>
      <c r="K188" s="450">
        <f>(D188*2+F188*2+5)*(E188+F188*2+5)/10^4</f>
        <v>2.5000000000000001E-3</v>
      </c>
      <c r="L188" s="450">
        <f>K188*J188/10^3</f>
        <v>0</v>
      </c>
      <c r="M188" s="267"/>
      <c r="N188" s="578"/>
      <c r="O188" s="578">
        <f>N188*M188/10^3</f>
        <v>0</v>
      </c>
      <c r="P188" s="452"/>
      <c r="Q188" s="265">
        <f>K188</f>
        <v>2.5000000000000001E-3</v>
      </c>
      <c r="R188" s="264">
        <f>Q188*P188/10^3</f>
        <v>0</v>
      </c>
    </row>
    <row r="189" spans="1:62"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2" s="5" customFormat="1" ht="15" customHeight="1">
      <c r="A190" s="780" t="s">
        <v>810</v>
      </c>
      <c r="B190" s="782" t="s">
        <v>966</v>
      </c>
      <c r="C190" s="783"/>
      <c r="D190" s="786" t="s">
        <v>0</v>
      </c>
      <c r="E190" s="787"/>
      <c r="F190" s="788"/>
      <c r="G190" s="789" t="s">
        <v>967</v>
      </c>
      <c r="H190" s="780" t="s">
        <v>968</v>
      </c>
      <c r="I190" s="791" t="s">
        <v>969</v>
      </c>
      <c r="J190" s="792"/>
      <c r="K190" s="795" t="s">
        <v>817</v>
      </c>
      <c r="L190" s="795"/>
      <c r="M190" s="795"/>
      <c r="N190" s="795"/>
      <c r="O190" s="795"/>
      <c r="P190" s="795"/>
      <c r="Q190" s="795"/>
      <c r="R190" s="796" t="s">
        <v>970</v>
      </c>
      <c r="S190" s="796"/>
      <c r="T190" s="796"/>
      <c r="U190" s="912"/>
      <c r="X190" s="79"/>
    </row>
    <row r="191" spans="1:62" s="5" customFormat="1" ht="21" customHeight="1">
      <c r="A191" s="781"/>
      <c r="B191" s="784"/>
      <c r="C191" s="785"/>
      <c r="D191" s="612" t="s">
        <v>971</v>
      </c>
      <c r="E191" s="612" t="s">
        <v>972</v>
      </c>
      <c r="F191" s="613" t="s">
        <v>973</v>
      </c>
      <c r="G191" s="790"/>
      <c r="H191" s="781"/>
      <c r="I191" s="793"/>
      <c r="J191" s="794"/>
      <c r="K191" s="795"/>
      <c r="L191" s="795"/>
      <c r="M191" s="795"/>
      <c r="N191" s="795"/>
      <c r="O191" s="795"/>
      <c r="P191" s="795"/>
      <c r="Q191" s="795"/>
      <c r="R191" s="797"/>
      <c r="S191" s="797"/>
      <c r="T191" s="797"/>
      <c r="U191" s="912"/>
      <c r="X191" s="79"/>
      <c r="Y191" s="79"/>
      <c r="Z191" s="79"/>
      <c r="AA191" s="79"/>
      <c r="AB191" s="79"/>
      <c r="AC191" s="79"/>
      <c r="AD191" s="79"/>
      <c r="AE191" s="79"/>
      <c r="AF191" s="79"/>
      <c r="AG191" s="79"/>
      <c r="AH191" s="79"/>
      <c r="AI191" s="79"/>
      <c r="AJ191" s="79"/>
      <c r="AK191" s="79"/>
      <c r="AL191" s="79"/>
      <c r="AM191" s="79"/>
      <c r="AN191" s="79"/>
      <c r="AO191" s="79"/>
      <c r="AP191" s="79"/>
      <c r="AQ191" s="79"/>
      <c r="AR191" s="79"/>
      <c r="AS191" s="79"/>
      <c r="AU191" s="79"/>
      <c r="AV191" s="79"/>
      <c r="AW191" s="79"/>
      <c r="AX191" s="79"/>
      <c r="AY191" s="79"/>
      <c r="AZ191" s="79"/>
      <c r="BA191" s="79"/>
      <c r="BB191" s="79"/>
      <c r="BC191" s="79"/>
      <c r="BD191" s="79"/>
      <c r="BE191" s="79"/>
      <c r="BF191" s="79"/>
      <c r="BG191" s="79"/>
      <c r="BH191" s="79"/>
      <c r="BI191" s="79"/>
      <c r="BJ191" s="79"/>
    </row>
    <row r="192" spans="1:62" s="5" customFormat="1" ht="21" customHeight="1">
      <c r="A192" s="614">
        <v>1</v>
      </c>
      <c r="B192" s="726" t="s">
        <v>36</v>
      </c>
      <c r="C192" s="727"/>
      <c r="D192" s="617">
        <f>104+8</f>
        <v>112</v>
      </c>
      <c r="E192" s="617"/>
      <c r="F192" s="618">
        <f t="shared" ref="F192:F227" si="26">D192+E192</f>
        <v>112</v>
      </c>
      <c r="G192" s="619">
        <f t="shared" ref="G192:G227" si="27">F192*$R$8</f>
        <v>11200</v>
      </c>
      <c r="H192" s="614"/>
      <c r="I192" s="798" t="s">
        <v>974</v>
      </c>
      <c r="J192" s="799"/>
      <c r="K192" s="620" t="s">
        <v>975</v>
      </c>
      <c r="L192" s="621"/>
      <c r="M192" s="621"/>
      <c r="N192" s="621"/>
      <c r="O192" s="621"/>
      <c r="P192" s="621"/>
      <c r="Q192" s="622"/>
      <c r="R192" s="778"/>
      <c r="S192" s="778"/>
      <c r="T192" s="778"/>
      <c r="U192" s="913"/>
      <c r="W192" s="623" t="s">
        <v>976</v>
      </c>
      <c r="X192" s="623"/>
      <c r="Y192" s="623"/>
      <c r="Z192" s="623">
        <v>101</v>
      </c>
      <c r="AA192" s="623">
        <v>58</v>
      </c>
      <c r="AB192" s="623">
        <v>25.5</v>
      </c>
    </row>
    <row r="193" spans="1:28" s="5" customFormat="1" ht="21" customHeight="1">
      <c r="A193" s="614">
        <v>2</v>
      </c>
      <c r="B193" s="726" t="s">
        <v>23</v>
      </c>
      <c r="C193" s="727"/>
      <c r="D193" s="617"/>
      <c r="E193" s="617">
        <v>3</v>
      </c>
      <c r="F193" s="618">
        <f t="shared" si="26"/>
        <v>3</v>
      </c>
      <c r="G193" s="619">
        <f t="shared" si="27"/>
        <v>300</v>
      </c>
      <c r="H193" s="614"/>
      <c r="I193" s="779" t="s">
        <v>974</v>
      </c>
      <c r="J193" s="779"/>
      <c r="K193" s="620" t="s">
        <v>977</v>
      </c>
      <c r="L193" s="621"/>
      <c r="M193" s="621"/>
      <c r="N193" s="621"/>
      <c r="O193" s="621"/>
      <c r="P193" s="621"/>
      <c r="Q193" s="622"/>
      <c r="R193" s="778"/>
      <c r="S193" s="778"/>
      <c r="T193" s="778"/>
      <c r="U193" s="913"/>
      <c r="W193" s="623" t="s">
        <v>978</v>
      </c>
      <c r="X193" s="623"/>
      <c r="Y193" s="623"/>
      <c r="Z193" s="623">
        <v>101</v>
      </c>
      <c r="AA193" s="623">
        <v>43.5</v>
      </c>
      <c r="AB193" s="623">
        <v>22</v>
      </c>
    </row>
    <row r="194" spans="1:28" s="5" customFormat="1" ht="21" customHeight="1">
      <c r="A194" s="614">
        <v>3</v>
      </c>
      <c r="B194" s="615" t="s">
        <v>195</v>
      </c>
      <c r="C194" s="616"/>
      <c r="D194" s="617"/>
      <c r="E194" s="617">
        <v>4</v>
      </c>
      <c r="F194" s="618">
        <f t="shared" si="26"/>
        <v>4</v>
      </c>
      <c r="G194" s="619">
        <f t="shared" si="27"/>
        <v>400</v>
      </c>
      <c r="H194" s="614"/>
      <c r="I194" s="779" t="s">
        <v>974</v>
      </c>
      <c r="J194" s="779"/>
      <c r="K194" s="620"/>
      <c r="L194" s="621"/>
      <c r="M194" s="621"/>
      <c r="N194" s="621"/>
      <c r="O194" s="621"/>
      <c r="P194" s="621"/>
      <c r="Q194" s="622"/>
      <c r="R194" s="778"/>
      <c r="S194" s="778"/>
      <c r="T194" s="778"/>
      <c r="U194" s="913"/>
      <c r="W194" s="623" t="s">
        <v>979</v>
      </c>
      <c r="X194" s="623"/>
      <c r="Y194" s="623"/>
      <c r="Z194" s="623">
        <v>93</v>
      </c>
      <c r="AA194" s="623">
        <v>58</v>
      </c>
      <c r="AB194" s="623">
        <v>6.5</v>
      </c>
    </row>
    <row r="195" spans="1:28" s="5" customFormat="1" ht="21" customHeight="1">
      <c r="A195" s="614">
        <v>4</v>
      </c>
      <c r="B195" s="615" t="s">
        <v>160</v>
      </c>
      <c r="C195" s="616"/>
      <c r="D195" s="617"/>
      <c r="E195" s="617">
        <v>6</v>
      </c>
      <c r="F195" s="618">
        <f t="shared" si="26"/>
        <v>6</v>
      </c>
      <c r="G195" s="619">
        <f t="shared" si="27"/>
        <v>600</v>
      </c>
      <c r="H195" s="614"/>
      <c r="I195" s="779" t="s">
        <v>974</v>
      </c>
      <c r="J195" s="779"/>
      <c r="K195" s="620"/>
      <c r="L195" s="621"/>
      <c r="M195" s="621"/>
      <c r="N195" s="621"/>
      <c r="O195" s="621"/>
      <c r="P195" s="621"/>
      <c r="Q195" s="622"/>
      <c r="R195" s="778"/>
      <c r="S195" s="778"/>
      <c r="T195" s="778"/>
      <c r="U195" s="913"/>
      <c r="X195" s="79"/>
    </row>
    <row r="196" spans="1:28" s="5" customFormat="1" ht="21" customHeight="1">
      <c r="A196" s="614">
        <v>5</v>
      </c>
      <c r="B196" s="615" t="s">
        <v>191</v>
      </c>
      <c r="C196" s="616"/>
      <c r="D196" s="617"/>
      <c r="E196" s="617">
        <v>12</v>
      </c>
      <c r="F196" s="618">
        <f t="shared" si="26"/>
        <v>12</v>
      </c>
      <c r="G196" s="619">
        <f t="shared" si="27"/>
        <v>1200</v>
      </c>
      <c r="H196" s="614"/>
      <c r="I196" s="779" t="s">
        <v>974</v>
      </c>
      <c r="J196" s="779"/>
      <c r="K196" s="620" t="s">
        <v>980</v>
      </c>
      <c r="L196" s="621"/>
      <c r="M196" s="621"/>
      <c r="N196" s="621"/>
      <c r="O196" s="621"/>
      <c r="P196" s="621"/>
      <c r="Q196" s="622"/>
      <c r="R196" s="778"/>
      <c r="S196" s="778"/>
      <c r="T196" s="778"/>
      <c r="U196" s="913"/>
      <c r="X196" s="79"/>
    </row>
    <row r="197" spans="1:28" s="5" customFormat="1" ht="21" customHeight="1">
      <c r="A197" s="614">
        <v>6</v>
      </c>
      <c r="B197" s="615" t="s">
        <v>349</v>
      </c>
      <c r="C197" s="616"/>
      <c r="D197" s="617">
        <v>12</v>
      </c>
      <c r="E197" s="617"/>
      <c r="F197" s="618">
        <f t="shared" si="26"/>
        <v>12</v>
      </c>
      <c r="G197" s="619">
        <f t="shared" si="27"/>
        <v>1200</v>
      </c>
      <c r="H197" s="614"/>
      <c r="I197" s="779" t="s">
        <v>974</v>
      </c>
      <c r="J197" s="779"/>
      <c r="K197" s="620"/>
      <c r="L197" s="621"/>
      <c r="M197" s="621"/>
      <c r="N197" s="621"/>
      <c r="O197" s="621"/>
      <c r="P197" s="621"/>
      <c r="Q197" s="622"/>
      <c r="R197" s="778"/>
      <c r="S197" s="778"/>
      <c r="T197" s="778"/>
      <c r="U197" s="913"/>
      <c r="X197" s="79"/>
    </row>
    <row r="198" spans="1:28" s="5" customFormat="1" ht="21" customHeight="1">
      <c r="A198" s="614">
        <v>7</v>
      </c>
      <c r="B198" s="615" t="s">
        <v>21</v>
      </c>
      <c r="C198" s="616"/>
      <c r="D198" s="617"/>
      <c r="E198" s="617">
        <v>4</v>
      </c>
      <c r="F198" s="618">
        <f t="shared" si="26"/>
        <v>4</v>
      </c>
      <c r="G198" s="619">
        <f t="shared" si="27"/>
        <v>400</v>
      </c>
      <c r="H198" s="614"/>
      <c r="I198" s="779" t="s">
        <v>974</v>
      </c>
      <c r="J198" s="779"/>
      <c r="K198" s="620" t="s">
        <v>981</v>
      </c>
      <c r="L198" s="621"/>
      <c r="M198" s="621"/>
      <c r="N198" s="621"/>
      <c r="O198" s="621"/>
      <c r="P198" s="621"/>
      <c r="Q198" s="622"/>
      <c r="R198" s="778"/>
      <c r="S198" s="778"/>
      <c r="T198" s="778"/>
      <c r="U198" s="913"/>
      <c r="X198" s="79"/>
    </row>
    <row r="199" spans="1:28" s="5" customFormat="1" ht="21" customHeight="1">
      <c r="A199" s="614">
        <v>8</v>
      </c>
      <c r="B199" s="615" t="s">
        <v>982</v>
      </c>
      <c r="C199" s="616"/>
      <c r="D199" s="617"/>
      <c r="E199" s="617">
        <v>4</v>
      </c>
      <c r="F199" s="618">
        <f t="shared" si="26"/>
        <v>4</v>
      </c>
      <c r="G199" s="619">
        <f t="shared" si="27"/>
        <v>400</v>
      </c>
      <c r="H199" s="614"/>
      <c r="I199" s="779" t="s">
        <v>974</v>
      </c>
      <c r="J199" s="779"/>
      <c r="K199" s="620" t="s">
        <v>981</v>
      </c>
      <c r="L199" s="621"/>
      <c r="M199" s="621"/>
      <c r="N199" s="621"/>
      <c r="O199" s="621"/>
      <c r="P199" s="621"/>
      <c r="Q199" s="622"/>
      <c r="R199" s="778"/>
      <c r="S199" s="778"/>
      <c r="T199" s="778"/>
      <c r="U199" s="913"/>
      <c r="X199" s="79"/>
    </row>
    <row r="200" spans="1:28" s="5" customFormat="1" ht="21" customHeight="1">
      <c r="A200" s="614">
        <v>9</v>
      </c>
      <c r="B200" s="624" t="s">
        <v>983</v>
      </c>
      <c r="C200" s="625" t="s">
        <v>984</v>
      </c>
      <c r="D200" s="617"/>
      <c r="E200" s="617">
        <v>2</v>
      </c>
      <c r="F200" s="618">
        <f t="shared" si="26"/>
        <v>2</v>
      </c>
      <c r="G200" s="619">
        <f t="shared" si="27"/>
        <v>200</v>
      </c>
      <c r="H200" s="614"/>
      <c r="I200" s="779" t="s">
        <v>974</v>
      </c>
      <c r="J200" s="779"/>
      <c r="K200" s="620"/>
      <c r="L200" s="621"/>
      <c r="M200" s="621"/>
      <c r="N200" s="621"/>
      <c r="O200" s="621"/>
      <c r="P200" s="621"/>
      <c r="Q200" s="622"/>
      <c r="R200" s="778"/>
      <c r="S200" s="778"/>
      <c r="T200" s="778"/>
      <c r="U200" s="913"/>
      <c r="X200" s="79"/>
    </row>
    <row r="201" spans="1:28" s="5" customFormat="1" ht="21" customHeight="1">
      <c r="A201" s="614">
        <v>10</v>
      </c>
      <c r="B201" s="626" t="s">
        <v>35</v>
      </c>
      <c r="C201" s="625" t="s">
        <v>985</v>
      </c>
      <c r="D201" s="617"/>
      <c r="E201" s="617">
        <v>8</v>
      </c>
      <c r="F201" s="618">
        <f t="shared" si="26"/>
        <v>8</v>
      </c>
      <c r="G201" s="619">
        <f t="shared" si="27"/>
        <v>800</v>
      </c>
      <c r="H201" s="614"/>
      <c r="I201" s="779" t="s">
        <v>974</v>
      </c>
      <c r="J201" s="779"/>
      <c r="K201" s="620"/>
      <c r="L201" s="621"/>
      <c r="M201" s="621"/>
      <c r="N201" s="621"/>
      <c r="O201" s="621"/>
      <c r="P201" s="621"/>
      <c r="Q201" s="622"/>
      <c r="R201" s="778"/>
      <c r="S201" s="778"/>
      <c r="T201" s="778"/>
      <c r="U201" s="913"/>
    </row>
    <row r="202" spans="1:28" s="5" customFormat="1" ht="21" customHeight="1">
      <c r="A202" s="614">
        <v>11</v>
      </c>
      <c r="B202" s="626" t="s">
        <v>353</v>
      </c>
      <c r="C202" s="616"/>
      <c r="D202" s="617">
        <v>4</v>
      </c>
      <c r="E202" s="617"/>
      <c r="F202" s="618">
        <f t="shared" si="26"/>
        <v>4</v>
      </c>
      <c r="G202" s="619">
        <f t="shared" si="27"/>
        <v>400</v>
      </c>
      <c r="H202" s="614"/>
      <c r="I202" s="779" t="s">
        <v>974</v>
      </c>
      <c r="J202" s="779"/>
      <c r="K202" s="620"/>
      <c r="L202" s="621"/>
      <c r="M202" s="621"/>
      <c r="N202" s="621"/>
      <c r="O202" s="621"/>
      <c r="P202" s="621"/>
      <c r="Q202" s="622"/>
      <c r="R202" s="778"/>
      <c r="S202" s="778"/>
      <c r="T202" s="778"/>
      <c r="U202" s="913"/>
    </row>
    <row r="203" spans="1:28" s="5" customFormat="1" ht="21" customHeight="1">
      <c r="A203" s="614">
        <v>12</v>
      </c>
      <c r="B203" s="626" t="s">
        <v>986</v>
      </c>
      <c r="C203" s="616"/>
      <c r="D203" s="617">
        <v>4</v>
      </c>
      <c r="E203" s="617"/>
      <c r="F203" s="618">
        <f t="shared" si="26"/>
        <v>4</v>
      </c>
      <c r="G203" s="619">
        <f t="shared" si="27"/>
        <v>400</v>
      </c>
      <c r="H203" s="614"/>
      <c r="I203" s="779" t="s">
        <v>987</v>
      </c>
      <c r="J203" s="779"/>
      <c r="K203" s="620"/>
      <c r="L203" s="621"/>
      <c r="M203" s="621"/>
      <c r="N203" s="621"/>
      <c r="O203" s="621"/>
      <c r="P203" s="621"/>
      <c r="Q203" s="622"/>
      <c r="R203" s="778"/>
      <c r="S203" s="778"/>
      <c r="T203" s="778"/>
      <c r="U203" s="913"/>
    </row>
    <row r="204" spans="1:28" s="5" customFormat="1" ht="21" customHeight="1">
      <c r="A204" s="614">
        <v>13</v>
      </c>
      <c r="B204" s="726" t="s">
        <v>218</v>
      </c>
      <c r="C204" s="727"/>
      <c r="D204" s="627">
        <v>4</v>
      </c>
      <c r="E204" s="617"/>
      <c r="F204" s="618">
        <f t="shared" si="26"/>
        <v>4</v>
      </c>
      <c r="G204" s="619">
        <f t="shared" si="27"/>
        <v>400</v>
      </c>
      <c r="H204" s="614"/>
      <c r="I204" s="779" t="s">
        <v>974</v>
      </c>
      <c r="J204" s="779"/>
      <c r="K204" s="620"/>
      <c r="L204" s="621"/>
      <c r="M204" s="621"/>
      <c r="N204" s="621"/>
      <c r="O204" s="621"/>
      <c r="P204" s="621"/>
      <c r="Q204" s="622"/>
      <c r="R204" s="778"/>
      <c r="S204" s="778"/>
      <c r="T204" s="778"/>
      <c r="U204" s="913"/>
    </row>
    <row r="205" spans="1:28" s="5" customFormat="1" ht="21" customHeight="1">
      <c r="A205" s="614">
        <v>14</v>
      </c>
      <c r="B205" s="726" t="s">
        <v>65</v>
      </c>
      <c r="C205" s="727"/>
      <c r="D205" s="617"/>
      <c r="E205" s="617">
        <v>4</v>
      </c>
      <c r="F205" s="618">
        <f t="shared" si="26"/>
        <v>4</v>
      </c>
      <c r="G205" s="619">
        <f t="shared" si="27"/>
        <v>400</v>
      </c>
      <c r="H205" s="614"/>
      <c r="I205" s="779" t="s">
        <v>974</v>
      </c>
      <c r="J205" s="779"/>
      <c r="K205" s="620" t="s">
        <v>878</v>
      </c>
      <c r="L205" s="621"/>
      <c r="M205" s="621"/>
      <c r="N205" s="621"/>
      <c r="O205" s="621"/>
      <c r="P205" s="621"/>
      <c r="Q205" s="622"/>
      <c r="R205" s="778"/>
      <c r="S205" s="778"/>
      <c r="T205" s="778"/>
      <c r="U205" s="913"/>
    </row>
    <row r="206" spans="1:28" s="5" customFormat="1" ht="21" customHeight="1">
      <c r="A206" s="614">
        <v>15</v>
      </c>
      <c r="B206" s="626" t="s">
        <v>700</v>
      </c>
      <c r="C206" s="628" t="s">
        <v>988</v>
      </c>
      <c r="D206" s="617"/>
      <c r="E206" s="617">
        <v>2</v>
      </c>
      <c r="F206" s="618">
        <f>D206+E206</f>
        <v>2</v>
      </c>
      <c r="G206" s="619">
        <f>F206*$R$8</f>
        <v>200</v>
      </c>
      <c r="H206" s="614"/>
      <c r="I206" s="779" t="s">
        <v>974</v>
      </c>
      <c r="J206" s="779"/>
      <c r="K206" s="620" t="s">
        <v>989</v>
      </c>
      <c r="L206" s="621"/>
      <c r="M206" s="621"/>
      <c r="N206" s="621"/>
      <c r="O206" s="621"/>
      <c r="P206" s="621"/>
      <c r="Q206" s="622"/>
      <c r="R206" s="778"/>
      <c r="S206" s="778"/>
      <c r="T206" s="778"/>
      <c r="U206" s="913"/>
    </row>
    <row r="207" spans="1:28" s="5" customFormat="1" ht="15.75" hidden="1" customHeight="1">
      <c r="A207" s="614">
        <v>16</v>
      </c>
      <c r="B207" s="717"/>
      <c r="C207" s="718"/>
      <c r="D207" s="629"/>
      <c r="E207" s="629"/>
      <c r="F207" s="618">
        <f t="shared" si="26"/>
        <v>0</v>
      </c>
      <c r="G207" s="619">
        <f t="shared" si="27"/>
        <v>0</v>
      </c>
      <c r="H207" s="614"/>
      <c r="I207" s="779"/>
      <c r="J207" s="779"/>
      <c r="K207" s="620"/>
      <c r="L207" s="621"/>
      <c r="M207" s="621"/>
      <c r="N207" s="621"/>
      <c r="O207" s="621"/>
      <c r="P207" s="621"/>
      <c r="Q207" s="622"/>
      <c r="R207" s="778"/>
      <c r="S207" s="778"/>
      <c r="T207" s="778"/>
      <c r="U207" s="913"/>
    </row>
    <row r="208" spans="1:28" s="5" customFormat="1" ht="15.75" hidden="1" customHeight="1">
      <c r="A208" s="614">
        <v>17</v>
      </c>
      <c r="B208" s="717"/>
      <c r="C208" s="718"/>
      <c r="D208" s="629"/>
      <c r="E208" s="629"/>
      <c r="F208" s="618">
        <f t="shared" si="26"/>
        <v>0</v>
      </c>
      <c r="G208" s="619">
        <f t="shared" si="27"/>
        <v>0</v>
      </c>
      <c r="H208" s="614"/>
      <c r="I208" s="779"/>
      <c r="J208" s="779"/>
      <c r="K208" s="620"/>
      <c r="L208" s="621"/>
      <c r="M208" s="621"/>
      <c r="N208" s="621"/>
      <c r="O208" s="621"/>
      <c r="P208" s="621"/>
      <c r="Q208" s="622"/>
      <c r="R208" s="778"/>
      <c r="S208" s="778"/>
      <c r="T208" s="778"/>
      <c r="U208" s="913"/>
    </row>
    <row r="209" spans="1:21" s="5" customFormat="1" ht="15.75" hidden="1" customHeight="1">
      <c r="A209" s="614">
        <v>18</v>
      </c>
      <c r="B209" s="717"/>
      <c r="C209" s="718"/>
      <c r="D209" s="629"/>
      <c r="E209" s="629"/>
      <c r="F209" s="618">
        <f t="shared" si="26"/>
        <v>0</v>
      </c>
      <c r="G209" s="619">
        <f t="shared" si="27"/>
        <v>0</v>
      </c>
      <c r="H209" s="630"/>
      <c r="I209" s="805"/>
      <c r="J209" s="805"/>
      <c r="K209" s="620"/>
      <c r="L209" s="621"/>
      <c r="M209" s="621"/>
      <c r="N209" s="621"/>
      <c r="O209" s="621"/>
      <c r="P209" s="621"/>
      <c r="Q209" s="622"/>
      <c r="R209" s="778"/>
      <c r="S209" s="778"/>
      <c r="T209" s="778"/>
      <c r="U209" s="913"/>
    </row>
    <row r="210" spans="1:21" s="5" customFormat="1" ht="15.75" hidden="1" customHeight="1">
      <c r="A210" s="614">
        <v>19</v>
      </c>
      <c r="B210" s="717"/>
      <c r="C210" s="718"/>
      <c r="D210" s="629"/>
      <c r="E210" s="629"/>
      <c r="F210" s="618">
        <f t="shared" si="26"/>
        <v>0</v>
      </c>
      <c r="G210" s="619">
        <f t="shared" si="27"/>
        <v>0</v>
      </c>
      <c r="H210" s="630"/>
      <c r="I210" s="805"/>
      <c r="J210" s="805"/>
      <c r="K210" s="620"/>
      <c r="L210" s="621"/>
      <c r="M210" s="621"/>
      <c r="N210" s="621"/>
      <c r="O210" s="621"/>
      <c r="P210" s="621"/>
      <c r="Q210" s="622"/>
      <c r="R210" s="778"/>
      <c r="S210" s="778"/>
      <c r="T210" s="778"/>
      <c r="U210" s="913"/>
    </row>
    <row r="211" spans="1:21" s="5" customFormat="1" ht="15.75" hidden="1" customHeight="1">
      <c r="A211" s="614">
        <v>20</v>
      </c>
      <c r="B211" s="717"/>
      <c r="C211" s="718"/>
      <c r="D211" s="629"/>
      <c r="E211" s="629"/>
      <c r="F211" s="618">
        <f t="shared" si="26"/>
        <v>0</v>
      </c>
      <c r="G211" s="619">
        <f t="shared" si="27"/>
        <v>0</v>
      </c>
      <c r="H211" s="614"/>
      <c r="I211" s="779"/>
      <c r="J211" s="779"/>
      <c r="K211" s="620"/>
      <c r="L211" s="621"/>
      <c r="M211" s="621"/>
      <c r="N211" s="621"/>
      <c r="O211" s="621"/>
      <c r="P211" s="621"/>
      <c r="Q211" s="622"/>
      <c r="R211" s="778"/>
      <c r="S211" s="778"/>
      <c r="T211" s="778"/>
      <c r="U211" s="913"/>
    </row>
    <row r="212" spans="1:21" s="5" customFormat="1" ht="15.75" hidden="1" customHeight="1">
      <c r="A212" s="614">
        <v>21</v>
      </c>
      <c r="B212" s="717"/>
      <c r="C212" s="718"/>
      <c r="D212" s="629"/>
      <c r="E212" s="629"/>
      <c r="F212" s="618">
        <f t="shared" si="26"/>
        <v>0</v>
      </c>
      <c r="G212" s="619">
        <f t="shared" si="27"/>
        <v>0</v>
      </c>
      <c r="H212" s="614"/>
      <c r="I212" s="779"/>
      <c r="J212" s="779"/>
      <c r="K212" s="620"/>
      <c r="L212" s="621"/>
      <c r="M212" s="621"/>
      <c r="N212" s="621"/>
      <c r="O212" s="621"/>
      <c r="P212" s="621"/>
      <c r="Q212" s="622"/>
      <c r="R212" s="778"/>
      <c r="S212" s="778"/>
      <c r="T212" s="778"/>
      <c r="U212" s="913"/>
    </row>
    <row r="213" spans="1:21" s="5" customFormat="1" ht="15.75" hidden="1" customHeight="1">
      <c r="A213" s="614">
        <v>22</v>
      </c>
      <c r="B213" s="717"/>
      <c r="C213" s="718"/>
      <c r="D213" s="629"/>
      <c r="E213" s="629"/>
      <c r="F213" s="618">
        <f t="shared" si="26"/>
        <v>0</v>
      </c>
      <c r="G213" s="619">
        <f t="shared" si="27"/>
        <v>0</v>
      </c>
      <c r="H213" s="614"/>
      <c r="I213" s="798"/>
      <c r="J213" s="799"/>
      <c r="K213" s="620"/>
      <c r="L213" s="621"/>
      <c r="M213" s="621"/>
      <c r="N213" s="621"/>
      <c r="O213" s="621"/>
      <c r="P213" s="621"/>
      <c r="Q213" s="622"/>
      <c r="R213" s="778"/>
      <c r="S213" s="778"/>
      <c r="T213" s="778"/>
      <c r="U213" s="913"/>
    </row>
    <row r="214" spans="1:21" s="5" customFormat="1" ht="15.75" hidden="1" customHeight="1">
      <c r="A214" s="614">
        <v>23</v>
      </c>
      <c r="B214" s="717"/>
      <c r="C214" s="718"/>
      <c r="D214" s="629"/>
      <c r="E214" s="629"/>
      <c r="F214" s="618">
        <f t="shared" si="26"/>
        <v>0</v>
      </c>
      <c r="G214" s="619">
        <f t="shared" si="27"/>
        <v>0</v>
      </c>
      <c r="H214" s="614"/>
      <c r="I214" s="798"/>
      <c r="J214" s="799"/>
      <c r="K214" s="620"/>
      <c r="L214" s="621"/>
      <c r="M214" s="621"/>
      <c r="N214" s="621"/>
      <c r="O214" s="621"/>
      <c r="P214" s="621"/>
      <c r="Q214" s="622"/>
      <c r="R214" s="778"/>
      <c r="S214" s="778"/>
      <c r="T214" s="778"/>
      <c r="U214" s="913"/>
    </row>
    <row r="215" spans="1:21" s="5" customFormat="1" ht="15.75" hidden="1" customHeight="1">
      <c r="A215" s="575">
        <v>24</v>
      </c>
      <c r="B215" s="719"/>
      <c r="C215" s="720"/>
      <c r="D215" s="60"/>
      <c r="E215" s="60"/>
      <c r="F215" s="61">
        <f t="shared" si="26"/>
        <v>0</v>
      </c>
      <c r="G215" s="62">
        <f t="shared" si="27"/>
        <v>0</v>
      </c>
      <c r="H215" s="575"/>
      <c r="I215" s="802"/>
      <c r="J215" s="803"/>
      <c r="K215" s="329"/>
      <c r="L215" s="330"/>
      <c r="M215" s="330"/>
      <c r="N215" s="330"/>
      <c r="O215" s="330"/>
      <c r="P215" s="330"/>
      <c r="Q215" s="331"/>
      <c r="R215" s="722"/>
      <c r="S215" s="722"/>
      <c r="T215" s="722"/>
      <c r="U215" s="914"/>
    </row>
    <row r="216" spans="1:21" s="5" customFormat="1" ht="15.75" hidden="1" customHeight="1">
      <c r="A216" s="575">
        <v>25</v>
      </c>
      <c r="B216" s="719"/>
      <c r="C216" s="720"/>
      <c r="D216" s="60"/>
      <c r="E216" s="60"/>
      <c r="F216" s="61">
        <f t="shared" si="26"/>
        <v>0</v>
      </c>
      <c r="G216" s="62">
        <f t="shared" si="27"/>
        <v>0</v>
      </c>
      <c r="H216" s="575"/>
      <c r="I216" s="802"/>
      <c r="J216" s="803"/>
      <c r="K216" s="329"/>
      <c r="L216" s="330"/>
      <c r="M216" s="330"/>
      <c r="N216" s="330"/>
      <c r="O216" s="330"/>
      <c r="P216" s="330"/>
      <c r="Q216" s="331"/>
      <c r="R216" s="722"/>
      <c r="S216" s="722"/>
      <c r="T216" s="722"/>
      <c r="U216" s="914"/>
    </row>
    <row r="217" spans="1:21" s="5" customFormat="1" ht="15.75" hidden="1" customHeight="1">
      <c r="A217" s="575">
        <v>26</v>
      </c>
      <c r="B217" s="719"/>
      <c r="C217" s="720"/>
      <c r="D217" s="60"/>
      <c r="E217" s="60"/>
      <c r="F217" s="61">
        <f t="shared" si="26"/>
        <v>0</v>
      </c>
      <c r="G217" s="62">
        <f t="shared" si="27"/>
        <v>0</v>
      </c>
      <c r="H217" s="575"/>
      <c r="I217" s="804"/>
      <c r="J217" s="804"/>
      <c r="K217" s="329"/>
      <c r="L217" s="330"/>
      <c r="M217" s="330"/>
      <c r="N217" s="330"/>
      <c r="O217" s="330"/>
      <c r="P217" s="330"/>
      <c r="Q217" s="331"/>
      <c r="R217" s="722"/>
      <c r="S217" s="722"/>
      <c r="T217" s="722"/>
      <c r="U217" s="914"/>
    </row>
    <row r="218" spans="1:21" s="5" customFormat="1" ht="15.75" hidden="1" customHeight="1">
      <c r="A218" s="575">
        <v>27</v>
      </c>
      <c r="B218" s="719"/>
      <c r="C218" s="720"/>
      <c r="D218" s="60"/>
      <c r="E218" s="60"/>
      <c r="F218" s="61">
        <f t="shared" si="26"/>
        <v>0</v>
      </c>
      <c r="G218" s="62">
        <f t="shared" si="27"/>
        <v>0</v>
      </c>
      <c r="H218" s="575"/>
      <c r="I218" s="804"/>
      <c r="J218" s="804"/>
      <c r="K218" s="329"/>
      <c r="L218" s="330"/>
      <c r="M218" s="330"/>
      <c r="N218" s="330"/>
      <c r="O218" s="330"/>
      <c r="P218" s="330"/>
      <c r="Q218" s="331"/>
      <c r="R218" s="722"/>
      <c r="S218" s="722"/>
      <c r="T218" s="722"/>
      <c r="U218" s="914"/>
    </row>
    <row r="219" spans="1:21" s="5" customFormat="1" ht="15.75" hidden="1" customHeight="1">
      <c r="A219" s="575">
        <v>28</v>
      </c>
      <c r="B219" s="719"/>
      <c r="C219" s="720"/>
      <c r="D219" s="60"/>
      <c r="E219" s="60"/>
      <c r="F219" s="61">
        <f t="shared" si="26"/>
        <v>0</v>
      </c>
      <c r="G219" s="62">
        <f t="shared" si="27"/>
        <v>0</v>
      </c>
      <c r="H219" s="575"/>
      <c r="I219" s="804"/>
      <c r="J219" s="804"/>
      <c r="K219" s="329"/>
      <c r="L219" s="330"/>
      <c r="M219" s="330"/>
      <c r="N219" s="330"/>
      <c r="O219" s="330"/>
      <c r="P219" s="330"/>
      <c r="Q219" s="331"/>
      <c r="R219" s="722"/>
      <c r="S219" s="722"/>
      <c r="T219" s="722"/>
      <c r="U219" s="914"/>
    </row>
    <row r="220" spans="1:21" s="5" customFormat="1" ht="15.75" hidden="1" customHeight="1">
      <c r="A220" s="575">
        <v>29</v>
      </c>
      <c r="B220" s="719"/>
      <c r="C220" s="720"/>
      <c r="D220" s="60"/>
      <c r="E220" s="60"/>
      <c r="F220" s="61">
        <f t="shared" si="26"/>
        <v>0</v>
      </c>
      <c r="G220" s="62">
        <f t="shared" si="27"/>
        <v>0</v>
      </c>
      <c r="H220" s="576"/>
      <c r="I220" s="723"/>
      <c r="J220" s="723"/>
      <c r="K220" s="329"/>
      <c r="L220" s="330"/>
      <c r="M220" s="330"/>
      <c r="N220" s="330"/>
      <c r="O220" s="330"/>
      <c r="P220" s="330"/>
      <c r="Q220" s="331"/>
      <c r="R220" s="722"/>
      <c r="S220" s="722"/>
      <c r="T220" s="722"/>
      <c r="U220" s="914"/>
    </row>
    <row r="221" spans="1:21" s="5" customFormat="1" ht="15.75" hidden="1" customHeight="1">
      <c r="A221" s="575">
        <v>30</v>
      </c>
      <c r="B221" s="719"/>
      <c r="C221" s="720"/>
      <c r="D221" s="60"/>
      <c r="E221" s="60"/>
      <c r="F221" s="61">
        <f t="shared" si="26"/>
        <v>0</v>
      </c>
      <c r="G221" s="62">
        <f t="shared" si="27"/>
        <v>0</v>
      </c>
      <c r="H221" s="576"/>
      <c r="I221" s="723"/>
      <c r="J221" s="723"/>
      <c r="K221" s="329"/>
      <c r="L221" s="330"/>
      <c r="M221" s="330"/>
      <c r="N221" s="330"/>
      <c r="O221" s="330"/>
      <c r="P221" s="330"/>
      <c r="Q221" s="331"/>
      <c r="R221" s="722"/>
      <c r="S221" s="722"/>
      <c r="T221" s="722"/>
      <c r="U221" s="914"/>
    </row>
    <row r="222" spans="1:21" s="5" customFormat="1" ht="15.75" hidden="1" customHeight="1">
      <c r="A222" s="575">
        <v>31</v>
      </c>
      <c r="B222" s="719"/>
      <c r="C222" s="720"/>
      <c r="D222" s="60"/>
      <c r="E222" s="60"/>
      <c r="F222" s="61">
        <f t="shared" si="26"/>
        <v>0</v>
      </c>
      <c r="G222" s="62">
        <f t="shared" si="27"/>
        <v>0</v>
      </c>
      <c r="H222" s="575"/>
      <c r="I222" s="804"/>
      <c r="J222" s="804"/>
      <c r="K222" s="329"/>
      <c r="L222" s="330"/>
      <c r="M222" s="330"/>
      <c r="N222" s="330"/>
      <c r="O222" s="330"/>
      <c r="P222" s="330"/>
      <c r="Q222" s="331"/>
      <c r="R222" s="722"/>
      <c r="S222" s="722"/>
      <c r="T222" s="722"/>
      <c r="U222" s="914"/>
    </row>
    <row r="223" spans="1:21" s="5" customFormat="1" ht="15.75" hidden="1" customHeight="1">
      <c r="A223" s="575">
        <v>32</v>
      </c>
      <c r="B223" s="719"/>
      <c r="C223" s="720"/>
      <c r="D223" s="60"/>
      <c r="E223" s="60"/>
      <c r="F223" s="61">
        <f t="shared" si="26"/>
        <v>0</v>
      </c>
      <c r="G223" s="62">
        <f t="shared" si="27"/>
        <v>0</v>
      </c>
      <c r="H223" s="575"/>
      <c r="I223" s="804"/>
      <c r="J223" s="804"/>
      <c r="K223" s="329"/>
      <c r="L223" s="330"/>
      <c r="M223" s="330"/>
      <c r="N223" s="330"/>
      <c r="O223" s="330"/>
      <c r="P223" s="330"/>
      <c r="Q223" s="331"/>
      <c r="R223" s="722"/>
      <c r="S223" s="722"/>
      <c r="T223" s="722"/>
      <c r="U223" s="914"/>
    </row>
    <row r="224" spans="1:21" s="5" customFormat="1" ht="15.75" hidden="1" customHeight="1">
      <c r="A224" s="575">
        <v>33</v>
      </c>
      <c r="B224" s="719"/>
      <c r="C224" s="720"/>
      <c r="D224" s="60"/>
      <c r="E224" s="60"/>
      <c r="F224" s="61">
        <f t="shared" si="26"/>
        <v>0</v>
      </c>
      <c r="G224" s="62">
        <f t="shared" si="27"/>
        <v>0</v>
      </c>
      <c r="H224" s="575"/>
      <c r="I224" s="802"/>
      <c r="J224" s="803"/>
      <c r="K224" s="329"/>
      <c r="L224" s="330"/>
      <c r="M224" s="330"/>
      <c r="N224" s="330"/>
      <c r="O224" s="330"/>
      <c r="P224" s="330"/>
      <c r="Q224" s="331"/>
      <c r="R224" s="722"/>
      <c r="S224" s="722"/>
      <c r="T224" s="722"/>
      <c r="U224" s="914"/>
    </row>
    <row r="225" spans="1:23" s="5" customFormat="1" ht="15.75" hidden="1" customHeight="1">
      <c r="A225" s="575">
        <v>34</v>
      </c>
      <c r="B225" s="719"/>
      <c r="C225" s="720"/>
      <c r="D225" s="60"/>
      <c r="E225" s="60"/>
      <c r="F225" s="61">
        <f t="shared" si="26"/>
        <v>0</v>
      </c>
      <c r="G225" s="62">
        <f t="shared" si="27"/>
        <v>0</v>
      </c>
      <c r="H225" s="575"/>
      <c r="I225" s="802"/>
      <c r="J225" s="803"/>
      <c r="K225" s="329"/>
      <c r="L225" s="330"/>
      <c r="M225" s="330"/>
      <c r="N225" s="330"/>
      <c r="O225" s="330"/>
      <c r="P225" s="330"/>
      <c r="Q225" s="331"/>
      <c r="R225" s="722"/>
      <c r="S225" s="722"/>
      <c r="T225" s="722"/>
      <c r="U225" s="914"/>
    </row>
    <row r="226" spans="1:23" s="5" customFormat="1" ht="15.75" hidden="1" customHeight="1">
      <c r="A226" s="575">
        <v>35</v>
      </c>
      <c r="B226" s="719"/>
      <c r="C226" s="720"/>
      <c r="D226" s="60"/>
      <c r="E226" s="60"/>
      <c r="F226" s="61">
        <f t="shared" si="26"/>
        <v>0</v>
      </c>
      <c r="G226" s="62">
        <f t="shared" si="27"/>
        <v>0</v>
      </c>
      <c r="H226" s="575"/>
      <c r="I226" s="802"/>
      <c r="J226" s="803"/>
      <c r="K226" s="329"/>
      <c r="L226" s="330"/>
      <c r="M226" s="330"/>
      <c r="N226" s="330"/>
      <c r="O226" s="330"/>
      <c r="P226" s="330"/>
      <c r="Q226" s="331"/>
      <c r="R226" s="722"/>
      <c r="S226" s="722"/>
      <c r="T226" s="722"/>
      <c r="U226" s="914"/>
    </row>
    <row r="227" spans="1:23" s="5" customFormat="1" ht="15.75" hidden="1" customHeight="1">
      <c r="A227" s="575">
        <v>36</v>
      </c>
      <c r="B227" s="719"/>
      <c r="C227" s="720"/>
      <c r="D227" s="60"/>
      <c r="E227" s="60"/>
      <c r="F227" s="61">
        <f t="shared" si="26"/>
        <v>0</v>
      </c>
      <c r="G227" s="62">
        <f t="shared" si="27"/>
        <v>0</v>
      </c>
      <c r="H227" s="575"/>
      <c r="I227" s="802"/>
      <c r="J227" s="803"/>
      <c r="K227" s="329"/>
      <c r="L227" s="330"/>
      <c r="M227" s="330"/>
      <c r="N227" s="330"/>
      <c r="O227" s="330"/>
      <c r="P227" s="330"/>
      <c r="Q227" s="331"/>
      <c r="R227" s="722"/>
      <c r="S227" s="722"/>
      <c r="T227" s="722"/>
      <c r="U227" s="914"/>
    </row>
    <row r="228" spans="1:23" s="5" customFormat="1" ht="15.75" customHeight="1">
      <c r="B228" s="20"/>
      <c r="C228" s="20"/>
      <c r="D228" s="20"/>
      <c r="E228" s="21"/>
      <c r="F228" s="21"/>
      <c r="G228" s="21"/>
      <c r="H228" s="22"/>
      <c r="I228" s="22"/>
      <c r="J228" s="23"/>
      <c r="K228" s="23"/>
      <c r="L228" s="20"/>
      <c r="M228" s="20"/>
      <c r="N228" s="20"/>
      <c r="O228" s="20"/>
      <c r="P228" s="4"/>
      <c r="Q228" s="20"/>
      <c r="R228" s="20"/>
      <c r="S228" s="4"/>
      <c r="T228" s="4"/>
      <c r="U228" s="4"/>
    </row>
    <row r="229" spans="1:23" s="219" customFormat="1" ht="18">
      <c r="A229" s="721" t="s">
        <v>990</v>
      </c>
      <c r="B229" s="721"/>
      <c r="C229" s="721"/>
      <c r="D229" s="721"/>
      <c r="F229" s="721" t="s">
        <v>991</v>
      </c>
      <c r="G229" s="721"/>
      <c r="H229" s="721"/>
      <c r="I229" s="721"/>
      <c r="J229" s="563"/>
      <c r="K229" s="721" t="s">
        <v>992</v>
      </c>
      <c r="L229" s="721"/>
      <c r="M229" s="721"/>
      <c r="N229" s="563"/>
      <c r="O229" s="721" t="s">
        <v>993</v>
      </c>
      <c r="P229" s="721"/>
      <c r="Q229" s="721"/>
      <c r="R229" s="721"/>
      <c r="S229" s="721"/>
      <c r="T229" s="721"/>
      <c r="U229" s="721"/>
      <c r="V229" s="721"/>
    </row>
    <row r="230" spans="1:23" s="5" customFormat="1" ht="15">
      <c r="D230" s="3"/>
      <c r="I230" s="3"/>
      <c r="J230" s="3"/>
      <c r="K230" s="3"/>
      <c r="L230" s="3"/>
      <c r="M230" s="3"/>
      <c r="N230" s="3"/>
      <c r="O230" s="3"/>
      <c r="V230" s="4"/>
      <c r="W230" s="4"/>
    </row>
    <row r="231" spans="1:23" s="5" customFormat="1" ht="15" hidden="1" customHeight="1">
      <c r="D231" s="3"/>
      <c r="I231" s="3"/>
      <c r="J231" s="3"/>
      <c r="K231" s="3"/>
      <c r="L231" s="3"/>
      <c r="M231" s="3"/>
      <c r="N231" s="3"/>
      <c r="O231" s="3"/>
      <c r="V231" s="4"/>
      <c r="W231" s="4"/>
    </row>
    <row r="232" spans="1:23" s="5" customFormat="1" ht="15" hidden="1" customHeight="1">
      <c r="D232" s="3"/>
      <c r="I232" s="3"/>
      <c r="J232" s="3"/>
      <c r="K232" s="3"/>
      <c r="L232" s="3"/>
      <c r="M232" s="3"/>
      <c r="N232" s="3"/>
      <c r="O232" s="3"/>
      <c r="V232" s="4"/>
      <c r="W232" s="4"/>
    </row>
    <row r="233" spans="1:23" s="5" customFormat="1" ht="15">
      <c r="D233" s="3"/>
      <c r="I233" s="3"/>
      <c r="J233" s="3"/>
      <c r="K233" s="3"/>
      <c r="L233" s="3"/>
      <c r="M233" s="3"/>
      <c r="N233" s="3"/>
      <c r="O233" s="3"/>
      <c r="V233" s="4"/>
      <c r="W233" s="4"/>
    </row>
    <row r="234" spans="1:23" s="220" customFormat="1" ht="50.25" customHeight="1">
      <c r="A234" s="801"/>
      <c r="B234" s="801"/>
      <c r="C234" s="801"/>
      <c r="D234" s="801"/>
      <c r="F234" s="801"/>
      <c r="G234" s="801"/>
      <c r="H234" s="801"/>
      <c r="I234" s="801"/>
      <c r="J234" s="574"/>
      <c r="K234" s="801"/>
      <c r="L234" s="801"/>
      <c r="M234" s="801"/>
      <c r="N234" s="574"/>
      <c r="O234" s="801" t="s">
        <v>994</v>
      </c>
      <c r="P234" s="801"/>
      <c r="Q234" s="801"/>
      <c r="R234" s="801"/>
      <c r="S234" s="801"/>
      <c r="T234" s="801"/>
      <c r="U234" s="801"/>
      <c r="V234" s="801"/>
    </row>
    <row r="235" spans="1:23" s="5" customFormat="1" ht="27" customHeight="1">
      <c r="E235" s="6"/>
      <c r="F235" s="631"/>
      <c r="G235" s="3"/>
      <c r="H235" s="3"/>
      <c r="I235" s="3"/>
      <c r="J235" s="3"/>
      <c r="K235" s="3"/>
      <c r="P235" s="4"/>
      <c r="S235" s="4"/>
      <c r="T235" s="4"/>
      <c r="U235" s="4"/>
    </row>
    <row r="236" spans="1:23" s="5" customFormat="1" ht="28.5" customHeight="1">
      <c r="E236" s="6"/>
      <c r="F236" s="631" t="s">
        <v>995</v>
      </c>
      <c r="G236" s="3"/>
      <c r="H236" s="3"/>
      <c r="I236" s="3"/>
      <c r="J236" s="3"/>
      <c r="K236" s="3"/>
      <c r="P236" s="4"/>
      <c r="S236" s="4"/>
      <c r="T236" s="4"/>
      <c r="U236" s="4"/>
    </row>
    <row r="237" spans="1:23" s="5" customFormat="1" ht="16.2" customHeight="1">
      <c r="E237" s="3"/>
      <c r="F237" s="3"/>
      <c r="G237" s="3"/>
      <c r="H237" s="3"/>
      <c r="I237" s="3"/>
      <c r="J237" s="3"/>
      <c r="K237" s="3"/>
      <c r="P237" s="4"/>
      <c r="S237" s="4"/>
      <c r="T237" s="4"/>
      <c r="U237" s="4"/>
    </row>
    <row r="238" spans="1:23" s="5" customFormat="1" ht="16.2" customHeight="1">
      <c r="E238" s="3"/>
      <c r="F238" s="3"/>
      <c r="G238" s="3"/>
      <c r="H238" s="3"/>
      <c r="I238" s="3"/>
      <c r="J238" s="3"/>
      <c r="K238" s="3"/>
      <c r="P238" s="4"/>
      <c r="S238" s="4"/>
      <c r="T238" s="4"/>
      <c r="U238" s="4"/>
    </row>
    <row r="239" spans="1:23" s="5" customFormat="1" ht="16.2" customHeight="1">
      <c r="E239" s="3"/>
      <c r="F239" s="3"/>
      <c r="G239" s="3"/>
      <c r="H239" s="3"/>
      <c r="I239" s="3"/>
      <c r="J239" s="3"/>
      <c r="K239" s="3"/>
      <c r="P239" s="4"/>
      <c r="S239" s="4"/>
      <c r="T239" s="4"/>
      <c r="U239" s="4"/>
    </row>
    <row r="240" spans="1:23" s="5" customFormat="1" ht="16.2" customHeight="1">
      <c r="B240" s="102"/>
      <c r="E240" s="3"/>
      <c r="F240" s="3"/>
      <c r="G240" s="3"/>
      <c r="H240" s="3"/>
      <c r="I240" s="3"/>
      <c r="J240" s="3"/>
      <c r="K240" s="3"/>
      <c r="P240" s="4"/>
      <c r="S240" s="4"/>
      <c r="T240" s="4"/>
      <c r="U240" s="4"/>
    </row>
    <row r="241" spans="2:21" s="5" customFormat="1" ht="16.2" customHeight="1">
      <c r="B241" s="102"/>
      <c r="E241" s="3"/>
      <c r="F241" s="3"/>
      <c r="G241" s="3"/>
      <c r="H241" s="3"/>
      <c r="I241" s="3"/>
      <c r="J241" s="3"/>
      <c r="K241" s="3"/>
      <c r="P241" s="4"/>
      <c r="S241" s="4"/>
      <c r="T241" s="4"/>
      <c r="U241" s="4"/>
    </row>
    <row r="242" spans="2:21" s="5" customFormat="1" ht="16.2" customHeight="1">
      <c r="B242" s="102"/>
      <c r="E242" s="3"/>
      <c r="F242" s="3"/>
      <c r="G242" s="3"/>
      <c r="H242" s="3"/>
      <c r="I242" s="3"/>
      <c r="J242" s="3"/>
      <c r="K242" s="3"/>
      <c r="P242" s="4"/>
      <c r="S242" s="4"/>
      <c r="T242" s="4"/>
      <c r="U242" s="4"/>
    </row>
    <row r="243" spans="2:21" s="5" customFormat="1" ht="16.2" customHeight="1">
      <c r="B243" s="102"/>
      <c r="E243" s="3"/>
      <c r="F243" s="3"/>
      <c r="G243" s="3"/>
      <c r="H243" s="3"/>
      <c r="I243" s="3"/>
      <c r="J243" s="3"/>
      <c r="K243" s="3"/>
      <c r="P243" s="4"/>
      <c r="S243" s="4"/>
      <c r="T243" s="4"/>
      <c r="U243" s="4"/>
    </row>
    <row r="244" spans="2:21" ht="16.2" customHeight="1">
      <c r="B244" s="527" t="s">
        <v>37</v>
      </c>
      <c r="F244" s="4"/>
      <c r="G244" s="4"/>
      <c r="H244" s="4"/>
      <c r="I244" s="4"/>
      <c r="J244" s="4"/>
    </row>
    <row r="245" spans="2:21" ht="16.2" customHeight="1">
      <c r="B245" s="527" t="s">
        <v>4</v>
      </c>
      <c r="K245" s="7"/>
      <c r="L245" s="3"/>
      <c r="M245" s="3"/>
    </row>
    <row r="246" spans="2:21" ht="16.2" customHeight="1">
      <c r="B246" s="527" t="s">
        <v>35</v>
      </c>
      <c r="K246" s="7"/>
      <c r="L246" s="3"/>
      <c r="M246" s="3"/>
    </row>
    <row r="247" spans="2:21" ht="16.2" customHeight="1">
      <c r="B247" s="527" t="s">
        <v>36</v>
      </c>
      <c r="F247" s="8"/>
      <c r="G247" s="8"/>
      <c r="H247" s="8"/>
      <c r="I247" s="8"/>
      <c r="J247" s="8"/>
    </row>
    <row r="248" spans="2:21" ht="14.25" customHeight="1">
      <c r="B248" s="527" t="s">
        <v>38</v>
      </c>
      <c r="K248" s="9"/>
      <c r="L248" s="9"/>
      <c r="M248" s="9"/>
    </row>
    <row r="249" spans="2:21" ht="14.25" customHeight="1">
      <c r="B249" s="527" t="s">
        <v>39</v>
      </c>
      <c r="K249" s="9"/>
      <c r="L249" s="9"/>
      <c r="M249" s="9"/>
    </row>
    <row r="250" spans="2:21" ht="14.25" customHeight="1">
      <c r="B250" s="527" t="s">
        <v>40</v>
      </c>
      <c r="K250" s="9"/>
      <c r="L250" s="9"/>
      <c r="M250" s="9"/>
    </row>
    <row r="251" spans="2:21" ht="14.25" customHeight="1">
      <c r="B251" s="527" t="s">
        <v>41</v>
      </c>
      <c r="F251" s="10"/>
      <c r="G251" s="10"/>
      <c r="H251" s="10"/>
      <c r="I251" s="10"/>
      <c r="J251" s="10"/>
      <c r="K251" s="10"/>
      <c r="L251" s="10"/>
      <c r="M251" s="10"/>
    </row>
    <row r="252" spans="2:21" ht="14.25" customHeight="1">
      <c r="B252" s="527" t="s">
        <v>5</v>
      </c>
      <c r="K252" s="6"/>
      <c r="L252" s="3"/>
      <c r="M252" s="3"/>
    </row>
    <row r="253" spans="2:21" ht="14.25" customHeight="1">
      <c r="B253" s="527" t="s">
        <v>241</v>
      </c>
      <c r="F253" s="4"/>
      <c r="G253" s="4"/>
      <c r="H253" s="4"/>
      <c r="I253" s="4"/>
      <c r="J253" s="4"/>
    </row>
    <row r="254" spans="2:21" ht="14.25" customHeight="1">
      <c r="B254" s="527" t="s">
        <v>242</v>
      </c>
      <c r="K254" s="7"/>
      <c r="L254" s="3"/>
      <c r="M254" s="3"/>
    </row>
    <row r="255" spans="2:21" ht="14.25" customHeight="1">
      <c r="B255" s="527" t="s">
        <v>243</v>
      </c>
      <c r="K255" s="7"/>
      <c r="L255" s="3"/>
      <c r="M255" s="3"/>
    </row>
    <row r="256" spans="2:21" ht="14.25" customHeight="1">
      <c r="B256" s="527" t="s">
        <v>244</v>
      </c>
      <c r="F256" s="8"/>
      <c r="G256" s="8"/>
      <c r="H256" s="8"/>
      <c r="I256" s="8"/>
      <c r="J256" s="8"/>
    </row>
    <row r="257" spans="2:13" ht="15.6">
      <c r="B257" s="527" t="s">
        <v>245</v>
      </c>
      <c r="K257" s="9"/>
      <c r="L257" s="9"/>
      <c r="M257" s="9"/>
    </row>
    <row r="258" spans="2:13" ht="15.6">
      <c r="B258" s="527" t="s">
        <v>246</v>
      </c>
      <c r="K258" s="9"/>
      <c r="L258" s="9"/>
      <c r="M258" s="9"/>
    </row>
    <row r="259" spans="2:13" ht="15.6">
      <c r="B259" s="527" t="s">
        <v>247</v>
      </c>
      <c r="K259" s="9"/>
      <c r="L259" s="9"/>
      <c r="M259" s="9"/>
    </row>
    <row r="260" spans="2:13" ht="15.6">
      <c r="B260" s="527" t="s">
        <v>248</v>
      </c>
      <c r="F260" s="10"/>
      <c r="G260" s="10"/>
      <c r="H260" s="10"/>
      <c r="I260" s="10"/>
      <c r="J260" s="10"/>
      <c r="K260" s="10"/>
      <c r="L260" s="10"/>
      <c r="M260" s="10"/>
    </row>
    <row r="261" spans="2:13" ht="15.6">
      <c r="B261" s="527" t="s">
        <v>249</v>
      </c>
      <c r="K261" s="6"/>
      <c r="L261" s="3"/>
      <c r="M261" s="3"/>
    </row>
    <row r="262" spans="2:13" ht="15.6">
      <c r="B262" s="102" t="s">
        <v>64</v>
      </c>
      <c r="K262" s="6"/>
      <c r="L262" s="3"/>
      <c r="M262" s="3"/>
    </row>
    <row r="263" spans="2:13" ht="15.6">
      <c r="B263" s="102" t="s">
        <v>65</v>
      </c>
      <c r="K263" s="6"/>
      <c r="L263" s="3"/>
      <c r="M263" s="3"/>
    </row>
    <row r="264" spans="2:13" ht="15.6">
      <c r="B264" s="102" t="s">
        <v>63</v>
      </c>
      <c r="K264" s="6"/>
      <c r="L264" s="3"/>
      <c r="M264" s="3"/>
    </row>
    <row r="265" spans="2:13" ht="15.6">
      <c r="B265" s="102" t="s">
        <v>66</v>
      </c>
      <c r="K265" s="6"/>
      <c r="L265" s="3"/>
      <c r="M265" s="3"/>
    </row>
    <row r="266" spans="2:13" ht="15.6">
      <c r="B266" s="102" t="s">
        <v>67</v>
      </c>
      <c r="K266" s="6"/>
      <c r="L266" s="3"/>
      <c r="M266" s="3"/>
    </row>
    <row r="267" spans="2:13" ht="15.6">
      <c r="B267" s="102" t="s">
        <v>68</v>
      </c>
      <c r="K267" s="6"/>
      <c r="L267" s="3"/>
      <c r="M267" s="3"/>
    </row>
    <row r="268" spans="2:13" ht="15.6">
      <c r="B268" s="102" t="s">
        <v>69</v>
      </c>
      <c r="K268" s="6"/>
      <c r="L268" s="3"/>
      <c r="M268" s="3"/>
    </row>
    <row r="269" spans="2:13" ht="15.6">
      <c r="B269" s="102" t="s">
        <v>70</v>
      </c>
      <c r="K269" s="6"/>
      <c r="L269" s="3"/>
      <c r="M269" s="3"/>
    </row>
    <row r="270" spans="2:13" ht="15.6">
      <c r="B270" s="102" t="s">
        <v>71</v>
      </c>
      <c r="K270" s="9"/>
      <c r="L270" s="9"/>
      <c r="M270" s="9"/>
    </row>
    <row r="271" spans="2:13" ht="15.6">
      <c r="B271" s="102" t="s">
        <v>686</v>
      </c>
      <c r="K271" s="9"/>
      <c r="L271" s="9"/>
      <c r="M271" s="9"/>
    </row>
    <row r="272" spans="2:13" ht="15.6">
      <c r="B272" s="102" t="s">
        <v>687</v>
      </c>
      <c r="K272" s="9"/>
      <c r="L272" s="9"/>
      <c r="M272" s="9"/>
    </row>
    <row r="273" spans="2:13" ht="15.6">
      <c r="B273" s="102" t="s">
        <v>688</v>
      </c>
      <c r="K273" s="9"/>
      <c r="L273" s="9"/>
      <c r="M273" s="9"/>
    </row>
    <row r="274" spans="2:13" ht="15.6">
      <c r="B274" s="102" t="s">
        <v>689</v>
      </c>
      <c r="K274" s="9"/>
      <c r="L274" s="9"/>
      <c r="M274" s="9"/>
    </row>
    <row r="275" spans="2:13" ht="15.6">
      <c r="B275" s="102" t="s">
        <v>690</v>
      </c>
      <c r="K275" s="9"/>
      <c r="L275" s="9"/>
      <c r="M275" s="9"/>
    </row>
    <row r="276" spans="2:13" ht="15.6">
      <c r="B276" s="102" t="s">
        <v>740</v>
      </c>
      <c r="K276" s="9"/>
      <c r="L276" s="9"/>
      <c r="M276" s="9"/>
    </row>
    <row r="277" spans="2:13" ht="15.6">
      <c r="B277" s="102" t="s">
        <v>741</v>
      </c>
      <c r="K277" s="9"/>
      <c r="L277" s="9"/>
      <c r="M277" s="9"/>
    </row>
    <row r="278" spans="2:13" ht="15.6">
      <c r="B278" s="102" t="s">
        <v>742</v>
      </c>
      <c r="K278" s="9"/>
      <c r="L278" s="9"/>
      <c r="M278" s="9"/>
    </row>
    <row r="279" spans="2:13" ht="15.6">
      <c r="B279" s="527" t="s">
        <v>6</v>
      </c>
      <c r="K279" s="6"/>
      <c r="L279" s="3"/>
      <c r="M279" s="3"/>
    </row>
    <row r="280" spans="2:13" ht="15.6">
      <c r="B280" s="527" t="s">
        <v>7</v>
      </c>
      <c r="K280" s="6"/>
    </row>
    <row r="281" spans="2:13" ht="15.6">
      <c r="B281" s="527" t="s">
        <v>8</v>
      </c>
      <c r="K281" s="3"/>
      <c r="L281" s="3"/>
      <c r="M281" s="3"/>
    </row>
    <row r="282" spans="2:13" ht="15.6">
      <c r="B282" s="527" t="s">
        <v>9</v>
      </c>
      <c r="K282" s="3"/>
    </row>
    <row r="283" spans="2:13" ht="15.6">
      <c r="B283" s="527" t="s">
        <v>10</v>
      </c>
      <c r="K283" s="3"/>
    </row>
    <row r="284" spans="2:13" ht="15.6">
      <c r="B284" s="527" t="s">
        <v>180</v>
      </c>
      <c r="K284" s="6"/>
    </row>
    <row r="285" spans="2:13" ht="15.6">
      <c r="B285" s="527" t="s">
        <v>181</v>
      </c>
      <c r="K285" s="6"/>
    </row>
    <row r="286" spans="2:13" ht="15.6">
      <c r="B286" s="527" t="s">
        <v>182</v>
      </c>
      <c r="K286" s="6"/>
      <c r="L286" s="3"/>
      <c r="M286" s="3"/>
    </row>
    <row r="287" spans="2:13" ht="15.6">
      <c r="B287" s="527" t="s">
        <v>183</v>
      </c>
    </row>
    <row r="288" spans="2:13" ht="15.6">
      <c r="B288" s="527" t="s">
        <v>184</v>
      </c>
    </row>
    <row r="289" spans="2:21" ht="15.6">
      <c r="B289" s="527" t="s">
        <v>185</v>
      </c>
    </row>
    <row r="290" spans="2:21" ht="15.6">
      <c r="B290" s="527" t="s">
        <v>186</v>
      </c>
    </row>
    <row r="291" spans="2:21" ht="15.6">
      <c r="B291" s="527" t="s">
        <v>187</v>
      </c>
    </row>
    <row r="292" spans="2:21" ht="15.6">
      <c r="B292" s="527" t="s">
        <v>11</v>
      </c>
    </row>
    <row r="293" spans="2:21" ht="15.6">
      <c r="B293" s="527" t="s">
        <v>12</v>
      </c>
      <c r="K293" s="9"/>
      <c r="L293" s="9"/>
      <c r="M293" s="9"/>
    </row>
    <row r="294" spans="2:21" ht="15.6">
      <c r="B294" s="527" t="s">
        <v>13</v>
      </c>
      <c r="K294" s="7"/>
      <c r="L294" s="3"/>
      <c r="M294" s="3"/>
    </row>
    <row r="295" spans="2:21" ht="15.6">
      <c r="B295" s="527" t="s">
        <v>14</v>
      </c>
      <c r="F295" s="8"/>
      <c r="G295" s="8"/>
      <c r="H295" s="8"/>
      <c r="I295" s="8"/>
      <c r="J295" s="8"/>
    </row>
    <row r="296" spans="2:21" ht="15.6">
      <c r="B296" s="527" t="s">
        <v>204</v>
      </c>
      <c r="K296" s="9"/>
      <c r="L296" s="9"/>
      <c r="M296" s="9"/>
    </row>
    <row r="297" spans="2:21" ht="15.6">
      <c r="B297" s="527" t="s">
        <v>205</v>
      </c>
      <c r="K297" s="9"/>
      <c r="L297" s="9"/>
      <c r="M297" s="9"/>
    </row>
    <row r="298" spans="2:21" s="5" customFormat="1" ht="15.6">
      <c r="B298" s="102" t="s">
        <v>158</v>
      </c>
      <c r="E298" s="3"/>
      <c r="F298" s="3"/>
      <c r="G298" s="3"/>
      <c r="H298" s="3"/>
      <c r="I298" s="3"/>
      <c r="J298" s="3"/>
      <c r="K298" s="3"/>
      <c r="P298" s="4"/>
      <c r="S298" s="4"/>
      <c r="T298" s="4"/>
      <c r="U298" s="4"/>
    </row>
    <row r="299" spans="2:21" s="5" customFormat="1" ht="15.6">
      <c r="B299" s="102" t="s">
        <v>15</v>
      </c>
      <c r="E299" s="3"/>
      <c r="F299" s="3"/>
      <c r="G299" s="3"/>
      <c r="H299" s="3"/>
      <c r="I299" s="3"/>
      <c r="J299" s="3"/>
      <c r="K299" s="3"/>
      <c r="P299" s="4"/>
      <c r="S299" s="4"/>
      <c r="T299" s="4"/>
      <c r="U299" s="4"/>
    </row>
    <row r="300" spans="2:21" s="5" customFormat="1" ht="15.6">
      <c r="B300" s="102" t="s">
        <v>16</v>
      </c>
      <c r="E300" s="3"/>
      <c r="F300" s="3"/>
      <c r="G300" s="3"/>
      <c r="H300" s="3"/>
      <c r="I300" s="3"/>
      <c r="J300" s="3"/>
      <c r="K300" s="3"/>
      <c r="P300" s="4"/>
      <c r="S300" s="4"/>
      <c r="T300" s="4"/>
      <c r="U300" s="4"/>
    </row>
    <row r="301" spans="2:21" s="5" customFormat="1" ht="15.6">
      <c r="B301" s="102" t="s">
        <v>17</v>
      </c>
      <c r="E301" s="3"/>
      <c r="F301" s="3"/>
      <c r="G301" s="3"/>
      <c r="H301" s="3"/>
      <c r="I301" s="3"/>
      <c r="J301" s="3"/>
      <c r="K301" s="3"/>
      <c r="P301" s="4"/>
      <c r="S301" s="4"/>
      <c r="T301" s="4"/>
      <c r="U301" s="4"/>
    </row>
    <row r="302" spans="2:21" s="5" customFormat="1" ht="15.6">
      <c r="B302" s="102" t="s">
        <v>18</v>
      </c>
      <c r="E302" s="3"/>
      <c r="F302" s="3"/>
      <c r="G302" s="3"/>
      <c r="H302" s="3"/>
      <c r="I302" s="3"/>
      <c r="J302" s="3"/>
      <c r="K302" s="3"/>
      <c r="P302" s="4"/>
      <c r="S302" s="4"/>
      <c r="T302" s="4"/>
      <c r="U302" s="4"/>
    </row>
    <row r="303" spans="2:21" s="5" customFormat="1" ht="15.6">
      <c r="B303" s="102" t="s">
        <v>19</v>
      </c>
      <c r="E303" s="3"/>
      <c r="F303" s="3"/>
      <c r="G303" s="3"/>
      <c r="H303" s="3"/>
      <c r="I303" s="3"/>
      <c r="J303" s="3"/>
      <c r="K303" s="3"/>
      <c r="L303" s="4"/>
      <c r="M303" s="4"/>
      <c r="N303" s="4"/>
      <c r="O303" s="4"/>
      <c r="P303" s="4"/>
      <c r="Q303" s="4"/>
      <c r="R303" s="4"/>
      <c r="S303" s="4"/>
      <c r="T303" s="4"/>
      <c r="U303" s="4"/>
    </row>
    <row r="304" spans="2:21" s="5" customFormat="1" ht="15.6">
      <c r="B304" s="102" t="s">
        <v>20</v>
      </c>
      <c r="E304" s="3"/>
      <c r="F304" s="3"/>
      <c r="G304" s="3"/>
      <c r="H304" s="3"/>
      <c r="I304" s="3"/>
      <c r="J304" s="3"/>
      <c r="K304" s="3"/>
      <c r="L304" s="4"/>
      <c r="M304" s="4"/>
      <c r="N304" s="4"/>
      <c r="O304" s="4"/>
      <c r="P304" s="4"/>
      <c r="Q304" s="4"/>
      <c r="R304" s="4"/>
      <c r="S304" s="4"/>
      <c r="T304" s="4"/>
      <c r="U304" s="4"/>
    </row>
    <row r="305" spans="2:21" s="5" customFormat="1" ht="15.6">
      <c r="B305" s="102" t="s">
        <v>21</v>
      </c>
      <c r="E305" s="3"/>
      <c r="F305" s="3"/>
      <c r="G305" s="3"/>
      <c r="H305" s="3"/>
      <c r="I305" s="3"/>
      <c r="J305" s="3"/>
      <c r="K305" s="3"/>
      <c r="L305" s="4"/>
      <c r="M305" s="4"/>
      <c r="N305" s="4"/>
      <c r="O305" s="4"/>
      <c r="P305" s="4"/>
      <c r="Q305" s="4"/>
      <c r="R305" s="4"/>
      <c r="S305" s="4"/>
      <c r="T305" s="4"/>
      <c r="U305" s="4"/>
    </row>
    <row r="306" spans="2:21" s="5" customFormat="1" ht="15.6">
      <c r="B306" s="102" t="s">
        <v>22</v>
      </c>
      <c r="E306" s="3"/>
      <c r="F306" s="3"/>
      <c r="G306" s="3"/>
      <c r="H306" s="3"/>
      <c r="I306" s="3"/>
      <c r="J306" s="6"/>
      <c r="K306" s="3"/>
      <c r="L306" s="4"/>
      <c r="M306" s="4"/>
      <c r="N306" s="4"/>
      <c r="O306" s="4"/>
      <c r="P306" s="4"/>
      <c r="Q306" s="4"/>
      <c r="R306" s="4"/>
      <c r="S306" s="4"/>
      <c r="T306" s="4"/>
      <c r="U306" s="4"/>
    </row>
    <row r="307" spans="2:21" s="5" customFormat="1" ht="15.6">
      <c r="B307" s="102" t="s">
        <v>23</v>
      </c>
      <c r="E307" s="3"/>
      <c r="F307" s="3"/>
      <c r="G307" s="3"/>
      <c r="H307" s="3"/>
      <c r="I307" s="3"/>
      <c r="J307" s="6"/>
      <c r="K307" s="3"/>
      <c r="L307" s="4"/>
      <c r="M307" s="4"/>
      <c r="N307" s="4"/>
      <c r="O307" s="4"/>
      <c r="P307" s="4"/>
      <c r="Q307" s="4"/>
      <c r="R307" s="4"/>
      <c r="S307" s="4"/>
      <c r="T307" s="4"/>
      <c r="U307" s="4"/>
    </row>
    <row r="308" spans="2:21" s="5" customFormat="1" ht="15.6">
      <c r="B308" s="102" t="s">
        <v>188</v>
      </c>
      <c r="E308" s="3"/>
      <c r="F308" s="3"/>
      <c r="G308" s="3"/>
      <c r="H308" s="3"/>
      <c r="I308" s="3"/>
      <c r="J308" s="3"/>
      <c r="K308" s="3"/>
      <c r="L308" s="4"/>
      <c r="M308" s="4"/>
      <c r="N308" s="4"/>
      <c r="O308" s="4"/>
      <c r="P308" s="4"/>
      <c r="Q308" s="4"/>
      <c r="R308" s="4"/>
      <c r="S308" s="4"/>
      <c r="T308" s="4"/>
      <c r="U308" s="4"/>
    </row>
    <row r="309" spans="2:21" ht="15.6">
      <c r="B309" s="102" t="s">
        <v>189</v>
      </c>
    </row>
    <row r="310" spans="2:21" ht="15.6">
      <c r="B310" s="102" t="s">
        <v>190</v>
      </c>
    </row>
    <row r="311" spans="2:21" ht="15.6">
      <c r="B311" s="102" t="s">
        <v>191</v>
      </c>
      <c r="K311" s="7"/>
      <c r="L311" s="3"/>
      <c r="M311" s="3"/>
    </row>
    <row r="312" spans="2:21" ht="15.6">
      <c r="B312" s="102" t="s">
        <v>192</v>
      </c>
      <c r="K312" s="11"/>
      <c r="L312" s="3"/>
      <c r="M312" s="3"/>
    </row>
    <row r="313" spans="2:21" ht="15.6">
      <c r="B313" s="102" t="s">
        <v>193</v>
      </c>
      <c r="K313" s="3"/>
      <c r="L313" s="3"/>
      <c r="M313" s="3"/>
    </row>
    <row r="314" spans="2:21" ht="15.6">
      <c r="B314" s="102" t="s">
        <v>194</v>
      </c>
      <c r="K314" s="3"/>
    </row>
    <row r="315" spans="2:21" ht="15.6">
      <c r="B315" s="102" t="s">
        <v>195</v>
      </c>
      <c r="K315" s="9"/>
      <c r="L315" s="9"/>
      <c r="M315" s="9"/>
    </row>
    <row r="316" spans="2:21" ht="15.6">
      <c r="B316" s="102" t="s">
        <v>196</v>
      </c>
      <c r="F316" s="9"/>
      <c r="G316" s="9"/>
      <c r="H316" s="9"/>
      <c r="I316" s="9"/>
      <c r="J316" s="9"/>
    </row>
    <row r="317" spans="2:21" ht="15.6">
      <c r="B317" s="102" t="s">
        <v>24</v>
      </c>
      <c r="F317" s="10"/>
      <c r="G317" s="10"/>
      <c r="H317" s="10"/>
      <c r="I317" s="10"/>
      <c r="J317" s="10"/>
      <c r="K317" s="10"/>
      <c r="L317" s="10"/>
      <c r="M317" s="10"/>
    </row>
    <row r="318" spans="2:21" ht="15.6">
      <c r="B318" s="102" t="s">
        <v>25</v>
      </c>
      <c r="K318" s="6"/>
      <c r="L318" s="3"/>
      <c r="M318" s="3"/>
    </row>
    <row r="319" spans="2:21" ht="15.6">
      <c r="B319" s="102" t="s">
        <v>26</v>
      </c>
      <c r="K319" s="6"/>
      <c r="L319" s="3"/>
      <c r="M319" s="3"/>
    </row>
    <row r="320" spans="2:21" ht="15.6">
      <c r="B320" s="102" t="s">
        <v>27</v>
      </c>
      <c r="K320" s="6"/>
      <c r="L320" s="3"/>
      <c r="M320" s="3"/>
    </row>
    <row r="321" spans="2:13" ht="15.6">
      <c r="B321" s="102" t="s">
        <v>28</v>
      </c>
      <c r="K321" s="6"/>
      <c r="L321" s="3"/>
      <c r="M321" s="3"/>
    </row>
    <row r="322" spans="2:13" ht="15.6">
      <c r="B322" s="102" t="s">
        <v>29</v>
      </c>
      <c r="K322" s="6"/>
      <c r="L322" s="3"/>
      <c r="M322" s="3"/>
    </row>
    <row r="323" spans="2:13" ht="15.6">
      <c r="B323" s="102" t="s">
        <v>30</v>
      </c>
      <c r="K323" s="6"/>
      <c r="L323" s="3"/>
      <c r="M323" s="3"/>
    </row>
    <row r="324" spans="2:13" ht="15.6">
      <c r="B324" s="102" t="s">
        <v>31</v>
      </c>
      <c r="K324" s="6"/>
      <c r="L324" s="3"/>
      <c r="M324" s="3"/>
    </row>
    <row r="325" spans="2:13" ht="15.6">
      <c r="B325" s="102" t="s">
        <v>32</v>
      </c>
      <c r="K325" s="6"/>
      <c r="L325" s="3"/>
      <c r="M325" s="3"/>
    </row>
    <row r="326" spans="2:13" ht="15.6">
      <c r="B326" s="102" t="s">
        <v>33</v>
      </c>
      <c r="K326" s="6"/>
      <c r="L326" s="3"/>
      <c r="M326" s="3"/>
    </row>
    <row r="327" spans="2:13" ht="15.6">
      <c r="B327" s="102" t="s">
        <v>34</v>
      </c>
      <c r="K327" s="6"/>
      <c r="L327" s="3"/>
      <c r="M327" s="3"/>
    </row>
    <row r="328" spans="2:13" ht="15.6">
      <c r="B328" s="102" t="s">
        <v>197</v>
      </c>
      <c r="K328" s="6"/>
      <c r="L328" s="3"/>
      <c r="M328" s="3"/>
    </row>
    <row r="329" spans="2:13" ht="15.6">
      <c r="B329" s="102" t="s">
        <v>198</v>
      </c>
      <c r="K329" s="6"/>
      <c r="L329" s="3"/>
      <c r="M329" s="3"/>
    </row>
    <row r="330" spans="2:13" ht="15.6">
      <c r="B330" s="102" t="s">
        <v>202</v>
      </c>
      <c r="K330" s="3"/>
      <c r="L330" s="3"/>
      <c r="M330" s="3"/>
    </row>
    <row r="331" spans="2:13" ht="15.6">
      <c r="B331" s="102" t="s">
        <v>199</v>
      </c>
      <c r="K331" s="3"/>
    </row>
    <row r="332" spans="2:13" ht="15.6">
      <c r="B332" s="102" t="s">
        <v>203</v>
      </c>
      <c r="K332" s="3"/>
    </row>
    <row r="333" spans="2:13" ht="15.6">
      <c r="B333" s="102" t="s">
        <v>200</v>
      </c>
      <c r="K333" s="3"/>
    </row>
    <row r="334" spans="2:13" ht="15.6">
      <c r="B334" s="102" t="s">
        <v>201</v>
      </c>
      <c r="K334" s="6"/>
    </row>
    <row r="335" spans="2:13" ht="15.6">
      <c r="B335" s="527" t="s">
        <v>313</v>
      </c>
      <c r="K335" s="9"/>
      <c r="L335" s="9"/>
      <c r="M335" s="9"/>
    </row>
    <row r="336" spans="2:13" ht="15.6">
      <c r="B336" s="527" t="s">
        <v>314</v>
      </c>
      <c r="F336" s="10"/>
      <c r="G336" s="10"/>
      <c r="H336" s="10"/>
      <c r="I336" s="10"/>
      <c r="J336" s="10"/>
      <c r="K336" s="10"/>
      <c r="L336" s="10"/>
      <c r="M336" s="10"/>
    </row>
    <row r="337" spans="2:13" ht="15.6">
      <c r="B337" s="527" t="s">
        <v>315</v>
      </c>
      <c r="F337" s="10"/>
      <c r="G337" s="10"/>
      <c r="H337" s="10"/>
      <c r="I337" s="10"/>
      <c r="J337" s="10"/>
      <c r="K337" s="10"/>
      <c r="L337" s="10"/>
      <c r="M337" s="10"/>
    </row>
    <row r="338" spans="2:13" ht="15.6">
      <c r="B338" s="527" t="s">
        <v>316</v>
      </c>
      <c r="F338" s="10"/>
      <c r="G338" s="10"/>
      <c r="H338" s="10"/>
      <c r="I338" s="10"/>
      <c r="J338" s="10"/>
      <c r="K338" s="10"/>
      <c r="L338" s="10"/>
      <c r="M338" s="10"/>
    </row>
    <row r="339" spans="2:13" ht="15.6">
      <c r="B339" s="527" t="s">
        <v>317</v>
      </c>
      <c r="K339" s="6"/>
      <c r="L339" s="3"/>
      <c r="M339" s="3"/>
    </row>
    <row r="340" spans="2:13" ht="15.6">
      <c r="B340" s="527" t="s">
        <v>318</v>
      </c>
      <c r="K340" s="6"/>
      <c r="L340" s="3"/>
      <c r="M340" s="3"/>
    </row>
    <row r="341" spans="2:13" ht="15.6">
      <c r="B341" s="527" t="s">
        <v>319</v>
      </c>
      <c r="L341" s="3"/>
      <c r="M341" s="3"/>
    </row>
    <row r="342" spans="2:13" ht="15.6">
      <c r="B342" s="527" t="s">
        <v>320</v>
      </c>
      <c r="L342" s="3"/>
      <c r="M342" s="3"/>
    </row>
    <row r="343" spans="2:13" ht="15.6">
      <c r="B343" s="528" t="s">
        <v>321</v>
      </c>
      <c r="L343" s="3"/>
      <c r="M343" s="3"/>
    </row>
    <row r="344" spans="2:13" ht="15.6">
      <c r="B344" s="528" t="s">
        <v>322</v>
      </c>
      <c r="L344" s="3"/>
      <c r="M344" s="3"/>
    </row>
    <row r="345" spans="2:13" ht="15.6">
      <c r="B345" s="528" t="s">
        <v>323</v>
      </c>
      <c r="L345" s="3"/>
      <c r="M345" s="3"/>
    </row>
    <row r="346" spans="2:13" ht="15.6">
      <c r="B346" s="528" t="s">
        <v>324</v>
      </c>
      <c r="L346" s="3"/>
      <c r="M346" s="3"/>
    </row>
    <row r="347" spans="2:13" ht="15.6">
      <c r="B347" s="391" t="s">
        <v>325</v>
      </c>
      <c r="K347" s="3"/>
    </row>
    <row r="348" spans="2:13" ht="15.6">
      <c r="B348" s="391" t="s">
        <v>722</v>
      </c>
      <c r="K348" s="3"/>
    </row>
    <row r="349" spans="2:13" ht="15.6">
      <c r="B349" s="528" t="s">
        <v>159</v>
      </c>
      <c r="K349" s="6"/>
      <c r="L349" s="3"/>
      <c r="M349" s="3"/>
    </row>
    <row r="350" spans="2:13" ht="15.6">
      <c r="B350" s="528" t="s">
        <v>326</v>
      </c>
      <c r="K350" s="6"/>
      <c r="L350" s="3"/>
      <c r="M350" s="3"/>
    </row>
    <row r="351" spans="2:13" ht="15.6">
      <c r="B351" s="528" t="s">
        <v>327</v>
      </c>
      <c r="K351" s="6"/>
      <c r="L351" s="3"/>
      <c r="M351" s="3"/>
    </row>
    <row r="352" spans="2:13" ht="15.6">
      <c r="B352" s="528" t="s">
        <v>328</v>
      </c>
      <c r="K352" s="6"/>
      <c r="L352" s="3"/>
      <c r="M352" s="3"/>
    </row>
    <row r="353" spans="2:13" ht="15.6">
      <c r="B353" s="528" t="s">
        <v>329</v>
      </c>
      <c r="K353" s="6"/>
      <c r="L353" s="3"/>
      <c r="M353" s="3"/>
    </row>
    <row r="354" spans="2:13" ht="15.6">
      <c r="B354" s="528" t="s">
        <v>330</v>
      </c>
      <c r="K354" s="6"/>
      <c r="L354" s="3"/>
      <c r="M354" s="3"/>
    </row>
    <row r="355" spans="2:13" ht="15.6">
      <c r="B355" s="528" t="s">
        <v>331</v>
      </c>
      <c r="K355" s="6"/>
      <c r="L355" s="3"/>
      <c r="M355" s="3"/>
    </row>
    <row r="356" spans="2:13" ht="15.6">
      <c r="B356" s="528" t="s">
        <v>332</v>
      </c>
      <c r="K356" s="6"/>
      <c r="L356" s="3"/>
      <c r="M356" s="3"/>
    </row>
    <row r="357" spans="2:13" ht="15.6">
      <c r="B357" s="528" t="s">
        <v>333</v>
      </c>
      <c r="K357" s="6"/>
      <c r="L357" s="3"/>
      <c r="M357" s="3"/>
    </row>
    <row r="358" spans="2:13" ht="15.6">
      <c r="B358" s="528" t="s">
        <v>334</v>
      </c>
      <c r="K358" s="6"/>
      <c r="L358" s="3"/>
      <c r="M358" s="3"/>
    </row>
    <row r="359" spans="2:13" ht="15.6">
      <c r="B359" s="528" t="s">
        <v>335</v>
      </c>
      <c r="K359" s="6"/>
      <c r="L359" s="3"/>
      <c r="M359" s="3"/>
    </row>
    <row r="360" spans="2:13" ht="15.6">
      <c r="B360" s="528" t="s">
        <v>336</v>
      </c>
      <c r="K360" s="6"/>
      <c r="L360" s="3"/>
      <c r="M360" s="3"/>
    </row>
    <row r="361" spans="2:13" ht="15.6">
      <c r="B361" s="528" t="s">
        <v>337</v>
      </c>
      <c r="L361" s="3"/>
      <c r="M361" s="3"/>
    </row>
    <row r="362" spans="2:13" ht="15.6">
      <c r="B362" s="528" t="s">
        <v>338</v>
      </c>
      <c r="K362" s="6"/>
      <c r="L362" s="3"/>
      <c r="M362" s="3"/>
    </row>
    <row r="363" spans="2:13" ht="15.6">
      <c r="B363" s="528" t="s">
        <v>339</v>
      </c>
      <c r="K363" s="6"/>
      <c r="L363" s="3"/>
      <c r="M363" s="3"/>
    </row>
    <row r="364" spans="2:13" ht="15.6">
      <c r="B364" s="391" t="s">
        <v>160</v>
      </c>
      <c r="K364" s="6"/>
      <c r="L364" s="3"/>
      <c r="M364" s="3"/>
    </row>
    <row r="365" spans="2:13" ht="15.6">
      <c r="B365" s="391" t="s">
        <v>161</v>
      </c>
      <c r="K365" s="6"/>
      <c r="L365" s="3"/>
      <c r="M365" s="3"/>
    </row>
    <row r="366" spans="2:13" ht="15.6">
      <c r="B366" s="391" t="s">
        <v>340</v>
      </c>
      <c r="K366" s="6"/>
      <c r="L366" s="3"/>
      <c r="M366" s="3"/>
    </row>
    <row r="367" spans="2:13" ht="15.6">
      <c r="B367" s="391" t="s">
        <v>162</v>
      </c>
      <c r="F367" s="4"/>
      <c r="G367" s="4"/>
      <c r="H367" s="4"/>
      <c r="I367" s="4"/>
      <c r="J367" s="4"/>
    </row>
    <row r="368" spans="2:13" ht="15.6">
      <c r="B368" s="632" t="s">
        <v>163</v>
      </c>
      <c r="F368" s="4"/>
      <c r="G368" s="4"/>
      <c r="H368" s="4"/>
      <c r="I368" s="4"/>
      <c r="J368" s="4"/>
    </row>
    <row r="369" spans="2:13" ht="15.6">
      <c r="B369" s="632" t="s">
        <v>341</v>
      </c>
      <c r="K369" s="3"/>
      <c r="L369" s="3"/>
      <c r="M369" s="3"/>
    </row>
    <row r="370" spans="2:13" ht="15.6">
      <c r="B370" s="528" t="s">
        <v>213</v>
      </c>
      <c r="K370" s="3"/>
    </row>
    <row r="371" spans="2:13" ht="15.6">
      <c r="B371" s="528" t="s">
        <v>214</v>
      </c>
      <c r="K371" s="6"/>
      <c r="L371" s="3"/>
      <c r="M371" s="3"/>
    </row>
    <row r="372" spans="2:13" ht="15.6">
      <c r="B372" s="632" t="s">
        <v>342</v>
      </c>
      <c r="K372" s="6"/>
      <c r="L372" s="3"/>
      <c r="M372" s="3"/>
    </row>
    <row r="373" spans="2:13" ht="15.6">
      <c r="B373" s="632" t="s">
        <v>343</v>
      </c>
      <c r="K373" s="6"/>
      <c r="L373" s="3"/>
      <c r="M373" s="3"/>
    </row>
    <row r="374" spans="2:13" ht="15.6">
      <c r="B374" s="632" t="s">
        <v>344</v>
      </c>
      <c r="K374" s="6"/>
      <c r="L374" s="3"/>
      <c r="M374" s="3"/>
    </row>
    <row r="375" spans="2:13" ht="15.6">
      <c r="B375" s="632" t="s">
        <v>345</v>
      </c>
      <c r="K375" s="6"/>
      <c r="L375" s="3"/>
      <c r="M375" s="3"/>
    </row>
    <row r="376" spans="2:13" ht="15.6">
      <c r="B376" s="633" t="s">
        <v>346</v>
      </c>
      <c r="K376" s="6"/>
      <c r="L376" s="3"/>
      <c r="M376" s="3"/>
    </row>
    <row r="377" spans="2:13" ht="15.6">
      <c r="B377" s="633" t="s">
        <v>347</v>
      </c>
      <c r="K377" s="6"/>
      <c r="L377" s="3"/>
      <c r="M377" s="3"/>
    </row>
    <row r="378" spans="2:13" ht="15.6">
      <c r="B378" s="633" t="s">
        <v>348</v>
      </c>
      <c r="K378" s="6"/>
      <c r="L378" s="3"/>
      <c r="M378" s="3"/>
    </row>
    <row r="379" spans="2:13" ht="15.6">
      <c r="B379" s="633" t="s">
        <v>349</v>
      </c>
      <c r="K379" s="6"/>
      <c r="L379" s="3"/>
      <c r="M379" s="3"/>
    </row>
    <row r="380" spans="2:13" ht="15.6">
      <c r="B380" s="633" t="s">
        <v>350</v>
      </c>
      <c r="K380" s="6"/>
      <c r="L380" s="3"/>
      <c r="M380" s="3"/>
    </row>
    <row r="381" spans="2:13" ht="15.6">
      <c r="B381" s="633" t="s">
        <v>351</v>
      </c>
      <c r="K381" s="6"/>
      <c r="L381" s="3"/>
      <c r="M381" s="3"/>
    </row>
    <row r="382" spans="2:13" ht="15.6">
      <c r="B382" s="633" t="s">
        <v>352</v>
      </c>
      <c r="K382" s="6"/>
      <c r="L382" s="3"/>
      <c r="M382" s="3"/>
    </row>
    <row r="383" spans="2:13" ht="15.6">
      <c r="B383" s="633" t="s">
        <v>353</v>
      </c>
      <c r="L383" s="3"/>
      <c r="M383" s="3"/>
    </row>
    <row r="384" spans="2:13" ht="15.6">
      <c r="B384" s="633" t="s">
        <v>354</v>
      </c>
      <c r="K384" s="6"/>
      <c r="L384" s="3"/>
      <c r="M384" s="3"/>
    </row>
    <row r="385" spans="2:13" ht="15.6">
      <c r="B385" s="633" t="s">
        <v>355</v>
      </c>
      <c r="K385" s="6"/>
      <c r="L385" s="3"/>
      <c r="M385" s="3"/>
    </row>
    <row r="386" spans="2:13" ht="15.6">
      <c r="B386" s="527" t="s">
        <v>691</v>
      </c>
      <c r="K386" s="6"/>
      <c r="L386" s="3"/>
      <c r="M386" s="3"/>
    </row>
    <row r="387" spans="2:13" ht="15.6">
      <c r="B387" s="527" t="s">
        <v>58</v>
      </c>
      <c r="K387" s="6"/>
      <c r="L387" s="3"/>
      <c r="M387" s="3"/>
    </row>
    <row r="388" spans="2:13" ht="15.6">
      <c r="B388" s="527" t="s">
        <v>164</v>
      </c>
      <c r="K388" s="6"/>
      <c r="L388" s="3"/>
      <c r="M388" s="3"/>
    </row>
    <row r="389" spans="2:13" ht="15.6">
      <c r="B389" s="527" t="s">
        <v>165</v>
      </c>
    </row>
    <row r="390" spans="2:13" ht="18.75" customHeight="1">
      <c r="B390" s="527" t="s">
        <v>166</v>
      </c>
    </row>
    <row r="391" spans="2:13" ht="15.6">
      <c r="B391" s="527" t="s">
        <v>167</v>
      </c>
    </row>
    <row r="392" spans="2:13" ht="15.6">
      <c r="B392" s="527" t="s">
        <v>168</v>
      </c>
    </row>
    <row r="393" spans="2:13" ht="15.6">
      <c r="B393" s="527" t="s">
        <v>169</v>
      </c>
    </row>
    <row r="394" spans="2:13" ht="15.6">
      <c r="B394" s="527" t="s">
        <v>170</v>
      </c>
    </row>
    <row r="395" spans="2:13" ht="15.6">
      <c r="B395" s="527" t="s">
        <v>171</v>
      </c>
    </row>
    <row r="396" spans="2:13" ht="15.6">
      <c r="B396" s="527" t="s">
        <v>704</v>
      </c>
    </row>
    <row r="397" spans="2:13" ht="15.6">
      <c r="B397" s="527" t="s">
        <v>705</v>
      </c>
      <c r="K397" s="9"/>
      <c r="L397" s="9"/>
      <c r="M397" s="9"/>
    </row>
    <row r="398" spans="2:13" ht="15.6">
      <c r="B398" s="527" t="s">
        <v>723</v>
      </c>
      <c r="K398" s="11"/>
      <c r="L398" s="3"/>
      <c r="M398" s="3"/>
    </row>
    <row r="399" spans="2:13" ht="15.6">
      <c r="B399" s="527" t="s">
        <v>59</v>
      </c>
      <c r="K399" s="3"/>
      <c r="L399" s="3"/>
      <c r="M399" s="3"/>
    </row>
    <row r="400" spans="2:13" ht="15.6">
      <c r="B400" s="527" t="s">
        <v>172</v>
      </c>
      <c r="K400" s="3"/>
    </row>
    <row r="401" spans="2:13" ht="15.6">
      <c r="B401" s="527" t="s">
        <v>173</v>
      </c>
      <c r="K401" s="9"/>
      <c r="L401" s="9"/>
      <c r="M401" s="9"/>
    </row>
    <row r="402" spans="2:13" ht="15.6">
      <c r="B402" s="527" t="s">
        <v>174</v>
      </c>
      <c r="F402" s="9"/>
      <c r="G402" s="9"/>
      <c r="H402" s="9"/>
      <c r="I402" s="9"/>
      <c r="J402" s="9"/>
    </row>
    <row r="403" spans="2:13" ht="15" customHeight="1">
      <c r="B403" s="527" t="s">
        <v>175</v>
      </c>
      <c r="F403" s="10"/>
      <c r="G403" s="10"/>
      <c r="H403" s="10"/>
      <c r="I403" s="10"/>
      <c r="J403" s="10"/>
      <c r="K403" s="10"/>
      <c r="L403" s="10"/>
      <c r="M403" s="10"/>
    </row>
    <row r="404" spans="2:13" ht="15.6">
      <c r="B404" s="102" t="s">
        <v>176</v>
      </c>
      <c r="K404" s="6"/>
      <c r="L404" s="3"/>
      <c r="M404" s="3"/>
    </row>
    <row r="405" spans="2:13" ht="15.6">
      <c r="B405" s="102" t="s">
        <v>177</v>
      </c>
      <c r="K405" s="6"/>
      <c r="L405" s="3"/>
      <c r="M405" s="3"/>
    </row>
    <row r="406" spans="2:13" ht="15.6">
      <c r="B406" s="102" t="s">
        <v>178</v>
      </c>
      <c r="K406" s="6"/>
      <c r="L406" s="3"/>
      <c r="M406" s="3"/>
    </row>
    <row r="407" spans="2:13" ht="15.6">
      <c r="B407" s="102" t="s">
        <v>179</v>
      </c>
      <c r="K407" s="6"/>
      <c r="L407" s="3"/>
      <c r="M407" s="3"/>
    </row>
    <row r="408" spans="2:13" ht="15.6">
      <c r="B408" s="102" t="s">
        <v>724</v>
      </c>
      <c r="K408" s="6"/>
      <c r="L408" s="3"/>
      <c r="M408" s="3"/>
    </row>
    <row r="409" spans="2:13" ht="15.6">
      <c r="B409" s="102" t="s">
        <v>60</v>
      </c>
      <c r="K409" s="6"/>
      <c r="L409" s="3"/>
      <c r="M409" s="3"/>
    </row>
    <row r="410" spans="2:13" ht="15.6">
      <c r="B410" s="529" t="s">
        <v>215</v>
      </c>
      <c r="K410" s="6"/>
      <c r="L410" s="3"/>
      <c r="M410" s="3"/>
    </row>
    <row r="411" spans="2:13" ht="15.6">
      <c r="B411" s="529" t="s">
        <v>356</v>
      </c>
      <c r="K411" s="6"/>
      <c r="L411" s="3"/>
      <c r="M411" s="3"/>
    </row>
    <row r="412" spans="2:13" ht="15.6">
      <c r="B412" s="301" t="s">
        <v>357</v>
      </c>
      <c r="K412" s="6"/>
      <c r="L412" s="3"/>
      <c r="M412" s="3"/>
    </row>
    <row r="413" spans="2:13" ht="15.6">
      <c r="B413" s="301" t="s">
        <v>743</v>
      </c>
      <c r="K413" s="6"/>
      <c r="L413" s="3"/>
      <c r="M413" s="3"/>
    </row>
    <row r="414" spans="2:13" ht="15.6">
      <c r="B414" s="301" t="s">
        <v>743</v>
      </c>
      <c r="K414" s="6"/>
      <c r="L414" s="3"/>
      <c r="M414" s="3"/>
    </row>
    <row r="415" spans="2:13" ht="15.6">
      <c r="B415" s="301" t="s">
        <v>744</v>
      </c>
      <c r="K415" s="6"/>
      <c r="L415" s="3"/>
      <c r="M415" s="3"/>
    </row>
    <row r="416" spans="2:13" ht="15.6">
      <c r="B416" s="301" t="s">
        <v>745</v>
      </c>
      <c r="K416" s="6"/>
      <c r="L416" s="3"/>
      <c r="M416" s="3"/>
    </row>
    <row r="417" spans="2:13" ht="15.6">
      <c r="B417" s="301" t="s">
        <v>61</v>
      </c>
      <c r="K417" s="6"/>
      <c r="L417" s="3"/>
      <c r="M417" s="3"/>
    </row>
    <row r="418" spans="2:13" ht="15.6">
      <c r="B418" s="301" t="s">
        <v>240</v>
      </c>
      <c r="K418" s="6"/>
      <c r="L418" s="3"/>
      <c r="M418" s="3"/>
    </row>
    <row r="419" spans="2:13" ht="15.6">
      <c r="B419" s="301" t="s">
        <v>72</v>
      </c>
      <c r="K419" s="6"/>
      <c r="L419" s="3"/>
      <c r="M419" s="3"/>
    </row>
    <row r="420" spans="2:13" ht="15.6">
      <c r="B420" s="530" t="s">
        <v>358</v>
      </c>
      <c r="K420" s="6"/>
      <c r="L420" s="3"/>
      <c r="M420" s="3"/>
    </row>
    <row r="421" spans="2:13" ht="15.6">
      <c r="B421" s="530" t="s">
        <v>359</v>
      </c>
      <c r="K421" s="6"/>
      <c r="L421" s="3"/>
      <c r="M421" s="3"/>
    </row>
    <row r="422" spans="2:13" ht="15.6">
      <c r="B422" s="530" t="s">
        <v>62</v>
      </c>
      <c r="K422" s="6"/>
      <c r="L422" s="3"/>
      <c r="M422" s="3"/>
    </row>
    <row r="423" spans="2:13" ht="15.6">
      <c r="B423" s="530" t="s">
        <v>360</v>
      </c>
      <c r="K423" s="6"/>
      <c r="L423" s="3"/>
      <c r="M423" s="3"/>
    </row>
    <row r="424" spans="2:13" ht="15.6">
      <c r="B424" s="530" t="s">
        <v>361</v>
      </c>
      <c r="K424" s="6"/>
      <c r="L424" s="3"/>
      <c r="M424" s="3"/>
    </row>
    <row r="425" spans="2:13" ht="15.6">
      <c r="B425" s="530" t="s">
        <v>251</v>
      </c>
      <c r="L425" s="3"/>
      <c r="M425" s="3"/>
    </row>
    <row r="426" spans="2:13" ht="15.6">
      <c r="B426" s="301" t="s">
        <v>362</v>
      </c>
      <c r="L426" s="3"/>
      <c r="M426" s="3"/>
    </row>
    <row r="427" spans="2:13" ht="15.6">
      <c r="B427" s="301" t="s">
        <v>363</v>
      </c>
      <c r="L427" s="3"/>
      <c r="M427" s="3"/>
    </row>
    <row r="428" spans="2:13" ht="15.6">
      <c r="B428" s="301" t="s">
        <v>364</v>
      </c>
      <c r="L428" s="3"/>
      <c r="M428" s="3"/>
    </row>
    <row r="429" spans="2:13" ht="15.6">
      <c r="B429" s="301" t="s">
        <v>365</v>
      </c>
      <c r="L429" s="3"/>
      <c r="M429" s="3"/>
    </row>
    <row r="430" spans="2:13" ht="15.6">
      <c r="B430" s="301" t="s">
        <v>220</v>
      </c>
      <c r="L430" s="3"/>
      <c r="M430" s="3"/>
    </row>
    <row r="431" spans="2:13" ht="15.6">
      <c r="B431" s="391" t="s">
        <v>221</v>
      </c>
      <c r="L431" s="3"/>
      <c r="M431" s="3"/>
    </row>
    <row r="432" spans="2:13" ht="15.6">
      <c r="B432" s="391" t="s">
        <v>222</v>
      </c>
      <c r="L432" s="3"/>
      <c r="M432" s="3"/>
    </row>
    <row r="433" spans="2:13" ht="15.6">
      <c r="B433" s="391" t="s">
        <v>223</v>
      </c>
      <c r="L433" s="3"/>
      <c r="M433" s="3"/>
    </row>
    <row r="434" spans="2:13" ht="15.6">
      <c r="B434" s="391" t="s">
        <v>224</v>
      </c>
      <c r="L434" s="3"/>
      <c r="M434" s="3"/>
    </row>
    <row r="435" spans="2:13" ht="15.6">
      <c r="B435" s="529" t="s">
        <v>250</v>
      </c>
      <c r="L435" s="3"/>
      <c r="M435" s="3"/>
    </row>
    <row r="436" spans="2:13" ht="15.6">
      <c r="B436" s="529" t="s">
        <v>225</v>
      </c>
      <c r="L436" s="3"/>
      <c r="M436" s="3"/>
    </row>
    <row r="437" spans="2:13" ht="15.6">
      <c r="B437" s="529" t="s">
        <v>226</v>
      </c>
      <c r="L437" s="3"/>
      <c r="M437" s="3"/>
    </row>
    <row r="438" spans="2:13" ht="15.6">
      <c r="B438" s="102" t="s">
        <v>227</v>
      </c>
      <c r="L438" s="3"/>
      <c r="M438" s="3"/>
    </row>
    <row r="439" spans="2:13" ht="15.6">
      <c r="B439" s="102" t="s">
        <v>228</v>
      </c>
      <c r="L439" s="3"/>
      <c r="M439" s="3"/>
    </row>
    <row r="440" spans="2:13" ht="15.6">
      <c r="B440" s="102" t="s">
        <v>229</v>
      </c>
      <c r="L440" s="3"/>
      <c r="M440" s="3"/>
    </row>
    <row r="441" spans="2:13" ht="15.6">
      <c r="B441" s="391" t="s">
        <v>230</v>
      </c>
      <c r="L441" s="3"/>
      <c r="M441" s="3"/>
    </row>
    <row r="442" spans="2:13" ht="15.6">
      <c r="B442" s="391" t="s">
        <v>231</v>
      </c>
      <c r="L442" s="3"/>
      <c r="M442" s="3"/>
    </row>
    <row r="443" spans="2:13" ht="15.6">
      <c r="B443" s="391" t="s">
        <v>232</v>
      </c>
      <c r="L443" s="3"/>
      <c r="M443" s="3"/>
    </row>
    <row r="444" spans="2:13" ht="15.6">
      <c r="B444" s="391" t="s">
        <v>233</v>
      </c>
      <c r="L444" s="3"/>
      <c r="M444" s="3"/>
    </row>
    <row r="445" spans="2:13" ht="15.6">
      <c r="B445" s="391" t="s">
        <v>234</v>
      </c>
      <c r="L445" s="3"/>
      <c r="M445" s="3"/>
    </row>
    <row r="446" spans="2:13" ht="15.6">
      <c r="B446" s="528" t="s">
        <v>235</v>
      </c>
      <c r="L446" s="3"/>
      <c r="M446" s="3"/>
    </row>
    <row r="447" spans="2:13" ht="15.6">
      <c r="B447" s="528" t="s">
        <v>236</v>
      </c>
      <c r="L447" s="3"/>
      <c r="M447" s="3"/>
    </row>
    <row r="448" spans="2:13" ht="15.6">
      <c r="B448" s="528" t="s">
        <v>237</v>
      </c>
      <c r="L448" s="3"/>
      <c r="M448" s="3"/>
    </row>
    <row r="449" spans="2:13" ht="15.6">
      <c r="B449" s="528" t="s">
        <v>238</v>
      </c>
      <c r="L449" s="3"/>
      <c r="M449" s="3"/>
    </row>
    <row r="450" spans="2:13" ht="15.6">
      <c r="B450" s="391" t="s">
        <v>239</v>
      </c>
      <c r="L450" s="3"/>
      <c r="M450" s="3"/>
    </row>
    <row r="451" spans="2:13" ht="15.6">
      <c r="B451" s="79" t="s">
        <v>366</v>
      </c>
      <c r="L451" s="3"/>
      <c r="M451" s="3"/>
    </row>
    <row r="452" spans="2:13" ht="15.6">
      <c r="B452" s="79" t="s">
        <v>725</v>
      </c>
      <c r="L452" s="3"/>
      <c r="M452" s="3"/>
    </row>
    <row r="453" spans="2:13" ht="15.6">
      <c r="B453" s="531" t="s">
        <v>218</v>
      </c>
      <c r="L453" s="3"/>
      <c r="M453" s="3"/>
    </row>
    <row r="454" spans="2:13" ht="15.6">
      <c r="B454" s="531" t="s">
        <v>367</v>
      </c>
      <c r="L454" s="3"/>
      <c r="M454" s="3"/>
    </row>
    <row r="455" spans="2:13" ht="17.25" customHeight="1">
      <c r="B455" s="531" t="s">
        <v>219</v>
      </c>
      <c r="L455" s="3"/>
      <c r="M455" s="3"/>
    </row>
    <row r="456" spans="2:13" ht="15.6">
      <c r="B456" s="531" t="s">
        <v>368</v>
      </c>
      <c r="L456" s="3"/>
      <c r="M456" s="3"/>
    </row>
    <row r="457" spans="2:13" ht="15.6">
      <c r="B457" s="531" t="s">
        <v>369</v>
      </c>
      <c r="L457" s="3"/>
      <c r="M457" s="3"/>
    </row>
    <row r="458" spans="2:13" ht="15.6">
      <c r="B458" s="531" t="s">
        <v>370</v>
      </c>
      <c r="K458" s="6"/>
      <c r="L458" s="3"/>
      <c r="M458" s="3"/>
    </row>
    <row r="459" spans="2:13" ht="15.6">
      <c r="B459" s="531" t="s">
        <v>371</v>
      </c>
      <c r="K459" s="6"/>
      <c r="L459" s="3"/>
      <c r="M459" s="3"/>
    </row>
    <row r="460" spans="2:13" ht="15.6">
      <c r="B460" s="79" t="s">
        <v>211</v>
      </c>
      <c r="K460" s="6"/>
      <c r="L460" s="3"/>
      <c r="M460" s="3"/>
    </row>
    <row r="461" spans="2:13" ht="15.6">
      <c r="B461" s="79" t="s">
        <v>212</v>
      </c>
      <c r="K461" s="6"/>
      <c r="L461" s="3"/>
      <c r="M461" s="3"/>
    </row>
    <row r="462" spans="2:13" ht="15.6">
      <c r="B462" s="79" t="s">
        <v>372</v>
      </c>
      <c r="K462" s="6"/>
      <c r="L462" s="3"/>
      <c r="M462" s="3"/>
    </row>
    <row r="463" spans="2:13" ht="15.6">
      <c r="B463" s="79" t="s">
        <v>373</v>
      </c>
      <c r="K463" s="6"/>
      <c r="L463" s="3"/>
      <c r="M463" s="3"/>
    </row>
    <row r="464" spans="2:13" ht="15.6">
      <c r="B464" s="79" t="s">
        <v>374</v>
      </c>
      <c r="K464" s="6"/>
      <c r="L464" s="3"/>
      <c r="M464" s="3"/>
    </row>
    <row r="465" spans="2:13" ht="15.6">
      <c r="B465" s="79" t="s">
        <v>375</v>
      </c>
      <c r="K465" s="6"/>
      <c r="L465" s="3"/>
      <c r="M465" s="3"/>
    </row>
    <row r="466" spans="2:13" ht="15.6">
      <c r="B466" s="79" t="s">
        <v>376</v>
      </c>
      <c r="F466" s="12"/>
      <c r="G466" s="12"/>
      <c r="H466" s="12"/>
      <c r="I466" s="12"/>
      <c r="J466" s="12"/>
      <c r="K466" s="12"/>
      <c r="L466" s="12"/>
      <c r="M466" s="12"/>
    </row>
    <row r="467" spans="2:13" ht="15.6">
      <c r="B467" s="79" t="s">
        <v>377</v>
      </c>
      <c r="K467" s="6"/>
      <c r="L467" s="3"/>
      <c r="M467" s="3"/>
    </row>
    <row r="468" spans="2:13" ht="15.6">
      <c r="B468" s="79" t="s">
        <v>692</v>
      </c>
      <c r="K468" s="6"/>
    </row>
    <row r="469" spans="2:13" ht="15.6">
      <c r="B469" s="79" t="s">
        <v>693</v>
      </c>
      <c r="K469" s="3"/>
      <c r="L469" s="3"/>
      <c r="M469" s="3"/>
    </row>
    <row r="470" spans="2:13" ht="15.6">
      <c r="B470" s="79" t="s">
        <v>694</v>
      </c>
      <c r="K470" s="3"/>
    </row>
    <row r="471" spans="2:13" ht="15.6">
      <c r="B471" s="531" t="s">
        <v>695</v>
      </c>
      <c r="K471" s="6"/>
    </row>
    <row r="472" spans="2:13" ht="15.6">
      <c r="B472" s="531" t="s">
        <v>378</v>
      </c>
      <c r="K472" s="6"/>
      <c r="L472" s="3"/>
      <c r="M472" s="3"/>
    </row>
    <row r="473" spans="2:13" ht="15.6">
      <c r="B473" s="531" t="s">
        <v>379</v>
      </c>
    </row>
    <row r="474" spans="2:13" ht="15.6">
      <c r="B474" s="531" t="s">
        <v>380</v>
      </c>
    </row>
    <row r="475" spans="2:13" ht="15.6">
      <c r="B475" s="531" t="s">
        <v>381</v>
      </c>
    </row>
    <row r="476" spans="2:13" ht="15.6">
      <c r="B476" s="531" t="s">
        <v>217</v>
      </c>
    </row>
    <row r="477" spans="2:13" ht="15.6">
      <c r="B477" s="531" t="s">
        <v>696</v>
      </c>
    </row>
    <row r="478" spans="2:13" ht="15.6">
      <c r="B478" s="531" t="s">
        <v>697</v>
      </c>
      <c r="K478" s="9"/>
      <c r="L478" s="9"/>
      <c r="M478" s="9"/>
    </row>
    <row r="479" spans="2:13" ht="15.6">
      <c r="B479" s="531" t="s">
        <v>726</v>
      </c>
      <c r="K479" s="11"/>
      <c r="L479" s="3"/>
      <c r="M479" s="3"/>
    </row>
    <row r="480" spans="2:13" ht="15.6">
      <c r="B480" s="553" t="s">
        <v>382</v>
      </c>
      <c r="K480" s="3"/>
      <c r="L480" s="3"/>
      <c r="M480" s="3"/>
    </row>
    <row r="481" spans="2:13" ht="15.6">
      <c r="B481" s="553" t="s">
        <v>706</v>
      </c>
      <c r="K481" s="3"/>
    </row>
    <row r="482" spans="2:13" ht="15.6">
      <c r="B482" s="553" t="s">
        <v>698</v>
      </c>
      <c r="K482" s="9"/>
      <c r="L482" s="9"/>
      <c r="M482" s="9"/>
    </row>
    <row r="483" spans="2:13" ht="15.6">
      <c r="B483" s="553" t="s">
        <v>383</v>
      </c>
      <c r="F483" s="9"/>
      <c r="G483" s="9"/>
      <c r="H483" s="9"/>
      <c r="I483" s="9"/>
      <c r="J483" s="9"/>
    </row>
    <row r="484" spans="2:13" ht="15.6">
      <c r="B484" s="553" t="s">
        <v>384</v>
      </c>
      <c r="F484" s="10"/>
      <c r="G484" s="10"/>
      <c r="H484" s="10"/>
      <c r="I484" s="10"/>
      <c r="J484" s="10"/>
      <c r="K484" s="10"/>
      <c r="L484" s="10"/>
      <c r="M484" s="10"/>
    </row>
    <row r="485" spans="2:13" ht="15.6">
      <c r="B485" s="553" t="s">
        <v>385</v>
      </c>
      <c r="K485" s="6"/>
      <c r="L485" s="3"/>
      <c r="M485" s="3"/>
    </row>
    <row r="486" spans="2:13" ht="15.6">
      <c r="B486" s="553" t="s">
        <v>386</v>
      </c>
      <c r="K486" s="6"/>
      <c r="L486" s="3"/>
      <c r="M486" s="3"/>
    </row>
    <row r="487" spans="2:13" ht="15.6">
      <c r="B487" s="553" t="s">
        <v>387</v>
      </c>
      <c r="K487" s="6"/>
      <c r="L487" s="3"/>
      <c r="M487" s="3"/>
    </row>
    <row r="488" spans="2:13" ht="15.6">
      <c r="B488" s="553" t="s">
        <v>746</v>
      </c>
      <c r="K488" s="6"/>
      <c r="L488" s="3"/>
      <c r="M488" s="3"/>
    </row>
    <row r="489" spans="2:13" ht="15.6">
      <c r="B489" s="553" t="s">
        <v>747</v>
      </c>
      <c r="K489" s="6"/>
      <c r="L489" s="3"/>
      <c r="M489" s="3"/>
    </row>
    <row r="490" spans="2:13" ht="15.6">
      <c r="B490" s="553" t="s">
        <v>748</v>
      </c>
      <c r="K490" s="6"/>
      <c r="L490" s="3"/>
      <c r="M490" s="3"/>
    </row>
    <row r="491" spans="2:13" ht="15.6">
      <c r="B491" s="79" t="s">
        <v>749</v>
      </c>
      <c r="K491" s="6"/>
      <c r="L491" s="3"/>
      <c r="M491" s="3"/>
    </row>
    <row r="492" spans="2:13" ht="15.6">
      <c r="B492" s="79" t="s">
        <v>750</v>
      </c>
      <c r="K492" s="6"/>
      <c r="L492" s="3"/>
      <c r="M492" s="3"/>
    </row>
    <row r="493" spans="2:13" ht="15.6">
      <c r="B493" s="79" t="s">
        <v>751</v>
      </c>
      <c r="K493" s="3"/>
      <c r="L493" s="3"/>
      <c r="M493" s="3"/>
    </row>
    <row r="494" spans="2:13" ht="15.6">
      <c r="B494" s="79" t="s">
        <v>752</v>
      </c>
      <c r="K494" s="3"/>
      <c r="L494" s="3"/>
      <c r="M494" s="3"/>
    </row>
    <row r="495" spans="2:13" ht="15.6">
      <c r="B495" s="79" t="s">
        <v>753</v>
      </c>
      <c r="K495" s="3"/>
      <c r="L495" s="3"/>
      <c r="M495" s="3"/>
    </row>
    <row r="496" spans="2:13" ht="15.6">
      <c r="B496" s="79" t="s">
        <v>754</v>
      </c>
      <c r="K496" s="3"/>
    </row>
    <row r="497" spans="2:13" ht="15.6">
      <c r="B497" s="79" t="s">
        <v>388</v>
      </c>
      <c r="K497" s="3"/>
    </row>
    <row r="498" spans="2:13" ht="15.6">
      <c r="B498" s="79" t="s">
        <v>699</v>
      </c>
      <c r="K498" s="3"/>
    </row>
    <row r="499" spans="2:13" ht="15.6">
      <c r="B499" s="79" t="s">
        <v>727</v>
      </c>
      <c r="K499" s="3"/>
    </row>
    <row r="500" spans="2:13" ht="15.6">
      <c r="B500" s="531" t="s">
        <v>389</v>
      </c>
      <c r="K500" s="6"/>
      <c r="L500" s="3"/>
      <c r="M500" s="3"/>
    </row>
    <row r="501" spans="2:13" ht="15.6">
      <c r="B501" s="531" t="s">
        <v>390</v>
      </c>
      <c r="K501" s="6"/>
      <c r="L501" s="3"/>
      <c r="M501" s="3"/>
    </row>
    <row r="502" spans="2:13" ht="15.6">
      <c r="B502" s="531" t="s">
        <v>391</v>
      </c>
      <c r="K502" s="6"/>
      <c r="L502" s="3"/>
      <c r="M502" s="3"/>
    </row>
    <row r="503" spans="2:13" ht="15.6">
      <c r="B503" s="531" t="s">
        <v>392</v>
      </c>
    </row>
    <row r="504" spans="2:13" ht="15.6">
      <c r="B504" s="301" t="s">
        <v>393</v>
      </c>
      <c r="L504" s="3"/>
      <c r="M504" s="3"/>
    </row>
    <row r="505" spans="2:13" ht="15.6">
      <c r="B505" s="79" t="s">
        <v>394</v>
      </c>
    </row>
    <row r="506" spans="2:13" ht="15.6">
      <c r="B506" s="79" t="s">
        <v>395</v>
      </c>
    </row>
    <row r="507" spans="2:13" ht="15.6">
      <c r="B507" s="79" t="s">
        <v>396</v>
      </c>
    </row>
    <row r="508" spans="2:13" ht="15.6">
      <c r="B508" s="79" t="s">
        <v>397</v>
      </c>
    </row>
    <row r="509" spans="2:13" ht="15.6">
      <c r="B509" s="79" t="s">
        <v>398</v>
      </c>
    </row>
    <row r="510" spans="2:13" ht="15.6">
      <c r="B510" s="79" t="s">
        <v>399</v>
      </c>
    </row>
    <row r="511" spans="2:13" ht="15.6">
      <c r="B511" s="79" t="s">
        <v>400</v>
      </c>
    </row>
    <row r="512" spans="2:13" ht="15.6">
      <c r="B512" s="79" t="s">
        <v>216</v>
      </c>
    </row>
    <row r="513" spans="2:2" ht="15.6">
      <c r="B513" s="79" t="s">
        <v>401</v>
      </c>
    </row>
    <row r="514" spans="2:2" ht="15.6">
      <c r="B514" s="79" t="s">
        <v>683</v>
      </c>
    </row>
    <row r="515" spans="2:2" ht="15.6">
      <c r="B515" s="79" t="s">
        <v>684</v>
      </c>
    </row>
    <row r="516" spans="2:2" ht="15.6">
      <c r="B516" s="79" t="s">
        <v>685</v>
      </c>
    </row>
    <row r="517" spans="2:2" ht="15.6">
      <c r="B517" s="79" t="s">
        <v>700</v>
      </c>
    </row>
    <row r="518" spans="2:2" ht="15.6">
      <c r="B518" s="79" t="s">
        <v>701</v>
      </c>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row r="750" spans="2:2" ht="15.6">
      <c r="B750" s="79"/>
    </row>
    <row r="751" spans="2:2" ht="15.6">
      <c r="B751" s="79"/>
    </row>
    <row r="752" spans="2:2" ht="15.6">
      <c r="B752" s="79"/>
    </row>
    <row r="753" spans="2:2" ht="15.6">
      <c r="B753" s="79"/>
    </row>
    <row r="754" spans="2:2" ht="15.6">
      <c r="B754" s="79"/>
    </row>
    <row r="755" spans="2:2" ht="15.6">
      <c r="B755" s="79"/>
    </row>
    <row r="756" spans="2:2" ht="15.6">
      <c r="B756" s="79"/>
    </row>
  </sheetData>
  <dataConsolidate/>
  <mergeCells count="214">
    <mergeCell ref="M123:N123"/>
    <mergeCell ref="M124:N124"/>
    <mergeCell ref="U16:U18"/>
    <mergeCell ref="R205:T205"/>
    <mergeCell ref="I219:J219"/>
    <mergeCell ref="R219:T219"/>
    <mergeCell ref="I220:J220"/>
    <mergeCell ref="W16:W18"/>
    <mergeCell ref="V16:V18"/>
    <mergeCell ref="I227:J227"/>
    <mergeCell ref="R227:T227"/>
    <mergeCell ref="R198:T198"/>
    <mergeCell ref="I199:J199"/>
    <mergeCell ref="R199:T199"/>
    <mergeCell ref="I200:J200"/>
    <mergeCell ref="R200:T200"/>
    <mergeCell ref="R201:T201"/>
    <mergeCell ref="I195:J195"/>
    <mergeCell ref="R195:T195"/>
    <mergeCell ref="M167:N167"/>
    <mergeCell ref="J182:L182"/>
    <mergeCell ref="M182:O182"/>
    <mergeCell ref="P182:R182"/>
    <mergeCell ref="I202:J202"/>
    <mergeCell ref="R202:T202"/>
    <mergeCell ref="I205:J205"/>
    <mergeCell ref="R216:T216"/>
    <mergeCell ref="I207:J207"/>
    <mergeCell ref="R207:T207"/>
    <mergeCell ref="I211:J211"/>
    <mergeCell ref="R211:T211"/>
    <mergeCell ref="I212:J212"/>
    <mergeCell ref="R212:T212"/>
    <mergeCell ref="R220:T220"/>
    <mergeCell ref="I218:J218"/>
    <mergeCell ref="I206:J206"/>
    <mergeCell ref="I213:J213"/>
    <mergeCell ref="R213:T213"/>
    <mergeCell ref="I214:J214"/>
    <mergeCell ref="R214:T214"/>
    <mergeCell ref="R206:T206"/>
    <mergeCell ref="I208:J208"/>
    <mergeCell ref="R208:T208"/>
    <mergeCell ref="I209:J209"/>
    <mergeCell ref="R209:T209"/>
    <mergeCell ref="I210:J210"/>
    <mergeCell ref="R210:T210"/>
    <mergeCell ref="I215:J215"/>
    <mergeCell ref="R215:T215"/>
    <mergeCell ref="A234:D234"/>
    <mergeCell ref="F234:I234"/>
    <mergeCell ref="K234:M234"/>
    <mergeCell ref="R218:T218"/>
    <mergeCell ref="I216:J216"/>
    <mergeCell ref="I217:J217"/>
    <mergeCell ref="R217:T217"/>
    <mergeCell ref="I224:J224"/>
    <mergeCell ref="R224:T224"/>
    <mergeCell ref="R221:T221"/>
    <mergeCell ref="I222:J222"/>
    <mergeCell ref="R222:T222"/>
    <mergeCell ref="I223:J223"/>
    <mergeCell ref="R223:T223"/>
    <mergeCell ref="I225:J225"/>
    <mergeCell ref="R225:T225"/>
    <mergeCell ref="I226:J226"/>
    <mergeCell ref="O234:V234"/>
    <mergeCell ref="B220:C220"/>
    <mergeCell ref="B221:C221"/>
    <mergeCell ref="B222:C222"/>
    <mergeCell ref="B223:C223"/>
    <mergeCell ref="B224:C224"/>
    <mergeCell ref="B225:C225"/>
    <mergeCell ref="I203:J203"/>
    <mergeCell ref="R203:T203"/>
    <mergeCell ref="I204:J204"/>
    <mergeCell ref="R204:T204"/>
    <mergeCell ref="I201:J201"/>
    <mergeCell ref="I196:J196"/>
    <mergeCell ref="R196:T196"/>
    <mergeCell ref="I197:J197"/>
    <mergeCell ref="R197:T197"/>
    <mergeCell ref="I198:J198"/>
    <mergeCell ref="M150:N150"/>
    <mergeCell ref="M151:N151"/>
    <mergeCell ref="R192:T192"/>
    <mergeCell ref="I193:J193"/>
    <mergeCell ref="R193:T193"/>
    <mergeCell ref="I194:J194"/>
    <mergeCell ref="R194:T194"/>
    <mergeCell ref="A190:A191"/>
    <mergeCell ref="B190:C191"/>
    <mergeCell ref="D190:F190"/>
    <mergeCell ref="G190:G191"/>
    <mergeCell ref="H190:H191"/>
    <mergeCell ref="I190:J191"/>
    <mergeCell ref="K190:Q191"/>
    <mergeCell ref="R190:T191"/>
    <mergeCell ref="I192:J192"/>
    <mergeCell ref="B172:B179"/>
    <mergeCell ref="D182:H182"/>
    <mergeCell ref="B192:C192"/>
    <mergeCell ref="B193:C193"/>
    <mergeCell ref="M158:N158"/>
    <mergeCell ref="M159:N159"/>
    <mergeCell ref="M160:N160"/>
    <mergeCell ref="M161:N161"/>
    <mergeCell ref="M162:N162"/>
    <mergeCell ref="M163:N163"/>
    <mergeCell ref="M164:N164"/>
    <mergeCell ref="M165:N165"/>
    <mergeCell ref="M166:N166"/>
    <mergeCell ref="A110:A112"/>
    <mergeCell ref="M115:N115"/>
    <mergeCell ref="M116:N116"/>
    <mergeCell ref="A16:A18"/>
    <mergeCell ref="B16:B18"/>
    <mergeCell ref="C16:C18"/>
    <mergeCell ref="D17:D18"/>
    <mergeCell ref="E17:E18"/>
    <mergeCell ref="F17:F18"/>
    <mergeCell ref="G17:G18"/>
    <mergeCell ref="H17:H18"/>
    <mergeCell ref="I17:I18"/>
    <mergeCell ref="J17:J18"/>
    <mergeCell ref="L16:L18"/>
    <mergeCell ref="M16:M18"/>
    <mergeCell ref="D16:F16"/>
    <mergeCell ref="G16:J16"/>
    <mergeCell ref="K16:K18"/>
    <mergeCell ref="A5:S5"/>
    <mergeCell ref="R6:S6"/>
    <mergeCell ref="R7:S7"/>
    <mergeCell ref="R9:S9"/>
    <mergeCell ref="R10:S10"/>
    <mergeCell ref="R11:S11"/>
    <mergeCell ref="R12:S12"/>
    <mergeCell ref="R13:S13"/>
    <mergeCell ref="R14:S14"/>
    <mergeCell ref="H13:J13"/>
    <mergeCell ref="A6:D15"/>
    <mergeCell ref="J10:K10"/>
    <mergeCell ref="J11:K11"/>
    <mergeCell ref="J12:K12"/>
    <mergeCell ref="R15:S15"/>
    <mergeCell ref="E15:F15"/>
    <mergeCell ref="T16:T18"/>
    <mergeCell ref="X16:X18"/>
    <mergeCell ref="M133:N133"/>
    <mergeCell ref="M134:N134"/>
    <mergeCell ref="N16:S18"/>
    <mergeCell ref="M135:N135"/>
    <mergeCell ref="M136:N136"/>
    <mergeCell ref="M137:N137"/>
    <mergeCell ref="M138:N138"/>
    <mergeCell ref="M125:N125"/>
    <mergeCell ref="M126:N126"/>
    <mergeCell ref="M127:N127"/>
    <mergeCell ref="M128:N128"/>
    <mergeCell ref="M129:N129"/>
    <mergeCell ref="M130:N130"/>
    <mergeCell ref="M131:N131"/>
    <mergeCell ref="M132:N132"/>
    <mergeCell ref="O32:S33"/>
    <mergeCell ref="M117:N117"/>
    <mergeCell ref="M118:N118"/>
    <mergeCell ref="M119:N119"/>
    <mergeCell ref="M120:N120"/>
    <mergeCell ref="M121:N121"/>
    <mergeCell ref="M122:N122"/>
    <mergeCell ref="M139:N139"/>
    <mergeCell ref="M140:N140"/>
    <mergeCell ref="M141:N141"/>
    <mergeCell ref="M142:N142"/>
    <mergeCell ref="M143:N143"/>
    <mergeCell ref="M144:N144"/>
    <mergeCell ref="B204:C204"/>
    <mergeCell ref="B205:C205"/>
    <mergeCell ref="B207:C207"/>
    <mergeCell ref="M145:N145"/>
    <mergeCell ref="M146:N146"/>
    <mergeCell ref="M147:N147"/>
    <mergeCell ref="M148:N148"/>
    <mergeCell ref="M149:N149"/>
    <mergeCell ref="B170:B171"/>
    <mergeCell ref="C170:C171"/>
    <mergeCell ref="D170:D171"/>
    <mergeCell ref="G170:G171"/>
    <mergeCell ref="M152:N152"/>
    <mergeCell ref="M153:N153"/>
    <mergeCell ref="M154:N154"/>
    <mergeCell ref="M155:N155"/>
    <mergeCell ref="M156:N156"/>
    <mergeCell ref="M157:N157"/>
    <mergeCell ref="B208:C208"/>
    <mergeCell ref="B209:C209"/>
    <mergeCell ref="B210:C210"/>
    <mergeCell ref="B226:C226"/>
    <mergeCell ref="B227:C227"/>
    <mergeCell ref="O229:V229"/>
    <mergeCell ref="R226:T226"/>
    <mergeCell ref="K229:M229"/>
    <mergeCell ref="I221:J221"/>
    <mergeCell ref="B211:C211"/>
    <mergeCell ref="B212:C212"/>
    <mergeCell ref="B213:C213"/>
    <mergeCell ref="B214:C214"/>
    <mergeCell ref="B215:C215"/>
    <mergeCell ref="B216:C216"/>
    <mergeCell ref="B217:C217"/>
    <mergeCell ref="B218:C218"/>
    <mergeCell ref="B219:C219"/>
    <mergeCell ref="A229:D229"/>
    <mergeCell ref="F229:I229"/>
  </mergeCells>
  <conditionalFormatting sqref="B480">
    <cfRule type="duplicateValues" dxfId="347" priority="1"/>
    <cfRule type="colorScale" priority="2">
      <colorScale>
        <cfvo type="min"/>
        <cfvo type="percentile" val="50"/>
        <cfvo type="max"/>
        <color rgb="FFF8696B"/>
        <color rgb="FFFFEB84"/>
        <color rgb="FF63BE7B"/>
      </colorScale>
    </cfRule>
    <cfRule type="duplicateValues" dxfId="346" priority="3"/>
    <cfRule type="colorScale" priority="4">
      <colorScale>
        <cfvo type="min"/>
        <cfvo type="percentile" val="50"/>
        <cfvo type="max"/>
        <color rgb="FFF8696B"/>
        <color rgb="FFFFEB84"/>
        <color rgb="FF63BE7B"/>
      </colorScale>
    </cfRule>
  </conditionalFormatting>
  <conditionalFormatting sqref="B480:B490">
    <cfRule type="duplicateValues" dxfId="345" priority="15"/>
  </conditionalFormatting>
  <conditionalFormatting sqref="B481:B490">
    <cfRule type="duplicateValues" dxfId="344" priority="13"/>
    <cfRule type="colorScale" priority="14">
      <colorScale>
        <cfvo type="min"/>
        <cfvo type="percentile" val="50"/>
        <cfvo type="max"/>
        <color rgb="FFF8696B"/>
        <color rgb="FFFFEB84"/>
        <color rgb="FF63BE7B"/>
      </colorScale>
    </cfRule>
  </conditionalFormatting>
  <conditionalFormatting sqref="Z152:AF152">
    <cfRule type="cellIs" dxfId="343" priority="5" operator="greaterThan">
      <formula>0</formula>
    </cfRule>
  </conditionalFormatting>
  <conditionalFormatting sqref="Z127:AG134">
    <cfRule type="cellIs" dxfId="342" priority="11" operator="greaterThan">
      <formula>0</formula>
    </cfRule>
  </conditionalFormatting>
  <conditionalFormatting sqref="Z137:AG144">
    <cfRule type="cellIs" dxfId="341" priority="10" operator="greaterThan">
      <formula>0</formula>
    </cfRule>
  </conditionalFormatting>
  <conditionalFormatting sqref="Z146:AI150 AG151:AI152 Z153:AI171">
    <cfRule type="cellIs" dxfId="340" priority="9" operator="greaterThan">
      <formula>0</formula>
    </cfRule>
  </conditionalFormatting>
  <conditionalFormatting sqref="Z117:AK124">
    <cfRule type="cellIs" dxfId="339" priority="12" operator="greaterThan">
      <formula>0</formula>
    </cfRule>
  </conditionalFormatting>
  <conditionalFormatting sqref="AO127:AV134">
    <cfRule type="cellIs" dxfId="338" priority="7" operator="greaterThan">
      <formula>0</formula>
    </cfRule>
  </conditionalFormatting>
  <conditionalFormatting sqref="AO137:AV144">
    <cfRule type="cellIs" dxfId="337" priority="6" operator="greaterThan">
      <formula>0</formula>
    </cfRule>
  </conditionalFormatting>
  <conditionalFormatting sqref="AO117:AZ124">
    <cfRule type="cellIs" dxfId="336" priority="8" operator="greaterThan">
      <formula>0</formula>
    </cfRule>
  </conditionalFormatting>
  <dataValidations count="9">
    <dataValidation type="list" allowBlank="1" showInputMessage="1" showErrorMessage="1" sqref="O117:O167" xr:uid="{0D25C1A9-531E-4D56-A9D9-7347E69A4898}">
      <formula1>"kg, cây"</formula1>
    </dataValidation>
    <dataValidation type="list" allowBlank="1" showInputMessage="1" showErrorMessage="1" sqref="J116" xr:uid="{F733C718-CAC2-4682-B910-A88EA99907DC}">
      <formula1>"tròn, hộp, la"</formula1>
    </dataValidation>
    <dataValidation type="list" allowBlank="1" showInputMessage="1" showErrorMessage="1" sqref="H116:H167" xr:uid="{DFCADB45-E1D0-43F8-8C11-CCE4C554B775}">
      <formula1>"sắt đen, sắt trắng, sắt kẽm, nhôm"</formula1>
    </dataValidation>
    <dataValidation type="list" allowBlank="1" showInputMessage="1" showErrorMessage="1" sqref="J166:J167 J150:J151 J145:J147 J136:J137 J158:J160" xr:uid="{B4404983-297F-4D3A-AA98-D8F847101B24}">
      <formula1>"ống, hộp, tròn đặc, la dẹt,V"</formula1>
    </dataValidation>
    <dataValidation type="list" allowBlank="1" showInputMessage="1" showErrorMessage="1" sqref="J138:J144 J161:J165 J148:J149 J152:J157 J133:J135" xr:uid="{09D3F843-5EB7-46DB-8857-BC83251310ED}">
      <formula1>"ống, hộp,vuông, tròn đặc, la dẹt,V"</formula1>
    </dataValidation>
    <dataValidation type="list" allowBlank="1" showInputMessage="1" showErrorMessage="1" sqref="J117:J132" xr:uid="{3D5A0516-322C-42AB-8CB3-043235E1E55B}">
      <formula1>"Ống, Hộp,Vuông, Tròn Đặc, La Dẹt,V"</formula1>
    </dataValidation>
    <dataValidation type="list" allowBlank="1" showInputMessage="1" showErrorMessage="1" sqref="B205 B192:B195 C192:C198 B201 C200:C202 B207:C227" xr:uid="{677C3451-6C90-4D4F-A135-1B2E2AACE5CE}">
      <formula1>VatTu</formula1>
    </dataValidation>
    <dataValidation type="list" allowBlank="1" showInputMessage="1" showErrorMessage="1" sqref="B204 B206" xr:uid="{6D155165-496A-48C8-8D83-A9A2C4E1DB73}">
      <formula1>$B$245:$B$550</formula1>
    </dataValidation>
    <dataValidation type="list" allowBlank="1" showInputMessage="1" showErrorMessage="1" sqref="B202 B196:B198" xr:uid="{C38B0DFB-7369-471D-A100-F4CB82AE4495}">
      <formula1>$B$245:$B$437</formula1>
    </dataValidation>
  </dataValidations>
  <hyperlinks>
    <hyperlink ref="E2" location="TH!A1" display="MENU" xr:uid="{3061F8FA-9E1F-4308-8717-D8E046A294D1}"/>
  </hyperlinks>
  <printOptions horizontalCentered="1"/>
  <pageMargins left="0" right="0" top="0.23622047244094491" bottom="0.23622047244094491" header="0.31496062992125984" footer="0.31496062992125984"/>
  <pageSetup paperSize="9" scale="74" orientation="landscape" r:id="rId1"/>
  <rowBreaks count="2" manualBreakCount="2">
    <brk id="112" max="16383" man="1"/>
    <brk id="241" max="16383" man="1"/>
  </rowBreaks>
  <colBreaks count="1" manualBreakCount="1">
    <brk id="23"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I749"/>
  <sheetViews>
    <sheetView zoomScale="7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R222:T222"/>
    <mergeCell ref="I223:J223"/>
    <mergeCell ref="R223:T223"/>
    <mergeCell ref="I224:J224"/>
    <mergeCell ref="R224:T224"/>
    <mergeCell ref="A229:D229"/>
    <mergeCell ref="F229:I229"/>
    <mergeCell ref="K229:M229"/>
    <mergeCell ref="O229:U229"/>
    <mergeCell ref="I225:J225"/>
    <mergeCell ref="R225:T225"/>
    <mergeCell ref="I226:J226"/>
    <mergeCell ref="R226:T226"/>
    <mergeCell ref="I227:J227"/>
    <mergeCell ref="R227:T227"/>
    <mergeCell ref="B226:C226"/>
    <mergeCell ref="B227:C227"/>
    <mergeCell ref="I212:J212"/>
    <mergeCell ref="R212:T212"/>
    <mergeCell ref="I213:J213"/>
    <mergeCell ref="R213:T213"/>
    <mergeCell ref="I214:J214"/>
    <mergeCell ref="R214:T214"/>
    <mergeCell ref="I215:J215"/>
    <mergeCell ref="R215:T215"/>
    <mergeCell ref="I216:J216"/>
    <mergeCell ref="R216:T216"/>
    <mergeCell ref="I207:J207"/>
    <mergeCell ref="R207:T207"/>
    <mergeCell ref="I208:J208"/>
    <mergeCell ref="R208:T208"/>
    <mergeCell ref="I209:J209"/>
    <mergeCell ref="R209:T209"/>
    <mergeCell ref="I210:J210"/>
    <mergeCell ref="R210:T210"/>
    <mergeCell ref="I211:J211"/>
    <mergeCell ref="R211:T211"/>
    <mergeCell ref="I202:J202"/>
    <mergeCell ref="R202:T202"/>
    <mergeCell ref="I203:J203"/>
    <mergeCell ref="R203:T203"/>
    <mergeCell ref="I204:J204"/>
    <mergeCell ref="R204:T204"/>
    <mergeCell ref="I205:J205"/>
    <mergeCell ref="R205:T205"/>
    <mergeCell ref="I206:J206"/>
    <mergeCell ref="R206:T206"/>
    <mergeCell ref="I197:J197"/>
    <mergeCell ref="R197:T197"/>
    <mergeCell ref="I198:J198"/>
    <mergeCell ref="R198:T198"/>
    <mergeCell ref="I199:J199"/>
    <mergeCell ref="R199:T199"/>
    <mergeCell ref="I200:J200"/>
    <mergeCell ref="R200:T200"/>
    <mergeCell ref="I201:J201"/>
    <mergeCell ref="R201:T201"/>
    <mergeCell ref="I192:J192"/>
    <mergeCell ref="R192:T192"/>
    <mergeCell ref="I193:J193"/>
    <mergeCell ref="R193:T193"/>
    <mergeCell ref="I194:J194"/>
    <mergeCell ref="R194:T194"/>
    <mergeCell ref="I195:J195"/>
    <mergeCell ref="R195:T195"/>
    <mergeCell ref="I196:J196"/>
    <mergeCell ref="R196:T196"/>
    <mergeCell ref="D182:H182"/>
    <mergeCell ref="J182:L182"/>
    <mergeCell ref="M182:O182"/>
    <mergeCell ref="P182:R182"/>
    <mergeCell ref="A190:A191"/>
    <mergeCell ref="B190:C191"/>
    <mergeCell ref="D190:F190"/>
    <mergeCell ref="G190:G191"/>
    <mergeCell ref="H190:H191"/>
    <mergeCell ref="I190:J191"/>
    <mergeCell ref="K190:Q191"/>
    <mergeCell ref="R190:T191"/>
    <mergeCell ref="M150:N150"/>
    <mergeCell ref="M151:N151"/>
    <mergeCell ref="M152:N152"/>
    <mergeCell ref="M153:N153"/>
    <mergeCell ref="B172:B179"/>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A110:A112"/>
    <mergeCell ref="M115:N115"/>
    <mergeCell ref="M116:N116"/>
    <mergeCell ref="A16:A18"/>
    <mergeCell ref="B16:B18"/>
    <mergeCell ref="C16:C18"/>
    <mergeCell ref="M136:N136"/>
    <mergeCell ref="V16:V18"/>
    <mergeCell ref="D17:D18"/>
    <mergeCell ref="E17:E18"/>
    <mergeCell ref="F17:F18"/>
    <mergeCell ref="G17:G18"/>
    <mergeCell ref="H17:H18"/>
    <mergeCell ref="I17:I18"/>
    <mergeCell ref="J17:J18"/>
    <mergeCell ref="L16:L18"/>
    <mergeCell ref="M16:M18"/>
    <mergeCell ref="T16:T18"/>
    <mergeCell ref="U16:U18"/>
    <mergeCell ref="N16:S18"/>
    <mergeCell ref="D16:F16"/>
    <mergeCell ref="G16:J16"/>
    <mergeCell ref="A5:S5"/>
    <mergeCell ref="R6:S6"/>
    <mergeCell ref="R7:S7"/>
    <mergeCell ref="R9:S9"/>
    <mergeCell ref="R10:S10"/>
    <mergeCell ref="R11:S11"/>
    <mergeCell ref="H13:J13"/>
    <mergeCell ref="E15:F15"/>
    <mergeCell ref="R12:S12"/>
    <mergeCell ref="R13:S13"/>
    <mergeCell ref="R14:S14"/>
    <mergeCell ref="R15:S15"/>
    <mergeCell ref="A6:D15"/>
    <mergeCell ref="J10:K10"/>
    <mergeCell ref="J11:K11"/>
    <mergeCell ref="J12:K12"/>
    <mergeCell ref="X6:X8"/>
    <mergeCell ref="N12:O12"/>
    <mergeCell ref="M133:N133"/>
    <mergeCell ref="M134:N134"/>
    <mergeCell ref="M135:N135"/>
    <mergeCell ref="C179:F179"/>
    <mergeCell ref="B192:C192"/>
    <mergeCell ref="B193:C193"/>
    <mergeCell ref="B194:C194"/>
    <mergeCell ref="K16:K18"/>
    <mergeCell ref="W16:W18"/>
    <mergeCell ref="M137:N137"/>
    <mergeCell ref="M138:N138"/>
    <mergeCell ref="M139:N139"/>
    <mergeCell ref="M140:N140"/>
    <mergeCell ref="M141:N141"/>
    <mergeCell ref="M142:N142"/>
    <mergeCell ref="M143:N143"/>
    <mergeCell ref="M144:N144"/>
    <mergeCell ref="M145:N145"/>
    <mergeCell ref="M146:N146"/>
    <mergeCell ref="M147:N147"/>
    <mergeCell ref="M148:N148"/>
    <mergeCell ref="M149:N149"/>
    <mergeCell ref="B197:C197"/>
    <mergeCell ref="B198:C198"/>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A234:D234"/>
    <mergeCell ref="F234:I234"/>
    <mergeCell ref="K234:M234"/>
    <mergeCell ref="O234:U234"/>
    <mergeCell ref="B217:C217"/>
    <mergeCell ref="B218:C218"/>
    <mergeCell ref="B219:C219"/>
    <mergeCell ref="B220:C220"/>
    <mergeCell ref="B221:C221"/>
    <mergeCell ref="B222:C222"/>
    <mergeCell ref="B223:C223"/>
    <mergeCell ref="B224:C224"/>
    <mergeCell ref="B225:C225"/>
    <mergeCell ref="I217:J217"/>
    <mergeCell ref="R217:T217"/>
    <mergeCell ref="I218:J218"/>
    <mergeCell ref="R218:T218"/>
    <mergeCell ref="I219:J219"/>
    <mergeCell ref="R219:T219"/>
    <mergeCell ref="I220:J220"/>
    <mergeCell ref="R220:T220"/>
    <mergeCell ref="I221:J221"/>
    <mergeCell ref="R221:T221"/>
    <mergeCell ref="I222:J222"/>
  </mergeCells>
  <conditionalFormatting sqref="Y152:AE152">
    <cfRule type="cellIs" dxfId="335" priority="5" operator="greaterThan">
      <formula>0</formula>
    </cfRule>
  </conditionalFormatting>
  <conditionalFormatting sqref="AN117:AY124">
    <cfRule type="cellIs" dxfId="334" priority="8" operator="greaterThan">
      <formula>0</formula>
    </cfRule>
  </conditionalFormatting>
  <conditionalFormatting sqref="AN127:AU134">
    <cfRule type="cellIs" dxfId="333" priority="7" operator="greaterThan">
      <formula>0</formula>
    </cfRule>
  </conditionalFormatting>
  <conditionalFormatting sqref="AN137:AU144">
    <cfRule type="cellIs" dxfId="332" priority="6" operator="greaterThan">
      <formula>0</formula>
    </cfRule>
  </conditionalFormatting>
  <conditionalFormatting sqref="Y146:AH150 Y153:AH171 AF151:AH152">
    <cfRule type="cellIs" dxfId="331" priority="9" operator="greaterThan">
      <formula>0</formula>
    </cfRule>
  </conditionalFormatting>
  <conditionalFormatting sqref="Y117:AJ124">
    <cfRule type="cellIs" dxfId="330" priority="12" operator="greaterThan">
      <formula>0</formula>
    </cfRule>
  </conditionalFormatting>
  <conditionalFormatting sqref="Y127:AF134">
    <cfRule type="cellIs" dxfId="329" priority="11" operator="greaterThan">
      <formula>0</formula>
    </cfRule>
  </conditionalFormatting>
  <conditionalFormatting sqref="Y137:AF144">
    <cfRule type="cellIs" dxfId="328" priority="10" operator="greaterThan">
      <formula>0</formula>
    </cfRule>
  </conditionalFormatting>
  <conditionalFormatting sqref="B473">
    <cfRule type="duplicateValues" dxfId="327" priority="3"/>
    <cfRule type="colorScale" priority="4">
      <colorScale>
        <cfvo type="min"/>
        <cfvo type="percentile" val="50"/>
        <cfvo type="max"/>
        <color rgb="FFF8696B"/>
        <color rgb="FFFFEB84"/>
        <color rgb="FF63BE7B"/>
      </colorScale>
    </cfRule>
  </conditionalFormatting>
  <conditionalFormatting sqref="B473">
    <cfRule type="duplicateValues" dxfId="326" priority="1"/>
    <cfRule type="colorScale" priority="2">
      <colorScale>
        <cfvo type="min"/>
        <cfvo type="percentile" val="50"/>
        <cfvo type="max"/>
        <color rgb="FFF8696B"/>
        <color rgb="FFFFEB84"/>
        <color rgb="FF63BE7B"/>
      </colorScale>
    </cfRule>
  </conditionalFormatting>
  <conditionalFormatting sqref="B474:B483">
    <cfRule type="duplicateValues" dxfId="325" priority="13"/>
    <cfRule type="colorScale" priority="14">
      <colorScale>
        <cfvo type="min"/>
        <cfvo type="percentile" val="50"/>
        <cfvo type="max"/>
        <color rgb="FFF8696B"/>
        <color rgb="FFFFEB84"/>
        <color rgb="FF63BE7B"/>
      </colorScale>
    </cfRule>
  </conditionalFormatting>
  <conditionalFormatting sqref="B473:B483">
    <cfRule type="duplicateValues" dxfId="324" priority="15"/>
  </conditionalFormatting>
  <dataValidations count="8">
    <dataValidation type="list" allowBlank="1" showInputMessage="1" showErrorMessage="1" sqref="H116:H167" xr:uid="{EF575613-4C80-4C39-9E7B-7E89A609B6A8}">
      <formula1>"sắt đen, sắt trắng, sắt kẽm, nhôm"</formula1>
    </dataValidation>
    <dataValidation type="list" allowBlank="1" showInputMessage="1" showErrorMessage="1" sqref="J116 J128" xr:uid="{3FBC33FD-0DE5-40FE-9A57-C343F9D0E284}">
      <formula1>"tròn, hộp, la"</formula1>
    </dataValidation>
    <dataValidation type="list" allowBlank="1" showInputMessage="1" showErrorMessage="1" sqref="O136:O137 O166:O167" xr:uid="{E64AE739-79F6-4CC8-824F-E5D808318887}">
      <formula1>"kg, cây 6 mét, cây 2.5 mét, cây 3 mét"</formula1>
    </dataValidation>
    <dataValidation type="list" allowBlank="1" showInputMessage="1" showErrorMessage="1" sqref="O129:O133 O117:O127" xr:uid="{66D260DF-7B47-4CC9-9D74-270258E4A8A0}">
      <formula1>"kg, cây"</formula1>
    </dataValidation>
    <dataValidation type="list" allowBlank="1" showInputMessage="1" showErrorMessage="1" sqref="J166:J167 J150:J151 J145:J147 J136:J137 J158:J160" xr:uid="{015FE495-7EF9-4DDF-91B6-E9CE912B5ACA}">
      <formula1>"ống, hộp, tròn đặc, la dẹt,V"</formula1>
    </dataValidation>
    <dataValidation type="list" allowBlank="1" showInputMessage="1" showErrorMessage="1" sqref="J138:J144 J161:J165 J148:J149 J152:J157 J134:J135" xr:uid="{60C6DFF8-37BE-43F4-B77E-303209817940}">
      <formula1>"ống, hộp,vuông, tròn đặc, la dẹt,V"</formula1>
    </dataValidation>
    <dataValidation type="list" allowBlank="1" showInputMessage="1" showErrorMessage="1" sqref="J129:J133 J117:J127" xr:uid="{3325664E-9594-4E3A-A32B-E83CED84EBF0}">
      <formula1>"Ống, Hộp,Vuông, Tròn Đặc, La Dẹt,V"</formula1>
    </dataValidation>
    <dataValidation type="list" allowBlank="1" showInputMessage="1" showErrorMessage="1" sqref="B200:B227 C199:C227 B192:C196" xr:uid="{627BD9CD-64CD-4243-A0D7-79B7513FDF07}">
      <formula1>VatTu</formula1>
    </dataValidation>
  </dataValidations>
  <printOptions horizontalCentered="1"/>
  <pageMargins left="0.2" right="0.2" top="0.25" bottom="0.25" header="0.3" footer="0.3"/>
  <pageSetup paperSize="9" scale="70" orientation="landscape" r:id="rId1"/>
  <rowBreaks count="2" manualBreakCount="2">
    <brk id="112" max="16383" man="1"/>
    <brk id="237" max="16383" man="1"/>
  </rowBreaks>
  <colBreaks count="1" manualBreakCount="1">
    <brk id="20"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BI749"/>
  <sheetViews>
    <sheetView zoomScale="85" zoomScaleNormal="85"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B218:C218"/>
    <mergeCell ref="B219:C219"/>
    <mergeCell ref="B220:C220"/>
    <mergeCell ref="B221:C221"/>
    <mergeCell ref="B222:C222"/>
    <mergeCell ref="B223:C223"/>
    <mergeCell ref="B224:C224"/>
    <mergeCell ref="B225:C225"/>
    <mergeCell ref="B209:C209"/>
    <mergeCell ref="B210:C210"/>
    <mergeCell ref="B211:C211"/>
    <mergeCell ref="B212:C212"/>
    <mergeCell ref="B213:C213"/>
    <mergeCell ref="B214:C214"/>
    <mergeCell ref="B215:C215"/>
    <mergeCell ref="B216:C216"/>
    <mergeCell ref="B217:C217"/>
    <mergeCell ref="B201:C201"/>
    <mergeCell ref="B202:C202"/>
    <mergeCell ref="B206:C206"/>
    <mergeCell ref="B207:C207"/>
    <mergeCell ref="B198:C198"/>
    <mergeCell ref="B203:C203"/>
    <mergeCell ref="B204:C204"/>
    <mergeCell ref="B205:C205"/>
    <mergeCell ref="B208:C208"/>
    <mergeCell ref="A234:D234"/>
    <mergeCell ref="F234:I234"/>
    <mergeCell ref="K234:M234"/>
    <mergeCell ref="O234:U234"/>
    <mergeCell ref="I225:J225"/>
    <mergeCell ref="R225:T225"/>
    <mergeCell ref="I226:J226"/>
    <mergeCell ref="R226:T226"/>
    <mergeCell ref="I227:J227"/>
    <mergeCell ref="R227:T227"/>
    <mergeCell ref="B226:C226"/>
    <mergeCell ref="B227:C227"/>
    <mergeCell ref="I222:J222"/>
    <mergeCell ref="R222:T222"/>
    <mergeCell ref="I223:J223"/>
    <mergeCell ref="R223:T223"/>
    <mergeCell ref="I224:J224"/>
    <mergeCell ref="R224:T224"/>
    <mergeCell ref="A229:D229"/>
    <mergeCell ref="F229:I229"/>
    <mergeCell ref="K229:M229"/>
    <mergeCell ref="O229:U229"/>
    <mergeCell ref="I217:J217"/>
    <mergeCell ref="R217:T217"/>
    <mergeCell ref="I218:J218"/>
    <mergeCell ref="R218:T218"/>
    <mergeCell ref="I219:J219"/>
    <mergeCell ref="R219:T219"/>
    <mergeCell ref="I220:J220"/>
    <mergeCell ref="R220:T220"/>
    <mergeCell ref="I221:J221"/>
    <mergeCell ref="R221:T221"/>
    <mergeCell ref="I212:J212"/>
    <mergeCell ref="R212:T212"/>
    <mergeCell ref="I213:J213"/>
    <mergeCell ref="R213:T213"/>
    <mergeCell ref="I214:J214"/>
    <mergeCell ref="R214:T214"/>
    <mergeCell ref="I215:J215"/>
    <mergeCell ref="R215:T215"/>
    <mergeCell ref="I216:J216"/>
    <mergeCell ref="R216:T216"/>
    <mergeCell ref="I207:J207"/>
    <mergeCell ref="R207:T207"/>
    <mergeCell ref="I208:J208"/>
    <mergeCell ref="R208:T208"/>
    <mergeCell ref="I209:J209"/>
    <mergeCell ref="R209:T209"/>
    <mergeCell ref="I210:J210"/>
    <mergeCell ref="R210:T210"/>
    <mergeCell ref="I211:J211"/>
    <mergeCell ref="R211:T211"/>
    <mergeCell ref="I202:J202"/>
    <mergeCell ref="R202:T202"/>
    <mergeCell ref="I203:J203"/>
    <mergeCell ref="R203:T203"/>
    <mergeCell ref="I204:J204"/>
    <mergeCell ref="R204:T204"/>
    <mergeCell ref="I205:J205"/>
    <mergeCell ref="R205:T205"/>
    <mergeCell ref="I206:J206"/>
    <mergeCell ref="R206:T206"/>
    <mergeCell ref="I197:J197"/>
    <mergeCell ref="R197:T197"/>
    <mergeCell ref="I198:J198"/>
    <mergeCell ref="R198:T198"/>
    <mergeCell ref="I199:J199"/>
    <mergeCell ref="R199:T199"/>
    <mergeCell ref="I200:J200"/>
    <mergeCell ref="R200:T200"/>
    <mergeCell ref="I201:J201"/>
    <mergeCell ref="R201:T201"/>
    <mergeCell ref="I192:J192"/>
    <mergeCell ref="R192:T192"/>
    <mergeCell ref="I193:J193"/>
    <mergeCell ref="R193:T193"/>
    <mergeCell ref="I194:J194"/>
    <mergeCell ref="R194:T194"/>
    <mergeCell ref="I195:J195"/>
    <mergeCell ref="R195:T195"/>
    <mergeCell ref="I196:J196"/>
    <mergeCell ref="R196:T196"/>
    <mergeCell ref="D182:H182"/>
    <mergeCell ref="J182:L182"/>
    <mergeCell ref="M182:O182"/>
    <mergeCell ref="P182:R182"/>
    <mergeCell ref="A190:A191"/>
    <mergeCell ref="B190:C191"/>
    <mergeCell ref="D190:F190"/>
    <mergeCell ref="G190:G191"/>
    <mergeCell ref="H190:H191"/>
    <mergeCell ref="I190:J191"/>
    <mergeCell ref="K190:Q191"/>
    <mergeCell ref="R190:T191"/>
    <mergeCell ref="M151:N151"/>
    <mergeCell ref="M152:N152"/>
    <mergeCell ref="M153:N153"/>
    <mergeCell ref="B172:B179"/>
    <mergeCell ref="M154:N154"/>
    <mergeCell ref="M155:N155"/>
    <mergeCell ref="M156:N156"/>
    <mergeCell ref="M157:N157"/>
    <mergeCell ref="M158:N158"/>
    <mergeCell ref="M159:N159"/>
    <mergeCell ref="M160:N160"/>
    <mergeCell ref="M161:N161"/>
    <mergeCell ref="M162:N162"/>
    <mergeCell ref="M163:N163"/>
    <mergeCell ref="M164:N164"/>
    <mergeCell ref="M165:N165"/>
    <mergeCell ref="M166:N166"/>
    <mergeCell ref="M167:N167"/>
    <mergeCell ref="B170:B171"/>
    <mergeCell ref="C170:C171"/>
    <mergeCell ref="D170:D171"/>
    <mergeCell ref="G170:G171"/>
    <mergeCell ref="C179:F179"/>
    <mergeCell ref="A110:A112"/>
    <mergeCell ref="M115:N115"/>
    <mergeCell ref="M116:N116"/>
    <mergeCell ref="A16:A18"/>
    <mergeCell ref="B16:B18"/>
    <mergeCell ref="C16:C18"/>
    <mergeCell ref="V16:V18"/>
    <mergeCell ref="D17:D18"/>
    <mergeCell ref="E17:E18"/>
    <mergeCell ref="F17:F18"/>
    <mergeCell ref="G17:G18"/>
    <mergeCell ref="H17:H18"/>
    <mergeCell ref="I17:I18"/>
    <mergeCell ref="J17:J18"/>
    <mergeCell ref="L16:L18"/>
    <mergeCell ref="M16:M18"/>
    <mergeCell ref="T16:T18"/>
    <mergeCell ref="U16:U18"/>
    <mergeCell ref="K16:K18"/>
    <mergeCell ref="N16:S18"/>
    <mergeCell ref="D16:F16"/>
    <mergeCell ref="G16:J16"/>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N12:O12"/>
    <mergeCell ref="B194:C194"/>
    <mergeCell ref="B197:C197"/>
    <mergeCell ref="X6:X8"/>
    <mergeCell ref="M133:N133"/>
    <mergeCell ref="M134:N134"/>
    <mergeCell ref="M135:N135"/>
    <mergeCell ref="M136:N136"/>
    <mergeCell ref="M137:N137"/>
    <mergeCell ref="M138:N138"/>
    <mergeCell ref="B192:C192"/>
    <mergeCell ref="B193:C193"/>
    <mergeCell ref="W16:W18"/>
    <mergeCell ref="M139:N139"/>
    <mergeCell ref="M140:N140"/>
    <mergeCell ref="M141:N141"/>
    <mergeCell ref="M142:N142"/>
    <mergeCell ref="M143:N143"/>
    <mergeCell ref="M144:N144"/>
    <mergeCell ref="M145:N145"/>
    <mergeCell ref="M146:N146"/>
    <mergeCell ref="M147:N147"/>
    <mergeCell ref="M148:N148"/>
    <mergeCell ref="M149:N149"/>
    <mergeCell ref="M150:N150"/>
  </mergeCells>
  <conditionalFormatting sqref="Y152:AE152">
    <cfRule type="cellIs" dxfId="323" priority="5" operator="greaterThan">
      <formula>0</formula>
    </cfRule>
  </conditionalFormatting>
  <conditionalFormatting sqref="AN117:AY124">
    <cfRule type="cellIs" dxfId="322" priority="8" operator="greaterThan">
      <formula>0</formula>
    </cfRule>
  </conditionalFormatting>
  <conditionalFormatting sqref="AN127:AU134">
    <cfRule type="cellIs" dxfId="321" priority="7" operator="greaterThan">
      <formula>0</formula>
    </cfRule>
  </conditionalFormatting>
  <conditionalFormatting sqref="AN137:AU144">
    <cfRule type="cellIs" dxfId="320" priority="6" operator="greaterThan">
      <formula>0</formula>
    </cfRule>
  </conditionalFormatting>
  <conditionalFormatting sqref="Y146:AH150 Y153:AH171 AF151:AH152">
    <cfRule type="cellIs" dxfId="319" priority="9" operator="greaterThan">
      <formula>0</formula>
    </cfRule>
  </conditionalFormatting>
  <conditionalFormatting sqref="Y117:AJ124">
    <cfRule type="cellIs" dxfId="318" priority="12" operator="greaterThan">
      <formula>0</formula>
    </cfRule>
  </conditionalFormatting>
  <conditionalFormatting sqref="Y127:AF134">
    <cfRule type="cellIs" dxfId="317" priority="11" operator="greaterThan">
      <formula>0</formula>
    </cfRule>
  </conditionalFormatting>
  <conditionalFormatting sqref="Y137:AF144">
    <cfRule type="cellIs" dxfId="316" priority="10" operator="greaterThan">
      <formula>0</formula>
    </cfRule>
  </conditionalFormatting>
  <conditionalFormatting sqref="B473">
    <cfRule type="duplicateValues" dxfId="315" priority="3"/>
    <cfRule type="colorScale" priority="4">
      <colorScale>
        <cfvo type="min"/>
        <cfvo type="percentile" val="50"/>
        <cfvo type="max"/>
        <color rgb="FFF8696B"/>
        <color rgb="FFFFEB84"/>
        <color rgb="FF63BE7B"/>
      </colorScale>
    </cfRule>
  </conditionalFormatting>
  <conditionalFormatting sqref="B473">
    <cfRule type="duplicateValues" dxfId="314" priority="1"/>
    <cfRule type="colorScale" priority="2">
      <colorScale>
        <cfvo type="min"/>
        <cfvo type="percentile" val="50"/>
        <cfvo type="max"/>
        <color rgb="FFF8696B"/>
        <color rgb="FFFFEB84"/>
        <color rgb="FF63BE7B"/>
      </colorScale>
    </cfRule>
  </conditionalFormatting>
  <conditionalFormatting sqref="B474:B483">
    <cfRule type="duplicateValues" dxfId="313" priority="13"/>
    <cfRule type="colorScale" priority="14">
      <colorScale>
        <cfvo type="min"/>
        <cfvo type="percentile" val="50"/>
        <cfvo type="max"/>
        <color rgb="FFF8696B"/>
        <color rgb="FFFFEB84"/>
        <color rgb="FF63BE7B"/>
      </colorScale>
    </cfRule>
  </conditionalFormatting>
  <conditionalFormatting sqref="B473:B483">
    <cfRule type="duplicateValues" dxfId="312" priority="15"/>
  </conditionalFormatting>
  <dataValidations disablePrompts="1" count="8">
    <dataValidation type="list" allowBlank="1" showInputMessage="1" showErrorMessage="1" sqref="H116:H167" xr:uid="{87E08E3F-11E2-4496-B693-B1011332671C}">
      <formula1>"sắt đen, sắt trắng, sắt kẽm, nhôm"</formula1>
    </dataValidation>
    <dataValidation type="list" allowBlank="1" showInputMessage="1" showErrorMessage="1" sqref="J116 J128" xr:uid="{9C56879D-429A-4085-A909-CCFA75CBCFDE}">
      <formula1>"tròn, hộp, la"</formula1>
    </dataValidation>
    <dataValidation type="list" allowBlank="1" showInputMessage="1" showErrorMessage="1" sqref="O136:O137 O166:O167" xr:uid="{610A68C6-2F55-49FF-BE57-2CA16C569AA0}">
      <formula1>"kg, cây 6 mét, cây 2.5 mét, cây 3 mét"</formula1>
    </dataValidation>
    <dataValidation type="list" allowBlank="1" showInputMessage="1" showErrorMessage="1" sqref="O129:O133 O117:O127" xr:uid="{945CE644-4560-4C2D-9463-56CDD644F443}">
      <formula1>"kg, cây"</formula1>
    </dataValidation>
    <dataValidation type="list" allowBlank="1" showInputMessage="1" showErrorMessage="1" sqref="J166:J167 J150:J151 J145:J147 J136:J137 J158:J160" xr:uid="{5F8D671A-EB68-432A-A34E-8E962F2533E1}">
      <formula1>"ống, hộp, tròn đặc, la dẹt,V"</formula1>
    </dataValidation>
    <dataValidation type="list" allowBlank="1" showInputMessage="1" showErrorMessage="1" sqref="J138:J144 J161:J165 J148:J149 J152:J157 J134:J135" xr:uid="{23C2080E-1DED-4A6B-95E9-DD9991BF297C}">
      <formula1>"ống, hộp,vuông, tròn đặc, la dẹt,V"</formula1>
    </dataValidation>
    <dataValidation type="list" allowBlank="1" showInputMessage="1" showErrorMessage="1" sqref="J129:J133 J117:J127" xr:uid="{70931560-A3F6-47B0-8067-D6BAAED4D889}">
      <formula1>"Ống, Hộp,Vuông, Tròn Đặc, La Dẹt,V"</formula1>
    </dataValidation>
    <dataValidation type="list" allowBlank="1" showInputMessage="1" showErrorMessage="1" sqref="B200:B227 C199:C227 B192:C196" xr:uid="{9632C393-EB29-4F03-8D1D-FB6ABAD7EFB7}">
      <formula1>VatTu</formula1>
    </dataValidation>
  </dataValidations>
  <printOptions horizontalCentered="1"/>
  <pageMargins left="0.2" right="0.2" top="0.25" bottom="0.25" header="0.3" footer="0.3"/>
  <pageSetup paperSize="9" scale="70" orientation="landscape" r:id="rId1"/>
  <rowBreaks count="2" manualBreakCount="2">
    <brk id="112" max="16383" man="1"/>
    <brk id="239" max="16383" man="1"/>
  </rowBreaks>
  <colBreaks count="1" manualBreakCount="1">
    <brk id="20"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A229:D229"/>
    <mergeCell ref="F229:I229"/>
    <mergeCell ref="K229:M229"/>
    <mergeCell ref="O229:U229"/>
    <mergeCell ref="B225:C225"/>
    <mergeCell ref="B226:C226"/>
    <mergeCell ref="B227:C227"/>
    <mergeCell ref="I217:J217"/>
    <mergeCell ref="R217:T217"/>
    <mergeCell ref="I218:J218"/>
    <mergeCell ref="R218:T218"/>
    <mergeCell ref="I219:J219"/>
    <mergeCell ref="R219:T219"/>
    <mergeCell ref="I220:J220"/>
    <mergeCell ref="R220:T220"/>
    <mergeCell ref="I221:J221"/>
    <mergeCell ref="R221:T221"/>
    <mergeCell ref="I212:J212"/>
    <mergeCell ref="R212:T212"/>
    <mergeCell ref="I213:J213"/>
    <mergeCell ref="R213:T213"/>
    <mergeCell ref="I214:J214"/>
    <mergeCell ref="R214:T214"/>
    <mergeCell ref="I215:J215"/>
    <mergeCell ref="R215:T215"/>
    <mergeCell ref="I216:J216"/>
    <mergeCell ref="R216:T216"/>
    <mergeCell ref="I207:J207"/>
    <mergeCell ref="R207:T207"/>
    <mergeCell ref="I208:J208"/>
    <mergeCell ref="R208:T208"/>
    <mergeCell ref="I209:J209"/>
    <mergeCell ref="R209:T209"/>
    <mergeCell ref="I210:J210"/>
    <mergeCell ref="R210:T210"/>
    <mergeCell ref="I211:J211"/>
    <mergeCell ref="R211:T211"/>
    <mergeCell ref="I202:J202"/>
    <mergeCell ref="R202:T202"/>
    <mergeCell ref="I203:J203"/>
    <mergeCell ref="R203:T203"/>
    <mergeCell ref="I204:J204"/>
    <mergeCell ref="R204:T204"/>
    <mergeCell ref="I205:J205"/>
    <mergeCell ref="R205:T205"/>
    <mergeCell ref="I206:J206"/>
    <mergeCell ref="R206:T206"/>
    <mergeCell ref="I197:J197"/>
    <mergeCell ref="R197:T197"/>
    <mergeCell ref="I198:J198"/>
    <mergeCell ref="R198:T198"/>
    <mergeCell ref="I199:J199"/>
    <mergeCell ref="R199:T199"/>
    <mergeCell ref="I200:J200"/>
    <mergeCell ref="R200:T200"/>
    <mergeCell ref="I201:J201"/>
    <mergeCell ref="R201:T201"/>
    <mergeCell ref="I192:J192"/>
    <mergeCell ref="R192:T192"/>
    <mergeCell ref="I193:J193"/>
    <mergeCell ref="R193:T193"/>
    <mergeCell ref="I194:J194"/>
    <mergeCell ref="R194:T194"/>
    <mergeCell ref="I195:J195"/>
    <mergeCell ref="R195:T195"/>
    <mergeCell ref="I196:J196"/>
    <mergeCell ref="R196:T196"/>
    <mergeCell ref="B172:B179"/>
    <mergeCell ref="D182:H182"/>
    <mergeCell ref="J182:L182"/>
    <mergeCell ref="M182:O182"/>
    <mergeCell ref="P182:R182"/>
    <mergeCell ref="A190:A191"/>
    <mergeCell ref="B190:C191"/>
    <mergeCell ref="D190:F190"/>
    <mergeCell ref="G190:G191"/>
    <mergeCell ref="H190:H191"/>
    <mergeCell ref="I190:J191"/>
    <mergeCell ref="K190:Q191"/>
    <mergeCell ref="R190:T191"/>
    <mergeCell ref="M161:N161"/>
    <mergeCell ref="M162:N162"/>
    <mergeCell ref="M163:N163"/>
    <mergeCell ref="M164:N164"/>
    <mergeCell ref="M165:N165"/>
    <mergeCell ref="M166:N166"/>
    <mergeCell ref="M167:N167"/>
    <mergeCell ref="B170:B171"/>
    <mergeCell ref="C170:C171"/>
    <mergeCell ref="D170:D171"/>
    <mergeCell ref="G170:G171"/>
    <mergeCell ref="A110:A112"/>
    <mergeCell ref="M115:N115"/>
    <mergeCell ref="M116:N116"/>
    <mergeCell ref="A16:A18"/>
    <mergeCell ref="B16:B18"/>
    <mergeCell ref="C16:C18"/>
    <mergeCell ref="V16:V18"/>
    <mergeCell ref="D17:D18"/>
    <mergeCell ref="E17:E18"/>
    <mergeCell ref="F17:F18"/>
    <mergeCell ref="G17:G18"/>
    <mergeCell ref="H17:H18"/>
    <mergeCell ref="I17:I18"/>
    <mergeCell ref="J17:J18"/>
    <mergeCell ref="L16:L18"/>
    <mergeCell ref="M16:M18"/>
    <mergeCell ref="T16:T18"/>
    <mergeCell ref="U16:U18"/>
    <mergeCell ref="D16:F16"/>
    <mergeCell ref="G16:J16"/>
    <mergeCell ref="K16:K18"/>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X6:X8"/>
    <mergeCell ref="N12:O12"/>
    <mergeCell ref="M133:N133"/>
    <mergeCell ref="M134:N134"/>
    <mergeCell ref="M135:N135"/>
    <mergeCell ref="M136:N136"/>
    <mergeCell ref="M137:N137"/>
    <mergeCell ref="M138:N138"/>
    <mergeCell ref="M139:N139"/>
    <mergeCell ref="N16:S18"/>
    <mergeCell ref="W16:W18"/>
    <mergeCell ref="M140:N140"/>
    <mergeCell ref="M141:N141"/>
    <mergeCell ref="M142:N142"/>
    <mergeCell ref="M143:N143"/>
    <mergeCell ref="M144:N144"/>
    <mergeCell ref="M145:N145"/>
    <mergeCell ref="C179:F179"/>
    <mergeCell ref="B192:C192"/>
    <mergeCell ref="B193:C193"/>
    <mergeCell ref="M146:N146"/>
    <mergeCell ref="M147:N147"/>
    <mergeCell ref="M148:N148"/>
    <mergeCell ref="M149:N149"/>
    <mergeCell ref="M150:N150"/>
    <mergeCell ref="M151:N151"/>
    <mergeCell ref="M152:N152"/>
    <mergeCell ref="M153:N153"/>
    <mergeCell ref="M154:N154"/>
    <mergeCell ref="M155:N155"/>
    <mergeCell ref="M156:N156"/>
    <mergeCell ref="M157:N157"/>
    <mergeCell ref="M158:N158"/>
    <mergeCell ref="M159:N159"/>
    <mergeCell ref="M160:N160"/>
    <mergeCell ref="B194:C194"/>
    <mergeCell ref="B197:C197"/>
    <mergeCell ref="B198:C198"/>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s>
  <conditionalFormatting sqref="Y152:AE152">
    <cfRule type="cellIs" dxfId="311" priority="5" operator="greaterThan">
      <formula>0</formula>
    </cfRule>
  </conditionalFormatting>
  <conditionalFormatting sqref="AN117:AY124">
    <cfRule type="cellIs" dxfId="310" priority="8" operator="greaterThan">
      <formula>0</formula>
    </cfRule>
  </conditionalFormatting>
  <conditionalFormatting sqref="AN127:AU134">
    <cfRule type="cellIs" dxfId="309" priority="7" operator="greaterThan">
      <formula>0</formula>
    </cfRule>
  </conditionalFormatting>
  <conditionalFormatting sqref="AN137:AU144">
    <cfRule type="cellIs" dxfId="308" priority="6" operator="greaterThan">
      <formula>0</formula>
    </cfRule>
  </conditionalFormatting>
  <conditionalFormatting sqref="Y146:AH150 Y153:AH171 AF151:AH152">
    <cfRule type="cellIs" dxfId="307" priority="9" operator="greaterThan">
      <formula>0</formula>
    </cfRule>
  </conditionalFormatting>
  <conditionalFormatting sqref="Y117:AJ124">
    <cfRule type="cellIs" dxfId="306" priority="12" operator="greaterThan">
      <formula>0</formula>
    </cfRule>
  </conditionalFormatting>
  <conditionalFormatting sqref="Y127:AF134">
    <cfRule type="cellIs" dxfId="305" priority="11" operator="greaterThan">
      <formula>0</formula>
    </cfRule>
  </conditionalFormatting>
  <conditionalFormatting sqref="Y137:AF144">
    <cfRule type="cellIs" dxfId="304" priority="10" operator="greaterThan">
      <formula>0</formula>
    </cfRule>
  </conditionalFormatting>
  <conditionalFormatting sqref="B473">
    <cfRule type="duplicateValues" dxfId="303" priority="3"/>
    <cfRule type="colorScale" priority="4">
      <colorScale>
        <cfvo type="min"/>
        <cfvo type="percentile" val="50"/>
        <cfvo type="max"/>
        <color rgb="FFF8696B"/>
        <color rgb="FFFFEB84"/>
        <color rgb="FF63BE7B"/>
      </colorScale>
    </cfRule>
  </conditionalFormatting>
  <conditionalFormatting sqref="B473">
    <cfRule type="duplicateValues" dxfId="302" priority="1"/>
    <cfRule type="colorScale" priority="2">
      <colorScale>
        <cfvo type="min"/>
        <cfvo type="percentile" val="50"/>
        <cfvo type="max"/>
        <color rgb="FFF8696B"/>
        <color rgb="FFFFEB84"/>
        <color rgb="FF63BE7B"/>
      </colorScale>
    </cfRule>
  </conditionalFormatting>
  <conditionalFormatting sqref="B474:B483">
    <cfRule type="duplicateValues" dxfId="301" priority="13"/>
    <cfRule type="colorScale" priority="14">
      <colorScale>
        <cfvo type="min"/>
        <cfvo type="percentile" val="50"/>
        <cfvo type="max"/>
        <color rgb="FFF8696B"/>
        <color rgb="FFFFEB84"/>
        <color rgb="FF63BE7B"/>
      </colorScale>
    </cfRule>
  </conditionalFormatting>
  <conditionalFormatting sqref="B473:B483">
    <cfRule type="duplicateValues" dxfId="300" priority="15"/>
  </conditionalFormatting>
  <dataValidations count="8">
    <dataValidation type="list" allowBlank="1" showInputMessage="1" showErrorMessage="1" sqref="O129:O133 O117:O127" xr:uid="{D5447A91-FBF5-4E22-9144-AE78B6CBC5C6}">
      <formula1>"kg, cây"</formula1>
    </dataValidation>
    <dataValidation type="list" allowBlank="1" showInputMessage="1" showErrorMessage="1" sqref="O136:O137 O166:O167" xr:uid="{D1E0EF0B-0DD2-45EA-9DBC-F0DB22C49D18}">
      <formula1>"kg, cây 6 mét, cây 2.5 mét, cây 3 mét"</formula1>
    </dataValidation>
    <dataValidation type="list" allowBlank="1" showInputMessage="1" showErrorMessage="1" sqref="J116 J128" xr:uid="{B9C99700-1C78-4A89-A739-60E726C56BA7}">
      <formula1>"tròn, hộp, la"</formula1>
    </dataValidation>
    <dataValidation type="list" allowBlank="1" showInputMessage="1" showErrorMessage="1" sqref="H116:H167" xr:uid="{6DAF1DA6-2B61-4D76-A98E-C86404678A73}">
      <formula1>"sắt đen, sắt trắng, sắt kẽm, nhôm"</formula1>
    </dataValidation>
    <dataValidation type="list" allowBlank="1" showInputMessage="1" showErrorMessage="1" sqref="J166:J167 J150:J151 J145:J147 J136:J137 J158:J160" xr:uid="{9E762D06-D7D7-4E4D-B654-3EB42B5ADF0E}">
      <formula1>"ống, hộp, tròn đặc, la dẹt,V"</formula1>
    </dataValidation>
    <dataValidation type="list" allowBlank="1" showInputMessage="1" showErrorMessage="1" sqref="J138:J144 J161:J165 J148:J149 J152:J157 J134:J135" xr:uid="{5DB56A2E-B89F-4A8B-BCCB-BF8C9CE87B2E}">
      <formula1>"ống, hộp,vuông, tròn đặc, la dẹt,V"</formula1>
    </dataValidation>
    <dataValidation type="list" allowBlank="1" showInputMessage="1" showErrorMessage="1" sqref="J129:J133 J117:J127" xr:uid="{F7295691-9595-424F-90EB-027BCD0CEE67}">
      <formula1>"Ống, Hộp,Vuông, Tròn Đặc, La Dẹt,V"</formula1>
    </dataValidation>
    <dataValidation type="list" allowBlank="1" showInputMessage="1" showErrorMessage="1" sqref="B200:B227 C199:C227 B192:C196" xr:uid="{5B9C9495-F5DC-46F7-9195-96E428663DA5}">
      <formula1>VatTu</formula1>
    </dataValidation>
  </dataValidations>
  <printOptions horizontalCentered="1"/>
  <pageMargins left="0.2" right="0.2" top="0.25" bottom="0.25" header="0.3" footer="0.3"/>
  <pageSetup paperSize="9" scale="77" orientation="landscape" r:id="rId1"/>
  <rowBreaks count="2" manualBreakCount="2">
    <brk id="112" max="16383" man="1"/>
    <brk id="234" max="50" man="1"/>
  </rowBreaks>
  <colBreaks count="1" manualBreakCount="1">
    <brk id="20"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B172:B179"/>
    <mergeCell ref="M144:N144"/>
    <mergeCell ref="M163:N163"/>
    <mergeCell ref="M164:N164"/>
    <mergeCell ref="M165:N165"/>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A229:D229"/>
    <mergeCell ref="F229:I229"/>
    <mergeCell ref="K229:M229"/>
    <mergeCell ref="O229:U229"/>
    <mergeCell ref="I217:J217"/>
    <mergeCell ref="R217:T217"/>
    <mergeCell ref="I218:J218"/>
    <mergeCell ref="R218:T218"/>
    <mergeCell ref="I219:J219"/>
    <mergeCell ref="R219:T219"/>
    <mergeCell ref="I220:J220"/>
    <mergeCell ref="R220:T220"/>
    <mergeCell ref="I221:J221"/>
    <mergeCell ref="R221:T221"/>
    <mergeCell ref="I212:J212"/>
    <mergeCell ref="R212:T212"/>
    <mergeCell ref="I213:J213"/>
    <mergeCell ref="R213:T213"/>
    <mergeCell ref="I214:J214"/>
    <mergeCell ref="R214:T214"/>
    <mergeCell ref="I215:J215"/>
    <mergeCell ref="R215:T215"/>
    <mergeCell ref="I216:J216"/>
    <mergeCell ref="R216:T216"/>
    <mergeCell ref="I207:J207"/>
    <mergeCell ref="R207:T207"/>
    <mergeCell ref="I208:J208"/>
    <mergeCell ref="R208:T208"/>
    <mergeCell ref="I209:J209"/>
    <mergeCell ref="R209:T209"/>
    <mergeCell ref="I210:J210"/>
    <mergeCell ref="R210:T210"/>
    <mergeCell ref="I211:J211"/>
    <mergeCell ref="R211:T211"/>
    <mergeCell ref="R202:T202"/>
    <mergeCell ref="I203:J203"/>
    <mergeCell ref="R203:T203"/>
    <mergeCell ref="I204:J204"/>
    <mergeCell ref="R204:T204"/>
    <mergeCell ref="I205:J205"/>
    <mergeCell ref="R205:T205"/>
    <mergeCell ref="I206:J206"/>
    <mergeCell ref="R206:T206"/>
    <mergeCell ref="I202:J202"/>
    <mergeCell ref="R197:T197"/>
    <mergeCell ref="I198:J198"/>
    <mergeCell ref="R198:T198"/>
    <mergeCell ref="I199:J199"/>
    <mergeCell ref="R199:T199"/>
    <mergeCell ref="I200:J200"/>
    <mergeCell ref="R200:T200"/>
    <mergeCell ref="I201:J201"/>
    <mergeCell ref="R201:T201"/>
    <mergeCell ref="I197:J197"/>
    <mergeCell ref="R192:T192"/>
    <mergeCell ref="I193:J193"/>
    <mergeCell ref="R193:T193"/>
    <mergeCell ref="I194:J194"/>
    <mergeCell ref="R194:T194"/>
    <mergeCell ref="I195:J195"/>
    <mergeCell ref="R195:T195"/>
    <mergeCell ref="I196:J196"/>
    <mergeCell ref="R196:T196"/>
    <mergeCell ref="I192:J192"/>
    <mergeCell ref="P182:R182"/>
    <mergeCell ref="A190:A191"/>
    <mergeCell ref="B190:C191"/>
    <mergeCell ref="D190:F190"/>
    <mergeCell ref="G190:G191"/>
    <mergeCell ref="H190:H191"/>
    <mergeCell ref="I190:J191"/>
    <mergeCell ref="K190:Q191"/>
    <mergeCell ref="R190:T191"/>
    <mergeCell ref="D182:H182"/>
    <mergeCell ref="J182:L182"/>
    <mergeCell ref="M182:O182"/>
    <mergeCell ref="B170:B171"/>
    <mergeCell ref="C170:C171"/>
    <mergeCell ref="D170:D171"/>
    <mergeCell ref="M145:N145"/>
    <mergeCell ref="M146:N146"/>
    <mergeCell ref="M147:N147"/>
    <mergeCell ref="M148:N148"/>
    <mergeCell ref="M149:N149"/>
    <mergeCell ref="M150:N150"/>
    <mergeCell ref="M151:N151"/>
    <mergeCell ref="M152:N152"/>
    <mergeCell ref="M153:N153"/>
    <mergeCell ref="M154:N154"/>
    <mergeCell ref="M155:N155"/>
    <mergeCell ref="M156:N156"/>
    <mergeCell ref="M157:N157"/>
    <mergeCell ref="M158:N158"/>
    <mergeCell ref="M159:N159"/>
    <mergeCell ref="M160:N160"/>
    <mergeCell ref="M161:N161"/>
    <mergeCell ref="M162:N162"/>
    <mergeCell ref="G170:G171"/>
    <mergeCell ref="A110:A112"/>
    <mergeCell ref="M115:N115"/>
    <mergeCell ref="M116:N116"/>
    <mergeCell ref="A16:A18"/>
    <mergeCell ref="B16:B18"/>
    <mergeCell ref="C16:C18"/>
    <mergeCell ref="V16:V18"/>
    <mergeCell ref="E17:E18"/>
    <mergeCell ref="F17:F18"/>
    <mergeCell ref="G17:G18"/>
    <mergeCell ref="H17:H18"/>
    <mergeCell ref="I17:I18"/>
    <mergeCell ref="J17:J18"/>
    <mergeCell ref="L16:L18"/>
    <mergeCell ref="M16:M18"/>
    <mergeCell ref="T16:T18"/>
    <mergeCell ref="U16:U18"/>
    <mergeCell ref="D16:F16"/>
    <mergeCell ref="G16:J16"/>
    <mergeCell ref="K16:K18"/>
    <mergeCell ref="N16:S18"/>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X6:X8"/>
    <mergeCell ref="N12:O12"/>
    <mergeCell ref="C179:F179"/>
    <mergeCell ref="B192:C192"/>
    <mergeCell ref="B193:C193"/>
    <mergeCell ref="B194:C194"/>
    <mergeCell ref="B197:C197"/>
    <mergeCell ref="B198:C198"/>
    <mergeCell ref="B201:C201"/>
    <mergeCell ref="D17:D18"/>
    <mergeCell ref="W16:W18"/>
    <mergeCell ref="M136:N136"/>
    <mergeCell ref="M137:N137"/>
    <mergeCell ref="M138:N138"/>
    <mergeCell ref="M139:N139"/>
    <mergeCell ref="M140:N140"/>
    <mergeCell ref="M141:N141"/>
    <mergeCell ref="M142:N142"/>
    <mergeCell ref="M143:N143"/>
    <mergeCell ref="M133:N133"/>
    <mergeCell ref="M134:N134"/>
    <mergeCell ref="M135:N135"/>
    <mergeCell ref="M166:N166"/>
    <mergeCell ref="M167:N167"/>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299" priority="5" operator="greaterThan">
      <formula>0</formula>
    </cfRule>
  </conditionalFormatting>
  <conditionalFormatting sqref="AN117:AY124">
    <cfRule type="cellIs" dxfId="298" priority="8" operator="greaterThan">
      <formula>0</formula>
    </cfRule>
  </conditionalFormatting>
  <conditionalFormatting sqref="AN127:AU134">
    <cfRule type="cellIs" dxfId="297" priority="7" operator="greaterThan">
      <formula>0</formula>
    </cfRule>
  </conditionalFormatting>
  <conditionalFormatting sqref="AN137:AU144">
    <cfRule type="cellIs" dxfId="296" priority="6" operator="greaterThan">
      <formula>0</formula>
    </cfRule>
  </conditionalFormatting>
  <conditionalFormatting sqref="Y146:AH150 Y153:AH171 AF151:AH152">
    <cfRule type="cellIs" dxfId="295" priority="9" operator="greaterThan">
      <formula>0</formula>
    </cfRule>
  </conditionalFormatting>
  <conditionalFormatting sqref="Y117:AJ124">
    <cfRule type="cellIs" dxfId="294" priority="12" operator="greaterThan">
      <formula>0</formula>
    </cfRule>
  </conditionalFormatting>
  <conditionalFormatting sqref="Y127:AF134">
    <cfRule type="cellIs" dxfId="293" priority="11" operator="greaterThan">
      <formula>0</formula>
    </cfRule>
  </conditionalFormatting>
  <conditionalFormatting sqref="Y137:AF144">
    <cfRule type="cellIs" dxfId="292" priority="10" operator="greaterThan">
      <formula>0</formula>
    </cfRule>
  </conditionalFormatting>
  <conditionalFormatting sqref="B473">
    <cfRule type="duplicateValues" dxfId="291" priority="3"/>
    <cfRule type="colorScale" priority="4">
      <colorScale>
        <cfvo type="min"/>
        <cfvo type="percentile" val="50"/>
        <cfvo type="max"/>
        <color rgb="FFF8696B"/>
        <color rgb="FFFFEB84"/>
        <color rgb="FF63BE7B"/>
      </colorScale>
    </cfRule>
  </conditionalFormatting>
  <conditionalFormatting sqref="B473">
    <cfRule type="duplicateValues" dxfId="290" priority="1"/>
    <cfRule type="colorScale" priority="2">
      <colorScale>
        <cfvo type="min"/>
        <cfvo type="percentile" val="50"/>
        <cfvo type="max"/>
        <color rgb="FFF8696B"/>
        <color rgb="FFFFEB84"/>
        <color rgb="FF63BE7B"/>
      </colorScale>
    </cfRule>
  </conditionalFormatting>
  <conditionalFormatting sqref="B474:B483">
    <cfRule type="duplicateValues" dxfId="289" priority="13"/>
    <cfRule type="colorScale" priority="14">
      <colorScale>
        <cfvo type="min"/>
        <cfvo type="percentile" val="50"/>
        <cfvo type="max"/>
        <color rgb="FFF8696B"/>
        <color rgb="FFFFEB84"/>
        <color rgb="FF63BE7B"/>
      </colorScale>
    </cfRule>
  </conditionalFormatting>
  <conditionalFormatting sqref="B473:B483">
    <cfRule type="duplicateValues" dxfId="288" priority="15"/>
  </conditionalFormatting>
  <dataValidations disablePrompts="1" count="8">
    <dataValidation type="list" allowBlank="1" showInputMessage="1" showErrorMessage="1" sqref="O129:O133 O117:O127" xr:uid="{A3E81403-8AF2-4F7B-B5E3-14618D74714B}">
      <formula1>"kg, cây"</formula1>
    </dataValidation>
    <dataValidation type="list" allowBlank="1" showInputMessage="1" showErrorMessage="1" sqref="O136:O137 O166:O167" xr:uid="{D8B1C84E-80B9-4C79-89AE-DB89311F3673}">
      <formula1>"kg, cây 6 mét, cây 2.5 mét, cây 3 mét"</formula1>
    </dataValidation>
    <dataValidation type="list" allowBlank="1" showInputMessage="1" showErrorMessage="1" sqref="J116 J128" xr:uid="{3794DD50-804D-45A6-9EF1-29C271BBD774}">
      <formula1>"tròn, hộp, la"</formula1>
    </dataValidation>
    <dataValidation type="list" allowBlank="1" showInputMessage="1" showErrorMessage="1" sqref="H116:H167" xr:uid="{A95ACB5C-7191-4615-8797-F22150C13875}">
      <formula1>"sắt đen, sắt trắng, sắt kẽm, nhôm"</formula1>
    </dataValidation>
    <dataValidation type="list" allowBlank="1" showInputMessage="1" showErrorMessage="1" sqref="J166:J167 J150:J151 J145:J147 J136:J137 J158:J160" xr:uid="{CE9088C7-B37E-43CF-AFF2-5AE3FD7303B2}">
      <formula1>"ống, hộp, tròn đặc, la dẹt,V"</formula1>
    </dataValidation>
    <dataValidation type="list" allowBlank="1" showInputMessage="1" showErrorMessage="1" sqref="J138:J144 J161:J165 J148:J149 J152:J157 J134:J135" xr:uid="{73B8716C-13C2-459E-BFB9-0086FDB9E3B3}">
      <formula1>"ống, hộp,vuông, tròn đặc, la dẹt,V"</formula1>
    </dataValidation>
    <dataValidation type="list" allowBlank="1" showInputMessage="1" showErrorMessage="1" sqref="J129:J133 J117:J127" xr:uid="{DA59AD97-03D8-4451-8985-9645B34AD4F1}">
      <formula1>"Ống, Hộp,Vuông, Tròn Đặc, La Dẹt,V"</formula1>
    </dataValidation>
    <dataValidation type="list" allowBlank="1" showInputMessage="1" showErrorMessage="1" sqref="B200:B227 C199:C227 B192:C196" xr:uid="{9D15BB70-0800-4352-ABBF-5DA506619560}">
      <formula1>VatTu</formula1>
    </dataValidation>
  </dataValidations>
  <printOptions horizontalCentered="1"/>
  <pageMargins left="0.2" right="0.2" top="0.25" bottom="0.25" header="0.3" footer="0.3"/>
  <pageSetup paperSize="9" scale="73" orientation="landscape" r:id="rId1"/>
  <rowBreaks count="2" manualBreakCount="2">
    <brk id="113" max="16383" man="1"/>
    <brk id="235" max="16383" man="1"/>
  </rowBreaks>
  <colBreaks count="1" manualBreakCount="1">
    <brk id="20"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I222:J222"/>
    <mergeCell ref="R222:T222"/>
    <mergeCell ref="I223:J223"/>
    <mergeCell ref="R223:T223"/>
    <mergeCell ref="I224:J224"/>
    <mergeCell ref="R224:T22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18:J218"/>
    <mergeCell ref="R218:T218"/>
    <mergeCell ref="I219:J219"/>
    <mergeCell ref="R219:T219"/>
    <mergeCell ref="I220:J220"/>
    <mergeCell ref="R220:T220"/>
    <mergeCell ref="I221:J221"/>
    <mergeCell ref="R221:T221"/>
    <mergeCell ref="I212:J212"/>
    <mergeCell ref="R212:T212"/>
    <mergeCell ref="I213:J213"/>
    <mergeCell ref="R213:T213"/>
    <mergeCell ref="I214:J214"/>
    <mergeCell ref="R214:T214"/>
    <mergeCell ref="I215:J215"/>
    <mergeCell ref="R215:T215"/>
    <mergeCell ref="I216:J216"/>
    <mergeCell ref="R216:T216"/>
    <mergeCell ref="I217:J217"/>
    <mergeCell ref="R217:T217"/>
    <mergeCell ref="I207:J207"/>
    <mergeCell ref="R207:T207"/>
    <mergeCell ref="I208:J208"/>
    <mergeCell ref="R208:T208"/>
    <mergeCell ref="I209:J209"/>
    <mergeCell ref="R209:T209"/>
    <mergeCell ref="I210:J210"/>
    <mergeCell ref="R210:T210"/>
    <mergeCell ref="I211:J211"/>
    <mergeCell ref="R211:T211"/>
    <mergeCell ref="I202:J202"/>
    <mergeCell ref="R202:T202"/>
    <mergeCell ref="I203:J203"/>
    <mergeCell ref="R203:T203"/>
    <mergeCell ref="I204:J204"/>
    <mergeCell ref="R204:T204"/>
    <mergeCell ref="I205:J205"/>
    <mergeCell ref="R205:T205"/>
    <mergeCell ref="I206:J206"/>
    <mergeCell ref="R206:T206"/>
    <mergeCell ref="I197:J197"/>
    <mergeCell ref="R197:T197"/>
    <mergeCell ref="I198:J198"/>
    <mergeCell ref="R198:T198"/>
    <mergeCell ref="I199:J199"/>
    <mergeCell ref="R199:T199"/>
    <mergeCell ref="I200:J200"/>
    <mergeCell ref="R200:T200"/>
    <mergeCell ref="I201:J201"/>
    <mergeCell ref="R201:T201"/>
    <mergeCell ref="I192:J192"/>
    <mergeCell ref="R192:T192"/>
    <mergeCell ref="I193:J193"/>
    <mergeCell ref="R193:T193"/>
    <mergeCell ref="I194:J194"/>
    <mergeCell ref="R194:T194"/>
    <mergeCell ref="I195:J195"/>
    <mergeCell ref="R195:T195"/>
    <mergeCell ref="I196:J196"/>
    <mergeCell ref="R196:T196"/>
    <mergeCell ref="D182:H182"/>
    <mergeCell ref="J182:L182"/>
    <mergeCell ref="M182:O182"/>
    <mergeCell ref="P182:R182"/>
    <mergeCell ref="A190:A191"/>
    <mergeCell ref="B190:C191"/>
    <mergeCell ref="D190:F190"/>
    <mergeCell ref="G190:G191"/>
    <mergeCell ref="H190:H191"/>
    <mergeCell ref="I190:J191"/>
    <mergeCell ref="K190:Q191"/>
    <mergeCell ref="R190:T191"/>
    <mergeCell ref="M164:N164"/>
    <mergeCell ref="M165:N165"/>
    <mergeCell ref="M166:N166"/>
    <mergeCell ref="M167:N167"/>
    <mergeCell ref="B170:B171"/>
    <mergeCell ref="C170:C171"/>
    <mergeCell ref="D170:D171"/>
    <mergeCell ref="G170:G171"/>
    <mergeCell ref="B172:B179"/>
    <mergeCell ref="M155:N155"/>
    <mergeCell ref="M156:N156"/>
    <mergeCell ref="M157:N157"/>
    <mergeCell ref="M158:N158"/>
    <mergeCell ref="M159:N159"/>
    <mergeCell ref="M160:N160"/>
    <mergeCell ref="M161:N161"/>
    <mergeCell ref="M162:N162"/>
    <mergeCell ref="M163:N163"/>
    <mergeCell ref="M146:N146"/>
    <mergeCell ref="M147:N147"/>
    <mergeCell ref="M148:N148"/>
    <mergeCell ref="M149:N149"/>
    <mergeCell ref="M150:N150"/>
    <mergeCell ref="M151:N151"/>
    <mergeCell ref="M152:N152"/>
    <mergeCell ref="M153:N153"/>
    <mergeCell ref="M154:N154"/>
    <mergeCell ref="A110:A112"/>
    <mergeCell ref="M115:N115"/>
    <mergeCell ref="M116:N116"/>
    <mergeCell ref="A16:A18"/>
    <mergeCell ref="B16:B18"/>
    <mergeCell ref="C16:C18"/>
    <mergeCell ref="V16:V18"/>
    <mergeCell ref="E17:E18"/>
    <mergeCell ref="F17:F18"/>
    <mergeCell ref="G17:G18"/>
    <mergeCell ref="H17:H18"/>
    <mergeCell ref="I17:I18"/>
    <mergeCell ref="J17:J18"/>
    <mergeCell ref="L16:L18"/>
    <mergeCell ref="M16:M18"/>
    <mergeCell ref="T16:T18"/>
    <mergeCell ref="U16:U18"/>
    <mergeCell ref="D16:F16"/>
    <mergeCell ref="G16:J16"/>
    <mergeCell ref="K16:K18"/>
    <mergeCell ref="N16:S18"/>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X6:X8"/>
    <mergeCell ref="N12:O12"/>
    <mergeCell ref="C179:F179"/>
    <mergeCell ref="B192:C192"/>
    <mergeCell ref="B193:C193"/>
    <mergeCell ref="B194:C194"/>
    <mergeCell ref="B197:C197"/>
    <mergeCell ref="B198:C198"/>
    <mergeCell ref="B201:C201"/>
    <mergeCell ref="D17:D18"/>
    <mergeCell ref="W16:W18"/>
    <mergeCell ref="M136:N136"/>
    <mergeCell ref="M137:N137"/>
    <mergeCell ref="M138:N138"/>
    <mergeCell ref="M139:N139"/>
    <mergeCell ref="M140:N140"/>
    <mergeCell ref="M141:N141"/>
    <mergeCell ref="M142:N142"/>
    <mergeCell ref="M143:N143"/>
    <mergeCell ref="M133:N133"/>
    <mergeCell ref="M134:N134"/>
    <mergeCell ref="M135:N135"/>
    <mergeCell ref="M144:N144"/>
    <mergeCell ref="M145:N145"/>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287" priority="5" operator="greaterThan">
      <formula>0</formula>
    </cfRule>
  </conditionalFormatting>
  <conditionalFormatting sqref="AN117:AY124">
    <cfRule type="cellIs" dxfId="286" priority="8" operator="greaterThan">
      <formula>0</formula>
    </cfRule>
  </conditionalFormatting>
  <conditionalFormatting sqref="AN127:AU134">
    <cfRule type="cellIs" dxfId="285" priority="7" operator="greaterThan">
      <formula>0</formula>
    </cfRule>
  </conditionalFormatting>
  <conditionalFormatting sqref="AN137:AU144">
    <cfRule type="cellIs" dxfId="284" priority="6" operator="greaterThan">
      <formula>0</formula>
    </cfRule>
  </conditionalFormatting>
  <conditionalFormatting sqref="Y146:AH150 Y153:AH171 AF151:AH152">
    <cfRule type="cellIs" dxfId="283" priority="9" operator="greaterThan">
      <formula>0</formula>
    </cfRule>
  </conditionalFormatting>
  <conditionalFormatting sqref="Y117:AJ124">
    <cfRule type="cellIs" dxfId="282" priority="12" operator="greaterThan">
      <formula>0</formula>
    </cfRule>
  </conditionalFormatting>
  <conditionalFormatting sqref="Y127:AF134">
    <cfRule type="cellIs" dxfId="281" priority="11" operator="greaterThan">
      <formula>0</formula>
    </cfRule>
  </conditionalFormatting>
  <conditionalFormatting sqref="Y137:AF144">
    <cfRule type="cellIs" dxfId="280" priority="10" operator="greaterThan">
      <formula>0</formula>
    </cfRule>
  </conditionalFormatting>
  <conditionalFormatting sqref="B473">
    <cfRule type="duplicateValues" dxfId="279" priority="3"/>
    <cfRule type="colorScale" priority="4">
      <colorScale>
        <cfvo type="min"/>
        <cfvo type="percentile" val="50"/>
        <cfvo type="max"/>
        <color rgb="FFF8696B"/>
        <color rgb="FFFFEB84"/>
        <color rgb="FF63BE7B"/>
      </colorScale>
    </cfRule>
  </conditionalFormatting>
  <conditionalFormatting sqref="B473">
    <cfRule type="duplicateValues" dxfId="278" priority="1"/>
    <cfRule type="colorScale" priority="2">
      <colorScale>
        <cfvo type="min"/>
        <cfvo type="percentile" val="50"/>
        <cfvo type="max"/>
        <color rgb="FFF8696B"/>
        <color rgb="FFFFEB84"/>
        <color rgb="FF63BE7B"/>
      </colorScale>
    </cfRule>
  </conditionalFormatting>
  <conditionalFormatting sqref="B474:B483">
    <cfRule type="duplicateValues" dxfId="277" priority="13"/>
    <cfRule type="colorScale" priority="14">
      <colorScale>
        <cfvo type="min"/>
        <cfvo type="percentile" val="50"/>
        <cfvo type="max"/>
        <color rgb="FFF8696B"/>
        <color rgb="FFFFEB84"/>
        <color rgb="FF63BE7B"/>
      </colorScale>
    </cfRule>
  </conditionalFormatting>
  <conditionalFormatting sqref="B473:B483">
    <cfRule type="duplicateValues" dxfId="276" priority="15"/>
  </conditionalFormatting>
  <dataValidations disablePrompts="1" count="8">
    <dataValidation type="list" allowBlank="1" showInputMessage="1" showErrorMessage="1" sqref="H116:H167" xr:uid="{E52F574A-907B-4836-9EE1-A618C2322716}">
      <formula1>"sắt đen, sắt trắng, sắt kẽm, nhôm"</formula1>
    </dataValidation>
    <dataValidation type="list" allowBlank="1" showInputMessage="1" showErrorMessage="1" sqref="J116 J128" xr:uid="{C945208B-1066-4D8F-BC18-37B9064B2238}">
      <formula1>"tròn, hộp, la"</formula1>
    </dataValidation>
    <dataValidation type="list" allowBlank="1" showInputMessage="1" showErrorMessage="1" sqref="O136:O137 O166:O167" xr:uid="{B9F5FA48-50C2-44CD-86AB-13D0657A5252}">
      <formula1>"kg, cây 6 mét, cây 2.5 mét, cây 3 mét"</formula1>
    </dataValidation>
    <dataValidation type="list" allowBlank="1" showInputMessage="1" showErrorMessage="1" sqref="O129:O133 O117:O127" xr:uid="{172D2790-98F5-4956-BF67-9439FCDB70F3}">
      <formula1>"kg, cây"</formula1>
    </dataValidation>
    <dataValidation type="list" allowBlank="1" showInputMessage="1" showErrorMessage="1" sqref="J166:J167 J150:J151 J145:J147 J136:J137 J158:J160" xr:uid="{40946346-C11C-41C8-B040-A1C36F08FBE6}">
      <formula1>"ống, hộp, tròn đặc, la dẹt,V"</formula1>
    </dataValidation>
    <dataValidation type="list" allowBlank="1" showInputMessage="1" showErrorMessage="1" sqref="J138:J144 J161:J165 J148:J149 J152:J157 J134:J135" xr:uid="{99063385-367A-4F85-AE26-654F1D06630F}">
      <formula1>"ống, hộp,vuông, tròn đặc, la dẹt,V"</formula1>
    </dataValidation>
    <dataValidation type="list" allowBlank="1" showInputMessage="1" showErrorMessage="1" sqref="J129:J133 J117:J127" xr:uid="{D8DBC8A8-4DB4-4F3A-B57F-C8EE81043DAF}">
      <formula1>"Ống, Hộp,Vuông, Tròn Đặc, La Dẹt,V"</formula1>
    </dataValidation>
    <dataValidation type="list" allowBlank="1" showInputMessage="1" showErrorMessage="1" sqref="B200:B227 C199:C227 B192:C196" xr:uid="{CCFCD10F-6FB1-4A74-9632-A9957B53BE0E}">
      <formula1>VatTu</formula1>
    </dataValidation>
  </dataValidations>
  <printOptions horizontalCentered="1"/>
  <pageMargins left="0.2" right="0.2" top="0.25" bottom="0.25" header="0.3" footer="0.3"/>
  <pageSetup paperSize="9" scale="79" orientation="landscape" r:id="rId1"/>
  <rowBreaks count="1" manualBreakCount="1">
    <brk id="112" max="16383" man="1"/>
  </rowBreaks>
  <colBreaks count="1" manualBreakCount="1">
    <brk id="20"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M149:N149"/>
    <mergeCell ref="M150:N150"/>
    <mergeCell ref="M151:N151"/>
    <mergeCell ref="M152:N152"/>
    <mergeCell ref="M153:N153"/>
    <mergeCell ref="M139:N139"/>
    <mergeCell ref="M140:N140"/>
    <mergeCell ref="M141:N141"/>
    <mergeCell ref="M142:N142"/>
    <mergeCell ref="M143:N143"/>
    <mergeCell ref="M144:N144"/>
    <mergeCell ref="M145:N145"/>
    <mergeCell ref="M146:N146"/>
    <mergeCell ref="M147:N147"/>
    <mergeCell ref="M148:N148"/>
    <mergeCell ref="B198:C198"/>
    <mergeCell ref="M154:N154"/>
    <mergeCell ref="M155:N155"/>
    <mergeCell ref="M156:N156"/>
    <mergeCell ref="M157:N157"/>
    <mergeCell ref="M158:N158"/>
    <mergeCell ref="M159:N159"/>
    <mergeCell ref="M160:N160"/>
    <mergeCell ref="M161:N161"/>
    <mergeCell ref="M162:N162"/>
    <mergeCell ref="B194:C194"/>
    <mergeCell ref="B197:C197"/>
    <mergeCell ref="I224:J224"/>
    <mergeCell ref="R224:T224"/>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I219:J219"/>
    <mergeCell ref="R219:T219"/>
    <mergeCell ref="I220:J220"/>
    <mergeCell ref="R220:T220"/>
    <mergeCell ref="I221:J221"/>
    <mergeCell ref="R221:T221"/>
    <mergeCell ref="I222:J222"/>
    <mergeCell ref="R222:T222"/>
    <mergeCell ref="I223:J223"/>
    <mergeCell ref="R223:T223"/>
    <mergeCell ref="I214:J214"/>
    <mergeCell ref="R214:T214"/>
    <mergeCell ref="I215:J215"/>
    <mergeCell ref="R215:T215"/>
    <mergeCell ref="I216:J216"/>
    <mergeCell ref="R216:T216"/>
    <mergeCell ref="I217:J217"/>
    <mergeCell ref="R217:T217"/>
    <mergeCell ref="I218:J218"/>
    <mergeCell ref="R218:T218"/>
    <mergeCell ref="I209:J209"/>
    <mergeCell ref="R209:T209"/>
    <mergeCell ref="I210:J210"/>
    <mergeCell ref="R210:T210"/>
    <mergeCell ref="I211:J211"/>
    <mergeCell ref="R211:T211"/>
    <mergeCell ref="I212:J212"/>
    <mergeCell ref="R212:T212"/>
    <mergeCell ref="I213:J213"/>
    <mergeCell ref="R213:T213"/>
    <mergeCell ref="R204:T204"/>
    <mergeCell ref="I205:J205"/>
    <mergeCell ref="R205:T205"/>
    <mergeCell ref="I206:J206"/>
    <mergeCell ref="R206:T206"/>
    <mergeCell ref="I207:J207"/>
    <mergeCell ref="R207:T207"/>
    <mergeCell ref="I208:J208"/>
    <mergeCell ref="R208:T208"/>
    <mergeCell ref="I204:J204"/>
    <mergeCell ref="R196:T196"/>
    <mergeCell ref="R197:T197"/>
    <mergeCell ref="R198:T198"/>
    <mergeCell ref="R199:T199"/>
    <mergeCell ref="R200:T200"/>
    <mergeCell ref="R201:T201"/>
    <mergeCell ref="R202:T202"/>
    <mergeCell ref="R203:T203"/>
    <mergeCell ref="I203:J203"/>
    <mergeCell ref="I197:J197"/>
    <mergeCell ref="I198:J198"/>
    <mergeCell ref="I199:J199"/>
    <mergeCell ref="I200:J200"/>
    <mergeCell ref="I201:J201"/>
    <mergeCell ref="I202:J202"/>
    <mergeCell ref="I196:J196"/>
    <mergeCell ref="I193:J193"/>
    <mergeCell ref="R193:T193"/>
    <mergeCell ref="I194:J194"/>
    <mergeCell ref="R194:T194"/>
    <mergeCell ref="I195:J195"/>
    <mergeCell ref="R195:T195"/>
    <mergeCell ref="D182:H182"/>
    <mergeCell ref="J182:L182"/>
    <mergeCell ref="M182:O182"/>
    <mergeCell ref="P182:R182"/>
    <mergeCell ref="I192:J192"/>
    <mergeCell ref="A190:A191"/>
    <mergeCell ref="B190:C191"/>
    <mergeCell ref="D190:F190"/>
    <mergeCell ref="G190:G191"/>
    <mergeCell ref="H190:H191"/>
    <mergeCell ref="I190:J191"/>
    <mergeCell ref="K190:Q191"/>
    <mergeCell ref="R190:T191"/>
    <mergeCell ref="M163:N163"/>
    <mergeCell ref="M164:N164"/>
    <mergeCell ref="M165:N165"/>
    <mergeCell ref="M166:N166"/>
    <mergeCell ref="M167:N167"/>
    <mergeCell ref="B170:B171"/>
    <mergeCell ref="C170:C171"/>
    <mergeCell ref="D170:D171"/>
    <mergeCell ref="G170:G171"/>
    <mergeCell ref="B172:B179"/>
    <mergeCell ref="C179:F179"/>
    <mergeCell ref="A110:A112"/>
    <mergeCell ref="M115:N115"/>
    <mergeCell ref="M116:N116"/>
    <mergeCell ref="A16:A18"/>
    <mergeCell ref="B16:B18"/>
    <mergeCell ref="C16:C18"/>
    <mergeCell ref="V16:V18"/>
    <mergeCell ref="D17:D18"/>
    <mergeCell ref="E17:E18"/>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N12:O12"/>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 ref="X6:X8"/>
    <mergeCell ref="M133:N133"/>
    <mergeCell ref="M134:N134"/>
    <mergeCell ref="M135:N135"/>
    <mergeCell ref="M136:N136"/>
    <mergeCell ref="M137:N137"/>
    <mergeCell ref="M138:N138"/>
    <mergeCell ref="B192:C192"/>
    <mergeCell ref="B193:C193"/>
    <mergeCell ref="F17:F18"/>
    <mergeCell ref="G17:G18"/>
    <mergeCell ref="H17:H18"/>
    <mergeCell ref="I17:I18"/>
    <mergeCell ref="J17:J18"/>
    <mergeCell ref="L16:L18"/>
    <mergeCell ref="M16:M18"/>
    <mergeCell ref="T16:T18"/>
    <mergeCell ref="U16:U18"/>
    <mergeCell ref="D16:F16"/>
    <mergeCell ref="G16:J16"/>
    <mergeCell ref="K16:K18"/>
    <mergeCell ref="N16:S18"/>
    <mergeCell ref="W16:W18"/>
    <mergeCell ref="R192:T192"/>
  </mergeCells>
  <conditionalFormatting sqref="Y152:AE152">
    <cfRule type="cellIs" dxfId="275" priority="5" operator="greaterThan">
      <formula>0</formula>
    </cfRule>
  </conditionalFormatting>
  <conditionalFormatting sqref="AN117:AY124">
    <cfRule type="cellIs" dxfId="274" priority="8" operator="greaterThan">
      <formula>0</formula>
    </cfRule>
  </conditionalFormatting>
  <conditionalFormatting sqref="AN127:AU134">
    <cfRule type="cellIs" dxfId="273" priority="7" operator="greaterThan">
      <formula>0</formula>
    </cfRule>
  </conditionalFormatting>
  <conditionalFormatting sqref="AN137:AU144">
    <cfRule type="cellIs" dxfId="272" priority="6" operator="greaterThan">
      <formula>0</formula>
    </cfRule>
  </conditionalFormatting>
  <conditionalFormatting sqref="Y146:AH150 Y153:AH171 AF151:AH152">
    <cfRule type="cellIs" dxfId="271" priority="9" operator="greaterThan">
      <formula>0</formula>
    </cfRule>
  </conditionalFormatting>
  <conditionalFormatting sqref="Y117:AJ124">
    <cfRule type="cellIs" dxfId="270" priority="12" operator="greaterThan">
      <formula>0</formula>
    </cfRule>
  </conditionalFormatting>
  <conditionalFormatting sqref="Y127:AF134">
    <cfRule type="cellIs" dxfId="269" priority="11" operator="greaterThan">
      <formula>0</formula>
    </cfRule>
  </conditionalFormatting>
  <conditionalFormatting sqref="Y137:AF144">
    <cfRule type="cellIs" dxfId="268" priority="10" operator="greaterThan">
      <formula>0</formula>
    </cfRule>
  </conditionalFormatting>
  <conditionalFormatting sqref="B473">
    <cfRule type="duplicateValues" dxfId="267" priority="3"/>
    <cfRule type="colorScale" priority="4">
      <colorScale>
        <cfvo type="min"/>
        <cfvo type="percentile" val="50"/>
        <cfvo type="max"/>
        <color rgb="FFF8696B"/>
        <color rgb="FFFFEB84"/>
        <color rgb="FF63BE7B"/>
      </colorScale>
    </cfRule>
  </conditionalFormatting>
  <conditionalFormatting sqref="B473">
    <cfRule type="duplicateValues" dxfId="266" priority="1"/>
    <cfRule type="colorScale" priority="2">
      <colorScale>
        <cfvo type="min"/>
        <cfvo type="percentile" val="50"/>
        <cfvo type="max"/>
        <color rgb="FFF8696B"/>
        <color rgb="FFFFEB84"/>
        <color rgb="FF63BE7B"/>
      </colorScale>
    </cfRule>
  </conditionalFormatting>
  <conditionalFormatting sqref="B474:B483">
    <cfRule type="duplicateValues" dxfId="265" priority="13"/>
    <cfRule type="colorScale" priority="14">
      <colorScale>
        <cfvo type="min"/>
        <cfvo type="percentile" val="50"/>
        <cfvo type="max"/>
        <color rgb="FFF8696B"/>
        <color rgb="FFFFEB84"/>
        <color rgb="FF63BE7B"/>
      </colorScale>
    </cfRule>
  </conditionalFormatting>
  <conditionalFormatting sqref="B473:B483">
    <cfRule type="duplicateValues" dxfId="264" priority="15"/>
  </conditionalFormatting>
  <dataValidations disablePrompts="1" count="8">
    <dataValidation type="list" allowBlank="1" showInputMessage="1" showErrorMessage="1" sqref="O129:O133 O117:O127" xr:uid="{0359F0E9-779A-4CE6-8AD7-DD201AE45B49}">
      <formula1>"kg, cây"</formula1>
    </dataValidation>
    <dataValidation type="list" allowBlank="1" showInputMessage="1" showErrorMessage="1" sqref="O136:O137 O166:O167" xr:uid="{D3AAEAF3-58B3-4222-A3E6-F8CE780B9A92}">
      <formula1>"kg, cây 6 mét, cây 2.5 mét, cây 3 mét"</formula1>
    </dataValidation>
    <dataValidation type="list" allowBlank="1" showInputMessage="1" showErrorMessage="1" sqref="J116 J128" xr:uid="{588EAA8D-D1F1-46C2-A1E6-7D792878E69C}">
      <formula1>"tròn, hộp, la"</formula1>
    </dataValidation>
    <dataValidation type="list" allowBlank="1" showInputMessage="1" showErrorMessage="1" sqref="H116:H167" xr:uid="{E66C5308-BDB5-4EC6-950E-8749F24014F4}">
      <formula1>"sắt đen, sắt trắng, sắt kẽm, nhôm"</formula1>
    </dataValidation>
    <dataValidation type="list" allowBlank="1" showInputMessage="1" showErrorMessage="1" sqref="J166:J167 J150:J151 J145:J147 J136:J137 J158:J160" xr:uid="{C3F9A507-0E84-4E3F-9D71-778F46B5A635}">
      <formula1>"ống, hộp, tròn đặc, la dẹt,V"</formula1>
    </dataValidation>
    <dataValidation type="list" allowBlank="1" showInputMessage="1" showErrorMessage="1" sqref="J138:J144 J161:J165 J148:J149 J152:J157 J134:J135" xr:uid="{218680E1-394A-4756-AA8D-82A4C5813903}">
      <formula1>"ống, hộp,vuông, tròn đặc, la dẹt,V"</formula1>
    </dataValidation>
    <dataValidation type="list" allowBlank="1" showInputMessage="1" showErrorMessage="1" sqref="J129:J133 J117:J127" xr:uid="{CFF1D736-F920-4CFF-93DA-0DEB0DE0CA7C}">
      <formula1>"Ống, Hộp,Vuông, Tròn Đặc, La Dẹt,V"</formula1>
    </dataValidation>
    <dataValidation type="list" allowBlank="1" showInputMessage="1" showErrorMessage="1" sqref="B200:B227 C199:C227 B192:C196" xr:uid="{065169F7-5C32-4DEF-B2C8-6ABD8661E5A0}">
      <formula1>VatTu</formula1>
    </dataValidation>
  </dataValidations>
  <printOptions horizontalCentered="1"/>
  <pageMargins left="0.2" right="0.2" top="0.25" bottom="0.25" header="0.3" footer="0.3"/>
  <pageSetup paperSize="9" scale="76" orientation="landscape" r:id="rId1"/>
  <rowBreaks count="1" manualBreakCount="1">
    <brk id="112" max="16383" man="1"/>
  </rowBreaks>
  <colBreaks count="1" manualBreakCount="1">
    <brk id="20" max="104857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M136:N136"/>
    <mergeCell ref="M137:N137"/>
    <mergeCell ref="M138:N138"/>
    <mergeCell ref="M139:N139"/>
    <mergeCell ref="A234:D234"/>
    <mergeCell ref="F234:I234"/>
    <mergeCell ref="K234:M234"/>
    <mergeCell ref="A229:D229"/>
    <mergeCell ref="I216:J216"/>
    <mergeCell ref="I211:J211"/>
    <mergeCell ref="I206:J206"/>
    <mergeCell ref="I201:J201"/>
    <mergeCell ref="I196:J196"/>
    <mergeCell ref="I192:J192"/>
    <mergeCell ref="M163:N163"/>
    <mergeCell ref="M164:N164"/>
    <mergeCell ref="M165:N165"/>
    <mergeCell ref="M166:N166"/>
    <mergeCell ref="M167:N167"/>
    <mergeCell ref="B170:B171"/>
    <mergeCell ref="A190:A191"/>
    <mergeCell ref="B190:C191"/>
    <mergeCell ref="M149:N149"/>
    <mergeCell ref="I194:J194"/>
    <mergeCell ref="O234:U234"/>
    <mergeCell ref="I225:J225"/>
    <mergeCell ref="R225:T225"/>
    <mergeCell ref="I226:J226"/>
    <mergeCell ref="R226:T226"/>
    <mergeCell ref="I227:J227"/>
    <mergeCell ref="R227:T227"/>
    <mergeCell ref="I221:J221"/>
    <mergeCell ref="R221:T221"/>
    <mergeCell ref="I222:J222"/>
    <mergeCell ref="R222:T222"/>
    <mergeCell ref="I223:J223"/>
    <mergeCell ref="R223:T223"/>
    <mergeCell ref="I224:J224"/>
    <mergeCell ref="R224:T224"/>
    <mergeCell ref="F229:I229"/>
    <mergeCell ref="K229:M229"/>
    <mergeCell ref="O229:U229"/>
    <mergeCell ref="R216:T216"/>
    <mergeCell ref="I217:J217"/>
    <mergeCell ref="R217:T217"/>
    <mergeCell ref="I218:J218"/>
    <mergeCell ref="R218:T218"/>
    <mergeCell ref="I219:J219"/>
    <mergeCell ref="R219:T219"/>
    <mergeCell ref="I220:J220"/>
    <mergeCell ref="R220:T220"/>
    <mergeCell ref="R211:T211"/>
    <mergeCell ref="I212:J212"/>
    <mergeCell ref="R212:T212"/>
    <mergeCell ref="I213:J213"/>
    <mergeCell ref="R213:T213"/>
    <mergeCell ref="I214:J214"/>
    <mergeCell ref="R214:T214"/>
    <mergeCell ref="I215:J215"/>
    <mergeCell ref="R215:T215"/>
    <mergeCell ref="R206:T206"/>
    <mergeCell ref="I207:J207"/>
    <mergeCell ref="R207:T207"/>
    <mergeCell ref="I208:J208"/>
    <mergeCell ref="R208:T208"/>
    <mergeCell ref="I209:J209"/>
    <mergeCell ref="R209:T209"/>
    <mergeCell ref="I210:J210"/>
    <mergeCell ref="R210:T210"/>
    <mergeCell ref="R201:T201"/>
    <mergeCell ref="I202:J202"/>
    <mergeCell ref="R202:T202"/>
    <mergeCell ref="I203:J203"/>
    <mergeCell ref="R203:T203"/>
    <mergeCell ref="I204:J204"/>
    <mergeCell ref="R204:T204"/>
    <mergeCell ref="I205:J205"/>
    <mergeCell ref="R205:T205"/>
    <mergeCell ref="R196:T196"/>
    <mergeCell ref="I197:J197"/>
    <mergeCell ref="R197:T197"/>
    <mergeCell ref="I198:J198"/>
    <mergeCell ref="R198:T198"/>
    <mergeCell ref="I199:J199"/>
    <mergeCell ref="R199:T199"/>
    <mergeCell ref="I200:J200"/>
    <mergeCell ref="R200:T200"/>
    <mergeCell ref="R194:T194"/>
    <mergeCell ref="I195:J195"/>
    <mergeCell ref="R195:T195"/>
    <mergeCell ref="D182:H182"/>
    <mergeCell ref="J182:L182"/>
    <mergeCell ref="M182:O182"/>
    <mergeCell ref="P182:R182"/>
    <mergeCell ref="R190:T191"/>
    <mergeCell ref="D190:F190"/>
    <mergeCell ref="G190:G191"/>
    <mergeCell ref="H190:H191"/>
    <mergeCell ref="I190:J191"/>
    <mergeCell ref="K190:Q191"/>
    <mergeCell ref="A5:S5"/>
    <mergeCell ref="R6:S6"/>
    <mergeCell ref="R7:S7"/>
    <mergeCell ref="R9:S9"/>
    <mergeCell ref="R10:S10"/>
    <mergeCell ref="R11:S11"/>
    <mergeCell ref="R12:S12"/>
    <mergeCell ref="R13:S13"/>
    <mergeCell ref="R14:S14"/>
    <mergeCell ref="A6:D15"/>
    <mergeCell ref="J10:K10"/>
    <mergeCell ref="J11:K11"/>
    <mergeCell ref="J12:K12"/>
    <mergeCell ref="H13:J13"/>
    <mergeCell ref="E15:F15"/>
    <mergeCell ref="R15:S15"/>
    <mergeCell ref="A110:A112"/>
    <mergeCell ref="M115:N115"/>
    <mergeCell ref="A16:A18"/>
    <mergeCell ref="B16:B18"/>
    <mergeCell ref="C16:C18"/>
    <mergeCell ref="V16:V18"/>
    <mergeCell ref="D17:D18"/>
    <mergeCell ref="E17:E18"/>
    <mergeCell ref="F17:F18"/>
    <mergeCell ref="G17:G18"/>
    <mergeCell ref="H17:H18"/>
    <mergeCell ref="I17:I18"/>
    <mergeCell ref="J17:J18"/>
    <mergeCell ref="L16:L18"/>
    <mergeCell ref="M16:M18"/>
    <mergeCell ref="T16:T18"/>
    <mergeCell ref="U16:U18"/>
    <mergeCell ref="D16:F16"/>
    <mergeCell ref="G16:J16"/>
    <mergeCell ref="K16:K18"/>
    <mergeCell ref="N16:S18"/>
    <mergeCell ref="B201:C201"/>
    <mergeCell ref="B202:C202"/>
    <mergeCell ref="B203:C203"/>
    <mergeCell ref="B204:C204"/>
    <mergeCell ref="B205:C205"/>
    <mergeCell ref="B206:C206"/>
    <mergeCell ref="M116:N116"/>
    <mergeCell ref="M140:N140"/>
    <mergeCell ref="M141:N141"/>
    <mergeCell ref="M142:N142"/>
    <mergeCell ref="M143:N143"/>
    <mergeCell ref="M144:N144"/>
    <mergeCell ref="M145:N145"/>
    <mergeCell ref="M146:N146"/>
    <mergeCell ref="M147:N147"/>
    <mergeCell ref="M148:N148"/>
    <mergeCell ref="M162:N162"/>
    <mergeCell ref="B172:B179"/>
    <mergeCell ref="M158:N158"/>
    <mergeCell ref="M159:N159"/>
    <mergeCell ref="M160:N160"/>
    <mergeCell ref="M161:N161"/>
    <mergeCell ref="M150:N150"/>
    <mergeCell ref="M151:N151"/>
    <mergeCell ref="B207:C207"/>
    <mergeCell ref="B208:C208"/>
    <mergeCell ref="B209:C209"/>
    <mergeCell ref="B210:C210"/>
    <mergeCell ref="B211:C211"/>
    <mergeCell ref="B212:C212"/>
    <mergeCell ref="B213:C213"/>
    <mergeCell ref="B214:C214"/>
    <mergeCell ref="B215:C215"/>
    <mergeCell ref="B225:C225"/>
    <mergeCell ref="B226:C226"/>
    <mergeCell ref="B227:C227"/>
    <mergeCell ref="B216:C216"/>
    <mergeCell ref="B217:C217"/>
    <mergeCell ref="B218:C218"/>
    <mergeCell ref="B219:C219"/>
    <mergeCell ref="B220:C220"/>
    <mergeCell ref="B221:C221"/>
    <mergeCell ref="B222:C222"/>
    <mergeCell ref="B223:C223"/>
    <mergeCell ref="B224:C224"/>
    <mergeCell ref="B197:C197"/>
    <mergeCell ref="B198:C198"/>
    <mergeCell ref="X6:X8"/>
    <mergeCell ref="N12:O12"/>
    <mergeCell ref="M133:N133"/>
    <mergeCell ref="M134:N134"/>
    <mergeCell ref="M135:N135"/>
    <mergeCell ref="C179:F179"/>
    <mergeCell ref="B192:C192"/>
    <mergeCell ref="B193:C193"/>
    <mergeCell ref="B194:C194"/>
    <mergeCell ref="W16:W18"/>
    <mergeCell ref="M152:N152"/>
    <mergeCell ref="M153:N153"/>
    <mergeCell ref="M154:N154"/>
    <mergeCell ref="M155:N155"/>
    <mergeCell ref="M156:N156"/>
    <mergeCell ref="M157:N157"/>
    <mergeCell ref="C170:C171"/>
    <mergeCell ref="D170:D171"/>
    <mergeCell ref="G170:G171"/>
    <mergeCell ref="R192:T192"/>
    <mergeCell ref="I193:J193"/>
    <mergeCell ref="R193:T193"/>
  </mergeCells>
  <conditionalFormatting sqref="Y152:AE152">
    <cfRule type="cellIs" dxfId="263" priority="5" operator="greaterThan">
      <formula>0</formula>
    </cfRule>
  </conditionalFormatting>
  <conditionalFormatting sqref="AN117:AY124">
    <cfRule type="cellIs" dxfId="262" priority="8" operator="greaterThan">
      <formula>0</formula>
    </cfRule>
  </conditionalFormatting>
  <conditionalFormatting sqref="AN127:AU134">
    <cfRule type="cellIs" dxfId="261" priority="7" operator="greaterThan">
      <formula>0</formula>
    </cfRule>
  </conditionalFormatting>
  <conditionalFormatting sqref="AN137:AU144">
    <cfRule type="cellIs" dxfId="260" priority="6" operator="greaterThan">
      <formula>0</formula>
    </cfRule>
  </conditionalFormatting>
  <conditionalFormatting sqref="Y146:AH150 Y153:AH171 AF151:AH152">
    <cfRule type="cellIs" dxfId="259" priority="9" operator="greaterThan">
      <formula>0</formula>
    </cfRule>
  </conditionalFormatting>
  <conditionalFormatting sqref="Y117:AJ124">
    <cfRule type="cellIs" dxfId="258" priority="12" operator="greaterThan">
      <formula>0</formula>
    </cfRule>
  </conditionalFormatting>
  <conditionalFormatting sqref="Y127:AF134">
    <cfRule type="cellIs" dxfId="257" priority="11" operator="greaterThan">
      <formula>0</formula>
    </cfRule>
  </conditionalFormatting>
  <conditionalFormatting sqref="Y137:AF144">
    <cfRule type="cellIs" dxfId="256" priority="10" operator="greaterThan">
      <formula>0</formula>
    </cfRule>
  </conditionalFormatting>
  <conditionalFormatting sqref="B473">
    <cfRule type="duplicateValues" dxfId="255" priority="3"/>
    <cfRule type="colorScale" priority="4">
      <colorScale>
        <cfvo type="min"/>
        <cfvo type="percentile" val="50"/>
        <cfvo type="max"/>
        <color rgb="FFF8696B"/>
        <color rgb="FFFFEB84"/>
        <color rgb="FF63BE7B"/>
      </colorScale>
    </cfRule>
  </conditionalFormatting>
  <conditionalFormatting sqref="B473">
    <cfRule type="duplicateValues" dxfId="254" priority="1"/>
    <cfRule type="colorScale" priority="2">
      <colorScale>
        <cfvo type="min"/>
        <cfvo type="percentile" val="50"/>
        <cfvo type="max"/>
        <color rgb="FFF8696B"/>
        <color rgb="FFFFEB84"/>
        <color rgb="FF63BE7B"/>
      </colorScale>
    </cfRule>
  </conditionalFormatting>
  <conditionalFormatting sqref="B474:B483">
    <cfRule type="duplicateValues" dxfId="253" priority="13"/>
    <cfRule type="colorScale" priority="14">
      <colorScale>
        <cfvo type="min"/>
        <cfvo type="percentile" val="50"/>
        <cfvo type="max"/>
        <color rgb="FFF8696B"/>
        <color rgb="FFFFEB84"/>
        <color rgb="FF63BE7B"/>
      </colorScale>
    </cfRule>
  </conditionalFormatting>
  <conditionalFormatting sqref="B473:B483">
    <cfRule type="duplicateValues" dxfId="252" priority="15"/>
  </conditionalFormatting>
  <dataValidations disablePrompts="1" count="8">
    <dataValidation type="list" allowBlank="1" showInputMessage="1" showErrorMessage="1" sqref="O129:O133 O117:O127" xr:uid="{8ED65630-5CAA-451B-A040-3117F75AE546}">
      <formula1>"kg, cây"</formula1>
    </dataValidation>
    <dataValidation type="list" allowBlank="1" showInputMessage="1" showErrorMessage="1" sqref="O136:O137 O166:O167" xr:uid="{9A07804C-B188-45B1-A215-903FCC12F6C1}">
      <formula1>"kg, cây 6 mét, cây 2.5 mét, cây 3 mét"</formula1>
    </dataValidation>
    <dataValidation type="list" allowBlank="1" showInputMessage="1" showErrorMessage="1" sqref="H116:H167" xr:uid="{5BC89929-1283-4E06-AA0A-96AD316F30E5}">
      <formula1>"sắt đen, sắt trắng, sắt kẽm, nhôm"</formula1>
    </dataValidation>
    <dataValidation type="list" allowBlank="1" showInputMessage="1" showErrorMessage="1" sqref="J166:J167 J150:J151 J145:J147 J136:J137 J158:J160" xr:uid="{868BAF41-E388-4CA7-9ABC-54CD75554E97}">
      <formula1>"ống, hộp, tròn đặc, la dẹt,V"</formula1>
    </dataValidation>
    <dataValidation type="list" allowBlank="1" showInputMessage="1" showErrorMessage="1" sqref="J138:J144 J161:J165 J148:J149 J152:J157 J134:J135" xr:uid="{26027C1C-75C8-47B5-9244-2B987ABFD66D}">
      <formula1>"ống, hộp,vuông, tròn đặc, la dẹt,V"</formula1>
    </dataValidation>
    <dataValidation type="list" allowBlank="1" showInputMessage="1" showErrorMessage="1" sqref="J129:J133 J117:J127" xr:uid="{10001E7A-ACEC-4BB1-BA8F-1FA7E02B93B1}">
      <formula1>"Ống, Hộp,Vuông, Tròn Đặc, La Dẹt,V"</formula1>
    </dataValidation>
    <dataValidation type="list" allowBlank="1" showInputMessage="1" showErrorMessage="1" sqref="B200:B227 C199:C227 B192:C196" xr:uid="{162AAF99-082C-4357-9628-EE164141F939}">
      <formula1>VatTu</formula1>
    </dataValidation>
    <dataValidation type="list" allowBlank="1" showInputMessage="1" showErrorMessage="1" sqref="J116 J128" xr:uid="{2C61B27F-1403-4706-A835-C8727C3BCEEF}">
      <formula1>"tròn, hộp, la"</formula1>
    </dataValidation>
  </dataValidations>
  <printOptions horizontalCentered="1"/>
  <pageMargins left="0.2" right="0.2" top="0.25" bottom="0.25" header="0.3" footer="0.3"/>
  <pageSetup paperSize="9" scale="80" orientation="landscape" r:id="rId1"/>
  <rowBreaks count="2" manualBreakCount="2">
    <brk id="112" max="16383" man="1"/>
    <brk id="238" max="16383" man="1"/>
  </rowBreaks>
  <colBreaks count="1" manualBreakCount="1">
    <brk id="20"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dataConsolidate/>
  <mergeCells count="206">
    <mergeCell ref="B219:C219"/>
    <mergeCell ref="B220:C220"/>
    <mergeCell ref="B221:C221"/>
    <mergeCell ref="B222:C222"/>
    <mergeCell ref="B223:C223"/>
    <mergeCell ref="B224:C224"/>
    <mergeCell ref="B225:C225"/>
    <mergeCell ref="B226:C226"/>
    <mergeCell ref="B227:C227"/>
    <mergeCell ref="B210:C210"/>
    <mergeCell ref="B211:C211"/>
    <mergeCell ref="B212:C212"/>
    <mergeCell ref="B213:C213"/>
    <mergeCell ref="B214:C214"/>
    <mergeCell ref="B215:C215"/>
    <mergeCell ref="B216:C216"/>
    <mergeCell ref="B217:C217"/>
    <mergeCell ref="B218:C218"/>
    <mergeCell ref="B201:C201"/>
    <mergeCell ref="B202:C202"/>
    <mergeCell ref="B203:C203"/>
    <mergeCell ref="B204:C204"/>
    <mergeCell ref="B205:C205"/>
    <mergeCell ref="B206:C206"/>
    <mergeCell ref="B207:C207"/>
    <mergeCell ref="B208:C208"/>
    <mergeCell ref="B209:C209"/>
    <mergeCell ref="A234:D234"/>
    <mergeCell ref="F234:I234"/>
    <mergeCell ref="K234:M234"/>
    <mergeCell ref="O234:U234"/>
    <mergeCell ref="I225:J225"/>
    <mergeCell ref="R225:T225"/>
    <mergeCell ref="I226:J226"/>
    <mergeCell ref="R226:T226"/>
    <mergeCell ref="I227:J227"/>
    <mergeCell ref="R227:T227"/>
    <mergeCell ref="I222:J222"/>
    <mergeCell ref="R222:T222"/>
    <mergeCell ref="I223:J223"/>
    <mergeCell ref="R223:T223"/>
    <mergeCell ref="I224:J224"/>
    <mergeCell ref="R224:T224"/>
    <mergeCell ref="A229:D229"/>
    <mergeCell ref="F229:I229"/>
    <mergeCell ref="K229:M229"/>
    <mergeCell ref="O229:U229"/>
    <mergeCell ref="I217:J217"/>
    <mergeCell ref="R217:T217"/>
    <mergeCell ref="I218:J218"/>
    <mergeCell ref="R218:T218"/>
    <mergeCell ref="I219:J219"/>
    <mergeCell ref="R219:T219"/>
    <mergeCell ref="I220:J220"/>
    <mergeCell ref="R220:T220"/>
    <mergeCell ref="I221:J221"/>
    <mergeCell ref="R221:T221"/>
    <mergeCell ref="I212:J212"/>
    <mergeCell ref="R212:T212"/>
    <mergeCell ref="I213:J213"/>
    <mergeCell ref="R213:T213"/>
    <mergeCell ref="I214:J214"/>
    <mergeCell ref="R214:T214"/>
    <mergeCell ref="I215:J215"/>
    <mergeCell ref="R215:T215"/>
    <mergeCell ref="I216:J216"/>
    <mergeCell ref="R216:T216"/>
    <mergeCell ref="I207:J207"/>
    <mergeCell ref="R207:T207"/>
    <mergeCell ref="I208:J208"/>
    <mergeCell ref="R208:T208"/>
    <mergeCell ref="I209:J209"/>
    <mergeCell ref="R209:T209"/>
    <mergeCell ref="I210:J210"/>
    <mergeCell ref="R210:T210"/>
    <mergeCell ref="I211:J211"/>
    <mergeCell ref="R211:T211"/>
    <mergeCell ref="I202:J202"/>
    <mergeCell ref="R202:T202"/>
    <mergeCell ref="I203:J203"/>
    <mergeCell ref="R203:T203"/>
    <mergeCell ref="I204:J204"/>
    <mergeCell ref="R204:T204"/>
    <mergeCell ref="I205:J205"/>
    <mergeCell ref="R205:T205"/>
    <mergeCell ref="I206:J206"/>
    <mergeCell ref="R206:T206"/>
    <mergeCell ref="I197:J197"/>
    <mergeCell ref="R197:T197"/>
    <mergeCell ref="I198:J198"/>
    <mergeCell ref="R198:T198"/>
    <mergeCell ref="I199:J199"/>
    <mergeCell ref="R199:T199"/>
    <mergeCell ref="I200:J200"/>
    <mergeCell ref="R200:T200"/>
    <mergeCell ref="I201:J201"/>
    <mergeCell ref="R201:T201"/>
    <mergeCell ref="I192:J192"/>
    <mergeCell ref="R192:T192"/>
    <mergeCell ref="I193:J193"/>
    <mergeCell ref="R193:T193"/>
    <mergeCell ref="I194:J194"/>
    <mergeCell ref="R194:T194"/>
    <mergeCell ref="I195:J195"/>
    <mergeCell ref="R195:T195"/>
    <mergeCell ref="I196:J196"/>
    <mergeCell ref="R196:T196"/>
    <mergeCell ref="B172:B179"/>
    <mergeCell ref="D182:H182"/>
    <mergeCell ref="J182:L182"/>
    <mergeCell ref="M182:O182"/>
    <mergeCell ref="P182:R182"/>
    <mergeCell ref="A190:A191"/>
    <mergeCell ref="B190:C191"/>
    <mergeCell ref="D190:F190"/>
    <mergeCell ref="G190:G191"/>
    <mergeCell ref="H190:H191"/>
    <mergeCell ref="I190:J191"/>
    <mergeCell ref="K190:Q191"/>
    <mergeCell ref="R190:T191"/>
    <mergeCell ref="C179:F179"/>
    <mergeCell ref="M163:N163"/>
    <mergeCell ref="M164:N164"/>
    <mergeCell ref="M165:N165"/>
    <mergeCell ref="M166:N166"/>
    <mergeCell ref="M167:N167"/>
    <mergeCell ref="B170:B171"/>
    <mergeCell ref="C170:C171"/>
    <mergeCell ref="D170:D171"/>
    <mergeCell ref="G170:G171"/>
    <mergeCell ref="M154:N154"/>
    <mergeCell ref="M155:N155"/>
    <mergeCell ref="M156:N156"/>
    <mergeCell ref="M157:N157"/>
    <mergeCell ref="M158:N158"/>
    <mergeCell ref="M159:N159"/>
    <mergeCell ref="M160:N160"/>
    <mergeCell ref="M161:N161"/>
    <mergeCell ref="M162:N162"/>
    <mergeCell ref="M145:N145"/>
    <mergeCell ref="M146:N146"/>
    <mergeCell ref="M147:N147"/>
    <mergeCell ref="M148:N148"/>
    <mergeCell ref="M149:N149"/>
    <mergeCell ref="M150:N150"/>
    <mergeCell ref="M151:N151"/>
    <mergeCell ref="M152:N152"/>
    <mergeCell ref="M153:N153"/>
    <mergeCell ref="M142:N142"/>
    <mergeCell ref="M143:N143"/>
    <mergeCell ref="M144:N144"/>
    <mergeCell ref="W16:W18"/>
    <mergeCell ref="A110:A112"/>
    <mergeCell ref="M115:N115"/>
    <mergeCell ref="M116:N116"/>
    <mergeCell ref="A16:A18"/>
    <mergeCell ref="B16:B18"/>
    <mergeCell ref="C16:C18"/>
    <mergeCell ref="V16:V18"/>
    <mergeCell ref="D17:D18"/>
    <mergeCell ref="E17:E18"/>
    <mergeCell ref="F17:F18"/>
    <mergeCell ref="G17:G18"/>
    <mergeCell ref="H17:H18"/>
    <mergeCell ref="I17:I18"/>
    <mergeCell ref="J17:J18"/>
    <mergeCell ref="A5:S5"/>
    <mergeCell ref="R6:S6"/>
    <mergeCell ref="R7:S7"/>
    <mergeCell ref="R9:S9"/>
    <mergeCell ref="R10:S10"/>
    <mergeCell ref="R11:S11"/>
    <mergeCell ref="H13:J13"/>
    <mergeCell ref="E15:F15"/>
    <mergeCell ref="R12:S12"/>
    <mergeCell ref="R13:S13"/>
    <mergeCell ref="R14:S14"/>
    <mergeCell ref="R15:S15"/>
    <mergeCell ref="A6:D15"/>
    <mergeCell ref="J10:K10"/>
    <mergeCell ref="J11:K11"/>
    <mergeCell ref="J12:K12"/>
    <mergeCell ref="B192:C192"/>
    <mergeCell ref="B193:C193"/>
    <mergeCell ref="B194:C194"/>
    <mergeCell ref="B197:C197"/>
    <mergeCell ref="B198:C198"/>
    <mergeCell ref="X6:X8"/>
    <mergeCell ref="N12:O12"/>
    <mergeCell ref="M133:N133"/>
    <mergeCell ref="M134:N134"/>
    <mergeCell ref="M135:N135"/>
    <mergeCell ref="M136:N136"/>
    <mergeCell ref="M137:N137"/>
    <mergeCell ref="M138:N138"/>
    <mergeCell ref="M139:N139"/>
    <mergeCell ref="L16:L18"/>
    <mergeCell ref="M16:M18"/>
    <mergeCell ref="T16:T18"/>
    <mergeCell ref="U16:U18"/>
    <mergeCell ref="N16:S18"/>
    <mergeCell ref="D16:F16"/>
    <mergeCell ref="G16:J16"/>
    <mergeCell ref="K16:K18"/>
    <mergeCell ref="M140:N140"/>
    <mergeCell ref="M141:N141"/>
  </mergeCells>
  <conditionalFormatting sqref="Y152:AE152">
    <cfRule type="cellIs" dxfId="251" priority="5" operator="greaterThan">
      <formula>0</formula>
    </cfRule>
  </conditionalFormatting>
  <conditionalFormatting sqref="AN117:AY124">
    <cfRule type="cellIs" dxfId="250" priority="8" operator="greaterThan">
      <formula>0</formula>
    </cfRule>
  </conditionalFormatting>
  <conditionalFormatting sqref="AN127:AU134">
    <cfRule type="cellIs" dxfId="249" priority="7" operator="greaterThan">
      <formula>0</formula>
    </cfRule>
  </conditionalFormatting>
  <conditionalFormatting sqref="AN137:AU144">
    <cfRule type="cellIs" dxfId="248" priority="6" operator="greaterThan">
      <formula>0</formula>
    </cfRule>
  </conditionalFormatting>
  <conditionalFormatting sqref="Y146:AH150 Y153:AH171 AF151:AH152">
    <cfRule type="cellIs" dxfId="247" priority="9" operator="greaterThan">
      <formula>0</formula>
    </cfRule>
  </conditionalFormatting>
  <conditionalFormatting sqref="Y117:AJ124">
    <cfRule type="cellIs" dxfId="246" priority="12" operator="greaterThan">
      <formula>0</formula>
    </cfRule>
  </conditionalFormatting>
  <conditionalFormatting sqref="Y127:AF134">
    <cfRule type="cellIs" dxfId="245" priority="11" operator="greaterThan">
      <formula>0</formula>
    </cfRule>
  </conditionalFormatting>
  <conditionalFormatting sqref="Y137:AF144">
    <cfRule type="cellIs" dxfId="244" priority="10" operator="greaterThan">
      <formula>0</formula>
    </cfRule>
  </conditionalFormatting>
  <conditionalFormatting sqref="B473">
    <cfRule type="duplicateValues" dxfId="243" priority="3"/>
    <cfRule type="colorScale" priority="4">
      <colorScale>
        <cfvo type="min"/>
        <cfvo type="percentile" val="50"/>
        <cfvo type="max"/>
        <color rgb="FFF8696B"/>
        <color rgb="FFFFEB84"/>
        <color rgb="FF63BE7B"/>
      </colorScale>
    </cfRule>
  </conditionalFormatting>
  <conditionalFormatting sqref="B473">
    <cfRule type="duplicateValues" dxfId="242" priority="1"/>
    <cfRule type="colorScale" priority="2">
      <colorScale>
        <cfvo type="min"/>
        <cfvo type="percentile" val="50"/>
        <cfvo type="max"/>
        <color rgb="FFF8696B"/>
        <color rgb="FFFFEB84"/>
        <color rgb="FF63BE7B"/>
      </colorScale>
    </cfRule>
  </conditionalFormatting>
  <conditionalFormatting sqref="B474:B483">
    <cfRule type="duplicateValues" dxfId="241" priority="13"/>
    <cfRule type="colorScale" priority="14">
      <colorScale>
        <cfvo type="min"/>
        <cfvo type="percentile" val="50"/>
        <cfvo type="max"/>
        <color rgb="FFF8696B"/>
        <color rgb="FFFFEB84"/>
        <color rgb="FF63BE7B"/>
      </colorScale>
    </cfRule>
  </conditionalFormatting>
  <conditionalFormatting sqref="B473:B483">
    <cfRule type="duplicateValues" dxfId="240" priority="15"/>
  </conditionalFormatting>
  <dataValidations disablePrompts="1" count="8">
    <dataValidation type="list" allowBlank="1" showInputMessage="1" showErrorMessage="1" sqref="O129:O133 O117:O127" xr:uid="{CDAAD542-E8BF-45D9-8048-E60B09E214C4}">
      <formula1>"kg, cây"</formula1>
    </dataValidation>
    <dataValidation type="list" allowBlank="1" showInputMessage="1" showErrorMessage="1" sqref="O136:O137 O166:O167" xr:uid="{96B8ED3E-28F5-4640-A0BB-7CDC0A1F7C86}">
      <formula1>"kg, cây 6 mét, cây 2.5 mét, cây 3 mét"</formula1>
    </dataValidation>
    <dataValidation type="list" allowBlank="1" showInputMessage="1" showErrorMessage="1" sqref="J116 J128" xr:uid="{7DF8D191-CE3E-440C-9CC8-C73726C7086D}">
      <formula1>"tròn, hộp, la"</formula1>
    </dataValidation>
    <dataValidation type="list" allowBlank="1" showInputMessage="1" showErrorMessage="1" sqref="H116:H167" xr:uid="{B9398FE4-719C-403F-B586-98AE2EBF554E}">
      <formula1>"sắt đen, sắt trắng, sắt kẽm, nhôm"</formula1>
    </dataValidation>
    <dataValidation type="list" allowBlank="1" showInputMessage="1" showErrorMessage="1" sqref="J129:J133 J117:J127" xr:uid="{3BFFAFFA-AAF7-48BC-AD43-0827A26365E6}">
      <formula1>"Ống, Hộp,Vuông, Tròn Đặc, La Dẹt,V"</formula1>
    </dataValidation>
    <dataValidation type="list" allowBlank="1" showInputMessage="1" showErrorMessage="1" sqref="J138:J144 J161:J165 J148:J149 J152:J157 J134:J135" xr:uid="{65B57199-1AC6-4528-9466-AFD68ED4A915}">
      <formula1>"ống, hộp,vuông, tròn đặc, la dẹt,V"</formula1>
    </dataValidation>
    <dataValidation type="list" allowBlank="1" showInputMessage="1" showErrorMessage="1" sqref="J166:J167 J150:J151 J145:J147 J136:J137 J158:J160" xr:uid="{C244F24B-80F7-4E80-B597-05FD898246E3}">
      <formula1>"ống, hộp, tròn đặc, la dẹt,V"</formula1>
    </dataValidation>
    <dataValidation type="list" allowBlank="1" showInputMessage="1" showErrorMessage="1" sqref="B200:B227 C199:C227 B192:C196" xr:uid="{031EAE1B-C1A9-4B08-969B-93A8B9AB9382}">
      <formula1>VatTu</formula1>
    </dataValidation>
  </dataValidations>
  <printOptions horizontalCentered="1"/>
  <pageMargins left="0.2" right="0.2" top="0.25" bottom="0.25" header="0.3" footer="0.3"/>
  <pageSetup paperSize="9" scale="77" orientation="landscape" r:id="rId1"/>
  <rowBreaks count="2" manualBreakCount="2">
    <brk id="112" max="16383" man="1"/>
    <brk id="241" max="16383" man="1"/>
  </rowBreaks>
  <colBreaks count="1" manualBreakCount="1">
    <brk id="20"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I225:J225"/>
    <mergeCell ref="R225:T225"/>
    <mergeCell ref="I226:J226"/>
    <mergeCell ref="R226:T226"/>
    <mergeCell ref="I223:J223"/>
    <mergeCell ref="R223:T223"/>
    <mergeCell ref="I224:J224"/>
    <mergeCell ref="R224:T224"/>
    <mergeCell ref="A234:D234"/>
    <mergeCell ref="F234:I234"/>
    <mergeCell ref="K234:M234"/>
    <mergeCell ref="O234:U234"/>
    <mergeCell ref="I227:J227"/>
    <mergeCell ref="R227:T227"/>
    <mergeCell ref="A229:D229"/>
    <mergeCell ref="F229:I229"/>
    <mergeCell ref="K229:M229"/>
    <mergeCell ref="O229:U229"/>
    <mergeCell ref="I218:J218"/>
    <mergeCell ref="R218:T218"/>
    <mergeCell ref="I215:J215"/>
    <mergeCell ref="R215:T215"/>
    <mergeCell ref="I216:J216"/>
    <mergeCell ref="R216:T216"/>
    <mergeCell ref="I221:J221"/>
    <mergeCell ref="R221:T221"/>
    <mergeCell ref="I222:J222"/>
    <mergeCell ref="R222:T222"/>
    <mergeCell ref="I219:J219"/>
    <mergeCell ref="R219:T219"/>
    <mergeCell ref="I220:J220"/>
    <mergeCell ref="R220:T220"/>
    <mergeCell ref="I213:J213"/>
    <mergeCell ref="R213:T213"/>
    <mergeCell ref="I214:J214"/>
    <mergeCell ref="R214:T214"/>
    <mergeCell ref="I211:J211"/>
    <mergeCell ref="R211:T211"/>
    <mergeCell ref="I212:J212"/>
    <mergeCell ref="R212:T212"/>
    <mergeCell ref="I217:J217"/>
    <mergeCell ref="R217:T217"/>
    <mergeCell ref="I206:J206"/>
    <mergeCell ref="R206:T206"/>
    <mergeCell ref="I203:J203"/>
    <mergeCell ref="R203:T203"/>
    <mergeCell ref="I204:J204"/>
    <mergeCell ref="R204:T204"/>
    <mergeCell ref="I209:J209"/>
    <mergeCell ref="R209:T209"/>
    <mergeCell ref="I210:J210"/>
    <mergeCell ref="R210:T210"/>
    <mergeCell ref="I207:J207"/>
    <mergeCell ref="R207:T207"/>
    <mergeCell ref="I208:J208"/>
    <mergeCell ref="R208:T208"/>
    <mergeCell ref="I201:J201"/>
    <mergeCell ref="R201:T201"/>
    <mergeCell ref="I202:J202"/>
    <mergeCell ref="R202:T202"/>
    <mergeCell ref="I199:J199"/>
    <mergeCell ref="R199:T199"/>
    <mergeCell ref="I200:J200"/>
    <mergeCell ref="R200:T200"/>
    <mergeCell ref="I205:J205"/>
    <mergeCell ref="R205:T205"/>
    <mergeCell ref="P182:R182"/>
    <mergeCell ref="I197:J197"/>
    <mergeCell ref="R197:T197"/>
    <mergeCell ref="I198:J198"/>
    <mergeCell ref="R198:T198"/>
    <mergeCell ref="I195:J195"/>
    <mergeCell ref="R195:T195"/>
    <mergeCell ref="I196:J196"/>
    <mergeCell ref="R196:T196"/>
    <mergeCell ref="I193:J193"/>
    <mergeCell ref="R193:T193"/>
    <mergeCell ref="I194:J194"/>
    <mergeCell ref="R194:T194"/>
    <mergeCell ref="I190:J191"/>
    <mergeCell ref="K190:Q191"/>
    <mergeCell ref="R190:T191"/>
    <mergeCell ref="I192:J192"/>
    <mergeCell ref="R192:T192"/>
    <mergeCell ref="A190:A191"/>
    <mergeCell ref="B190:C191"/>
    <mergeCell ref="D190:F190"/>
    <mergeCell ref="G190:G191"/>
    <mergeCell ref="H190:H191"/>
    <mergeCell ref="M163:N163"/>
    <mergeCell ref="M164:N164"/>
    <mergeCell ref="M165:N165"/>
    <mergeCell ref="M166:N166"/>
    <mergeCell ref="M167:N167"/>
    <mergeCell ref="B170:B171"/>
    <mergeCell ref="C170:C171"/>
    <mergeCell ref="D170:D171"/>
    <mergeCell ref="G170:G171"/>
    <mergeCell ref="D182:H182"/>
    <mergeCell ref="J182:L182"/>
    <mergeCell ref="M182:O182"/>
    <mergeCell ref="M158:N158"/>
    <mergeCell ref="M159:N159"/>
    <mergeCell ref="M160:N160"/>
    <mergeCell ref="M161:N161"/>
    <mergeCell ref="M162:N162"/>
    <mergeCell ref="M151:N151"/>
    <mergeCell ref="M152:N152"/>
    <mergeCell ref="M153:N153"/>
    <mergeCell ref="M154:N154"/>
    <mergeCell ref="M155:N155"/>
    <mergeCell ref="M156:N156"/>
    <mergeCell ref="M139:N139"/>
    <mergeCell ref="M140:N140"/>
    <mergeCell ref="M136:N136"/>
    <mergeCell ref="M137:N137"/>
    <mergeCell ref="M138:N138"/>
    <mergeCell ref="M133:N133"/>
    <mergeCell ref="M134:N134"/>
    <mergeCell ref="M135:N135"/>
    <mergeCell ref="M157:N157"/>
    <mergeCell ref="M145:N145"/>
    <mergeCell ref="M146:N146"/>
    <mergeCell ref="M147:N147"/>
    <mergeCell ref="M148:N148"/>
    <mergeCell ref="M149:N149"/>
    <mergeCell ref="M150:N150"/>
    <mergeCell ref="M143:N143"/>
    <mergeCell ref="M144:N144"/>
    <mergeCell ref="M141:N141"/>
    <mergeCell ref="M142:N142"/>
    <mergeCell ref="T16:T18"/>
    <mergeCell ref="U16:U18"/>
    <mergeCell ref="W16:W18"/>
    <mergeCell ref="A110:A112"/>
    <mergeCell ref="M115:N115"/>
    <mergeCell ref="M116:N116"/>
    <mergeCell ref="A5:S5"/>
    <mergeCell ref="R6:S6"/>
    <mergeCell ref="R7:S7"/>
    <mergeCell ref="R9:S9"/>
    <mergeCell ref="R10:S10"/>
    <mergeCell ref="R11:S11"/>
    <mergeCell ref="R12:S12"/>
    <mergeCell ref="D17:D18"/>
    <mergeCell ref="E17:E18"/>
    <mergeCell ref="F17:F18"/>
    <mergeCell ref="G17:G18"/>
    <mergeCell ref="H17:H18"/>
    <mergeCell ref="I17:I18"/>
    <mergeCell ref="J17:J18"/>
    <mergeCell ref="L16:L18"/>
    <mergeCell ref="A16:A18"/>
    <mergeCell ref="B16:B18"/>
    <mergeCell ref="C16:C18"/>
    <mergeCell ref="X6:X8"/>
    <mergeCell ref="N12:O12"/>
    <mergeCell ref="B172:B179"/>
    <mergeCell ref="C179:F179"/>
    <mergeCell ref="B192:C192"/>
    <mergeCell ref="B193:C193"/>
    <mergeCell ref="B194:C194"/>
    <mergeCell ref="B197:C197"/>
    <mergeCell ref="B198:C198"/>
    <mergeCell ref="D16:F16"/>
    <mergeCell ref="G16:J16"/>
    <mergeCell ref="K16:K18"/>
    <mergeCell ref="H13:J13"/>
    <mergeCell ref="E15:F15"/>
    <mergeCell ref="R13:S13"/>
    <mergeCell ref="R14:S14"/>
    <mergeCell ref="R15:S15"/>
    <mergeCell ref="A6:D15"/>
    <mergeCell ref="J10:K10"/>
    <mergeCell ref="J11:K11"/>
    <mergeCell ref="J12:K12"/>
    <mergeCell ref="V16:V18"/>
    <mergeCell ref="N16:S18"/>
    <mergeCell ref="M16:M18"/>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52:AE152">
    <cfRule type="cellIs" dxfId="239" priority="5" operator="greaterThan">
      <formula>0</formula>
    </cfRule>
  </conditionalFormatting>
  <conditionalFormatting sqref="AN117:AY124">
    <cfRule type="cellIs" dxfId="238" priority="8" operator="greaterThan">
      <formula>0</formula>
    </cfRule>
  </conditionalFormatting>
  <conditionalFormatting sqref="AN127:AU134">
    <cfRule type="cellIs" dxfId="237" priority="7" operator="greaterThan">
      <formula>0</formula>
    </cfRule>
  </conditionalFormatting>
  <conditionalFormatting sqref="AN137:AU144">
    <cfRule type="cellIs" dxfId="236" priority="6" operator="greaterThan">
      <formula>0</formula>
    </cfRule>
  </conditionalFormatting>
  <conditionalFormatting sqref="Y146:AH150 Y153:AH171 AF151:AH152">
    <cfRule type="cellIs" dxfId="235" priority="9" operator="greaterThan">
      <formula>0</formula>
    </cfRule>
  </conditionalFormatting>
  <conditionalFormatting sqref="Y117:AJ124">
    <cfRule type="cellIs" dxfId="234" priority="12" operator="greaterThan">
      <formula>0</formula>
    </cfRule>
  </conditionalFormatting>
  <conditionalFormatting sqref="Y127:AF134">
    <cfRule type="cellIs" dxfId="233" priority="11" operator="greaterThan">
      <formula>0</formula>
    </cfRule>
  </conditionalFormatting>
  <conditionalFormatting sqref="Y137:AF144">
    <cfRule type="cellIs" dxfId="232" priority="10" operator="greaterThan">
      <formula>0</formula>
    </cfRule>
  </conditionalFormatting>
  <conditionalFormatting sqref="B473">
    <cfRule type="duplicateValues" dxfId="231" priority="3"/>
    <cfRule type="colorScale" priority="4">
      <colorScale>
        <cfvo type="min"/>
        <cfvo type="percentile" val="50"/>
        <cfvo type="max"/>
        <color rgb="FFF8696B"/>
        <color rgb="FFFFEB84"/>
        <color rgb="FF63BE7B"/>
      </colorScale>
    </cfRule>
  </conditionalFormatting>
  <conditionalFormatting sqref="B473">
    <cfRule type="duplicateValues" dxfId="230" priority="1"/>
    <cfRule type="colorScale" priority="2">
      <colorScale>
        <cfvo type="min"/>
        <cfvo type="percentile" val="50"/>
        <cfvo type="max"/>
        <color rgb="FFF8696B"/>
        <color rgb="FFFFEB84"/>
        <color rgb="FF63BE7B"/>
      </colorScale>
    </cfRule>
  </conditionalFormatting>
  <conditionalFormatting sqref="B474:B483">
    <cfRule type="duplicateValues" dxfId="229" priority="13"/>
    <cfRule type="colorScale" priority="14">
      <colorScale>
        <cfvo type="min"/>
        <cfvo type="percentile" val="50"/>
        <cfvo type="max"/>
        <color rgb="FFF8696B"/>
        <color rgb="FFFFEB84"/>
        <color rgb="FF63BE7B"/>
      </colorScale>
    </cfRule>
  </conditionalFormatting>
  <conditionalFormatting sqref="B473:B483">
    <cfRule type="duplicateValues" dxfId="228" priority="15"/>
  </conditionalFormatting>
  <dataValidations count="8">
    <dataValidation type="list" allowBlank="1" showInputMessage="1" showErrorMessage="1" sqref="J166:J167 J150:J151 J145:J147 J136:J137 J158:J160" xr:uid="{BC7CB20F-6935-41B2-B6D6-BE0759D3398D}">
      <formula1>"ống, hộp, tròn đặc, la dẹt,V"</formula1>
    </dataValidation>
    <dataValidation type="list" allowBlank="1" showInputMessage="1" showErrorMessage="1" sqref="J138:J144 J161:J165 J148:J149 J152:J157 J134:J135" xr:uid="{3DD3236D-9572-4EAE-A5B1-F7519240DD86}">
      <formula1>"ống, hộp,vuông, tròn đặc, la dẹt,V"</formula1>
    </dataValidation>
    <dataValidation type="list" allowBlank="1" showInputMessage="1" showErrorMessage="1" sqref="J129:J133 J117:J127" xr:uid="{1D978B56-FA71-4B80-BE34-15ACB73D1E3F}">
      <formula1>"Ống, Hộp,Vuông, Tròn Đặc, La Dẹt,V"</formula1>
    </dataValidation>
    <dataValidation type="list" allowBlank="1" showInputMessage="1" showErrorMessage="1" sqref="H116:H167" xr:uid="{D422B145-BED5-4512-BEC7-09C09FE51A83}">
      <formula1>"sắt đen, sắt trắng, sắt kẽm, nhôm"</formula1>
    </dataValidation>
    <dataValidation type="list" allowBlank="1" showInputMessage="1" showErrorMessage="1" sqref="J116 J128" xr:uid="{C99CA488-A88C-47EF-BAE1-18BACB17AAFC}">
      <formula1>"tròn, hộp, la"</formula1>
    </dataValidation>
    <dataValidation type="list" allowBlank="1" showInputMessage="1" showErrorMessage="1" sqref="O136:O137 O166:O167" xr:uid="{7266D344-7722-460B-B6D2-F61DBFB88FD3}">
      <formula1>"kg, cây 6 mét, cây 2.5 mét, cây 3 mét"</formula1>
    </dataValidation>
    <dataValidation type="list" allowBlank="1" showInputMessage="1" showErrorMessage="1" sqref="O129:O133 O117:O127" xr:uid="{71A79343-D9AB-4DEB-B8D7-96D621F3CDE2}">
      <formula1>"kg, cây"</formula1>
    </dataValidation>
    <dataValidation type="list" allowBlank="1" showInputMessage="1" showErrorMessage="1" sqref="B200:B227 C199:C227 B192:C196" xr:uid="{7C68F83F-B07B-4B80-99D4-0C4A2FA71F93}">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113" max="16383" man="1"/>
  </rowBreaks>
  <colBreaks count="1" manualBreakCount="1">
    <brk id="20" max="104857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BI749"/>
  <sheetViews>
    <sheetView zoomScale="7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229:D229"/>
    <mergeCell ref="F229:I229"/>
    <mergeCell ref="K229:M229"/>
    <mergeCell ref="O229:U229"/>
    <mergeCell ref="A234:D234"/>
    <mergeCell ref="F234:I234"/>
    <mergeCell ref="K234:M234"/>
    <mergeCell ref="O234:U234"/>
    <mergeCell ref="I226:J226"/>
    <mergeCell ref="R226:T226"/>
    <mergeCell ref="I227:J227"/>
    <mergeCell ref="R227:T227"/>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I216:J216"/>
    <mergeCell ref="R216:T216"/>
    <mergeCell ref="I217:J217"/>
    <mergeCell ref="R217:T217"/>
    <mergeCell ref="I214:J214"/>
    <mergeCell ref="R214:T214"/>
    <mergeCell ref="I215:J215"/>
    <mergeCell ref="R215:T215"/>
    <mergeCell ref="I220:J220"/>
    <mergeCell ref="R220:T220"/>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04:J204"/>
    <mergeCell ref="R204:T204"/>
    <mergeCell ref="I205:J205"/>
    <mergeCell ref="R205:T205"/>
    <mergeCell ref="I202:J202"/>
    <mergeCell ref="R202:T202"/>
    <mergeCell ref="I203:J203"/>
    <mergeCell ref="R203:T203"/>
    <mergeCell ref="I208:J208"/>
    <mergeCell ref="R208:T208"/>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R190:T191"/>
    <mergeCell ref="I192:J192"/>
    <mergeCell ref="R192:T192"/>
    <mergeCell ref="I193:J193"/>
    <mergeCell ref="R193:T193"/>
    <mergeCell ref="J182:L182"/>
    <mergeCell ref="M182:O182"/>
    <mergeCell ref="P182:R182"/>
    <mergeCell ref="I196:J196"/>
    <mergeCell ref="R196:T196"/>
    <mergeCell ref="A190:A191"/>
    <mergeCell ref="B190:C191"/>
    <mergeCell ref="D190:F190"/>
    <mergeCell ref="G190:G191"/>
    <mergeCell ref="H190:H191"/>
    <mergeCell ref="I190:J191"/>
    <mergeCell ref="K190:Q191"/>
    <mergeCell ref="B170:B171"/>
    <mergeCell ref="C170:C171"/>
    <mergeCell ref="D170:D171"/>
    <mergeCell ref="G170:G171"/>
    <mergeCell ref="D182:H182"/>
    <mergeCell ref="M164:N164"/>
    <mergeCell ref="M165:N165"/>
    <mergeCell ref="M166:N166"/>
    <mergeCell ref="M167:N167"/>
    <mergeCell ref="M156:N156"/>
    <mergeCell ref="M157:N157"/>
    <mergeCell ref="M158:N158"/>
    <mergeCell ref="M159:N159"/>
    <mergeCell ref="M160:N160"/>
    <mergeCell ref="M161:N161"/>
    <mergeCell ref="M155:N155"/>
    <mergeCell ref="M144:N144"/>
    <mergeCell ref="M145:N145"/>
    <mergeCell ref="M146:N146"/>
    <mergeCell ref="M147:N147"/>
    <mergeCell ref="M148:N148"/>
    <mergeCell ref="M149:N149"/>
    <mergeCell ref="M162:N162"/>
    <mergeCell ref="M163:N163"/>
    <mergeCell ref="M138:N138"/>
    <mergeCell ref="M141:N141"/>
    <mergeCell ref="M142:N142"/>
    <mergeCell ref="M143:N143"/>
    <mergeCell ref="M150:N150"/>
    <mergeCell ref="M151:N151"/>
    <mergeCell ref="M152:N152"/>
    <mergeCell ref="M153:N153"/>
    <mergeCell ref="M154:N154"/>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A5:S5"/>
    <mergeCell ref="A6:D15"/>
    <mergeCell ref="R6:S6"/>
    <mergeCell ref="R7:S7"/>
    <mergeCell ref="R9:S9"/>
    <mergeCell ref="J10:K10"/>
    <mergeCell ref="R10:S10"/>
    <mergeCell ref="J11:K11"/>
    <mergeCell ref="R11:S11"/>
    <mergeCell ref="J12:K12"/>
    <mergeCell ref="X6:X8"/>
    <mergeCell ref="N12:O12"/>
    <mergeCell ref="B172:B179"/>
    <mergeCell ref="C179:F179"/>
    <mergeCell ref="B192:C192"/>
    <mergeCell ref="B193:C193"/>
    <mergeCell ref="B194:C194"/>
    <mergeCell ref="B197:C197"/>
    <mergeCell ref="B198:C198"/>
    <mergeCell ref="G16:J16"/>
    <mergeCell ref="K16:K18"/>
    <mergeCell ref="R12:S12"/>
    <mergeCell ref="H13:J13"/>
    <mergeCell ref="R13:S13"/>
    <mergeCell ref="R14:S14"/>
    <mergeCell ref="E15:F15"/>
    <mergeCell ref="R15:S15"/>
    <mergeCell ref="M139:N139"/>
    <mergeCell ref="M140:N140"/>
    <mergeCell ref="M133:N133"/>
    <mergeCell ref="M134:N134"/>
    <mergeCell ref="M135:N135"/>
    <mergeCell ref="M136:N136"/>
    <mergeCell ref="M137:N137"/>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52:AE152">
    <cfRule type="cellIs" dxfId="227" priority="5" operator="greaterThan">
      <formula>0</formula>
    </cfRule>
  </conditionalFormatting>
  <conditionalFormatting sqref="AN117:AY124">
    <cfRule type="cellIs" dxfId="226" priority="8" operator="greaterThan">
      <formula>0</formula>
    </cfRule>
  </conditionalFormatting>
  <conditionalFormatting sqref="AN127:AU134">
    <cfRule type="cellIs" dxfId="225" priority="7" operator="greaterThan">
      <formula>0</formula>
    </cfRule>
  </conditionalFormatting>
  <conditionalFormatting sqref="AN137:AU144">
    <cfRule type="cellIs" dxfId="224" priority="6" operator="greaterThan">
      <formula>0</formula>
    </cfRule>
  </conditionalFormatting>
  <conditionalFormatting sqref="Y146:AH150 Y153:AH171 AF151:AH152">
    <cfRule type="cellIs" dxfId="223" priority="9" operator="greaterThan">
      <formula>0</formula>
    </cfRule>
  </conditionalFormatting>
  <conditionalFormatting sqref="Y117:AJ124">
    <cfRule type="cellIs" dxfId="222" priority="12" operator="greaterThan">
      <formula>0</formula>
    </cfRule>
  </conditionalFormatting>
  <conditionalFormatting sqref="Y127:AF134">
    <cfRule type="cellIs" dxfId="221" priority="11" operator="greaterThan">
      <formula>0</formula>
    </cfRule>
  </conditionalFormatting>
  <conditionalFormatting sqref="Y137:AF144">
    <cfRule type="cellIs" dxfId="220" priority="10" operator="greaterThan">
      <formula>0</formula>
    </cfRule>
  </conditionalFormatting>
  <conditionalFormatting sqref="B473">
    <cfRule type="duplicateValues" dxfId="219" priority="3"/>
    <cfRule type="colorScale" priority="4">
      <colorScale>
        <cfvo type="min"/>
        <cfvo type="percentile" val="50"/>
        <cfvo type="max"/>
        <color rgb="FFF8696B"/>
        <color rgb="FFFFEB84"/>
        <color rgb="FF63BE7B"/>
      </colorScale>
    </cfRule>
  </conditionalFormatting>
  <conditionalFormatting sqref="B473">
    <cfRule type="duplicateValues" dxfId="218" priority="1"/>
    <cfRule type="colorScale" priority="2">
      <colorScale>
        <cfvo type="min"/>
        <cfvo type="percentile" val="50"/>
        <cfvo type="max"/>
        <color rgb="FFF8696B"/>
        <color rgb="FFFFEB84"/>
        <color rgb="FF63BE7B"/>
      </colorScale>
    </cfRule>
  </conditionalFormatting>
  <conditionalFormatting sqref="B474:B483">
    <cfRule type="duplicateValues" dxfId="217" priority="13"/>
    <cfRule type="colorScale" priority="14">
      <colorScale>
        <cfvo type="min"/>
        <cfvo type="percentile" val="50"/>
        <cfvo type="max"/>
        <color rgb="FFF8696B"/>
        <color rgb="FFFFEB84"/>
        <color rgb="FF63BE7B"/>
      </colorScale>
    </cfRule>
  </conditionalFormatting>
  <conditionalFormatting sqref="B473:B483">
    <cfRule type="duplicateValues" dxfId="216" priority="15"/>
  </conditionalFormatting>
  <dataValidations count="8">
    <dataValidation type="list" allowBlank="1" showInputMessage="1" showErrorMessage="1" sqref="J129:J133 J117:J127" xr:uid="{E23158CD-74E8-4183-BB25-F683EA7D664B}">
      <formula1>"Ống, Hộp,Vuông, Tròn Đặc, La Dẹt,V"</formula1>
    </dataValidation>
    <dataValidation type="list" allowBlank="1" showInputMessage="1" showErrorMessage="1" sqref="J138:J144 J161:J165 J148:J149 J152:J157 J134:J135" xr:uid="{AF884D91-548F-40D8-871E-802BF8440D6A}">
      <formula1>"ống, hộp,vuông, tròn đặc, la dẹt,V"</formula1>
    </dataValidation>
    <dataValidation type="list" allowBlank="1" showInputMessage="1" showErrorMessage="1" sqref="J166:J167 J150:J151 J145:J147 J136:J137 J158:J160" xr:uid="{ED6E41C9-85A7-4E7D-BAA7-824B5EAC9163}">
      <formula1>"ống, hộp, tròn đặc, la dẹt,V"</formula1>
    </dataValidation>
    <dataValidation type="list" allowBlank="1" showInputMessage="1" showErrorMessage="1" sqref="H116:H167" xr:uid="{13D9A548-1603-40FC-9091-4A0F7CBE564B}">
      <formula1>"sắt đen, sắt trắng, sắt kẽm, nhôm"</formula1>
    </dataValidation>
    <dataValidation type="list" allowBlank="1" showInputMessage="1" showErrorMessage="1" sqref="J116 J128" xr:uid="{F2641594-27D3-4671-B61A-12EFBCB18CAF}">
      <formula1>"tròn, hộp, la"</formula1>
    </dataValidation>
    <dataValidation type="list" allowBlank="1" showInputMessage="1" showErrorMessage="1" sqref="O136:O137 O166:O167" xr:uid="{BFF7DEFF-C028-48A7-ABD8-6FF49D26E229}">
      <formula1>"kg, cây 6 mét, cây 2.5 mét, cây 3 mét"</formula1>
    </dataValidation>
    <dataValidation type="list" allowBlank="1" showInputMessage="1" showErrorMessage="1" sqref="O129:O133 O117:O127" xr:uid="{857F5B0E-2789-4466-BB23-BA73514A9468}">
      <formula1>"kg, cây"</formula1>
    </dataValidation>
    <dataValidation type="list" allowBlank="1" showInputMessage="1" showErrorMessage="1" sqref="B200:B227 C199:C227 B192:C196" xr:uid="{D497835E-2D50-42E9-A98C-B20249CF0C0C}">
      <formula1>VatTu</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A1:BI749"/>
  <sheetViews>
    <sheetView zoomScale="7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229:D229"/>
    <mergeCell ref="F229:I229"/>
    <mergeCell ref="K229:M229"/>
    <mergeCell ref="O229:U229"/>
    <mergeCell ref="A234:D234"/>
    <mergeCell ref="F234:I234"/>
    <mergeCell ref="K234:M234"/>
    <mergeCell ref="O234:U234"/>
    <mergeCell ref="I226:J226"/>
    <mergeCell ref="R226:T226"/>
    <mergeCell ref="I227:J227"/>
    <mergeCell ref="R227:T227"/>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I216:J216"/>
    <mergeCell ref="R216:T216"/>
    <mergeCell ref="I217:J217"/>
    <mergeCell ref="R217:T217"/>
    <mergeCell ref="I214:J214"/>
    <mergeCell ref="R214:T214"/>
    <mergeCell ref="I215:J215"/>
    <mergeCell ref="R215:T215"/>
    <mergeCell ref="I220:J220"/>
    <mergeCell ref="R220:T220"/>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04:J204"/>
    <mergeCell ref="R204:T204"/>
    <mergeCell ref="I205:J205"/>
    <mergeCell ref="R205:T205"/>
    <mergeCell ref="I202:J202"/>
    <mergeCell ref="R202:T202"/>
    <mergeCell ref="I203:J203"/>
    <mergeCell ref="R203:T203"/>
    <mergeCell ref="I208:J208"/>
    <mergeCell ref="R208:T208"/>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R190:T191"/>
    <mergeCell ref="I192:J192"/>
    <mergeCell ref="R192:T192"/>
    <mergeCell ref="I193:J193"/>
    <mergeCell ref="R193:T193"/>
    <mergeCell ref="J182:L182"/>
    <mergeCell ref="M182:O182"/>
    <mergeCell ref="P182:R182"/>
    <mergeCell ref="I196:J196"/>
    <mergeCell ref="R196:T196"/>
    <mergeCell ref="A190:A191"/>
    <mergeCell ref="B190:C191"/>
    <mergeCell ref="D190:F190"/>
    <mergeCell ref="G190:G191"/>
    <mergeCell ref="H190:H191"/>
    <mergeCell ref="I190:J191"/>
    <mergeCell ref="K190:Q191"/>
    <mergeCell ref="B170:B171"/>
    <mergeCell ref="C170:C171"/>
    <mergeCell ref="D170:D171"/>
    <mergeCell ref="G170:G171"/>
    <mergeCell ref="D182:H182"/>
    <mergeCell ref="M164:N164"/>
    <mergeCell ref="M165:N165"/>
    <mergeCell ref="M166:N166"/>
    <mergeCell ref="M167:N167"/>
    <mergeCell ref="M156:N156"/>
    <mergeCell ref="M157:N157"/>
    <mergeCell ref="M158:N158"/>
    <mergeCell ref="M159:N159"/>
    <mergeCell ref="M160:N160"/>
    <mergeCell ref="M161:N161"/>
    <mergeCell ref="M155:N155"/>
    <mergeCell ref="M144:N144"/>
    <mergeCell ref="M145:N145"/>
    <mergeCell ref="M146:N146"/>
    <mergeCell ref="M147:N147"/>
    <mergeCell ref="M148:N148"/>
    <mergeCell ref="M149:N149"/>
    <mergeCell ref="M162:N162"/>
    <mergeCell ref="M163:N163"/>
    <mergeCell ref="M138:N138"/>
    <mergeCell ref="M141:N141"/>
    <mergeCell ref="M142:N142"/>
    <mergeCell ref="M143:N143"/>
    <mergeCell ref="M150:N150"/>
    <mergeCell ref="M151:N151"/>
    <mergeCell ref="M152:N152"/>
    <mergeCell ref="M153:N153"/>
    <mergeCell ref="M154:N154"/>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A5:S5"/>
    <mergeCell ref="A6:D15"/>
    <mergeCell ref="R6:S6"/>
    <mergeCell ref="R7:S7"/>
    <mergeCell ref="R9:S9"/>
    <mergeCell ref="J10:K10"/>
    <mergeCell ref="R10:S10"/>
    <mergeCell ref="J11:K11"/>
    <mergeCell ref="R11:S11"/>
    <mergeCell ref="J12:K12"/>
    <mergeCell ref="X6:X8"/>
    <mergeCell ref="N12:O12"/>
    <mergeCell ref="B172:B179"/>
    <mergeCell ref="C179:F179"/>
    <mergeCell ref="B192:C192"/>
    <mergeCell ref="B193:C193"/>
    <mergeCell ref="B194:C194"/>
    <mergeCell ref="B197:C197"/>
    <mergeCell ref="B198:C198"/>
    <mergeCell ref="G16:J16"/>
    <mergeCell ref="K16:K18"/>
    <mergeCell ref="R12:S12"/>
    <mergeCell ref="H13:J13"/>
    <mergeCell ref="R13:S13"/>
    <mergeCell ref="R14:S14"/>
    <mergeCell ref="E15:F15"/>
    <mergeCell ref="R15:S15"/>
    <mergeCell ref="M139:N139"/>
    <mergeCell ref="M140:N140"/>
    <mergeCell ref="M133:N133"/>
    <mergeCell ref="M134:N134"/>
    <mergeCell ref="M135:N135"/>
    <mergeCell ref="M136:N136"/>
    <mergeCell ref="M137:N137"/>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52:AE152">
    <cfRule type="cellIs" dxfId="215" priority="5" operator="greaterThan">
      <formula>0</formula>
    </cfRule>
  </conditionalFormatting>
  <conditionalFormatting sqref="AN117:AY124">
    <cfRule type="cellIs" dxfId="214" priority="8" operator="greaterThan">
      <formula>0</formula>
    </cfRule>
  </conditionalFormatting>
  <conditionalFormatting sqref="AN127:AU134">
    <cfRule type="cellIs" dxfId="213" priority="7" operator="greaterThan">
      <formula>0</formula>
    </cfRule>
  </conditionalFormatting>
  <conditionalFormatting sqref="AN137:AU144">
    <cfRule type="cellIs" dxfId="212" priority="6" operator="greaterThan">
      <formula>0</formula>
    </cfRule>
  </conditionalFormatting>
  <conditionalFormatting sqref="Y146:AH150 Y153:AH171 AF151:AH152">
    <cfRule type="cellIs" dxfId="211" priority="9" operator="greaterThan">
      <formula>0</formula>
    </cfRule>
  </conditionalFormatting>
  <conditionalFormatting sqref="Y117:AJ124">
    <cfRule type="cellIs" dxfId="210" priority="12" operator="greaterThan">
      <formula>0</formula>
    </cfRule>
  </conditionalFormatting>
  <conditionalFormatting sqref="Y127:AF134">
    <cfRule type="cellIs" dxfId="209" priority="11" operator="greaterThan">
      <formula>0</formula>
    </cfRule>
  </conditionalFormatting>
  <conditionalFormatting sqref="Y137:AF144">
    <cfRule type="cellIs" dxfId="208" priority="10" operator="greaterThan">
      <formula>0</formula>
    </cfRule>
  </conditionalFormatting>
  <conditionalFormatting sqref="B473">
    <cfRule type="duplicateValues" dxfId="207" priority="3"/>
    <cfRule type="colorScale" priority="4">
      <colorScale>
        <cfvo type="min"/>
        <cfvo type="percentile" val="50"/>
        <cfvo type="max"/>
        <color rgb="FFF8696B"/>
        <color rgb="FFFFEB84"/>
        <color rgb="FF63BE7B"/>
      </colorScale>
    </cfRule>
  </conditionalFormatting>
  <conditionalFormatting sqref="B473">
    <cfRule type="duplicateValues" dxfId="206" priority="1"/>
    <cfRule type="colorScale" priority="2">
      <colorScale>
        <cfvo type="min"/>
        <cfvo type="percentile" val="50"/>
        <cfvo type="max"/>
        <color rgb="FFF8696B"/>
        <color rgb="FFFFEB84"/>
        <color rgb="FF63BE7B"/>
      </colorScale>
    </cfRule>
  </conditionalFormatting>
  <conditionalFormatting sqref="B474:B483">
    <cfRule type="duplicateValues" dxfId="205" priority="13"/>
    <cfRule type="colorScale" priority="14">
      <colorScale>
        <cfvo type="min"/>
        <cfvo type="percentile" val="50"/>
        <cfvo type="max"/>
        <color rgb="FFF8696B"/>
        <color rgb="FFFFEB84"/>
        <color rgb="FF63BE7B"/>
      </colorScale>
    </cfRule>
  </conditionalFormatting>
  <conditionalFormatting sqref="B473:B483">
    <cfRule type="duplicateValues" dxfId="204" priority="15"/>
  </conditionalFormatting>
  <dataValidations count="8">
    <dataValidation type="list" allowBlank="1" showInputMessage="1" showErrorMessage="1" sqref="J129:J133 J117:J127" xr:uid="{ADF709B3-048F-43FB-B172-FFC1335BAC0D}">
      <formula1>"Ống, Hộp,Vuông, Tròn Đặc, La Dẹt,V"</formula1>
    </dataValidation>
    <dataValidation type="list" allowBlank="1" showInputMessage="1" showErrorMessage="1" sqref="J138:J144 J161:J165 J148:J149 J152:J157 J134:J135" xr:uid="{472E5E37-9D01-4C96-B19A-3A77B9C12EF0}">
      <formula1>"ống, hộp,vuông, tròn đặc, la dẹt,V"</formula1>
    </dataValidation>
    <dataValidation type="list" allowBlank="1" showInputMessage="1" showErrorMessage="1" sqref="J166:J167 J150:J151 J145:J147 J136:J137 J158:J160" xr:uid="{75154C54-4BB8-4724-A88C-D7E3576EE891}">
      <formula1>"ống, hộp, tròn đặc, la dẹt,V"</formula1>
    </dataValidation>
    <dataValidation type="list" allowBlank="1" showInputMessage="1" showErrorMessage="1" sqref="H116:H167" xr:uid="{F6C3690C-D02A-4696-AD3E-E9847D91B75C}">
      <formula1>"sắt đen, sắt trắng, sắt kẽm, nhôm"</formula1>
    </dataValidation>
    <dataValidation type="list" allowBlank="1" showInputMessage="1" showErrorMessage="1" sqref="J116 J128" xr:uid="{BA0B17D0-2821-4749-A0FE-D6CD539458EC}">
      <formula1>"tròn, hộp, la"</formula1>
    </dataValidation>
    <dataValidation type="list" allowBlank="1" showInputMessage="1" showErrorMessage="1" sqref="O136:O137 O166:O167" xr:uid="{152D3211-75FC-4619-B58C-C96E0AF2E4C9}">
      <formula1>"kg, cây 6 mét, cây 2.5 mét, cây 3 mét"</formula1>
    </dataValidation>
    <dataValidation type="list" allowBlank="1" showInputMessage="1" showErrorMessage="1" sqref="O129:O133 O117:O127" xr:uid="{8FBADD5B-59C6-4184-9174-F3B3FD7E9497}">
      <formula1>"kg, cây"</formula1>
    </dataValidation>
    <dataValidation type="list" allowBlank="1" showInputMessage="1" showErrorMessage="1" sqref="B200:B227 C199:C227 B192:C196" xr:uid="{36465475-B456-4ED8-8636-3908DF77F63B}">
      <formula1>VatTu</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229:D229"/>
    <mergeCell ref="F229:I229"/>
    <mergeCell ref="K229:M229"/>
    <mergeCell ref="O229:U229"/>
    <mergeCell ref="A234:D234"/>
    <mergeCell ref="F234:I234"/>
    <mergeCell ref="K234:M234"/>
    <mergeCell ref="O234:U234"/>
    <mergeCell ref="I226:J226"/>
    <mergeCell ref="R226:T226"/>
    <mergeCell ref="I227:J227"/>
    <mergeCell ref="R227:T227"/>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I216:J216"/>
    <mergeCell ref="R216:T216"/>
    <mergeCell ref="I217:J217"/>
    <mergeCell ref="R217:T217"/>
    <mergeCell ref="I214:J214"/>
    <mergeCell ref="R214:T214"/>
    <mergeCell ref="I215:J215"/>
    <mergeCell ref="R215:T215"/>
    <mergeCell ref="I220:J220"/>
    <mergeCell ref="R220:T220"/>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04:J204"/>
    <mergeCell ref="R204:T204"/>
    <mergeCell ref="I205:J205"/>
    <mergeCell ref="R205:T205"/>
    <mergeCell ref="I202:J202"/>
    <mergeCell ref="R202:T202"/>
    <mergeCell ref="I203:J203"/>
    <mergeCell ref="R203:T203"/>
    <mergeCell ref="I208:J208"/>
    <mergeCell ref="R208:T208"/>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R190:T191"/>
    <mergeCell ref="I192:J192"/>
    <mergeCell ref="R192:T192"/>
    <mergeCell ref="I193:J193"/>
    <mergeCell ref="R193:T193"/>
    <mergeCell ref="J182:L182"/>
    <mergeCell ref="M182:O182"/>
    <mergeCell ref="P182:R182"/>
    <mergeCell ref="I196:J196"/>
    <mergeCell ref="R196:T196"/>
    <mergeCell ref="A190:A191"/>
    <mergeCell ref="B190:C191"/>
    <mergeCell ref="D190:F190"/>
    <mergeCell ref="G190:G191"/>
    <mergeCell ref="H190:H191"/>
    <mergeCell ref="I190:J191"/>
    <mergeCell ref="K190:Q191"/>
    <mergeCell ref="B170:B171"/>
    <mergeCell ref="C170:C171"/>
    <mergeCell ref="D170:D171"/>
    <mergeCell ref="G170:G171"/>
    <mergeCell ref="D182:H182"/>
    <mergeCell ref="M164:N164"/>
    <mergeCell ref="M165:N165"/>
    <mergeCell ref="M166:N166"/>
    <mergeCell ref="M167:N167"/>
    <mergeCell ref="M156:N156"/>
    <mergeCell ref="M157:N157"/>
    <mergeCell ref="M158:N158"/>
    <mergeCell ref="M159:N159"/>
    <mergeCell ref="M160:N160"/>
    <mergeCell ref="M161:N161"/>
    <mergeCell ref="M155:N155"/>
    <mergeCell ref="M144:N144"/>
    <mergeCell ref="M145:N145"/>
    <mergeCell ref="M146:N146"/>
    <mergeCell ref="M147:N147"/>
    <mergeCell ref="M148:N148"/>
    <mergeCell ref="M149:N149"/>
    <mergeCell ref="M162:N162"/>
    <mergeCell ref="M163:N163"/>
    <mergeCell ref="M138:N138"/>
    <mergeCell ref="M141:N141"/>
    <mergeCell ref="M142:N142"/>
    <mergeCell ref="M143:N143"/>
    <mergeCell ref="M150:N150"/>
    <mergeCell ref="M151:N151"/>
    <mergeCell ref="M152:N152"/>
    <mergeCell ref="M153:N153"/>
    <mergeCell ref="M154:N154"/>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A5:S5"/>
    <mergeCell ref="A6:D15"/>
    <mergeCell ref="R6:S6"/>
    <mergeCell ref="R7:S7"/>
    <mergeCell ref="R9:S9"/>
    <mergeCell ref="J10:K10"/>
    <mergeCell ref="R10:S10"/>
    <mergeCell ref="J11:K11"/>
    <mergeCell ref="R11:S11"/>
    <mergeCell ref="J12:K12"/>
    <mergeCell ref="X6:X8"/>
    <mergeCell ref="N12:O12"/>
    <mergeCell ref="B172:B179"/>
    <mergeCell ref="C179:F179"/>
    <mergeCell ref="B192:C192"/>
    <mergeCell ref="B193:C193"/>
    <mergeCell ref="B194:C194"/>
    <mergeCell ref="B197:C197"/>
    <mergeCell ref="B198:C198"/>
    <mergeCell ref="G16:J16"/>
    <mergeCell ref="K16:K18"/>
    <mergeCell ref="R12:S12"/>
    <mergeCell ref="H13:J13"/>
    <mergeCell ref="R13:S13"/>
    <mergeCell ref="R14:S14"/>
    <mergeCell ref="E15:F15"/>
    <mergeCell ref="R15:S15"/>
    <mergeCell ref="M139:N139"/>
    <mergeCell ref="M140:N140"/>
    <mergeCell ref="M133:N133"/>
    <mergeCell ref="M134:N134"/>
    <mergeCell ref="M135:N135"/>
    <mergeCell ref="M136:N136"/>
    <mergeCell ref="M137:N137"/>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52:AE152">
    <cfRule type="cellIs" dxfId="203" priority="5" operator="greaterThan">
      <formula>0</formula>
    </cfRule>
  </conditionalFormatting>
  <conditionalFormatting sqref="AN117:AY124">
    <cfRule type="cellIs" dxfId="202" priority="8" operator="greaterThan">
      <formula>0</formula>
    </cfRule>
  </conditionalFormatting>
  <conditionalFormatting sqref="AN127:AU134">
    <cfRule type="cellIs" dxfId="201" priority="7" operator="greaterThan">
      <formula>0</formula>
    </cfRule>
  </conditionalFormatting>
  <conditionalFormatting sqref="AN137:AU144">
    <cfRule type="cellIs" dxfId="200" priority="6" operator="greaterThan">
      <formula>0</formula>
    </cfRule>
  </conditionalFormatting>
  <conditionalFormatting sqref="Y146:AH150 Y153:AH171 AF151:AH152">
    <cfRule type="cellIs" dxfId="199" priority="9" operator="greaterThan">
      <formula>0</formula>
    </cfRule>
  </conditionalFormatting>
  <conditionalFormatting sqref="Y117:AJ124">
    <cfRule type="cellIs" dxfId="198" priority="12" operator="greaterThan">
      <formula>0</formula>
    </cfRule>
  </conditionalFormatting>
  <conditionalFormatting sqref="Y127:AF134">
    <cfRule type="cellIs" dxfId="197" priority="11" operator="greaterThan">
      <formula>0</formula>
    </cfRule>
  </conditionalFormatting>
  <conditionalFormatting sqref="Y137:AF144">
    <cfRule type="cellIs" dxfId="196" priority="10" operator="greaterThan">
      <formula>0</formula>
    </cfRule>
  </conditionalFormatting>
  <conditionalFormatting sqref="B473">
    <cfRule type="duplicateValues" dxfId="195" priority="3"/>
    <cfRule type="colorScale" priority="4">
      <colorScale>
        <cfvo type="min"/>
        <cfvo type="percentile" val="50"/>
        <cfvo type="max"/>
        <color rgb="FFF8696B"/>
        <color rgb="FFFFEB84"/>
        <color rgb="FF63BE7B"/>
      </colorScale>
    </cfRule>
  </conditionalFormatting>
  <conditionalFormatting sqref="B473">
    <cfRule type="duplicateValues" dxfId="194" priority="1"/>
    <cfRule type="colorScale" priority="2">
      <colorScale>
        <cfvo type="min"/>
        <cfvo type="percentile" val="50"/>
        <cfvo type="max"/>
        <color rgb="FFF8696B"/>
        <color rgb="FFFFEB84"/>
        <color rgb="FF63BE7B"/>
      </colorScale>
    </cfRule>
  </conditionalFormatting>
  <conditionalFormatting sqref="B474:B483">
    <cfRule type="duplicateValues" dxfId="193" priority="13"/>
    <cfRule type="colorScale" priority="14">
      <colorScale>
        <cfvo type="min"/>
        <cfvo type="percentile" val="50"/>
        <cfvo type="max"/>
        <color rgb="FFF8696B"/>
        <color rgb="FFFFEB84"/>
        <color rgb="FF63BE7B"/>
      </colorScale>
    </cfRule>
  </conditionalFormatting>
  <conditionalFormatting sqref="B473:B483">
    <cfRule type="duplicateValues" dxfId="192" priority="15"/>
  </conditionalFormatting>
  <dataValidations count="8">
    <dataValidation type="list" allowBlank="1" showInputMessage="1" showErrorMessage="1" sqref="J129:J133 J117:J127" xr:uid="{C27B307C-3D41-450E-B038-498119181AE4}">
      <formula1>"Ống, Hộp,Vuông, Tròn Đặc, La Dẹt,V"</formula1>
    </dataValidation>
    <dataValidation type="list" allowBlank="1" showInputMessage="1" showErrorMessage="1" sqref="J138:J144 J161:J165 J148:J149 J152:J157 J134:J135" xr:uid="{C02D9C9A-4272-4C0A-B2BF-EEB55E5753B1}">
      <formula1>"ống, hộp,vuông, tròn đặc, la dẹt,V"</formula1>
    </dataValidation>
    <dataValidation type="list" allowBlank="1" showInputMessage="1" showErrorMessage="1" sqref="J166:J167 J150:J151 J145:J147 J136:J137 J158:J160" xr:uid="{4C46DA1F-A974-4F42-B63D-4C9658AF260B}">
      <formula1>"ống, hộp, tròn đặc, la dẹt,V"</formula1>
    </dataValidation>
    <dataValidation type="list" allowBlank="1" showInputMessage="1" showErrorMessage="1" sqref="H116:H167" xr:uid="{1F303EAD-5514-4B36-9539-4523D44BA870}">
      <formula1>"sắt đen, sắt trắng, sắt kẽm, nhôm"</formula1>
    </dataValidation>
    <dataValidation type="list" allowBlank="1" showInputMessage="1" showErrorMessage="1" sqref="J116 J128" xr:uid="{E0310AAB-60AE-49EE-A5DA-884D34BCC1B1}">
      <formula1>"tròn, hộp, la"</formula1>
    </dataValidation>
    <dataValidation type="list" allowBlank="1" showInputMessage="1" showErrorMessage="1" sqref="O136:O137 O166:O167" xr:uid="{1445AEEE-84D5-4FD9-86F8-7001CC307487}">
      <formula1>"kg, cây 6 mét, cây 2.5 mét, cây 3 mét"</formula1>
    </dataValidation>
    <dataValidation type="list" allowBlank="1" showInputMessage="1" showErrorMessage="1" sqref="O129:O133 O117:O127" xr:uid="{5E09C386-D4B1-49BA-AD50-E035D035A927}">
      <formula1>"kg, cây"</formula1>
    </dataValidation>
    <dataValidation type="list" allowBlank="1" showInputMessage="1" showErrorMessage="1" sqref="B200:B227 C199:C227 B192:C196" xr:uid="{C70BF966-2569-42E1-808B-D45FB2D72DDF}">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113" max="16383"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BI749"/>
  <sheetViews>
    <sheetView zoomScale="7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229:D229"/>
    <mergeCell ref="F229:I229"/>
    <mergeCell ref="K229:M229"/>
    <mergeCell ref="O229:U229"/>
    <mergeCell ref="A234:D234"/>
    <mergeCell ref="F234:I234"/>
    <mergeCell ref="K234:M234"/>
    <mergeCell ref="O234:U234"/>
    <mergeCell ref="I226:J226"/>
    <mergeCell ref="R226:T226"/>
    <mergeCell ref="I227:J227"/>
    <mergeCell ref="R227:T227"/>
    <mergeCell ref="I221:J221"/>
    <mergeCell ref="R221:T221"/>
    <mergeCell ref="I218:J218"/>
    <mergeCell ref="R218:T218"/>
    <mergeCell ref="I219:J219"/>
    <mergeCell ref="R219:T219"/>
    <mergeCell ref="I224:J224"/>
    <mergeCell ref="R224:T224"/>
    <mergeCell ref="I225:J225"/>
    <mergeCell ref="R225:T225"/>
    <mergeCell ref="I222:J222"/>
    <mergeCell ref="R222:T222"/>
    <mergeCell ref="I223:J223"/>
    <mergeCell ref="R223:T223"/>
    <mergeCell ref="I216:J216"/>
    <mergeCell ref="R216:T216"/>
    <mergeCell ref="I217:J217"/>
    <mergeCell ref="R217:T217"/>
    <mergeCell ref="I214:J214"/>
    <mergeCell ref="R214:T214"/>
    <mergeCell ref="I215:J215"/>
    <mergeCell ref="R215:T215"/>
    <mergeCell ref="I220:J220"/>
    <mergeCell ref="R220:T220"/>
    <mergeCell ref="I209:J209"/>
    <mergeCell ref="R209:T209"/>
    <mergeCell ref="I206:J206"/>
    <mergeCell ref="R206:T206"/>
    <mergeCell ref="I207:J207"/>
    <mergeCell ref="R207:T207"/>
    <mergeCell ref="I212:J212"/>
    <mergeCell ref="R212:T212"/>
    <mergeCell ref="I213:J213"/>
    <mergeCell ref="R213:T213"/>
    <mergeCell ref="I210:J210"/>
    <mergeCell ref="R210:T210"/>
    <mergeCell ref="I211:J211"/>
    <mergeCell ref="R211:T211"/>
    <mergeCell ref="I204:J204"/>
    <mergeCell ref="R204:T204"/>
    <mergeCell ref="I205:J205"/>
    <mergeCell ref="R205:T205"/>
    <mergeCell ref="I202:J202"/>
    <mergeCell ref="R202:T202"/>
    <mergeCell ref="I203:J203"/>
    <mergeCell ref="R203:T203"/>
    <mergeCell ref="I208:J208"/>
    <mergeCell ref="R208:T208"/>
    <mergeCell ref="I197:J197"/>
    <mergeCell ref="R197:T197"/>
    <mergeCell ref="I194:J194"/>
    <mergeCell ref="R194:T194"/>
    <mergeCell ref="I195:J195"/>
    <mergeCell ref="R195:T195"/>
    <mergeCell ref="I200:J200"/>
    <mergeCell ref="R200:T200"/>
    <mergeCell ref="I201:J201"/>
    <mergeCell ref="R201:T201"/>
    <mergeCell ref="I198:J198"/>
    <mergeCell ref="R198:T198"/>
    <mergeCell ref="I199:J199"/>
    <mergeCell ref="R199:T199"/>
    <mergeCell ref="R190:T191"/>
    <mergeCell ref="I192:J192"/>
    <mergeCell ref="R192:T192"/>
    <mergeCell ref="I193:J193"/>
    <mergeCell ref="R193:T193"/>
    <mergeCell ref="J182:L182"/>
    <mergeCell ref="M182:O182"/>
    <mergeCell ref="P182:R182"/>
    <mergeCell ref="I196:J196"/>
    <mergeCell ref="R196:T196"/>
    <mergeCell ref="M167:N167"/>
    <mergeCell ref="M156:N156"/>
    <mergeCell ref="M157:N157"/>
    <mergeCell ref="M158:N158"/>
    <mergeCell ref="M159:N159"/>
    <mergeCell ref="M160:N160"/>
    <mergeCell ref="M161:N161"/>
    <mergeCell ref="A190:A191"/>
    <mergeCell ref="B190:C191"/>
    <mergeCell ref="D190:F190"/>
    <mergeCell ref="G190:G191"/>
    <mergeCell ref="H190:H191"/>
    <mergeCell ref="I190:J191"/>
    <mergeCell ref="K190:Q191"/>
    <mergeCell ref="B170:B171"/>
    <mergeCell ref="C170:C171"/>
    <mergeCell ref="D170:D171"/>
    <mergeCell ref="G170:G171"/>
    <mergeCell ref="D182:H182"/>
    <mergeCell ref="M146:N146"/>
    <mergeCell ref="M147:N147"/>
    <mergeCell ref="M148:N148"/>
    <mergeCell ref="M149:N149"/>
    <mergeCell ref="M162:N162"/>
    <mergeCell ref="M163:N163"/>
    <mergeCell ref="M164:N164"/>
    <mergeCell ref="M165:N165"/>
    <mergeCell ref="M166:N166"/>
    <mergeCell ref="A110:A112"/>
    <mergeCell ref="M115:N115"/>
    <mergeCell ref="M116:N116"/>
    <mergeCell ref="M138:N138"/>
    <mergeCell ref="M139:N139"/>
    <mergeCell ref="M140:N140"/>
    <mergeCell ref="M133:N133"/>
    <mergeCell ref="M134:N134"/>
    <mergeCell ref="M135:N135"/>
    <mergeCell ref="M136:N136"/>
    <mergeCell ref="M137:N137"/>
    <mergeCell ref="A16:A18"/>
    <mergeCell ref="B16:B18"/>
    <mergeCell ref="C16:C18"/>
    <mergeCell ref="D16:F16"/>
    <mergeCell ref="G16:J16"/>
    <mergeCell ref="K16:K18"/>
    <mergeCell ref="R12:S12"/>
    <mergeCell ref="H13:J13"/>
    <mergeCell ref="R13:S13"/>
    <mergeCell ref="R14:S14"/>
    <mergeCell ref="E15:F15"/>
    <mergeCell ref="R15:S15"/>
    <mergeCell ref="D17:D18"/>
    <mergeCell ref="E17:E18"/>
    <mergeCell ref="F17:F18"/>
    <mergeCell ref="G17:G18"/>
    <mergeCell ref="H17:H18"/>
    <mergeCell ref="I17:I18"/>
    <mergeCell ref="J17:J18"/>
    <mergeCell ref="L16:L18"/>
    <mergeCell ref="M16:M18"/>
    <mergeCell ref="N16:S18"/>
    <mergeCell ref="A5:S5"/>
    <mergeCell ref="A6:D15"/>
    <mergeCell ref="R6:S6"/>
    <mergeCell ref="R7:S7"/>
    <mergeCell ref="R9:S9"/>
    <mergeCell ref="J10:K10"/>
    <mergeCell ref="R10:S10"/>
    <mergeCell ref="J11:K11"/>
    <mergeCell ref="R11:S11"/>
    <mergeCell ref="J12:K12"/>
    <mergeCell ref="X6:X8"/>
    <mergeCell ref="N12:O12"/>
    <mergeCell ref="B172:B179"/>
    <mergeCell ref="C179:F179"/>
    <mergeCell ref="B192:C192"/>
    <mergeCell ref="B193:C193"/>
    <mergeCell ref="B194:C194"/>
    <mergeCell ref="B197:C197"/>
    <mergeCell ref="B198:C198"/>
    <mergeCell ref="M141:N141"/>
    <mergeCell ref="M142:N142"/>
    <mergeCell ref="M143:N143"/>
    <mergeCell ref="M150:N150"/>
    <mergeCell ref="M151:N151"/>
    <mergeCell ref="M152:N152"/>
    <mergeCell ref="M153:N153"/>
    <mergeCell ref="M154:N154"/>
    <mergeCell ref="M155:N155"/>
    <mergeCell ref="M144:N144"/>
    <mergeCell ref="W16:W18"/>
    <mergeCell ref="T16:T18"/>
    <mergeCell ref="U16:U18"/>
    <mergeCell ref="V16:V18"/>
    <mergeCell ref="M145:N145"/>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52:AE152">
    <cfRule type="cellIs" dxfId="191" priority="5" operator="greaterThan">
      <formula>0</formula>
    </cfRule>
  </conditionalFormatting>
  <conditionalFormatting sqref="AN117:AY124">
    <cfRule type="cellIs" dxfId="190" priority="8" operator="greaterThan">
      <formula>0</formula>
    </cfRule>
  </conditionalFormatting>
  <conditionalFormatting sqref="AN127:AU134">
    <cfRule type="cellIs" dxfId="189" priority="7" operator="greaterThan">
      <formula>0</formula>
    </cfRule>
  </conditionalFormatting>
  <conditionalFormatting sqref="AN137:AU144">
    <cfRule type="cellIs" dxfId="188" priority="6" operator="greaterThan">
      <formula>0</formula>
    </cfRule>
  </conditionalFormatting>
  <conditionalFormatting sqref="Y146:AH150 Y153:AH171 AF151:AH152">
    <cfRule type="cellIs" dxfId="187" priority="9" operator="greaterThan">
      <formula>0</formula>
    </cfRule>
  </conditionalFormatting>
  <conditionalFormatting sqref="Y117:AJ124">
    <cfRule type="cellIs" dxfId="186" priority="12" operator="greaterThan">
      <formula>0</formula>
    </cfRule>
  </conditionalFormatting>
  <conditionalFormatting sqref="Y127:AF134">
    <cfRule type="cellIs" dxfId="185" priority="11" operator="greaterThan">
      <formula>0</formula>
    </cfRule>
  </conditionalFormatting>
  <conditionalFormatting sqref="Y137:AF144">
    <cfRule type="cellIs" dxfId="184" priority="10" operator="greaterThan">
      <formula>0</formula>
    </cfRule>
  </conditionalFormatting>
  <conditionalFormatting sqref="B473">
    <cfRule type="duplicateValues" dxfId="183" priority="3"/>
    <cfRule type="colorScale" priority="4">
      <colorScale>
        <cfvo type="min"/>
        <cfvo type="percentile" val="50"/>
        <cfvo type="max"/>
        <color rgb="FFF8696B"/>
        <color rgb="FFFFEB84"/>
        <color rgb="FF63BE7B"/>
      </colorScale>
    </cfRule>
  </conditionalFormatting>
  <conditionalFormatting sqref="B473">
    <cfRule type="duplicateValues" dxfId="182" priority="1"/>
    <cfRule type="colorScale" priority="2">
      <colorScale>
        <cfvo type="min"/>
        <cfvo type="percentile" val="50"/>
        <cfvo type="max"/>
        <color rgb="FFF8696B"/>
        <color rgb="FFFFEB84"/>
        <color rgb="FF63BE7B"/>
      </colorScale>
    </cfRule>
  </conditionalFormatting>
  <conditionalFormatting sqref="B474:B483">
    <cfRule type="duplicateValues" dxfId="181" priority="13"/>
    <cfRule type="colorScale" priority="14">
      <colorScale>
        <cfvo type="min"/>
        <cfvo type="percentile" val="50"/>
        <cfvo type="max"/>
        <color rgb="FFF8696B"/>
        <color rgb="FFFFEB84"/>
        <color rgb="FF63BE7B"/>
      </colorScale>
    </cfRule>
  </conditionalFormatting>
  <conditionalFormatting sqref="B473:B483">
    <cfRule type="duplicateValues" dxfId="180" priority="15"/>
  </conditionalFormatting>
  <dataValidations disablePrompts="1" count="8">
    <dataValidation type="list" allowBlank="1" showInputMessage="1" showErrorMessage="1" sqref="J129:J133 J117:J127" xr:uid="{006D8A1A-5E80-4279-9FE7-4B9FAF422870}">
      <formula1>"Ống, Hộp,Vuông, Tròn Đặc, La Dẹt,V"</formula1>
    </dataValidation>
    <dataValidation type="list" allowBlank="1" showInputMessage="1" showErrorMessage="1" sqref="J138:J144 J161:J165 J148:J149 J152:J157 J134:J135" xr:uid="{6F159929-0E2A-4B55-B800-B0A7953BFCFE}">
      <formula1>"ống, hộp,vuông, tròn đặc, la dẹt,V"</formula1>
    </dataValidation>
    <dataValidation type="list" allowBlank="1" showInputMessage="1" showErrorMessage="1" sqref="J166:J167 J150:J151 J145:J147 J136:J137 J158:J160" xr:uid="{A40CF5D5-D51A-4E62-A681-4374531A995E}">
      <formula1>"ống, hộp, tròn đặc, la dẹt,V"</formula1>
    </dataValidation>
    <dataValidation type="list" allowBlank="1" showInputMessage="1" showErrorMessage="1" sqref="H116:H167" xr:uid="{6242E0D8-64BC-48C4-8F57-574D84F82776}">
      <formula1>"sắt đen, sắt trắng, sắt kẽm, nhôm"</formula1>
    </dataValidation>
    <dataValidation type="list" allowBlank="1" showInputMessage="1" showErrorMessage="1" sqref="J116 J128" xr:uid="{FE64E65C-0D77-4D8D-9FEE-E3DB0451395C}">
      <formula1>"tròn, hộp, la"</formula1>
    </dataValidation>
    <dataValidation type="list" allowBlank="1" showInputMessage="1" showErrorMessage="1" sqref="O136:O137 O166:O167" xr:uid="{5D841860-1B1D-4C4C-994E-F24D96E9E135}">
      <formula1>"kg, cây 6 mét, cây 2.5 mét, cây 3 mét"</formula1>
    </dataValidation>
    <dataValidation type="list" allowBlank="1" showInputMessage="1" showErrorMessage="1" sqref="O129:O133 O117:O127" xr:uid="{F2C46503-820F-463E-BC31-381A94F0C9A8}">
      <formula1>"kg, cây"</formula1>
    </dataValidation>
    <dataValidation type="list" allowBlank="1" showInputMessage="1" showErrorMessage="1" sqref="B200:B227 C199:C227 B192:C196" xr:uid="{E7FD117E-40B3-4FFB-BB4D-745021CA9917}">
      <formula1>VatTu</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BI749"/>
  <sheetViews>
    <sheetView zoomScale="7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82:O182"/>
    <mergeCell ref="M156:N156"/>
    <mergeCell ref="M157:N157"/>
    <mergeCell ref="M158:N158"/>
    <mergeCell ref="M159:N159"/>
    <mergeCell ref="M160:N160"/>
    <mergeCell ref="M161:N161"/>
    <mergeCell ref="M150:N150"/>
    <mergeCell ref="M151:N151"/>
    <mergeCell ref="M152:N152"/>
    <mergeCell ref="M153:N153"/>
    <mergeCell ref="M154:N154"/>
    <mergeCell ref="M155:N155"/>
    <mergeCell ref="A190:A191"/>
    <mergeCell ref="B190:C191"/>
    <mergeCell ref="D190:F190"/>
    <mergeCell ref="G190:G191"/>
    <mergeCell ref="H190:H191"/>
    <mergeCell ref="I190:J191"/>
    <mergeCell ref="K190:Q191"/>
    <mergeCell ref="I195:J195"/>
    <mergeCell ref="R195:T195"/>
    <mergeCell ref="I199:J199"/>
    <mergeCell ref="R199:T199"/>
    <mergeCell ref="I200:J200"/>
    <mergeCell ref="R200:T200"/>
    <mergeCell ref="I196:J196"/>
    <mergeCell ref="R196:T196"/>
    <mergeCell ref="I197:J197"/>
    <mergeCell ref="R197:T197"/>
    <mergeCell ref="R190:T191"/>
    <mergeCell ref="I192:J192"/>
    <mergeCell ref="R192:T192"/>
    <mergeCell ref="I193:J193"/>
    <mergeCell ref="R193:T193"/>
    <mergeCell ref="I194:J194"/>
    <mergeCell ref="R194:T194"/>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B172:B179"/>
    <mergeCell ref="C179:F179"/>
    <mergeCell ref="B192:C192"/>
    <mergeCell ref="B193:C193"/>
    <mergeCell ref="B194:C194"/>
    <mergeCell ref="B197:C197"/>
    <mergeCell ref="B198:C198"/>
    <mergeCell ref="I198:J198"/>
    <mergeCell ref="R198:T198"/>
    <mergeCell ref="P182:R182"/>
    <mergeCell ref="B170:B171"/>
    <mergeCell ref="C170:C171"/>
    <mergeCell ref="D170:D171"/>
    <mergeCell ref="G170:G171"/>
    <mergeCell ref="D182:H182"/>
    <mergeCell ref="M162:N162"/>
    <mergeCell ref="M163:N163"/>
    <mergeCell ref="M164:N164"/>
    <mergeCell ref="M165:N165"/>
    <mergeCell ref="M166:N166"/>
    <mergeCell ref="M167:N167"/>
    <mergeCell ref="J182:L182"/>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52:AE152">
    <cfRule type="cellIs" dxfId="179" priority="5" operator="greaterThan">
      <formula>0</formula>
    </cfRule>
  </conditionalFormatting>
  <conditionalFormatting sqref="AN117:AY124">
    <cfRule type="cellIs" dxfId="178" priority="8" operator="greaterThan">
      <formula>0</formula>
    </cfRule>
  </conditionalFormatting>
  <conditionalFormatting sqref="AN127:AU134">
    <cfRule type="cellIs" dxfId="177" priority="7" operator="greaterThan">
      <formula>0</formula>
    </cfRule>
  </conditionalFormatting>
  <conditionalFormatting sqref="AN137:AU144">
    <cfRule type="cellIs" dxfId="176" priority="6" operator="greaterThan">
      <formula>0</formula>
    </cfRule>
  </conditionalFormatting>
  <conditionalFormatting sqref="Y146:AH150 Y153:AH171 AF151:AH152">
    <cfRule type="cellIs" dxfId="175" priority="9" operator="greaterThan">
      <formula>0</formula>
    </cfRule>
  </conditionalFormatting>
  <conditionalFormatting sqref="Y117:AJ124">
    <cfRule type="cellIs" dxfId="174" priority="12" operator="greaterThan">
      <formula>0</formula>
    </cfRule>
  </conditionalFormatting>
  <conditionalFormatting sqref="Y127:AF134">
    <cfRule type="cellIs" dxfId="173" priority="11" operator="greaterThan">
      <formula>0</formula>
    </cfRule>
  </conditionalFormatting>
  <conditionalFormatting sqref="Y137:AF144">
    <cfRule type="cellIs" dxfId="172" priority="10" operator="greaterThan">
      <formula>0</formula>
    </cfRule>
  </conditionalFormatting>
  <conditionalFormatting sqref="B473">
    <cfRule type="duplicateValues" dxfId="171" priority="3"/>
    <cfRule type="colorScale" priority="4">
      <colorScale>
        <cfvo type="min"/>
        <cfvo type="percentile" val="50"/>
        <cfvo type="max"/>
        <color rgb="FFF8696B"/>
        <color rgb="FFFFEB84"/>
        <color rgb="FF63BE7B"/>
      </colorScale>
    </cfRule>
  </conditionalFormatting>
  <conditionalFormatting sqref="B473">
    <cfRule type="duplicateValues" dxfId="170" priority="1"/>
    <cfRule type="colorScale" priority="2">
      <colorScale>
        <cfvo type="min"/>
        <cfvo type="percentile" val="50"/>
        <cfvo type="max"/>
        <color rgb="FFF8696B"/>
        <color rgb="FFFFEB84"/>
        <color rgb="FF63BE7B"/>
      </colorScale>
    </cfRule>
  </conditionalFormatting>
  <conditionalFormatting sqref="B474:B483">
    <cfRule type="duplicateValues" dxfId="169" priority="13"/>
    <cfRule type="colorScale" priority="14">
      <colorScale>
        <cfvo type="min"/>
        <cfvo type="percentile" val="50"/>
        <cfvo type="max"/>
        <color rgb="FFF8696B"/>
        <color rgb="FFFFEB84"/>
        <color rgb="FF63BE7B"/>
      </colorScale>
    </cfRule>
  </conditionalFormatting>
  <conditionalFormatting sqref="B473:B483">
    <cfRule type="duplicateValues" dxfId="168" priority="15"/>
  </conditionalFormatting>
  <dataValidations disablePrompts="1" count="8">
    <dataValidation type="list" allowBlank="1" showInputMessage="1" showErrorMessage="1" sqref="O129:O133 O117:O127" xr:uid="{715C39DD-CF63-4357-ACA6-87231E603263}">
      <formula1>"kg, cây"</formula1>
    </dataValidation>
    <dataValidation type="list" allowBlank="1" showInputMessage="1" showErrorMessage="1" sqref="O136:O137 O166:O167" xr:uid="{F5F3CFF1-E79D-466B-9E34-500632D4EC8F}">
      <formula1>"kg, cây 6 mét, cây 2.5 mét, cây 3 mét"</formula1>
    </dataValidation>
    <dataValidation type="list" allowBlank="1" showInputMessage="1" showErrorMessage="1" sqref="J116 J128" xr:uid="{7FAD42E2-D043-4B30-97F1-C9B703C979E0}">
      <formula1>"tròn, hộp, la"</formula1>
    </dataValidation>
    <dataValidation type="list" allowBlank="1" showInputMessage="1" showErrorMessage="1" sqref="H116:H167" xr:uid="{015B1ED0-462A-420A-B156-C3746F125421}">
      <formula1>"sắt đen, sắt trắng, sắt kẽm, nhôm"</formula1>
    </dataValidation>
    <dataValidation type="list" allowBlank="1" showInputMessage="1" showErrorMessage="1" sqref="J166:J167 J150:J151 J145:J147 J136:J137 J158:J160" xr:uid="{97219082-1774-488C-AE3F-499338C5EC5E}">
      <formula1>"ống, hộp, tròn đặc, la dẹt,V"</formula1>
    </dataValidation>
    <dataValidation type="list" allowBlank="1" showInputMessage="1" showErrorMessage="1" sqref="J138:J144 J161:J165 J148:J149 J152:J157 J134:J135" xr:uid="{DAE62D03-ED20-410F-B192-01EE3F6EAED9}">
      <formula1>"ống, hộp,vuông, tròn đặc, la dẹt,V"</formula1>
    </dataValidation>
    <dataValidation type="list" allowBlank="1" showInputMessage="1" showErrorMessage="1" sqref="J129:J133 J117:J127" xr:uid="{EDC866F0-1355-4D8E-965E-8002DFB8F818}">
      <formula1>"Ống, Hộp,Vuông, Tròn Đặc, La Dẹt,V"</formula1>
    </dataValidation>
    <dataValidation type="list" allowBlank="1" showInputMessage="1" showErrorMessage="1" sqref="B200:B227 C199:C227 B192:C196" xr:uid="{AC921163-4906-4222-8226-F0FC3E0A3443}">
      <formula1>VatTu</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BI749"/>
  <sheetViews>
    <sheetView view="pageBreakPreview" zoomScale="60" zoomScaleNormal="7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16:A18"/>
    <mergeCell ref="B16:B18"/>
    <mergeCell ref="C16:C18"/>
    <mergeCell ref="D16:F16"/>
    <mergeCell ref="A5:S5"/>
    <mergeCell ref="A6:D15"/>
    <mergeCell ref="R6:S6"/>
    <mergeCell ref="R7:S7"/>
    <mergeCell ref="R9:S9"/>
    <mergeCell ref="J10:K10"/>
    <mergeCell ref="R10:S10"/>
    <mergeCell ref="J11:K11"/>
    <mergeCell ref="R11:S11"/>
    <mergeCell ref="J12:K12"/>
    <mergeCell ref="G16:J16"/>
    <mergeCell ref="K16:K18"/>
    <mergeCell ref="R12:S12"/>
    <mergeCell ref="H13:J13"/>
    <mergeCell ref="R13:S13"/>
    <mergeCell ref="R14:S14"/>
    <mergeCell ref="E15:F15"/>
    <mergeCell ref="R15:S15"/>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M133:N133"/>
    <mergeCell ref="M134:N134"/>
    <mergeCell ref="M135:N135"/>
    <mergeCell ref="M136:N136"/>
    <mergeCell ref="M137:N137"/>
    <mergeCell ref="M138:N138"/>
    <mergeCell ref="A110:A112"/>
    <mergeCell ref="M115:N115"/>
    <mergeCell ref="M116:N116"/>
    <mergeCell ref="M144:N144"/>
    <mergeCell ref="M145:N145"/>
    <mergeCell ref="M146:N146"/>
    <mergeCell ref="M147:N147"/>
    <mergeCell ref="M148:N148"/>
    <mergeCell ref="M149:N149"/>
    <mergeCell ref="M139:N139"/>
    <mergeCell ref="M140:N140"/>
    <mergeCell ref="M141:N141"/>
    <mergeCell ref="M142:N142"/>
    <mergeCell ref="M143:N143"/>
    <mergeCell ref="M156:N156"/>
    <mergeCell ref="M157:N157"/>
    <mergeCell ref="M158:N158"/>
    <mergeCell ref="M159:N159"/>
    <mergeCell ref="M160:N160"/>
    <mergeCell ref="M161:N161"/>
    <mergeCell ref="M150:N150"/>
    <mergeCell ref="M151:N151"/>
    <mergeCell ref="M152:N152"/>
    <mergeCell ref="M153:N153"/>
    <mergeCell ref="M154:N154"/>
    <mergeCell ref="M155:N155"/>
    <mergeCell ref="B170:B171"/>
    <mergeCell ref="C170:C171"/>
    <mergeCell ref="D170:D171"/>
    <mergeCell ref="G170:G171"/>
    <mergeCell ref="D182:H182"/>
    <mergeCell ref="B172:B179"/>
    <mergeCell ref="M162:N162"/>
    <mergeCell ref="M163:N163"/>
    <mergeCell ref="M164:N164"/>
    <mergeCell ref="M165:N165"/>
    <mergeCell ref="M166:N166"/>
    <mergeCell ref="M167:N167"/>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167" priority="5" operator="greaterThan">
      <formula>0</formula>
    </cfRule>
  </conditionalFormatting>
  <conditionalFormatting sqref="AN117:AY124">
    <cfRule type="cellIs" dxfId="166" priority="8" operator="greaterThan">
      <formula>0</formula>
    </cfRule>
  </conditionalFormatting>
  <conditionalFormatting sqref="AN127:AU134">
    <cfRule type="cellIs" dxfId="165" priority="7" operator="greaterThan">
      <formula>0</formula>
    </cfRule>
  </conditionalFormatting>
  <conditionalFormatting sqref="AN137:AU144">
    <cfRule type="cellIs" dxfId="164" priority="6" operator="greaterThan">
      <formula>0</formula>
    </cfRule>
  </conditionalFormatting>
  <conditionalFormatting sqref="Y146:AH150 Y153:AH171 AF151:AH152">
    <cfRule type="cellIs" dxfId="163" priority="9" operator="greaterThan">
      <formula>0</formula>
    </cfRule>
  </conditionalFormatting>
  <conditionalFormatting sqref="Y117:AJ124">
    <cfRule type="cellIs" dxfId="162" priority="12" operator="greaterThan">
      <formula>0</formula>
    </cfRule>
  </conditionalFormatting>
  <conditionalFormatting sqref="Y127:AF134">
    <cfRule type="cellIs" dxfId="161" priority="11" operator="greaterThan">
      <formula>0</formula>
    </cfRule>
  </conditionalFormatting>
  <conditionalFormatting sqref="Y137:AF144">
    <cfRule type="cellIs" dxfId="160" priority="10" operator="greaterThan">
      <formula>0</formula>
    </cfRule>
  </conditionalFormatting>
  <conditionalFormatting sqref="B473">
    <cfRule type="duplicateValues" dxfId="159" priority="3"/>
    <cfRule type="colorScale" priority="4">
      <colorScale>
        <cfvo type="min"/>
        <cfvo type="percentile" val="50"/>
        <cfvo type="max"/>
        <color rgb="FFF8696B"/>
        <color rgb="FFFFEB84"/>
        <color rgb="FF63BE7B"/>
      </colorScale>
    </cfRule>
  </conditionalFormatting>
  <conditionalFormatting sqref="B473">
    <cfRule type="duplicateValues" dxfId="158" priority="1"/>
    <cfRule type="colorScale" priority="2">
      <colorScale>
        <cfvo type="min"/>
        <cfvo type="percentile" val="50"/>
        <cfvo type="max"/>
        <color rgb="FFF8696B"/>
        <color rgb="FFFFEB84"/>
        <color rgb="FF63BE7B"/>
      </colorScale>
    </cfRule>
  </conditionalFormatting>
  <conditionalFormatting sqref="B474:B483">
    <cfRule type="duplicateValues" dxfId="157" priority="13"/>
    <cfRule type="colorScale" priority="14">
      <colorScale>
        <cfvo type="min"/>
        <cfvo type="percentile" val="50"/>
        <cfvo type="max"/>
        <color rgb="FFF8696B"/>
        <color rgb="FFFFEB84"/>
        <color rgb="FF63BE7B"/>
      </colorScale>
    </cfRule>
  </conditionalFormatting>
  <conditionalFormatting sqref="B473:B483">
    <cfRule type="duplicateValues" dxfId="156" priority="15"/>
  </conditionalFormatting>
  <dataValidations count="8">
    <dataValidation type="list" allowBlank="1" showInputMessage="1" showErrorMessage="1" sqref="O129:O133 O117:O127" xr:uid="{21DE3DB7-4D07-44C4-8AC6-6C03CD7C92F6}">
      <formula1>"kg, cây"</formula1>
    </dataValidation>
    <dataValidation type="list" allowBlank="1" showInputMessage="1" showErrorMessage="1" sqref="O136:O137 O166:O167" xr:uid="{4051F51E-09C2-48A3-B0CD-FEEE099E11F0}">
      <formula1>"kg, cây 6 mét, cây 2.5 mét, cây 3 mét"</formula1>
    </dataValidation>
    <dataValidation type="list" allowBlank="1" showInputMessage="1" showErrorMessage="1" sqref="J116 J128" xr:uid="{C73674E3-4FDC-4F62-92CB-DE4D4B426098}">
      <formula1>"tròn, hộp, la"</formula1>
    </dataValidation>
    <dataValidation type="list" allowBlank="1" showInputMessage="1" showErrorMessage="1" sqref="H116:H167" xr:uid="{593EAD26-3AF1-4EC9-BC31-3C61F3F3D04B}">
      <formula1>"sắt đen, sắt trắng, sắt kẽm, nhôm"</formula1>
    </dataValidation>
    <dataValidation type="list" allowBlank="1" showInputMessage="1" showErrorMessage="1" sqref="J166:J167 J150:J151 J145:J147 J136:J137 J158:J160" xr:uid="{E31E0CE6-6D44-46E1-98C5-3A512225830D}">
      <formula1>"ống, hộp, tròn đặc, la dẹt,V"</formula1>
    </dataValidation>
    <dataValidation type="list" allowBlank="1" showInputMessage="1" showErrorMessage="1" sqref="J138:J144 J161:J165 J148:J149 J152:J157 J134:J135" xr:uid="{F00EA774-6B04-42E0-AB60-CC16CA03668C}">
      <formula1>"ống, hộp,vuông, tròn đặc, la dẹt,V"</formula1>
    </dataValidation>
    <dataValidation type="list" allowBlank="1" showInputMessage="1" showErrorMessage="1" sqref="J129:J133 J117:J127" xr:uid="{DD113391-6E49-4B48-B682-6219065EC21A}">
      <formula1>"Ống, Hộp,Vuông, Tròn Đặc, La Dẹt,V"</formula1>
    </dataValidation>
    <dataValidation type="list" allowBlank="1" showInputMessage="1" showErrorMessage="1" sqref="B200:B227 C199:C227 B192:C196" xr:uid="{A52E41F8-A709-4B09-A284-9C3C16C0FDE7}">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113"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BI749"/>
  <sheetViews>
    <sheetView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M142:N142"/>
    <mergeCell ref="M143:N143"/>
    <mergeCell ref="M133:N133"/>
    <mergeCell ref="M134:N134"/>
    <mergeCell ref="M135:N135"/>
    <mergeCell ref="M136:N136"/>
    <mergeCell ref="M137:N137"/>
    <mergeCell ref="M150:N150"/>
    <mergeCell ref="M138:N138"/>
    <mergeCell ref="M139:N139"/>
    <mergeCell ref="M140:N140"/>
    <mergeCell ref="M141:N141"/>
    <mergeCell ref="M153:N153"/>
    <mergeCell ref="M154:N154"/>
    <mergeCell ref="M155:N155"/>
    <mergeCell ref="M144:N144"/>
    <mergeCell ref="M145:N145"/>
    <mergeCell ref="M146:N146"/>
    <mergeCell ref="M147:N147"/>
    <mergeCell ref="M148:N148"/>
    <mergeCell ref="M149:N149"/>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I192:J192"/>
    <mergeCell ref="R192:T192"/>
    <mergeCell ref="I193:J193"/>
    <mergeCell ref="R193:T193"/>
    <mergeCell ref="I194:J194"/>
    <mergeCell ref="R194:T194"/>
    <mergeCell ref="J182:L182"/>
    <mergeCell ref="M182:O182"/>
    <mergeCell ref="P182:R182"/>
    <mergeCell ref="I198:J198"/>
    <mergeCell ref="R198:T198"/>
    <mergeCell ref="I199:J199"/>
    <mergeCell ref="R199:T199"/>
    <mergeCell ref="I200:J200"/>
    <mergeCell ref="R200:T200"/>
    <mergeCell ref="I195:J195"/>
    <mergeCell ref="R195:T195"/>
    <mergeCell ref="I196:J196"/>
    <mergeCell ref="R196:T196"/>
    <mergeCell ref="I197:J197"/>
    <mergeCell ref="R197:T197"/>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R190:T191"/>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1:N151"/>
    <mergeCell ref="M152:N152"/>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155" priority="5" operator="greaterThan">
      <formula>0</formula>
    </cfRule>
  </conditionalFormatting>
  <conditionalFormatting sqref="AN117:AY124">
    <cfRule type="cellIs" dxfId="154" priority="8" operator="greaterThan">
      <formula>0</formula>
    </cfRule>
  </conditionalFormatting>
  <conditionalFormatting sqref="AN127:AU134">
    <cfRule type="cellIs" dxfId="153" priority="7" operator="greaterThan">
      <formula>0</formula>
    </cfRule>
  </conditionalFormatting>
  <conditionalFormatting sqref="AN137:AU144">
    <cfRule type="cellIs" dxfId="152" priority="6" operator="greaterThan">
      <formula>0</formula>
    </cfRule>
  </conditionalFormatting>
  <conditionalFormatting sqref="Y146:AH150 Y153:AH171 AF151:AH152">
    <cfRule type="cellIs" dxfId="151" priority="9" operator="greaterThan">
      <formula>0</formula>
    </cfRule>
  </conditionalFormatting>
  <conditionalFormatting sqref="Y117:AJ124">
    <cfRule type="cellIs" dxfId="150" priority="12" operator="greaterThan">
      <formula>0</formula>
    </cfRule>
  </conditionalFormatting>
  <conditionalFormatting sqref="Y127:AF134">
    <cfRule type="cellIs" dxfId="149" priority="11" operator="greaterThan">
      <formula>0</formula>
    </cfRule>
  </conditionalFormatting>
  <conditionalFormatting sqref="Y137:AF144">
    <cfRule type="cellIs" dxfId="148" priority="10" operator="greaterThan">
      <formula>0</formula>
    </cfRule>
  </conditionalFormatting>
  <conditionalFormatting sqref="B473">
    <cfRule type="duplicateValues" dxfId="147" priority="3"/>
    <cfRule type="colorScale" priority="4">
      <colorScale>
        <cfvo type="min"/>
        <cfvo type="percentile" val="50"/>
        <cfvo type="max"/>
        <color rgb="FFF8696B"/>
        <color rgb="FFFFEB84"/>
        <color rgb="FF63BE7B"/>
      </colorScale>
    </cfRule>
  </conditionalFormatting>
  <conditionalFormatting sqref="B473">
    <cfRule type="duplicateValues" dxfId="146" priority="1"/>
    <cfRule type="colorScale" priority="2">
      <colorScale>
        <cfvo type="min"/>
        <cfvo type="percentile" val="50"/>
        <cfvo type="max"/>
        <color rgb="FFF8696B"/>
        <color rgb="FFFFEB84"/>
        <color rgb="FF63BE7B"/>
      </colorScale>
    </cfRule>
  </conditionalFormatting>
  <conditionalFormatting sqref="B474:B483">
    <cfRule type="duplicateValues" dxfId="145" priority="13"/>
    <cfRule type="colorScale" priority="14">
      <colorScale>
        <cfvo type="min"/>
        <cfvo type="percentile" val="50"/>
        <cfvo type="max"/>
        <color rgb="FFF8696B"/>
        <color rgb="FFFFEB84"/>
        <color rgb="FF63BE7B"/>
      </colorScale>
    </cfRule>
  </conditionalFormatting>
  <conditionalFormatting sqref="B473:B483">
    <cfRule type="duplicateValues" dxfId="144" priority="15"/>
  </conditionalFormatting>
  <dataValidations count="8">
    <dataValidation type="list" allowBlank="1" showInputMessage="1" showErrorMessage="1" sqref="O129:O133 O117:O127" xr:uid="{F238F06B-9157-4DFD-872D-01D6C9A19938}">
      <formula1>"kg, cây"</formula1>
    </dataValidation>
    <dataValidation type="list" allowBlank="1" showInputMessage="1" showErrorMessage="1" sqref="O136:O137 O166:O167" xr:uid="{2AF24423-33DB-430E-9928-C002CC498C2B}">
      <formula1>"kg, cây 6 mét, cây 2.5 mét, cây 3 mét"</formula1>
    </dataValidation>
    <dataValidation type="list" allowBlank="1" showInputMessage="1" showErrorMessage="1" sqref="J116 J128" xr:uid="{478C595B-F9A5-4A1A-BBE2-8BED1BD8BFE7}">
      <formula1>"tròn, hộp, la"</formula1>
    </dataValidation>
    <dataValidation type="list" allowBlank="1" showInputMessage="1" showErrorMessage="1" sqref="H116:H167" xr:uid="{CCA956A2-3B2E-4564-B5DD-9BE5B5B4113C}">
      <formula1>"sắt đen, sắt trắng, sắt kẽm, nhôm"</formula1>
    </dataValidation>
    <dataValidation type="list" allowBlank="1" showInputMessage="1" showErrorMessage="1" sqref="J166:J167 J150:J151 J145:J147 J136:J137 J158:J160" xr:uid="{A5EA2CC6-D9BC-45DC-BA48-4DFC91AADA15}">
      <formula1>"ống, hộp, tròn đặc, la dẹt,V"</formula1>
    </dataValidation>
    <dataValidation type="list" allowBlank="1" showInputMessage="1" showErrorMessage="1" sqref="J138:J144 J161:J165 J148:J149 J152:J157 J134:J135" xr:uid="{1DFDEE22-A812-46D1-BD6A-4D2982379BDA}">
      <formula1>"ống, hộp,vuông, tròn đặc, la dẹt,V"</formula1>
    </dataValidation>
    <dataValidation type="list" allowBlank="1" showInputMessage="1" showErrorMessage="1" sqref="J129:J133 J117:J127" xr:uid="{FC36E4BF-94BB-4ECC-9C34-3469FF88E674}">
      <formula1>"Ống, Hộp,Vuông, Tròn Đặc, La Dẹt,V"</formula1>
    </dataValidation>
    <dataValidation type="list" allowBlank="1" showInputMessage="1" showErrorMessage="1" sqref="B200:B227 C199:C227 B192:C196" xr:uid="{8428C290-EF62-4630-813B-7BAA91929388}">
      <formula1>VatTu</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BI749"/>
  <sheetViews>
    <sheetView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M138:N138"/>
    <mergeCell ref="M139:N139"/>
    <mergeCell ref="M140:N140"/>
    <mergeCell ref="M141:N141"/>
    <mergeCell ref="M142:N142"/>
    <mergeCell ref="M143:N143"/>
    <mergeCell ref="M133:N133"/>
    <mergeCell ref="M134:N134"/>
    <mergeCell ref="M135:N135"/>
    <mergeCell ref="M136:N136"/>
    <mergeCell ref="M137:N137"/>
    <mergeCell ref="M152:N152"/>
    <mergeCell ref="M153:N153"/>
    <mergeCell ref="M154:N154"/>
    <mergeCell ref="M155:N155"/>
    <mergeCell ref="M144:N144"/>
    <mergeCell ref="M145:N145"/>
    <mergeCell ref="M146:N146"/>
    <mergeCell ref="M147:N147"/>
    <mergeCell ref="M148:N148"/>
    <mergeCell ref="M149:N149"/>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I192:J192"/>
    <mergeCell ref="R192:T192"/>
    <mergeCell ref="I193:J193"/>
    <mergeCell ref="R193:T193"/>
    <mergeCell ref="I194:J194"/>
    <mergeCell ref="R194:T194"/>
    <mergeCell ref="J182:L182"/>
    <mergeCell ref="M182:O182"/>
    <mergeCell ref="P182:R182"/>
    <mergeCell ref="I198:J198"/>
    <mergeCell ref="R198:T198"/>
    <mergeCell ref="I199:J199"/>
    <mergeCell ref="R199:T199"/>
    <mergeCell ref="I200:J200"/>
    <mergeCell ref="R200:T200"/>
    <mergeCell ref="I195:J195"/>
    <mergeCell ref="R195:T195"/>
    <mergeCell ref="I196:J196"/>
    <mergeCell ref="R196:T196"/>
    <mergeCell ref="I197:J197"/>
    <mergeCell ref="R197:T197"/>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R190:T191"/>
    <mergeCell ref="M162:N162"/>
    <mergeCell ref="M163:N163"/>
    <mergeCell ref="M164:N164"/>
    <mergeCell ref="M165:N165"/>
    <mergeCell ref="M166:N166"/>
    <mergeCell ref="M167:N167"/>
    <mergeCell ref="M156:N156"/>
    <mergeCell ref="M157:N157"/>
    <mergeCell ref="M158:N158"/>
    <mergeCell ref="M159:N159"/>
    <mergeCell ref="M160:N160"/>
    <mergeCell ref="M161:N161"/>
    <mergeCell ref="M150:N150"/>
    <mergeCell ref="M151:N151"/>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143" priority="5" operator="greaterThan">
      <formula>0</formula>
    </cfRule>
  </conditionalFormatting>
  <conditionalFormatting sqref="AN117:AY124">
    <cfRule type="cellIs" dxfId="142" priority="8" operator="greaterThan">
      <formula>0</formula>
    </cfRule>
  </conditionalFormatting>
  <conditionalFormatting sqref="AN127:AU134">
    <cfRule type="cellIs" dxfId="141" priority="7" operator="greaterThan">
      <formula>0</formula>
    </cfRule>
  </conditionalFormatting>
  <conditionalFormatting sqref="AN137:AU144">
    <cfRule type="cellIs" dxfId="140" priority="6" operator="greaterThan">
      <formula>0</formula>
    </cfRule>
  </conditionalFormatting>
  <conditionalFormatting sqref="Y146:AH150 Y153:AH171 AF151:AH152">
    <cfRule type="cellIs" dxfId="139" priority="9" operator="greaterThan">
      <formula>0</formula>
    </cfRule>
  </conditionalFormatting>
  <conditionalFormatting sqref="Y117:AJ124">
    <cfRule type="cellIs" dxfId="138" priority="12" operator="greaterThan">
      <formula>0</formula>
    </cfRule>
  </conditionalFormatting>
  <conditionalFormatting sqref="Y127:AF134">
    <cfRule type="cellIs" dxfId="137" priority="11" operator="greaterThan">
      <formula>0</formula>
    </cfRule>
  </conditionalFormatting>
  <conditionalFormatting sqref="Y137:AF144">
    <cfRule type="cellIs" dxfId="136" priority="10" operator="greaterThan">
      <formula>0</formula>
    </cfRule>
  </conditionalFormatting>
  <conditionalFormatting sqref="B473">
    <cfRule type="duplicateValues" dxfId="135" priority="3"/>
    <cfRule type="colorScale" priority="4">
      <colorScale>
        <cfvo type="min"/>
        <cfvo type="percentile" val="50"/>
        <cfvo type="max"/>
        <color rgb="FFF8696B"/>
        <color rgb="FFFFEB84"/>
        <color rgb="FF63BE7B"/>
      </colorScale>
    </cfRule>
  </conditionalFormatting>
  <conditionalFormatting sqref="B473">
    <cfRule type="duplicateValues" dxfId="134" priority="1"/>
    <cfRule type="colorScale" priority="2">
      <colorScale>
        <cfvo type="min"/>
        <cfvo type="percentile" val="50"/>
        <cfvo type="max"/>
        <color rgb="FFF8696B"/>
        <color rgb="FFFFEB84"/>
        <color rgb="FF63BE7B"/>
      </colorScale>
    </cfRule>
  </conditionalFormatting>
  <conditionalFormatting sqref="B474:B483">
    <cfRule type="duplicateValues" dxfId="133" priority="13"/>
    <cfRule type="colorScale" priority="14">
      <colorScale>
        <cfvo type="min"/>
        <cfvo type="percentile" val="50"/>
        <cfvo type="max"/>
        <color rgb="FFF8696B"/>
        <color rgb="FFFFEB84"/>
        <color rgb="FF63BE7B"/>
      </colorScale>
    </cfRule>
  </conditionalFormatting>
  <conditionalFormatting sqref="B473:B483">
    <cfRule type="duplicateValues" dxfId="132" priority="15"/>
  </conditionalFormatting>
  <dataValidations count="8">
    <dataValidation type="list" allowBlank="1" showInputMessage="1" showErrorMessage="1" sqref="O129:O133 O117:O127" xr:uid="{B7922E4A-9C8A-43E4-B9B2-B63412CDF3C4}">
      <formula1>"kg, cây"</formula1>
    </dataValidation>
    <dataValidation type="list" allowBlank="1" showInputMessage="1" showErrorMessage="1" sqref="O136:O137 O166:O167" xr:uid="{9542E2F1-6878-4C9B-B141-0B20E70283E4}">
      <formula1>"kg, cây 6 mét, cây 2.5 mét, cây 3 mét"</formula1>
    </dataValidation>
    <dataValidation type="list" allowBlank="1" showInputMessage="1" showErrorMessage="1" sqref="J116 J128" xr:uid="{F7ACF289-A327-4E90-95A7-FE0D73F99952}">
      <formula1>"tròn, hộp, la"</formula1>
    </dataValidation>
    <dataValidation type="list" allowBlank="1" showInputMessage="1" showErrorMessage="1" sqref="H116:H167" xr:uid="{1357E19C-D5EE-4A22-9D58-0EE6A1E32D35}">
      <formula1>"sắt đen, sắt trắng, sắt kẽm, nhôm"</formula1>
    </dataValidation>
    <dataValidation type="list" allowBlank="1" showInputMessage="1" showErrorMessage="1" sqref="J166:J167 J150:J151 J145:J147 J136:J137 J158:J160" xr:uid="{367CECC4-1FBD-41A7-A972-F0378E469D57}">
      <formula1>"ống, hộp, tròn đặc, la dẹt,V"</formula1>
    </dataValidation>
    <dataValidation type="list" allowBlank="1" showInputMessage="1" showErrorMessage="1" sqref="J138:J144 J161:J165 J148:J149 J152:J157 J134:J135" xr:uid="{7010227D-CA5F-43A2-9945-BCA13D2FA6C1}">
      <formula1>"ống, hộp,vuông, tròn đặc, la dẹt,V"</formula1>
    </dataValidation>
    <dataValidation type="list" allowBlank="1" showInputMessage="1" showErrorMessage="1" sqref="J129:J133 J117:J127" xr:uid="{5D50C938-DDCC-4A7D-926C-630BFD4C4BD9}">
      <formula1>"Ống, Hộp,Vuông, Tròn Đặc, La Dẹt,V"</formula1>
    </dataValidation>
    <dataValidation type="list" allowBlank="1" showInputMessage="1" showErrorMessage="1" sqref="B200:B227 C199:C227 B192:C196" xr:uid="{3103F936-75E9-422D-B51F-E913B439FBFE}">
      <formula1>VatTu</formula1>
    </dataValidation>
  </dataValidations>
  <pageMargins left="0.31496062992125984" right="0.31496062992125984" top="0.35433070866141736" bottom="0.35433070866141736" header="0.31496062992125984" footer="0.31496062992125984"/>
  <pageSetup paperSize="9" scale="8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BI749"/>
  <sheetViews>
    <sheetView view="pageBreakPreview" zoomScale="60" zoomScaleNormal="10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P182:R182"/>
    <mergeCell ref="M156:N156"/>
    <mergeCell ref="M157:N157"/>
    <mergeCell ref="M158:N158"/>
    <mergeCell ref="M159:N159"/>
    <mergeCell ref="M160:N160"/>
    <mergeCell ref="M161:N161"/>
    <mergeCell ref="M150:N150"/>
    <mergeCell ref="M151:N151"/>
    <mergeCell ref="M152:N152"/>
    <mergeCell ref="M153:N153"/>
    <mergeCell ref="M154:N154"/>
    <mergeCell ref="M155:N155"/>
    <mergeCell ref="B170:B171"/>
    <mergeCell ref="C170:C171"/>
    <mergeCell ref="D170:D171"/>
    <mergeCell ref="G170:G171"/>
    <mergeCell ref="B172:B179"/>
    <mergeCell ref="D182:H182"/>
    <mergeCell ref="M162:N162"/>
    <mergeCell ref="M163:N163"/>
    <mergeCell ref="M164:N164"/>
    <mergeCell ref="M165:N165"/>
    <mergeCell ref="M166:N166"/>
    <mergeCell ref="M167:N167"/>
    <mergeCell ref="J182:L182"/>
    <mergeCell ref="M182:O182"/>
    <mergeCell ref="A190:A191"/>
    <mergeCell ref="B190:C191"/>
    <mergeCell ref="D190:F190"/>
    <mergeCell ref="G190:G191"/>
    <mergeCell ref="H190:H191"/>
    <mergeCell ref="I190:J191"/>
    <mergeCell ref="K190:Q191"/>
    <mergeCell ref="I204:J204"/>
    <mergeCell ref="R204:T204"/>
    <mergeCell ref="B202:C202"/>
    <mergeCell ref="B203:C203"/>
    <mergeCell ref="B204:C204"/>
    <mergeCell ref="I195:J195"/>
    <mergeCell ref="R195:T195"/>
    <mergeCell ref="I194:J194"/>
    <mergeCell ref="R194:T19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I198:J198"/>
    <mergeCell ref="R198:T198"/>
    <mergeCell ref="I199:J199"/>
    <mergeCell ref="R199:T199"/>
    <mergeCell ref="I200:J200"/>
    <mergeCell ref="R200:T200"/>
    <mergeCell ref="I196:J196"/>
    <mergeCell ref="R196:T196"/>
    <mergeCell ref="I197:J197"/>
    <mergeCell ref="R197:T197"/>
    <mergeCell ref="R190:T191"/>
    <mergeCell ref="I192:J192"/>
    <mergeCell ref="R192:T192"/>
    <mergeCell ref="I193:J193"/>
    <mergeCell ref="R193:T193"/>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131" priority="5" operator="greaterThan">
      <formula>0</formula>
    </cfRule>
  </conditionalFormatting>
  <conditionalFormatting sqref="AN117:AY124">
    <cfRule type="cellIs" dxfId="130" priority="8" operator="greaterThan">
      <formula>0</formula>
    </cfRule>
  </conditionalFormatting>
  <conditionalFormatting sqref="AN127:AU134">
    <cfRule type="cellIs" dxfId="129" priority="7" operator="greaterThan">
      <formula>0</formula>
    </cfRule>
  </conditionalFormatting>
  <conditionalFormatting sqref="AN137:AU144">
    <cfRule type="cellIs" dxfId="128" priority="6" operator="greaterThan">
      <formula>0</formula>
    </cfRule>
  </conditionalFormatting>
  <conditionalFormatting sqref="Y146:AH150 Y153:AH171 AF151:AH152">
    <cfRule type="cellIs" dxfId="127" priority="9" operator="greaterThan">
      <formula>0</formula>
    </cfRule>
  </conditionalFormatting>
  <conditionalFormatting sqref="Y117:AJ124">
    <cfRule type="cellIs" dxfId="126" priority="12" operator="greaterThan">
      <formula>0</formula>
    </cfRule>
  </conditionalFormatting>
  <conditionalFormatting sqref="Y127:AF134">
    <cfRule type="cellIs" dxfId="125" priority="11" operator="greaterThan">
      <formula>0</formula>
    </cfRule>
  </conditionalFormatting>
  <conditionalFormatting sqref="Y137:AF144">
    <cfRule type="cellIs" dxfId="124" priority="10" operator="greaterThan">
      <formula>0</formula>
    </cfRule>
  </conditionalFormatting>
  <conditionalFormatting sqref="B473">
    <cfRule type="duplicateValues" dxfId="123" priority="3"/>
    <cfRule type="colorScale" priority="4">
      <colorScale>
        <cfvo type="min"/>
        <cfvo type="percentile" val="50"/>
        <cfvo type="max"/>
        <color rgb="FFF8696B"/>
        <color rgb="FFFFEB84"/>
        <color rgb="FF63BE7B"/>
      </colorScale>
    </cfRule>
  </conditionalFormatting>
  <conditionalFormatting sqref="B473">
    <cfRule type="duplicateValues" dxfId="122" priority="1"/>
    <cfRule type="colorScale" priority="2">
      <colorScale>
        <cfvo type="min"/>
        <cfvo type="percentile" val="50"/>
        <cfvo type="max"/>
        <color rgb="FFF8696B"/>
        <color rgb="FFFFEB84"/>
        <color rgb="FF63BE7B"/>
      </colorScale>
    </cfRule>
  </conditionalFormatting>
  <conditionalFormatting sqref="B474:B483">
    <cfRule type="duplicateValues" dxfId="121" priority="13"/>
    <cfRule type="colorScale" priority="14">
      <colorScale>
        <cfvo type="min"/>
        <cfvo type="percentile" val="50"/>
        <cfvo type="max"/>
        <color rgb="FFF8696B"/>
        <color rgb="FFFFEB84"/>
        <color rgb="FF63BE7B"/>
      </colorScale>
    </cfRule>
  </conditionalFormatting>
  <conditionalFormatting sqref="B473:B483">
    <cfRule type="duplicateValues" dxfId="120" priority="15"/>
  </conditionalFormatting>
  <dataValidations count="8">
    <dataValidation type="list" allowBlank="1" showInputMessage="1" showErrorMessage="1" sqref="O129:O133 O117:O127" xr:uid="{2B4F6634-23D4-490E-B751-AB4A19EF77C9}">
      <formula1>"kg, cây"</formula1>
    </dataValidation>
    <dataValidation type="list" allowBlank="1" showInputMessage="1" showErrorMessage="1" sqref="O136:O137 O166:O167" xr:uid="{BA306560-C949-4C77-BED0-EAAC654C13A4}">
      <formula1>"kg, cây 6 mét, cây 2.5 mét, cây 3 mét"</formula1>
    </dataValidation>
    <dataValidation type="list" allowBlank="1" showInputMessage="1" showErrorMessage="1" sqref="J116 J128" xr:uid="{F79A6400-2B07-42DC-B46E-E7EBA664F22C}">
      <formula1>"tròn, hộp, la"</formula1>
    </dataValidation>
    <dataValidation type="list" allowBlank="1" showInputMessage="1" showErrorMessage="1" sqref="H116:H167" xr:uid="{E62CC8FB-67BE-4203-9415-8E5261AB0DAF}">
      <formula1>"sắt đen, sắt trắng, sắt kẽm, nhôm"</formula1>
    </dataValidation>
    <dataValidation type="list" allowBlank="1" showInputMessage="1" showErrorMessage="1" sqref="J166:J167 J150:J151 J145:J147 J136:J137 J158:J160" xr:uid="{AB915406-2AAE-48A8-BD10-D32D4A5486DA}">
      <formula1>"ống, hộp, tròn đặc, la dẹt,V"</formula1>
    </dataValidation>
    <dataValidation type="list" allowBlank="1" showInputMessage="1" showErrorMessage="1" sqref="J138:J144 J161:J165 J148:J149 J152:J157 J134:J135" xr:uid="{84893974-39A6-4862-BAC6-F4C26415421E}">
      <formula1>"ống, hộp,vuông, tròn đặc, la dẹt,V"</formula1>
    </dataValidation>
    <dataValidation type="list" allowBlank="1" showInputMessage="1" showErrorMessage="1" sqref="J129:J133 J117:J127" xr:uid="{7C3B1A6E-4167-4CD5-B691-FA1082E3C614}">
      <formula1>"Ống, Hộp,Vuông, Tròn Đặc, La Dẹt,V"</formula1>
    </dataValidation>
    <dataValidation type="list" allowBlank="1" showInputMessage="1" showErrorMessage="1" sqref="B200:B227 C199:C227 B192:C196" xr:uid="{85B06B36-7B13-4C87-BA58-52945D8216A4}">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1" manualBreakCount="1">
    <brk id="239"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BI749"/>
  <sheetViews>
    <sheetView view="pageBreakPreview" zoomScale="60" zoomScaleNormal="10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P182:R182"/>
    <mergeCell ref="M156:N156"/>
    <mergeCell ref="M157:N157"/>
    <mergeCell ref="M158:N158"/>
    <mergeCell ref="M159:N159"/>
    <mergeCell ref="M160:N160"/>
    <mergeCell ref="M161:N161"/>
    <mergeCell ref="M150:N150"/>
    <mergeCell ref="M151:N151"/>
    <mergeCell ref="M152:N152"/>
    <mergeCell ref="M153:N153"/>
    <mergeCell ref="M154:N154"/>
    <mergeCell ref="M155:N155"/>
    <mergeCell ref="B170:B171"/>
    <mergeCell ref="C170:C171"/>
    <mergeCell ref="D170:D171"/>
    <mergeCell ref="G170:G171"/>
    <mergeCell ref="B172:B179"/>
    <mergeCell ref="D182:H182"/>
    <mergeCell ref="M162:N162"/>
    <mergeCell ref="M163:N163"/>
    <mergeCell ref="M164:N164"/>
    <mergeCell ref="M165:N165"/>
    <mergeCell ref="M166:N166"/>
    <mergeCell ref="M167:N167"/>
    <mergeCell ref="J182:L182"/>
    <mergeCell ref="M182:O182"/>
    <mergeCell ref="A190:A191"/>
    <mergeCell ref="B190:C191"/>
    <mergeCell ref="D190:F190"/>
    <mergeCell ref="G190:G191"/>
    <mergeCell ref="H190:H191"/>
    <mergeCell ref="I190:J191"/>
    <mergeCell ref="K190:Q191"/>
    <mergeCell ref="I204:J204"/>
    <mergeCell ref="R204:T204"/>
    <mergeCell ref="B202:C202"/>
    <mergeCell ref="B203:C203"/>
    <mergeCell ref="B204:C204"/>
    <mergeCell ref="I195:J195"/>
    <mergeCell ref="R195:T195"/>
    <mergeCell ref="I194:J194"/>
    <mergeCell ref="R194:T19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I198:J198"/>
    <mergeCell ref="R198:T198"/>
    <mergeCell ref="I199:J199"/>
    <mergeCell ref="R199:T199"/>
    <mergeCell ref="I200:J200"/>
    <mergeCell ref="R200:T200"/>
    <mergeCell ref="I196:J196"/>
    <mergeCell ref="R196:T196"/>
    <mergeCell ref="I197:J197"/>
    <mergeCell ref="R197:T197"/>
    <mergeCell ref="R190:T191"/>
    <mergeCell ref="I192:J192"/>
    <mergeCell ref="R192:T192"/>
    <mergeCell ref="I193:J193"/>
    <mergeCell ref="R193:T193"/>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119" priority="5" operator="greaterThan">
      <formula>0</formula>
    </cfRule>
  </conditionalFormatting>
  <conditionalFormatting sqref="AN117:AY124">
    <cfRule type="cellIs" dxfId="118" priority="8" operator="greaterThan">
      <formula>0</formula>
    </cfRule>
  </conditionalFormatting>
  <conditionalFormatting sqref="AN127:AU134">
    <cfRule type="cellIs" dxfId="117" priority="7" operator="greaterThan">
      <formula>0</formula>
    </cfRule>
  </conditionalFormatting>
  <conditionalFormatting sqref="AN137:AU144">
    <cfRule type="cellIs" dxfId="116" priority="6" operator="greaterThan">
      <formula>0</formula>
    </cfRule>
  </conditionalFormatting>
  <conditionalFormatting sqref="Y146:AH150 Y153:AH171 AF151:AH152">
    <cfRule type="cellIs" dxfId="115" priority="9" operator="greaterThan">
      <formula>0</formula>
    </cfRule>
  </conditionalFormatting>
  <conditionalFormatting sqref="Y117:AJ124">
    <cfRule type="cellIs" dxfId="114" priority="12" operator="greaterThan">
      <formula>0</formula>
    </cfRule>
  </conditionalFormatting>
  <conditionalFormatting sqref="Y127:AF134">
    <cfRule type="cellIs" dxfId="113" priority="11" operator="greaterThan">
      <formula>0</formula>
    </cfRule>
  </conditionalFormatting>
  <conditionalFormatting sqref="Y137:AF144">
    <cfRule type="cellIs" dxfId="112" priority="10" operator="greaterThan">
      <formula>0</formula>
    </cfRule>
  </conditionalFormatting>
  <conditionalFormatting sqref="B473">
    <cfRule type="duplicateValues" dxfId="111" priority="3"/>
    <cfRule type="colorScale" priority="4">
      <colorScale>
        <cfvo type="min"/>
        <cfvo type="percentile" val="50"/>
        <cfvo type="max"/>
        <color rgb="FFF8696B"/>
        <color rgb="FFFFEB84"/>
        <color rgb="FF63BE7B"/>
      </colorScale>
    </cfRule>
  </conditionalFormatting>
  <conditionalFormatting sqref="B473">
    <cfRule type="duplicateValues" dxfId="110" priority="1"/>
    <cfRule type="colorScale" priority="2">
      <colorScale>
        <cfvo type="min"/>
        <cfvo type="percentile" val="50"/>
        <cfvo type="max"/>
        <color rgb="FFF8696B"/>
        <color rgb="FFFFEB84"/>
        <color rgb="FF63BE7B"/>
      </colorScale>
    </cfRule>
  </conditionalFormatting>
  <conditionalFormatting sqref="B474:B483">
    <cfRule type="duplicateValues" dxfId="109" priority="13"/>
    <cfRule type="colorScale" priority="14">
      <colorScale>
        <cfvo type="min"/>
        <cfvo type="percentile" val="50"/>
        <cfvo type="max"/>
        <color rgb="FFF8696B"/>
        <color rgb="FFFFEB84"/>
        <color rgb="FF63BE7B"/>
      </colorScale>
    </cfRule>
  </conditionalFormatting>
  <conditionalFormatting sqref="B473:B483">
    <cfRule type="duplicateValues" dxfId="108" priority="15"/>
  </conditionalFormatting>
  <dataValidations count="8">
    <dataValidation type="list" allowBlank="1" showInputMessage="1" showErrorMessage="1" sqref="O129:O133 O117:O127" xr:uid="{FA45F878-6B76-41A5-80C4-074613FB2FBE}">
      <formula1>"kg, cây"</formula1>
    </dataValidation>
    <dataValidation type="list" allowBlank="1" showInputMessage="1" showErrorMessage="1" sqref="O136:O137 O166:O167" xr:uid="{E9F5709C-8EB1-42FD-A44F-FD06F6E3911C}">
      <formula1>"kg, cây 6 mét, cây 2.5 mét, cây 3 mét"</formula1>
    </dataValidation>
    <dataValidation type="list" allowBlank="1" showInputMessage="1" showErrorMessage="1" sqref="J116 J128" xr:uid="{42DFAF91-EBF2-4A39-8EEF-CAEF24E8C619}">
      <formula1>"tròn, hộp, la"</formula1>
    </dataValidation>
    <dataValidation type="list" allowBlank="1" showInputMessage="1" showErrorMessage="1" sqref="H116:H167" xr:uid="{7596AFE0-758D-4DB1-B349-5B7EDD5D3019}">
      <formula1>"sắt đen, sắt trắng, sắt kẽm, nhôm"</formula1>
    </dataValidation>
    <dataValidation type="list" allowBlank="1" showInputMessage="1" showErrorMessage="1" sqref="J166:J167 J150:J151 J145:J147 J136:J137 J158:J160" xr:uid="{45D0C24C-36AB-4427-996B-677D15271A15}">
      <formula1>"ống, hộp, tròn đặc, la dẹt,V"</formula1>
    </dataValidation>
    <dataValidation type="list" allowBlank="1" showInputMessage="1" showErrorMessage="1" sqref="J138:J144 J161:J165 J148:J149 J152:J157 J134:J135" xr:uid="{4F879916-95F3-433B-A5F2-BA581AE2E30A}">
      <formula1>"ống, hộp,vuông, tròn đặc, la dẹt,V"</formula1>
    </dataValidation>
    <dataValidation type="list" allowBlank="1" showInputMessage="1" showErrorMessage="1" sqref="J129:J133 J117:J127" xr:uid="{43E05DE5-7F8E-423C-B81D-FEA935048DBB}">
      <formula1>"Ống, Hộp,Vuông, Tròn Đặc, La Dẹt,V"</formula1>
    </dataValidation>
    <dataValidation type="list" allowBlank="1" showInputMessage="1" showErrorMessage="1" sqref="B200:B227 C199:C227 B192:C196" xr:uid="{600F7F58-FF2F-49EF-BAC8-4EFD0BFD3FA8}">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13" max="16383" man="1"/>
    <brk id="238"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BI749"/>
  <sheetViews>
    <sheetView view="pageBreakPreview" zoomScale="60" zoomScaleNormal="10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56:N156"/>
    <mergeCell ref="M157:N157"/>
    <mergeCell ref="M158:N158"/>
    <mergeCell ref="M159:N159"/>
    <mergeCell ref="M160:N160"/>
    <mergeCell ref="M161:N161"/>
    <mergeCell ref="M150:N150"/>
    <mergeCell ref="M151:N151"/>
    <mergeCell ref="M152:N152"/>
    <mergeCell ref="M153:N153"/>
    <mergeCell ref="M154:N154"/>
    <mergeCell ref="M155:N155"/>
    <mergeCell ref="B170:B171"/>
    <mergeCell ref="C170:C171"/>
    <mergeCell ref="D170:D171"/>
    <mergeCell ref="G170:G171"/>
    <mergeCell ref="B172:B179"/>
    <mergeCell ref="D182:H182"/>
    <mergeCell ref="M162:N162"/>
    <mergeCell ref="M163:N163"/>
    <mergeCell ref="M164:N164"/>
    <mergeCell ref="M165:N165"/>
    <mergeCell ref="M166:N166"/>
    <mergeCell ref="M167:N167"/>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107" priority="5" operator="greaterThan">
      <formula>0</formula>
    </cfRule>
  </conditionalFormatting>
  <conditionalFormatting sqref="AN117:AY124">
    <cfRule type="cellIs" dxfId="106" priority="8" operator="greaterThan">
      <formula>0</formula>
    </cfRule>
  </conditionalFormatting>
  <conditionalFormatting sqref="AN127:AU134">
    <cfRule type="cellIs" dxfId="105" priority="7" operator="greaterThan">
      <formula>0</formula>
    </cfRule>
  </conditionalFormatting>
  <conditionalFormatting sqref="AN137:AU144">
    <cfRule type="cellIs" dxfId="104" priority="6" operator="greaterThan">
      <formula>0</formula>
    </cfRule>
  </conditionalFormatting>
  <conditionalFormatting sqref="Y146:AH150 Y153:AH171 AF151:AH152">
    <cfRule type="cellIs" dxfId="103" priority="9" operator="greaterThan">
      <formula>0</formula>
    </cfRule>
  </conditionalFormatting>
  <conditionalFormatting sqref="Y117:AJ124">
    <cfRule type="cellIs" dxfId="102" priority="12" operator="greaterThan">
      <formula>0</formula>
    </cfRule>
  </conditionalFormatting>
  <conditionalFormatting sqref="Y127:AF134">
    <cfRule type="cellIs" dxfId="101" priority="11" operator="greaterThan">
      <formula>0</formula>
    </cfRule>
  </conditionalFormatting>
  <conditionalFormatting sqref="Y137:AF144">
    <cfRule type="cellIs" dxfId="100" priority="10" operator="greaterThan">
      <formula>0</formula>
    </cfRule>
  </conditionalFormatting>
  <conditionalFormatting sqref="B473">
    <cfRule type="duplicateValues" dxfId="99" priority="3"/>
    <cfRule type="colorScale" priority="4">
      <colorScale>
        <cfvo type="min"/>
        <cfvo type="percentile" val="50"/>
        <cfvo type="max"/>
        <color rgb="FFF8696B"/>
        <color rgb="FFFFEB84"/>
        <color rgb="FF63BE7B"/>
      </colorScale>
    </cfRule>
  </conditionalFormatting>
  <conditionalFormatting sqref="B473">
    <cfRule type="duplicateValues" dxfId="98" priority="1"/>
    <cfRule type="colorScale" priority="2">
      <colorScale>
        <cfvo type="min"/>
        <cfvo type="percentile" val="50"/>
        <cfvo type="max"/>
        <color rgb="FFF8696B"/>
        <color rgb="FFFFEB84"/>
        <color rgb="FF63BE7B"/>
      </colorScale>
    </cfRule>
  </conditionalFormatting>
  <conditionalFormatting sqref="B474:B483">
    <cfRule type="duplicateValues" dxfId="97" priority="13"/>
    <cfRule type="colorScale" priority="14">
      <colorScale>
        <cfvo type="min"/>
        <cfvo type="percentile" val="50"/>
        <cfvo type="max"/>
        <color rgb="FFF8696B"/>
        <color rgb="FFFFEB84"/>
        <color rgb="FF63BE7B"/>
      </colorScale>
    </cfRule>
  </conditionalFormatting>
  <conditionalFormatting sqref="B473:B483">
    <cfRule type="duplicateValues" dxfId="96" priority="15"/>
  </conditionalFormatting>
  <dataValidations count="8">
    <dataValidation type="list" allowBlank="1" showInputMessage="1" showErrorMessage="1" sqref="O129:O133 O117:O127" xr:uid="{B374C082-20BF-4C8A-8E1B-3CD2C79890F4}">
      <formula1>"kg, cây"</formula1>
    </dataValidation>
    <dataValidation type="list" allowBlank="1" showInputMessage="1" showErrorMessage="1" sqref="O136:O137 O166:O167" xr:uid="{1724CEF4-AE8F-458A-87C6-E9E524389D2C}">
      <formula1>"kg, cây 6 mét, cây 2.5 mét, cây 3 mét"</formula1>
    </dataValidation>
    <dataValidation type="list" allowBlank="1" showInputMessage="1" showErrorMessage="1" sqref="J116 J128" xr:uid="{0211F2CF-7D55-401B-9CA6-0C3E96EBA223}">
      <formula1>"tròn, hộp, la"</formula1>
    </dataValidation>
    <dataValidation type="list" allowBlank="1" showInputMessage="1" showErrorMessage="1" sqref="H116:H167" xr:uid="{9984EF21-DDFF-43DF-BA24-7374F62647AD}">
      <formula1>"sắt đen, sắt trắng, sắt kẽm, nhôm"</formula1>
    </dataValidation>
    <dataValidation type="list" allowBlank="1" showInputMessage="1" showErrorMessage="1" sqref="J166:J167 J150:J151 J145:J147 J136:J137 J158:J160" xr:uid="{D13902FF-71CB-45FB-ABED-120D4E939F99}">
      <formula1>"ống, hộp, tròn đặc, la dẹt,V"</formula1>
    </dataValidation>
    <dataValidation type="list" allowBlank="1" showInputMessage="1" showErrorMessage="1" sqref="J138:J144 J161:J165 J148:J149 J152:J157 J134:J135" xr:uid="{B4B24724-3FC9-436F-9428-32B57B533885}">
      <formula1>"ống, hộp,vuông, tròn đặc, la dẹt,V"</formula1>
    </dataValidation>
    <dataValidation type="list" allowBlank="1" showInputMessage="1" showErrorMessage="1" sqref="J129:J133 J117:J127" xr:uid="{4AF38647-B041-41F8-8062-D199A3B39406}">
      <formula1>"Ống, Hộp,Vuông, Tròn Đặc, La Dẹt,V"</formula1>
    </dataValidation>
    <dataValidation type="list" allowBlank="1" showInputMessage="1" showErrorMessage="1" sqref="B200:B227 C199:C227 B192:C196" xr:uid="{22B595DA-D333-43FC-81DD-2A0ECECF0AFD}">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13" max="16383" man="1"/>
    <brk id="239" max="16383" man="1"/>
  </rowBreak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BI749"/>
  <sheetViews>
    <sheetView zoomScaleNormal="10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R198:T198"/>
    <mergeCell ref="R199:T199"/>
    <mergeCell ref="R200:T200"/>
    <mergeCell ref="I195:J195"/>
    <mergeCell ref="R195:T195"/>
    <mergeCell ref="I196:J196"/>
    <mergeCell ref="R196:T196"/>
    <mergeCell ref="I197:J197"/>
    <mergeCell ref="R197:T197"/>
    <mergeCell ref="I204:J204"/>
    <mergeCell ref="R204:T204"/>
    <mergeCell ref="I205:J205"/>
    <mergeCell ref="R205:T205"/>
    <mergeCell ref="I206:J206"/>
    <mergeCell ref="R206:T206"/>
    <mergeCell ref="R201:T201"/>
    <mergeCell ref="R202:T202"/>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M133:N133"/>
    <mergeCell ref="M134:N134"/>
    <mergeCell ref="C179:F179"/>
    <mergeCell ref="B192:C192"/>
    <mergeCell ref="B193:C193"/>
    <mergeCell ref="B194:C194"/>
    <mergeCell ref="B197:C197"/>
    <mergeCell ref="R190:T191"/>
    <mergeCell ref="I192:J192"/>
    <mergeCell ref="R192:T192"/>
    <mergeCell ref="I193:J193"/>
    <mergeCell ref="R193:T193"/>
    <mergeCell ref="I194:J194"/>
    <mergeCell ref="R194:T194"/>
    <mergeCell ref="J182:L182"/>
    <mergeCell ref="M182:O182"/>
    <mergeCell ref="P182:R182"/>
    <mergeCell ref="M162:N162"/>
    <mergeCell ref="M163:N163"/>
    <mergeCell ref="M164:N164"/>
    <mergeCell ref="M165:N165"/>
    <mergeCell ref="M166:N166"/>
    <mergeCell ref="B198:C198"/>
    <mergeCell ref="I199:J199"/>
    <mergeCell ref="I200:J200"/>
    <mergeCell ref="B201:C201"/>
    <mergeCell ref="I201:J201"/>
    <mergeCell ref="B202:C202"/>
    <mergeCell ref="I202:J202"/>
    <mergeCell ref="B203:C203"/>
    <mergeCell ref="I203:J203"/>
    <mergeCell ref="I198:J198"/>
    <mergeCell ref="B204:C204"/>
    <mergeCell ref="B205:C205"/>
    <mergeCell ref="B206:C206"/>
    <mergeCell ref="B207:C207"/>
    <mergeCell ref="B208:C208"/>
    <mergeCell ref="B209:C209"/>
    <mergeCell ref="B210:C210"/>
    <mergeCell ref="B211:C211"/>
    <mergeCell ref="B212:C212"/>
    <mergeCell ref="B222:C222"/>
    <mergeCell ref="B223:C223"/>
    <mergeCell ref="B224:C224"/>
    <mergeCell ref="B225:C225"/>
    <mergeCell ref="B226:C226"/>
    <mergeCell ref="B227:C227"/>
    <mergeCell ref="B213:C213"/>
    <mergeCell ref="B214:C214"/>
    <mergeCell ref="B215:C215"/>
    <mergeCell ref="B216:C216"/>
    <mergeCell ref="B217:C217"/>
    <mergeCell ref="B218:C218"/>
    <mergeCell ref="B219:C219"/>
    <mergeCell ref="B220:C220"/>
    <mergeCell ref="B221:C221"/>
  </mergeCells>
  <conditionalFormatting sqref="Y152:AE152">
    <cfRule type="cellIs" dxfId="95" priority="5" operator="greaterThan">
      <formula>0</formula>
    </cfRule>
  </conditionalFormatting>
  <conditionalFormatting sqref="AN117:AY124">
    <cfRule type="cellIs" dxfId="94" priority="8" operator="greaterThan">
      <formula>0</formula>
    </cfRule>
  </conditionalFormatting>
  <conditionalFormatting sqref="AN127:AU134">
    <cfRule type="cellIs" dxfId="93" priority="7" operator="greaterThan">
      <formula>0</formula>
    </cfRule>
  </conditionalFormatting>
  <conditionalFormatting sqref="AN137:AU144">
    <cfRule type="cellIs" dxfId="92" priority="6" operator="greaterThan">
      <formula>0</formula>
    </cfRule>
  </conditionalFormatting>
  <conditionalFormatting sqref="Y146:AH150 Y153:AH171 AF151:AH152">
    <cfRule type="cellIs" dxfId="91" priority="9" operator="greaterThan">
      <formula>0</formula>
    </cfRule>
  </conditionalFormatting>
  <conditionalFormatting sqref="Y117:AJ124">
    <cfRule type="cellIs" dxfId="90" priority="12" operator="greaterThan">
      <formula>0</formula>
    </cfRule>
  </conditionalFormatting>
  <conditionalFormatting sqref="Y127:AF134">
    <cfRule type="cellIs" dxfId="89" priority="11" operator="greaterThan">
      <formula>0</formula>
    </cfRule>
  </conditionalFormatting>
  <conditionalFormatting sqref="Y137:AF144">
    <cfRule type="cellIs" dxfId="88" priority="10" operator="greaterThan">
      <formula>0</formula>
    </cfRule>
  </conditionalFormatting>
  <conditionalFormatting sqref="B473">
    <cfRule type="duplicateValues" dxfId="87" priority="3"/>
    <cfRule type="colorScale" priority="4">
      <colorScale>
        <cfvo type="min"/>
        <cfvo type="percentile" val="50"/>
        <cfvo type="max"/>
        <color rgb="FFF8696B"/>
        <color rgb="FFFFEB84"/>
        <color rgb="FF63BE7B"/>
      </colorScale>
    </cfRule>
  </conditionalFormatting>
  <conditionalFormatting sqref="B473">
    <cfRule type="duplicateValues" dxfId="86" priority="1"/>
    <cfRule type="colorScale" priority="2">
      <colorScale>
        <cfvo type="min"/>
        <cfvo type="percentile" val="50"/>
        <cfvo type="max"/>
        <color rgb="FFF8696B"/>
        <color rgb="FFFFEB84"/>
        <color rgb="FF63BE7B"/>
      </colorScale>
    </cfRule>
  </conditionalFormatting>
  <conditionalFormatting sqref="B474:B483">
    <cfRule type="duplicateValues" dxfId="85" priority="13"/>
    <cfRule type="colorScale" priority="14">
      <colorScale>
        <cfvo type="min"/>
        <cfvo type="percentile" val="50"/>
        <cfvo type="max"/>
        <color rgb="FFF8696B"/>
        <color rgb="FFFFEB84"/>
        <color rgb="FF63BE7B"/>
      </colorScale>
    </cfRule>
  </conditionalFormatting>
  <conditionalFormatting sqref="B473:B483">
    <cfRule type="duplicateValues" dxfId="84" priority="15"/>
  </conditionalFormatting>
  <dataValidations count="8">
    <dataValidation type="list" allowBlank="1" showInputMessage="1" showErrorMessage="1" sqref="O129:O133 O117:O127" xr:uid="{D381D8D8-F62D-48D2-990B-383D65485652}">
      <formula1>"kg, cây"</formula1>
    </dataValidation>
    <dataValidation type="list" allowBlank="1" showInputMessage="1" showErrorMessage="1" sqref="O136:O137 O166:O167" xr:uid="{1D137A78-08B6-4112-BD9C-B1CB8F72C684}">
      <formula1>"kg, cây 6 mét, cây 2.5 mét, cây 3 mét"</formula1>
    </dataValidation>
    <dataValidation type="list" allowBlank="1" showInputMessage="1" showErrorMessage="1" sqref="J116 J128" xr:uid="{CBC4938C-3313-4236-976B-E51E3A52F92C}">
      <formula1>"tròn, hộp, la"</formula1>
    </dataValidation>
    <dataValidation type="list" allowBlank="1" showInputMessage="1" showErrorMessage="1" sqref="H116:H167" xr:uid="{EF8CD1FE-DD12-4EAA-BDC6-BC59F23252CD}">
      <formula1>"sắt đen, sắt trắng, sắt kẽm, nhôm"</formula1>
    </dataValidation>
    <dataValidation type="list" allowBlank="1" showInputMessage="1" showErrorMessage="1" sqref="J166:J167 J150:J151 J145:J147 J136:J137 J158:J160" xr:uid="{9C46AE4A-AE84-43D9-A0B4-F7F4EE697808}">
      <formula1>"ống, hộp, tròn đặc, la dẹt,V"</formula1>
    </dataValidation>
    <dataValidation type="list" allowBlank="1" showInputMessage="1" showErrorMessage="1" sqref="J138:J144 J161:J165 J148:J149 J152:J157 J134:J135" xr:uid="{05C88A39-A768-4F1B-BC42-675E5C0D8F19}">
      <formula1>"ống, hộp,vuông, tròn đặc, la dẹt,V"</formula1>
    </dataValidation>
    <dataValidation type="list" allowBlank="1" showInputMessage="1" showErrorMessage="1" sqref="J129:J133 J117:J127" xr:uid="{1F1E00D2-EA4C-4A51-9A50-572B2EB54330}">
      <formula1>"Ống, Hộp,Vuông, Tròn Đặc, La Dẹt,V"</formula1>
    </dataValidation>
    <dataValidation type="list" allowBlank="1" showInputMessage="1" showErrorMessage="1" sqref="B200:B227 C199:C227 B192:C196" xr:uid="{E847FFCA-BFE9-4CBF-AAF9-A0C2AC174253}">
      <formula1>VatTu</formula1>
    </dataValidation>
  </dataValidations>
  <pageMargins left="0.31496062992125984" right="0.31496062992125984" top="0.35433070866141736" bottom="0.35433070866141736" header="0.31496062992125984" footer="0.31496062992125984"/>
  <pageSetup paperSize="9" scale="76" orientation="landscape" r:id="rId1"/>
  <rowBreaks count="2" manualBreakCount="2">
    <brk id="113" max="16383" man="1"/>
    <brk id="234" max="16383" man="1"/>
  </rowBreaks>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BI749"/>
  <sheetViews>
    <sheetView view="pageBreakPreview" zoomScale="60" zoomScaleNormal="10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G16:J16"/>
    <mergeCell ref="K16:K18"/>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67:N167"/>
    <mergeCell ref="M156:N156"/>
    <mergeCell ref="M157:N157"/>
    <mergeCell ref="M158:N158"/>
    <mergeCell ref="M159:N159"/>
    <mergeCell ref="M160:N160"/>
    <mergeCell ref="M161:N161"/>
    <mergeCell ref="M150:N150"/>
    <mergeCell ref="M151:N151"/>
    <mergeCell ref="M152:N152"/>
    <mergeCell ref="M153:N153"/>
    <mergeCell ref="M154:N154"/>
    <mergeCell ref="M155:N155"/>
    <mergeCell ref="A190:A191"/>
    <mergeCell ref="B190:C191"/>
    <mergeCell ref="D190:F190"/>
    <mergeCell ref="G190:G191"/>
    <mergeCell ref="H190:H191"/>
    <mergeCell ref="I190:J191"/>
    <mergeCell ref="K190:Q191"/>
    <mergeCell ref="B170:B171"/>
    <mergeCell ref="C170:C171"/>
    <mergeCell ref="D170:D171"/>
    <mergeCell ref="G170:G171"/>
    <mergeCell ref="B172:B179"/>
    <mergeCell ref="D182:H182"/>
    <mergeCell ref="R198:T198"/>
    <mergeCell ref="R199:T199"/>
    <mergeCell ref="R200:T200"/>
    <mergeCell ref="I195:J195"/>
    <mergeCell ref="R195:T195"/>
    <mergeCell ref="I196:J196"/>
    <mergeCell ref="R196:T196"/>
    <mergeCell ref="I197:J197"/>
    <mergeCell ref="R197:T197"/>
    <mergeCell ref="I204:J204"/>
    <mergeCell ref="R204:T204"/>
    <mergeCell ref="I205:J205"/>
    <mergeCell ref="R205:T205"/>
    <mergeCell ref="I206:J206"/>
    <mergeCell ref="R206:T206"/>
    <mergeCell ref="R201:T201"/>
    <mergeCell ref="R202:T202"/>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M133:N133"/>
    <mergeCell ref="M134:N134"/>
    <mergeCell ref="C179:F179"/>
    <mergeCell ref="B192:C192"/>
    <mergeCell ref="B193:C193"/>
    <mergeCell ref="B194:C194"/>
    <mergeCell ref="B197:C197"/>
    <mergeCell ref="R190:T191"/>
    <mergeCell ref="I192:J192"/>
    <mergeCell ref="R192:T192"/>
    <mergeCell ref="I193:J193"/>
    <mergeCell ref="R193:T193"/>
    <mergeCell ref="I194:J194"/>
    <mergeCell ref="R194:T194"/>
    <mergeCell ref="J182:L182"/>
    <mergeCell ref="M182:O182"/>
    <mergeCell ref="P182:R182"/>
    <mergeCell ref="M162:N162"/>
    <mergeCell ref="M163:N163"/>
    <mergeCell ref="M164:N164"/>
    <mergeCell ref="M165:N165"/>
    <mergeCell ref="M166:N166"/>
    <mergeCell ref="B198:C198"/>
    <mergeCell ref="I199:J199"/>
    <mergeCell ref="I200:J200"/>
    <mergeCell ref="B201:C201"/>
    <mergeCell ref="I201:J201"/>
    <mergeCell ref="B202:C202"/>
    <mergeCell ref="I202:J202"/>
    <mergeCell ref="B203:C203"/>
    <mergeCell ref="I203:J203"/>
    <mergeCell ref="I198:J198"/>
    <mergeCell ref="B204:C204"/>
    <mergeCell ref="B205:C205"/>
    <mergeCell ref="B206:C206"/>
    <mergeCell ref="B207:C207"/>
    <mergeCell ref="B208:C208"/>
    <mergeCell ref="B209:C209"/>
    <mergeCell ref="B210:C210"/>
    <mergeCell ref="B211:C211"/>
    <mergeCell ref="B212:C212"/>
    <mergeCell ref="B222:C222"/>
    <mergeCell ref="B223:C223"/>
    <mergeCell ref="B224:C224"/>
    <mergeCell ref="B225:C225"/>
    <mergeCell ref="B226:C226"/>
    <mergeCell ref="B227:C227"/>
    <mergeCell ref="B213:C213"/>
    <mergeCell ref="B214:C214"/>
    <mergeCell ref="B215:C215"/>
    <mergeCell ref="B216:C216"/>
    <mergeCell ref="B217:C217"/>
    <mergeCell ref="B218:C218"/>
    <mergeCell ref="B219:C219"/>
    <mergeCell ref="B220:C220"/>
    <mergeCell ref="B221:C221"/>
  </mergeCells>
  <conditionalFormatting sqref="Y152:AE152">
    <cfRule type="cellIs" dxfId="83" priority="5" operator="greaterThan">
      <formula>0</formula>
    </cfRule>
  </conditionalFormatting>
  <conditionalFormatting sqref="AN117:AY124">
    <cfRule type="cellIs" dxfId="82" priority="8" operator="greaterThan">
      <formula>0</formula>
    </cfRule>
  </conditionalFormatting>
  <conditionalFormatting sqref="AN127:AU134">
    <cfRule type="cellIs" dxfId="81" priority="7" operator="greaterThan">
      <formula>0</formula>
    </cfRule>
  </conditionalFormatting>
  <conditionalFormatting sqref="AN137:AU144">
    <cfRule type="cellIs" dxfId="80" priority="6" operator="greaterThan">
      <formula>0</formula>
    </cfRule>
  </conditionalFormatting>
  <conditionalFormatting sqref="Y146:AH150 Y153:AH171 AF151:AH152">
    <cfRule type="cellIs" dxfId="79" priority="9" operator="greaterThan">
      <formula>0</formula>
    </cfRule>
  </conditionalFormatting>
  <conditionalFormatting sqref="Y117:AJ124">
    <cfRule type="cellIs" dxfId="78" priority="12" operator="greaterThan">
      <formula>0</formula>
    </cfRule>
  </conditionalFormatting>
  <conditionalFormatting sqref="Y127:AF134">
    <cfRule type="cellIs" dxfId="77" priority="11" operator="greaterThan">
      <formula>0</formula>
    </cfRule>
  </conditionalFormatting>
  <conditionalFormatting sqref="Y137:AF144">
    <cfRule type="cellIs" dxfId="76" priority="10" operator="greaterThan">
      <formula>0</formula>
    </cfRule>
  </conditionalFormatting>
  <conditionalFormatting sqref="B473">
    <cfRule type="duplicateValues" dxfId="75" priority="3"/>
    <cfRule type="colorScale" priority="4">
      <colorScale>
        <cfvo type="min"/>
        <cfvo type="percentile" val="50"/>
        <cfvo type="max"/>
        <color rgb="FFF8696B"/>
        <color rgb="FFFFEB84"/>
        <color rgb="FF63BE7B"/>
      </colorScale>
    </cfRule>
  </conditionalFormatting>
  <conditionalFormatting sqref="B473">
    <cfRule type="duplicateValues" dxfId="74" priority="1"/>
    <cfRule type="colorScale" priority="2">
      <colorScale>
        <cfvo type="min"/>
        <cfvo type="percentile" val="50"/>
        <cfvo type="max"/>
        <color rgb="FFF8696B"/>
        <color rgb="FFFFEB84"/>
        <color rgb="FF63BE7B"/>
      </colorScale>
    </cfRule>
  </conditionalFormatting>
  <conditionalFormatting sqref="B474:B483">
    <cfRule type="duplicateValues" dxfId="73" priority="13"/>
    <cfRule type="colorScale" priority="14">
      <colorScale>
        <cfvo type="min"/>
        <cfvo type="percentile" val="50"/>
        <cfvo type="max"/>
        <color rgb="FFF8696B"/>
        <color rgb="FFFFEB84"/>
        <color rgb="FF63BE7B"/>
      </colorScale>
    </cfRule>
  </conditionalFormatting>
  <conditionalFormatting sqref="B473:B483">
    <cfRule type="duplicateValues" dxfId="72" priority="15"/>
  </conditionalFormatting>
  <dataValidations count="8">
    <dataValidation type="list" allowBlank="1" showInputMessage="1" showErrorMessage="1" sqref="O129:O133 O117:O127" xr:uid="{7281F2BB-F182-480A-8740-9D0127D49318}">
      <formula1>"kg, cây"</formula1>
    </dataValidation>
    <dataValidation type="list" allowBlank="1" showInputMessage="1" showErrorMessage="1" sqref="O136:O137 O166:O167" xr:uid="{5558981B-3AC6-4D93-9BFA-AAA3FA2FC5C2}">
      <formula1>"kg, cây 6 mét, cây 2.5 mét, cây 3 mét"</formula1>
    </dataValidation>
    <dataValidation type="list" allowBlank="1" showInputMessage="1" showErrorMessage="1" sqref="J116 J128" xr:uid="{6D398011-EE65-40CF-83F8-EC27F656182C}">
      <formula1>"tròn, hộp, la"</formula1>
    </dataValidation>
    <dataValidation type="list" allowBlank="1" showInputMessage="1" showErrorMessage="1" sqref="H116:H167" xr:uid="{FC5C107B-5114-44FB-B1A1-92080310C82C}">
      <formula1>"sắt đen, sắt trắng, sắt kẽm, nhôm"</formula1>
    </dataValidation>
    <dataValidation type="list" allowBlank="1" showInputMessage="1" showErrorMessage="1" sqref="J166:J167 J150:J151 J145:J147 J136:J137 J158:J160" xr:uid="{A2A3EEF0-8B38-4C9C-B090-0C2A04E9BE5A}">
      <formula1>"ống, hộp, tròn đặc, la dẹt,V"</formula1>
    </dataValidation>
    <dataValidation type="list" allowBlank="1" showInputMessage="1" showErrorMessage="1" sqref="J138:J144 J161:J165 J148:J149 J152:J157 J134:J135" xr:uid="{06BC8120-6033-4EBE-BE26-2AEBC24454DB}">
      <formula1>"ống, hộp,vuông, tròn đặc, la dẹt,V"</formula1>
    </dataValidation>
    <dataValidation type="list" allowBlank="1" showInputMessage="1" showErrorMessage="1" sqref="J129:J133 J117:J127" xr:uid="{A5BE8B61-ECFE-4068-9167-B4605D0CE94D}">
      <formula1>"Ống, Hộp,Vuông, Tròn Đặc, La Dẹt,V"</formula1>
    </dataValidation>
    <dataValidation type="list" allowBlank="1" showInputMessage="1" showErrorMessage="1" sqref="B200:B227 C199:C227 B192:C196" xr:uid="{6EA027F7-88CF-4184-A6D4-8D4F6D06363A}">
      <formula1>VatTu</formula1>
    </dataValidation>
  </dataValidations>
  <pageMargins left="0.31496062992125984" right="0.31496062992125984" top="0.35433070866141736" bottom="0.35433070866141736" header="0.31496062992125984" footer="0.31496062992125984"/>
  <pageSetup paperSize="9" scale="76" orientation="landscape" r:id="rId1"/>
  <rowBreaks count="2" manualBreakCount="2">
    <brk id="113" max="16383" man="1"/>
    <brk id="234"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BI749"/>
  <sheetViews>
    <sheetView view="pageBreakPreview" zoomScale="60" zoomScaleNormal="10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57:N157"/>
    <mergeCell ref="M158:N158"/>
    <mergeCell ref="M159:N159"/>
    <mergeCell ref="M160:N160"/>
    <mergeCell ref="M161:N161"/>
    <mergeCell ref="M150:N150"/>
    <mergeCell ref="M151:N151"/>
    <mergeCell ref="M152:N152"/>
    <mergeCell ref="M153:N153"/>
    <mergeCell ref="M154:N154"/>
    <mergeCell ref="M155:N155"/>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D182:H182"/>
    <mergeCell ref="B193:C193"/>
    <mergeCell ref="B194:C194"/>
    <mergeCell ref="I193:J193"/>
    <mergeCell ref="R198:T198"/>
    <mergeCell ref="I199:J199"/>
    <mergeCell ref="R199:T199"/>
    <mergeCell ref="I200:J200"/>
    <mergeCell ref="R200:T200"/>
    <mergeCell ref="I195:J195"/>
    <mergeCell ref="R195:T195"/>
    <mergeCell ref="I196:J196"/>
    <mergeCell ref="R196:T196"/>
    <mergeCell ref="I197:J197"/>
    <mergeCell ref="R197:T197"/>
    <mergeCell ref="R204:T204"/>
    <mergeCell ref="I205:J205"/>
    <mergeCell ref="R205:T205"/>
    <mergeCell ref="I206:J206"/>
    <mergeCell ref="R206:T206"/>
    <mergeCell ref="I201:J201"/>
    <mergeCell ref="R201:T201"/>
    <mergeCell ref="I202:J202"/>
    <mergeCell ref="R202:T202"/>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M133:N133"/>
    <mergeCell ref="M134:N134"/>
    <mergeCell ref="M135:N135"/>
    <mergeCell ref="M136:N136"/>
    <mergeCell ref="M137:N137"/>
    <mergeCell ref="C179:F179"/>
    <mergeCell ref="B192:C192"/>
    <mergeCell ref="R190:T191"/>
    <mergeCell ref="I192:J192"/>
    <mergeCell ref="R192:T192"/>
    <mergeCell ref="B170:B171"/>
    <mergeCell ref="C170:C171"/>
    <mergeCell ref="D170:D171"/>
    <mergeCell ref="G170:G171"/>
    <mergeCell ref="B172:B179"/>
    <mergeCell ref="M162:N162"/>
    <mergeCell ref="M163:N163"/>
    <mergeCell ref="M164:N164"/>
    <mergeCell ref="M165:N165"/>
    <mergeCell ref="M166:N166"/>
    <mergeCell ref="M167:N167"/>
    <mergeCell ref="M156:N156"/>
    <mergeCell ref="B197:C197"/>
    <mergeCell ref="B198:C198"/>
    <mergeCell ref="B201:C201"/>
    <mergeCell ref="B202:C202"/>
    <mergeCell ref="B203:C203"/>
    <mergeCell ref="I203:J203"/>
    <mergeCell ref="B204:C204"/>
    <mergeCell ref="I204:J204"/>
    <mergeCell ref="I198:J198"/>
    <mergeCell ref="B205:C205"/>
    <mergeCell ref="B206:C206"/>
    <mergeCell ref="B207:C207"/>
    <mergeCell ref="B208:C208"/>
    <mergeCell ref="B209:C209"/>
    <mergeCell ref="B210:C210"/>
    <mergeCell ref="B211:C211"/>
    <mergeCell ref="B212:C212"/>
    <mergeCell ref="B213:C213"/>
    <mergeCell ref="B223:C223"/>
    <mergeCell ref="B224:C224"/>
    <mergeCell ref="B225:C225"/>
    <mergeCell ref="B226:C226"/>
    <mergeCell ref="B227:C227"/>
    <mergeCell ref="B214:C214"/>
    <mergeCell ref="B215:C215"/>
    <mergeCell ref="B216:C216"/>
    <mergeCell ref="B217:C217"/>
    <mergeCell ref="B218:C218"/>
    <mergeCell ref="B219:C219"/>
    <mergeCell ref="B220:C220"/>
    <mergeCell ref="B221:C221"/>
    <mergeCell ref="B222:C222"/>
  </mergeCells>
  <conditionalFormatting sqref="Y152:AE152">
    <cfRule type="cellIs" dxfId="71" priority="5" operator="greaterThan">
      <formula>0</formula>
    </cfRule>
  </conditionalFormatting>
  <conditionalFormatting sqref="AN117:AY124">
    <cfRule type="cellIs" dxfId="70" priority="8" operator="greaterThan">
      <formula>0</formula>
    </cfRule>
  </conditionalFormatting>
  <conditionalFormatting sqref="AN127:AU134">
    <cfRule type="cellIs" dxfId="69" priority="7" operator="greaterThan">
      <formula>0</formula>
    </cfRule>
  </conditionalFormatting>
  <conditionalFormatting sqref="AN137:AU144">
    <cfRule type="cellIs" dxfId="68" priority="6" operator="greaterThan">
      <formula>0</formula>
    </cfRule>
  </conditionalFormatting>
  <conditionalFormatting sqref="Y146:AH150 Y153:AH171 AF151:AH152">
    <cfRule type="cellIs" dxfId="67" priority="9" operator="greaterThan">
      <formula>0</formula>
    </cfRule>
  </conditionalFormatting>
  <conditionalFormatting sqref="Y117:AJ124">
    <cfRule type="cellIs" dxfId="66" priority="12" operator="greaterThan">
      <formula>0</formula>
    </cfRule>
  </conditionalFormatting>
  <conditionalFormatting sqref="Y127:AF134">
    <cfRule type="cellIs" dxfId="65" priority="11" operator="greaterThan">
      <formula>0</formula>
    </cfRule>
  </conditionalFormatting>
  <conditionalFormatting sqref="Y137:AF144">
    <cfRule type="cellIs" dxfId="64" priority="10" operator="greaterThan">
      <formula>0</formula>
    </cfRule>
  </conditionalFormatting>
  <conditionalFormatting sqref="B473">
    <cfRule type="duplicateValues" dxfId="63" priority="3"/>
    <cfRule type="colorScale" priority="4">
      <colorScale>
        <cfvo type="min"/>
        <cfvo type="percentile" val="50"/>
        <cfvo type="max"/>
        <color rgb="FFF8696B"/>
        <color rgb="FFFFEB84"/>
        <color rgb="FF63BE7B"/>
      </colorScale>
    </cfRule>
  </conditionalFormatting>
  <conditionalFormatting sqref="B473">
    <cfRule type="duplicateValues" dxfId="62" priority="1"/>
    <cfRule type="colorScale" priority="2">
      <colorScale>
        <cfvo type="min"/>
        <cfvo type="percentile" val="50"/>
        <cfvo type="max"/>
        <color rgb="FFF8696B"/>
        <color rgb="FFFFEB84"/>
        <color rgb="FF63BE7B"/>
      </colorScale>
    </cfRule>
  </conditionalFormatting>
  <conditionalFormatting sqref="B474:B483">
    <cfRule type="duplicateValues" dxfId="61" priority="13"/>
    <cfRule type="colorScale" priority="14">
      <colorScale>
        <cfvo type="min"/>
        <cfvo type="percentile" val="50"/>
        <cfvo type="max"/>
        <color rgb="FFF8696B"/>
        <color rgb="FFFFEB84"/>
        <color rgb="FF63BE7B"/>
      </colorScale>
    </cfRule>
  </conditionalFormatting>
  <conditionalFormatting sqref="B473:B483">
    <cfRule type="duplicateValues" dxfId="60" priority="15"/>
  </conditionalFormatting>
  <dataValidations count="8">
    <dataValidation type="list" allowBlank="1" showInputMessage="1" showErrorMessage="1" sqref="O129:O133 O117:O127" xr:uid="{3E25629D-0688-4A94-A32A-3ADFB245BE84}">
      <formula1>"kg, cây"</formula1>
    </dataValidation>
    <dataValidation type="list" allowBlank="1" showInputMessage="1" showErrorMessage="1" sqref="O136:O137 O166:O167" xr:uid="{C4BD7635-9350-452F-97E5-B8CFCC09F01E}">
      <formula1>"kg, cây 6 mét, cây 2.5 mét, cây 3 mét"</formula1>
    </dataValidation>
    <dataValidation type="list" allowBlank="1" showInputMessage="1" showErrorMessage="1" sqref="J116 J128" xr:uid="{9ED81F62-53AA-45FF-90C1-89552B6B0F11}">
      <formula1>"tròn, hộp, la"</formula1>
    </dataValidation>
    <dataValidation type="list" allowBlank="1" showInputMessage="1" showErrorMessage="1" sqref="H116:H167" xr:uid="{2E949293-6AF8-432E-B7DC-A32052B61779}">
      <formula1>"sắt đen, sắt trắng, sắt kẽm, nhôm"</formula1>
    </dataValidation>
    <dataValidation type="list" allowBlank="1" showInputMessage="1" showErrorMessage="1" sqref="J166:J167 J150:J151 J145:J147 J136:J137 J158:J160" xr:uid="{6DB30F47-3009-4DC3-B485-A5DC07DC7142}">
      <formula1>"ống, hộp, tròn đặc, la dẹt,V"</formula1>
    </dataValidation>
    <dataValidation type="list" allowBlank="1" showInputMessage="1" showErrorMessage="1" sqref="J138:J144 J161:J165 J148:J149 J152:J157 J134:J135" xr:uid="{629C09BA-9D23-42BB-A77B-CA86A7655ECF}">
      <formula1>"ống, hộp,vuông, tròn đặc, la dẹt,V"</formula1>
    </dataValidation>
    <dataValidation type="list" allowBlank="1" showInputMessage="1" showErrorMessage="1" sqref="J129:J133 J117:J127" xr:uid="{E571F47C-277C-4DC2-98CA-7F170F7B9DA5}">
      <formula1>"Ống, Hộp,Vuông, Tròn Đặc, La Dẹt,V"</formula1>
    </dataValidation>
    <dataValidation type="list" allowBlank="1" showInputMessage="1" showErrorMessage="1" sqref="B200:B227 C199:C227 B192:C196" xr:uid="{F28F8C83-F4DA-4598-8DA4-63BE80D419A9}">
      <formula1>VatTu</formula1>
    </dataValidation>
  </dataValidations>
  <pageMargins left="0.31496062992125984" right="0.31496062992125984" top="0.35433070866141736" bottom="0.35433070866141736" header="0.31496062992125984" footer="0.31496062992125984"/>
  <pageSetup paperSize="9" scale="76" orientation="landscape" r:id="rId1"/>
  <rowBreaks count="2" manualBreakCount="2">
    <brk id="113" max="16383" man="1"/>
    <brk id="234"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BI749"/>
  <sheetViews>
    <sheetView view="pageBreakPreview" zoomScale="60" zoomScaleNormal="100"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R12:S12"/>
    <mergeCell ref="H13:J13"/>
    <mergeCell ref="R13:S13"/>
    <mergeCell ref="R14:S14"/>
    <mergeCell ref="E15:F15"/>
    <mergeCell ref="R15:S15"/>
    <mergeCell ref="A5:S5"/>
    <mergeCell ref="A6:D15"/>
    <mergeCell ref="R6:S6"/>
    <mergeCell ref="R7:S7"/>
    <mergeCell ref="R9:S9"/>
    <mergeCell ref="J10:K10"/>
    <mergeCell ref="R10:S10"/>
    <mergeCell ref="J11:K11"/>
    <mergeCell ref="R11:S11"/>
    <mergeCell ref="J12:K12"/>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C16:C18"/>
    <mergeCell ref="D16:F16"/>
    <mergeCell ref="G16:J16"/>
    <mergeCell ref="K16:K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57:N157"/>
    <mergeCell ref="M158:N158"/>
    <mergeCell ref="M159:N159"/>
    <mergeCell ref="M160:N160"/>
    <mergeCell ref="M161:N161"/>
    <mergeCell ref="M150:N150"/>
    <mergeCell ref="M151:N151"/>
    <mergeCell ref="M152:N152"/>
    <mergeCell ref="M153:N153"/>
    <mergeCell ref="M154:N154"/>
    <mergeCell ref="M155:N155"/>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D182:H182"/>
    <mergeCell ref="B193:C193"/>
    <mergeCell ref="B194:C194"/>
    <mergeCell ref="I198:J198"/>
    <mergeCell ref="R198:T198"/>
    <mergeCell ref="I199:J199"/>
    <mergeCell ref="R199:T199"/>
    <mergeCell ref="I200:J200"/>
    <mergeCell ref="R200:T200"/>
    <mergeCell ref="I195:J195"/>
    <mergeCell ref="R195:T195"/>
    <mergeCell ref="I196:J196"/>
    <mergeCell ref="R196:T196"/>
    <mergeCell ref="I197:J197"/>
    <mergeCell ref="R197:T197"/>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B226:C226"/>
    <mergeCell ref="B227:C227"/>
    <mergeCell ref="X6:X8"/>
    <mergeCell ref="N12:O12"/>
    <mergeCell ref="M133:N133"/>
    <mergeCell ref="M134:N134"/>
    <mergeCell ref="M135:N135"/>
    <mergeCell ref="M136:N136"/>
    <mergeCell ref="M137:N137"/>
    <mergeCell ref="C179:F179"/>
    <mergeCell ref="B192:C192"/>
    <mergeCell ref="R190:T191"/>
    <mergeCell ref="I192:J192"/>
    <mergeCell ref="R192:T192"/>
    <mergeCell ref="B170:B171"/>
    <mergeCell ref="C170:C171"/>
    <mergeCell ref="D170:D171"/>
    <mergeCell ref="G170:G171"/>
    <mergeCell ref="B172:B179"/>
    <mergeCell ref="M162:N162"/>
    <mergeCell ref="M163:N163"/>
    <mergeCell ref="M164:N164"/>
    <mergeCell ref="M165:N165"/>
    <mergeCell ref="M166:N166"/>
    <mergeCell ref="M167:N167"/>
    <mergeCell ref="M156:N156"/>
    <mergeCell ref="B197:C197"/>
    <mergeCell ref="B198:C198"/>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24:C224"/>
    <mergeCell ref="B225:C225"/>
    <mergeCell ref="B215:C215"/>
    <mergeCell ref="B216:C216"/>
    <mergeCell ref="B217:C217"/>
    <mergeCell ref="B218:C218"/>
    <mergeCell ref="B219:C219"/>
    <mergeCell ref="B220:C220"/>
    <mergeCell ref="B221:C221"/>
    <mergeCell ref="B222:C222"/>
    <mergeCell ref="B223:C223"/>
  </mergeCells>
  <conditionalFormatting sqref="Y152:AE152">
    <cfRule type="cellIs" dxfId="59" priority="5" operator="greaterThan">
      <formula>0</formula>
    </cfRule>
  </conditionalFormatting>
  <conditionalFormatting sqref="AN117:AY124">
    <cfRule type="cellIs" dxfId="58" priority="8" operator="greaterThan">
      <formula>0</formula>
    </cfRule>
  </conditionalFormatting>
  <conditionalFormatting sqref="AN127:AU134">
    <cfRule type="cellIs" dxfId="57" priority="7" operator="greaterThan">
      <formula>0</formula>
    </cfRule>
  </conditionalFormatting>
  <conditionalFormatting sqref="AN137:AU144">
    <cfRule type="cellIs" dxfId="56" priority="6" operator="greaterThan">
      <formula>0</formula>
    </cfRule>
  </conditionalFormatting>
  <conditionalFormatting sqref="Y146:AH150 Y153:AH171 AF151:AH152">
    <cfRule type="cellIs" dxfId="55" priority="9" operator="greaterThan">
      <formula>0</formula>
    </cfRule>
  </conditionalFormatting>
  <conditionalFormatting sqref="Y117:AJ124">
    <cfRule type="cellIs" dxfId="54" priority="12" operator="greaterThan">
      <formula>0</formula>
    </cfRule>
  </conditionalFormatting>
  <conditionalFormatting sqref="Y127:AF134">
    <cfRule type="cellIs" dxfId="53" priority="11" operator="greaterThan">
      <formula>0</formula>
    </cfRule>
  </conditionalFormatting>
  <conditionalFormatting sqref="Y137:AF144">
    <cfRule type="cellIs" dxfId="52" priority="10" operator="greaterThan">
      <formula>0</formula>
    </cfRule>
  </conditionalFormatting>
  <conditionalFormatting sqref="B473">
    <cfRule type="duplicateValues" dxfId="51" priority="3"/>
    <cfRule type="colorScale" priority="4">
      <colorScale>
        <cfvo type="min"/>
        <cfvo type="percentile" val="50"/>
        <cfvo type="max"/>
        <color rgb="FFF8696B"/>
        <color rgb="FFFFEB84"/>
        <color rgb="FF63BE7B"/>
      </colorScale>
    </cfRule>
  </conditionalFormatting>
  <conditionalFormatting sqref="B473">
    <cfRule type="duplicateValues" dxfId="50" priority="1"/>
    <cfRule type="colorScale" priority="2">
      <colorScale>
        <cfvo type="min"/>
        <cfvo type="percentile" val="50"/>
        <cfvo type="max"/>
        <color rgb="FFF8696B"/>
        <color rgb="FFFFEB84"/>
        <color rgb="FF63BE7B"/>
      </colorScale>
    </cfRule>
  </conditionalFormatting>
  <conditionalFormatting sqref="B474:B483">
    <cfRule type="duplicateValues" dxfId="49" priority="13"/>
    <cfRule type="colorScale" priority="14">
      <colorScale>
        <cfvo type="min"/>
        <cfvo type="percentile" val="50"/>
        <cfvo type="max"/>
        <color rgb="FFF8696B"/>
        <color rgb="FFFFEB84"/>
        <color rgb="FF63BE7B"/>
      </colorScale>
    </cfRule>
  </conditionalFormatting>
  <conditionalFormatting sqref="B473:B483">
    <cfRule type="duplicateValues" dxfId="48" priority="15"/>
  </conditionalFormatting>
  <dataValidations count="8">
    <dataValidation type="list" allowBlank="1" showInputMessage="1" showErrorMessage="1" sqref="O129:O133 O117:O127" xr:uid="{8AE1E437-463E-4EA7-92E9-447519AAFB5B}">
      <formula1>"kg, cây"</formula1>
    </dataValidation>
    <dataValidation type="list" allowBlank="1" showInputMessage="1" showErrorMessage="1" sqref="O136:O137 O166:O167" xr:uid="{567AA722-4F33-4489-980F-E0D2A4F13408}">
      <formula1>"kg, cây 6 mét, cây 2.5 mét, cây 3 mét"</formula1>
    </dataValidation>
    <dataValidation type="list" allowBlank="1" showInputMessage="1" showErrorMessage="1" sqref="J116 J128" xr:uid="{206D0C0B-85DB-44DF-99A6-A9AAF82546E5}">
      <formula1>"tròn, hộp, la"</formula1>
    </dataValidation>
    <dataValidation type="list" allowBlank="1" showInputMessage="1" showErrorMessage="1" sqref="H116:H167" xr:uid="{74F5528E-1A14-4C68-A03C-5FBB31AACB5E}">
      <formula1>"sắt đen, sắt trắng, sắt kẽm, nhôm"</formula1>
    </dataValidation>
    <dataValidation type="list" allowBlank="1" showInputMessage="1" showErrorMessage="1" sqref="J166:J167 J150:J151 J145:J147 J136:J137 J158:J160" xr:uid="{307C7C3E-1ECD-4DAD-B2C5-EEEC5CCCF601}">
      <formula1>"ống, hộp, tròn đặc, la dẹt,V"</formula1>
    </dataValidation>
    <dataValidation type="list" allowBlank="1" showInputMessage="1" showErrorMessage="1" sqref="J138:J144 J161:J165 J148:J149 J152:J157 J134:J135" xr:uid="{2576B186-24A2-41E0-9CF0-51178CCAC321}">
      <formula1>"ống, hộp,vuông, tròn đặc, la dẹt,V"</formula1>
    </dataValidation>
    <dataValidation type="list" allowBlank="1" showInputMessage="1" showErrorMessage="1" sqref="J129:J133 J117:J127" xr:uid="{FADE99CD-56B7-4FD1-AE34-9C5B6C4614DB}">
      <formula1>"Ống, Hộp,Vuông, Tròn Đặc, La Dẹt,V"</formula1>
    </dataValidation>
    <dataValidation type="list" allowBlank="1" showInputMessage="1" showErrorMessage="1" sqref="B200:B227 C199:C227 B192:C196" xr:uid="{E8A776BE-2FD3-4F3A-9792-20632B8AC8C3}">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68" max="16383" man="1"/>
    <brk id="239"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BI749"/>
  <sheetViews>
    <sheetView view="pageBreakPreview" zoomScale="60" zoomScaleNormal="85"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56:N156"/>
    <mergeCell ref="M157:N157"/>
    <mergeCell ref="M158:N158"/>
    <mergeCell ref="M159:N159"/>
    <mergeCell ref="M160:N160"/>
    <mergeCell ref="M161:N161"/>
    <mergeCell ref="M150:N150"/>
    <mergeCell ref="M151:N151"/>
    <mergeCell ref="M152:N152"/>
    <mergeCell ref="M153:N153"/>
    <mergeCell ref="M154:N154"/>
    <mergeCell ref="M155:N155"/>
    <mergeCell ref="A190:A191"/>
    <mergeCell ref="B190:C191"/>
    <mergeCell ref="D190:F190"/>
    <mergeCell ref="G190:G191"/>
    <mergeCell ref="H190:H191"/>
    <mergeCell ref="I190:J191"/>
    <mergeCell ref="K190:Q191"/>
    <mergeCell ref="R198:T198"/>
    <mergeCell ref="B198:C198"/>
    <mergeCell ref="R199:T199"/>
    <mergeCell ref="R200:T200"/>
    <mergeCell ref="I195:J195"/>
    <mergeCell ref="R195:T195"/>
    <mergeCell ref="R196:T196"/>
    <mergeCell ref="R197:T197"/>
    <mergeCell ref="R190:T191"/>
    <mergeCell ref="I192:J192"/>
    <mergeCell ref="R192:T192"/>
    <mergeCell ref="I193:J193"/>
    <mergeCell ref="R193:T193"/>
    <mergeCell ref="I194:J194"/>
    <mergeCell ref="R194:T194"/>
    <mergeCell ref="I198:J198"/>
    <mergeCell ref="I199:J199"/>
    <mergeCell ref="I200:J200"/>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I196:J196"/>
    <mergeCell ref="B197:C197"/>
    <mergeCell ref="I197:J197"/>
    <mergeCell ref="P182:R182"/>
    <mergeCell ref="B170:B171"/>
    <mergeCell ref="C170:C171"/>
    <mergeCell ref="D170:D171"/>
    <mergeCell ref="G170:G171"/>
    <mergeCell ref="B172:B179"/>
    <mergeCell ref="D182:H182"/>
    <mergeCell ref="M162:N162"/>
    <mergeCell ref="M163:N163"/>
    <mergeCell ref="M164:N164"/>
    <mergeCell ref="M165:N165"/>
    <mergeCell ref="M166:N166"/>
    <mergeCell ref="M167:N167"/>
    <mergeCell ref="J182:L182"/>
    <mergeCell ref="M182:O182"/>
    <mergeCell ref="B201:C201"/>
    <mergeCell ref="B202:C202"/>
    <mergeCell ref="B203:C203"/>
    <mergeCell ref="B204:C204"/>
    <mergeCell ref="B205:C205"/>
    <mergeCell ref="B206:C206"/>
    <mergeCell ref="B207:C207"/>
    <mergeCell ref="B208:C208"/>
    <mergeCell ref="B209:C209"/>
    <mergeCell ref="B210:C210"/>
    <mergeCell ref="B211:C211"/>
    <mergeCell ref="B212:C212"/>
    <mergeCell ref="B213:C213"/>
    <mergeCell ref="B214:C214"/>
    <mergeCell ref="B215:C215"/>
    <mergeCell ref="B216:C216"/>
    <mergeCell ref="B217:C217"/>
    <mergeCell ref="B218:C218"/>
    <mergeCell ref="B219:C219"/>
    <mergeCell ref="B220:C220"/>
    <mergeCell ref="B221:C221"/>
    <mergeCell ref="B222:C222"/>
    <mergeCell ref="B223:C223"/>
    <mergeCell ref="B224:C224"/>
    <mergeCell ref="B225:C225"/>
    <mergeCell ref="B226:C226"/>
    <mergeCell ref="B227:C227"/>
  </mergeCells>
  <conditionalFormatting sqref="Y152:AE152">
    <cfRule type="cellIs" dxfId="47" priority="5" operator="greaterThan">
      <formula>0</formula>
    </cfRule>
  </conditionalFormatting>
  <conditionalFormatting sqref="AN117:AY124">
    <cfRule type="cellIs" dxfId="46" priority="8" operator="greaterThan">
      <formula>0</formula>
    </cfRule>
  </conditionalFormatting>
  <conditionalFormatting sqref="AN127:AU134">
    <cfRule type="cellIs" dxfId="45" priority="7" operator="greaterThan">
      <formula>0</formula>
    </cfRule>
  </conditionalFormatting>
  <conditionalFormatting sqref="AN137:AU144">
    <cfRule type="cellIs" dxfId="44" priority="6" operator="greaterThan">
      <formula>0</formula>
    </cfRule>
  </conditionalFormatting>
  <conditionalFormatting sqref="Y146:AH150 Y153:AH171 AF151:AH152">
    <cfRule type="cellIs" dxfId="43" priority="9" operator="greaterThan">
      <formula>0</formula>
    </cfRule>
  </conditionalFormatting>
  <conditionalFormatting sqref="Y117:AJ124">
    <cfRule type="cellIs" dxfId="42" priority="12" operator="greaterThan">
      <formula>0</formula>
    </cfRule>
  </conditionalFormatting>
  <conditionalFormatting sqref="Y127:AF134">
    <cfRule type="cellIs" dxfId="41" priority="11" operator="greaterThan">
      <formula>0</formula>
    </cfRule>
  </conditionalFormatting>
  <conditionalFormatting sqref="Y137:AF144">
    <cfRule type="cellIs" dxfId="40" priority="10" operator="greaterThan">
      <formula>0</formula>
    </cfRule>
  </conditionalFormatting>
  <conditionalFormatting sqref="B473">
    <cfRule type="duplicateValues" dxfId="39" priority="3"/>
    <cfRule type="colorScale" priority="4">
      <colorScale>
        <cfvo type="min"/>
        <cfvo type="percentile" val="50"/>
        <cfvo type="max"/>
        <color rgb="FFF8696B"/>
        <color rgb="FFFFEB84"/>
        <color rgb="FF63BE7B"/>
      </colorScale>
    </cfRule>
  </conditionalFormatting>
  <conditionalFormatting sqref="B473">
    <cfRule type="duplicateValues" dxfId="38" priority="1"/>
    <cfRule type="colorScale" priority="2">
      <colorScale>
        <cfvo type="min"/>
        <cfvo type="percentile" val="50"/>
        <cfvo type="max"/>
        <color rgb="FFF8696B"/>
        <color rgb="FFFFEB84"/>
        <color rgb="FF63BE7B"/>
      </colorScale>
    </cfRule>
  </conditionalFormatting>
  <conditionalFormatting sqref="B474:B483">
    <cfRule type="duplicateValues" dxfId="37" priority="13"/>
    <cfRule type="colorScale" priority="14">
      <colorScale>
        <cfvo type="min"/>
        <cfvo type="percentile" val="50"/>
        <cfvo type="max"/>
        <color rgb="FFF8696B"/>
        <color rgb="FFFFEB84"/>
        <color rgb="FF63BE7B"/>
      </colorScale>
    </cfRule>
  </conditionalFormatting>
  <conditionalFormatting sqref="B473:B483">
    <cfRule type="duplicateValues" dxfId="36" priority="15"/>
  </conditionalFormatting>
  <dataValidations count="8">
    <dataValidation type="list" allowBlank="1" showInputMessage="1" showErrorMessage="1" sqref="O129:O133 O117:O127" xr:uid="{25B6EC73-1167-4AF4-8FCB-F0D320A0423A}">
      <formula1>"kg, cây"</formula1>
    </dataValidation>
    <dataValidation type="list" allowBlank="1" showInputMessage="1" showErrorMessage="1" sqref="O136:O137 O166:O167" xr:uid="{8C61B7D6-3B59-4C2F-87B4-6D9A9FD9E6D2}">
      <formula1>"kg, cây 6 mét, cây 2.5 mét, cây 3 mét"</formula1>
    </dataValidation>
    <dataValidation type="list" allowBlank="1" showInputMessage="1" showErrorMessage="1" sqref="J116 J128" xr:uid="{C81F6960-640E-4C97-AE22-A3CCE1CBA2D3}">
      <formula1>"tròn, hộp, la"</formula1>
    </dataValidation>
    <dataValidation type="list" allowBlank="1" showInputMessage="1" showErrorMessage="1" sqref="H116:H167" xr:uid="{F8832C03-20F9-4262-8D51-62581A296A9A}">
      <formula1>"sắt đen, sắt trắng, sắt kẽm, nhôm"</formula1>
    </dataValidation>
    <dataValidation type="list" allowBlank="1" showInputMessage="1" showErrorMessage="1" sqref="J166:J167 J150:J151 J145:J147 J136:J137 J158:J160" xr:uid="{AB92B856-45FA-40B3-B85C-6FDFA30C5738}">
      <formula1>"ống, hộp, tròn đặc, la dẹt,V"</formula1>
    </dataValidation>
    <dataValidation type="list" allowBlank="1" showInputMessage="1" showErrorMessage="1" sqref="J138:J144 J161:J165 J148:J149 J152:J157 J134:J135" xr:uid="{22ACB745-960F-4751-9430-25CBC7430FAA}">
      <formula1>"ống, hộp,vuông, tròn đặc, la dẹt,V"</formula1>
    </dataValidation>
    <dataValidation type="list" allowBlank="1" showInputMessage="1" showErrorMessage="1" sqref="J129:J133 J117:J127" xr:uid="{4EAC49AE-E6E4-497D-89D6-D267E106B19B}">
      <formula1>"Ống, Hộp,Vuông, Tròn Đặc, La Dẹt,V"</formula1>
    </dataValidation>
    <dataValidation type="list" allowBlank="1" showInputMessage="1" showErrorMessage="1" sqref="B200:B227 C199:C227 B192:C196" xr:uid="{5091D10D-0572-47D8-A64C-856E6BC1B461}">
      <formula1>VatTu</formula1>
    </dataValidation>
  </dataValidations>
  <pageMargins left="0.31496062992125984" right="0.31496062992125984" top="0.35433070866141736" bottom="0.35433070866141736" header="0.31496062992125984" footer="0.31496062992125984"/>
  <pageSetup paperSize="9" scale="80" orientation="landscape" r:id="rId1"/>
  <rowBreaks count="2" manualBreakCount="2">
    <brk id="112" max="16383" man="1"/>
    <brk id="239"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BI749"/>
  <sheetViews>
    <sheetView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56:N156"/>
    <mergeCell ref="M157:N157"/>
    <mergeCell ref="M158:N158"/>
    <mergeCell ref="M159:N159"/>
    <mergeCell ref="M160:N160"/>
    <mergeCell ref="M161:N161"/>
    <mergeCell ref="M150:N150"/>
    <mergeCell ref="M151:N151"/>
    <mergeCell ref="M152:N152"/>
    <mergeCell ref="M153:N153"/>
    <mergeCell ref="M154:N154"/>
    <mergeCell ref="M155:N155"/>
    <mergeCell ref="B170:B171"/>
    <mergeCell ref="C170:C171"/>
    <mergeCell ref="D170:D171"/>
    <mergeCell ref="G170:G171"/>
    <mergeCell ref="B172:B179"/>
    <mergeCell ref="D182:H182"/>
    <mergeCell ref="M162:N162"/>
    <mergeCell ref="M163:N163"/>
    <mergeCell ref="M164:N164"/>
    <mergeCell ref="M165:N165"/>
    <mergeCell ref="M166:N166"/>
    <mergeCell ref="M167:N167"/>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35" priority="5" operator="greaterThan">
      <formula>0</formula>
    </cfRule>
  </conditionalFormatting>
  <conditionalFormatting sqref="AN117:AY124">
    <cfRule type="cellIs" dxfId="34" priority="8" operator="greaterThan">
      <formula>0</formula>
    </cfRule>
  </conditionalFormatting>
  <conditionalFormatting sqref="AN127:AU134">
    <cfRule type="cellIs" dxfId="33" priority="7" operator="greaterThan">
      <formula>0</formula>
    </cfRule>
  </conditionalFormatting>
  <conditionalFormatting sqref="AN137:AU144">
    <cfRule type="cellIs" dxfId="32" priority="6" operator="greaterThan">
      <formula>0</formula>
    </cfRule>
  </conditionalFormatting>
  <conditionalFormatting sqref="Y146:AH150 Y153:AH171 AF151:AH152">
    <cfRule type="cellIs" dxfId="31" priority="9" operator="greaterThan">
      <formula>0</formula>
    </cfRule>
  </conditionalFormatting>
  <conditionalFormatting sqref="Y117:AJ124">
    <cfRule type="cellIs" dxfId="30" priority="12" operator="greaterThan">
      <formula>0</formula>
    </cfRule>
  </conditionalFormatting>
  <conditionalFormatting sqref="Y127:AF134">
    <cfRule type="cellIs" dxfId="29" priority="11" operator="greaterThan">
      <formula>0</formula>
    </cfRule>
  </conditionalFormatting>
  <conditionalFormatting sqref="Y137:AF144">
    <cfRule type="cellIs" dxfId="28" priority="10" operator="greaterThan">
      <formula>0</formula>
    </cfRule>
  </conditionalFormatting>
  <conditionalFormatting sqref="B473">
    <cfRule type="duplicateValues" dxfId="27" priority="3"/>
    <cfRule type="colorScale" priority="4">
      <colorScale>
        <cfvo type="min"/>
        <cfvo type="percentile" val="50"/>
        <cfvo type="max"/>
        <color rgb="FFF8696B"/>
        <color rgb="FFFFEB84"/>
        <color rgb="FF63BE7B"/>
      </colorScale>
    </cfRule>
  </conditionalFormatting>
  <conditionalFormatting sqref="B473">
    <cfRule type="duplicateValues" dxfId="26" priority="1"/>
    <cfRule type="colorScale" priority="2">
      <colorScale>
        <cfvo type="min"/>
        <cfvo type="percentile" val="50"/>
        <cfvo type="max"/>
        <color rgb="FFF8696B"/>
        <color rgb="FFFFEB84"/>
        <color rgb="FF63BE7B"/>
      </colorScale>
    </cfRule>
  </conditionalFormatting>
  <conditionalFormatting sqref="B474:B483">
    <cfRule type="duplicateValues" dxfId="25" priority="13"/>
    <cfRule type="colorScale" priority="14">
      <colorScale>
        <cfvo type="min"/>
        <cfvo type="percentile" val="50"/>
        <cfvo type="max"/>
        <color rgb="FFF8696B"/>
        <color rgb="FFFFEB84"/>
        <color rgb="FF63BE7B"/>
      </colorScale>
    </cfRule>
  </conditionalFormatting>
  <conditionalFormatting sqref="B473:B483">
    <cfRule type="duplicateValues" dxfId="24" priority="15"/>
  </conditionalFormatting>
  <dataValidations count="8">
    <dataValidation type="list" allowBlank="1" showInputMessage="1" showErrorMessage="1" sqref="O129:O133 O117:O127" xr:uid="{245F44ED-B372-4281-A4B6-AE73CB1EF47B}">
      <formula1>"kg, cây"</formula1>
    </dataValidation>
    <dataValidation type="list" allowBlank="1" showInputMessage="1" showErrorMessage="1" sqref="O136:O137 O166:O167" xr:uid="{6D596456-2C7C-4422-BA4E-A92A6EEB2994}">
      <formula1>"kg, cây 6 mét, cây 2.5 mét, cây 3 mét"</formula1>
    </dataValidation>
    <dataValidation type="list" allowBlank="1" showInputMessage="1" showErrorMessage="1" sqref="J116 J128" xr:uid="{2529198E-82BF-4F30-929F-9719CFBEE46D}">
      <formula1>"tròn, hộp, la"</formula1>
    </dataValidation>
    <dataValidation type="list" allowBlank="1" showInputMessage="1" showErrorMessage="1" sqref="H116:H167" xr:uid="{E878053A-4B33-409B-84A8-3127821D5E32}">
      <formula1>"sắt đen, sắt trắng, sắt kẽm, nhôm"</formula1>
    </dataValidation>
    <dataValidation type="list" allowBlank="1" showInputMessage="1" showErrorMessage="1" sqref="J166:J167 J150:J151 J145:J147 J136:J137 J158:J160" xr:uid="{A4A1734F-AFA2-46A1-B183-58BBFBFE47B6}">
      <formula1>"ống, hộp, tròn đặc, la dẹt,V"</formula1>
    </dataValidation>
    <dataValidation type="list" allowBlank="1" showInputMessage="1" showErrorMessage="1" sqref="J138:J144 J161:J165 J148:J149 J152:J157 J134:J135" xr:uid="{649C3D4D-E576-4B12-ABB6-6F7FC9508875}">
      <formula1>"ống, hộp,vuông, tròn đặc, la dẹt,V"</formula1>
    </dataValidation>
    <dataValidation type="list" allowBlank="1" showInputMessage="1" showErrorMessage="1" sqref="J129:J133 J117:J127" xr:uid="{B556B232-3927-4280-94B2-2AD599F78609}">
      <formula1>"Ống, Hộp,Vuông, Tròn Đặc, La Dẹt,V"</formula1>
    </dataValidation>
    <dataValidation type="list" allowBlank="1" showInputMessage="1" showErrorMessage="1" sqref="B200:B227 C199:C227 B192:C196" xr:uid="{033034D7-3788-4295-8E94-6274E01EFC47}">
      <formula1>VatTu</formula1>
    </dataValidation>
  </dataValidations>
  <pageMargins left="0.31496062992125984" right="0.31496062992125984" top="0.35433070866141736" bottom="0.35433070866141736" header="0.31496062992125984" footer="0.31496062992125984"/>
  <pageSetup paperSize="9" scale="80" orientation="landscape"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BI749"/>
  <sheetViews>
    <sheetView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56:N156"/>
    <mergeCell ref="M157:N157"/>
    <mergeCell ref="M158:N158"/>
    <mergeCell ref="M159:N159"/>
    <mergeCell ref="M160:N160"/>
    <mergeCell ref="M161:N161"/>
    <mergeCell ref="M150:N150"/>
    <mergeCell ref="M151:N151"/>
    <mergeCell ref="M152:N152"/>
    <mergeCell ref="M153:N153"/>
    <mergeCell ref="M154:N154"/>
    <mergeCell ref="M155:N155"/>
    <mergeCell ref="B170:B171"/>
    <mergeCell ref="C170:C171"/>
    <mergeCell ref="D170:D171"/>
    <mergeCell ref="G170:G171"/>
    <mergeCell ref="B172:B179"/>
    <mergeCell ref="D182:H182"/>
    <mergeCell ref="M162:N162"/>
    <mergeCell ref="M163:N163"/>
    <mergeCell ref="M164:N164"/>
    <mergeCell ref="M165:N165"/>
    <mergeCell ref="M166:N166"/>
    <mergeCell ref="M167:N167"/>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23" priority="5" operator="greaterThan">
      <formula>0</formula>
    </cfRule>
  </conditionalFormatting>
  <conditionalFormatting sqref="AN117:AY124">
    <cfRule type="cellIs" dxfId="22" priority="8" operator="greaterThan">
      <formula>0</formula>
    </cfRule>
  </conditionalFormatting>
  <conditionalFormatting sqref="AN127:AU134">
    <cfRule type="cellIs" dxfId="21" priority="7" operator="greaterThan">
      <formula>0</formula>
    </cfRule>
  </conditionalFormatting>
  <conditionalFormatting sqref="AN137:AU144">
    <cfRule type="cellIs" dxfId="20" priority="6" operator="greaterThan">
      <formula>0</formula>
    </cfRule>
  </conditionalFormatting>
  <conditionalFormatting sqref="Y146:AH150 Y153:AH171 AF151:AH152">
    <cfRule type="cellIs" dxfId="19" priority="9" operator="greaterThan">
      <formula>0</formula>
    </cfRule>
  </conditionalFormatting>
  <conditionalFormatting sqref="Y117:AJ124">
    <cfRule type="cellIs" dxfId="18" priority="12" operator="greaterThan">
      <formula>0</formula>
    </cfRule>
  </conditionalFormatting>
  <conditionalFormatting sqref="Y127:AF134">
    <cfRule type="cellIs" dxfId="17" priority="11" operator="greaterThan">
      <formula>0</formula>
    </cfRule>
  </conditionalFormatting>
  <conditionalFormatting sqref="Y137:AF144">
    <cfRule type="cellIs" dxfId="16" priority="10" operator="greaterThan">
      <formula>0</formula>
    </cfRule>
  </conditionalFormatting>
  <conditionalFormatting sqref="B473">
    <cfRule type="duplicateValues" dxfId="15" priority="3"/>
    <cfRule type="colorScale" priority="4">
      <colorScale>
        <cfvo type="min"/>
        <cfvo type="percentile" val="50"/>
        <cfvo type="max"/>
        <color rgb="FFF8696B"/>
        <color rgb="FFFFEB84"/>
        <color rgb="FF63BE7B"/>
      </colorScale>
    </cfRule>
  </conditionalFormatting>
  <conditionalFormatting sqref="B473">
    <cfRule type="duplicateValues" dxfId="14" priority="1"/>
    <cfRule type="colorScale" priority="2">
      <colorScale>
        <cfvo type="min"/>
        <cfvo type="percentile" val="50"/>
        <cfvo type="max"/>
        <color rgb="FFF8696B"/>
        <color rgb="FFFFEB84"/>
        <color rgb="FF63BE7B"/>
      </colorScale>
    </cfRule>
  </conditionalFormatting>
  <conditionalFormatting sqref="B474:B483">
    <cfRule type="duplicateValues" dxfId="13" priority="13"/>
    <cfRule type="colorScale" priority="14">
      <colorScale>
        <cfvo type="min"/>
        <cfvo type="percentile" val="50"/>
        <cfvo type="max"/>
        <color rgb="FFF8696B"/>
        <color rgb="FFFFEB84"/>
        <color rgb="FF63BE7B"/>
      </colorScale>
    </cfRule>
  </conditionalFormatting>
  <conditionalFormatting sqref="B473:B483">
    <cfRule type="duplicateValues" dxfId="12" priority="15"/>
  </conditionalFormatting>
  <dataValidations count="8">
    <dataValidation type="list" allowBlank="1" showInputMessage="1" showErrorMessage="1" sqref="O129:O133 O117:O127" xr:uid="{FADC41D8-28B4-4BB4-A02D-F405BE4F3010}">
      <formula1>"kg, cây"</formula1>
    </dataValidation>
    <dataValidation type="list" allowBlank="1" showInputMessage="1" showErrorMessage="1" sqref="O136:O137 O166:O167" xr:uid="{577A0243-B182-4C57-BCFF-D4374D0FE79C}">
      <formula1>"kg, cây 6 mét, cây 2.5 mét, cây 3 mét"</formula1>
    </dataValidation>
    <dataValidation type="list" allowBlank="1" showInputMessage="1" showErrorMessage="1" sqref="J116 J128" xr:uid="{CA63A077-0641-45A9-8070-2E13EA316D75}">
      <formula1>"tròn, hộp, la"</formula1>
    </dataValidation>
    <dataValidation type="list" allowBlank="1" showInputMessage="1" showErrorMessage="1" sqref="H116:H167" xr:uid="{5EA7EFCC-A3F2-44A6-A187-FD9E57E3D3C0}">
      <formula1>"sắt đen, sắt trắng, sắt kẽm, nhôm"</formula1>
    </dataValidation>
    <dataValidation type="list" allowBlank="1" showInputMessage="1" showErrorMessage="1" sqref="J166:J167 J150:J151 J145:J147 J136:J137 J158:J160" xr:uid="{225C3B4F-65E4-4BB1-BB77-BA50AE31F76E}">
      <formula1>"ống, hộp, tròn đặc, la dẹt,V"</formula1>
    </dataValidation>
    <dataValidation type="list" allowBlank="1" showInputMessage="1" showErrorMessage="1" sqref="J138:J144 J161:J165 J148:J149 J152:J157 J134:J135" xr:uid="{2B16CEEA-68AB-4113-858E-E1FFE560CDA5}">
      <formula1>"ống, hộp,vuông, tròn đặc, la dẹt,V"</formula1>
    </dataValidation>
    <dataValidation type="list" allowBlank="1" showInputMessage="1" showErrorMessage="1" sqref="J129:J133 J117:J127" xr:uid="{BEDE9654-B641-4235-860E-6CB332354411}">
      <formula1>"Ống, Hộp,Vuông, Tròn Đặc, La Dẹt,V"</formula1>
    </dataValidation>
    <dataValidation type="list" allowBlank="1" showInputMessage="1" showErrorMessage="1" sqref="B200:B227 C199:C227 B192:C196" xr:uid="{80BA4EAC-A5DE-4B87-8BBB-812222E3BFD1}">
      <formula1>VatTu</formula1>
    </dataValidation>
  </dataValidation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BI749"/>
  <sheetViews>
    <sheetView workbookViewId="0">
      <selection activeCell="V37" sqref="V37"/>
    </sheetView>
  </sheetViews>
  <sheetFormatPr defaultColWidth="9" defaultRowHeight="13.2" outlineLevelRow="2"/>
  <cols>
    <col min="1" max="1" width="3.1796875" style="4" customWidth="1"/>
    <col min="2" max="2" width="27" style="4" customWidth="1"/>
    <col min="3" max="3" width="8.453125" style="4" customWidth="1"/>
    <col min="4" max="4" width="5.453125" style="4" customWidth="1"/>
    <col min="5" max="5" width="6.36328125" style="4" customWidth="1"/>
    <col min="6" max="6" width="6.453125" style="3" customWidth="1"/>
    <col min="7" max="7" width="7.1796875" style="3" customWidth="1"/>
    <col min="8" max="8" width="7.81640625" style="3" customWidth="1"/>
    <col min="9" max="10" width="7.1796875" style="3" customWidth="1"/>
    <col min="11" max="11" width="9.08984375" style="4" customWidth="1"/>
    <col min="12" max="12" width="8.08984375" style="4" customWidth="1"/>
    <col min="13" max="13" width="7.453125" style="4" customWidth="1"/>
    <col min="14" max="19" width="6.1796875" style="4" customWidth="1"/>
    <col min="20" max="20" width="7.453125" style="4" customWidth="1"/>
    <col min="21" max="22" width="9" style="4"/>
    <col min="23" max="23" width="9" style="4" customWidth="1"/>
    <col min="24" max="24" width="15" style="4" customWidth="1"/>
    <col min="25" max="38" width="9" style="4" customWidth="1"/>
    <col min="39" max="39" width="10.453125" style="4" customWidth="1"/>
    <col min="40" max="61" width="9" style="4" customWidth="1"/>
    <col min="62" max="16384" width="9" style="4"/>
  </cols>
  <sheetData>
    <row r="1" spans="1:24" ht="17.25" customHeight="1">
      <c r="A1" s="539"/>
      <c r="C1" s="383"/>
      <c r="D1" s="383"/>
      <c r="E1" s="383"/>
      <c r="F1" s="383"/>
      <c r="G1" s="383"/>
      <c r="H1" s="383"/>
      <c r="I1" s="51"/>
      <c r="J1" s="51"/>
      <c r="K1" s="51"/>
      <c r="L1" s="51"/>
      <c r="M1" s="51"/>
    </row>
    <row r="2" spans="1:24" ht="18.899999999999999" customHeight="1">
      <c r="C2" s="383"/>
      <c r="D2" s="383"/>
      <c r="E2" s="239"/>
      <c r="F2" s="383"/>
      <c r="G2" s="540"/>
      <c r="H2" s="540"/>
      <c r="I2" s="541"/>
      <c r="J2" s="541"/>
      <c r="K2" s="541"/>
      <c r="L2" s="50"/>
      <c r="M2" s="50"/>
      <c r="Q2" s="49"/>
    </row>
    <row r="3" spans="1:24" ht="18.899999999999999" customHeight="1">
      <c r="C3" s="383"/>
      <c r="D3" s="383"/>
      <c r="E3" s="383"/>
      <c r="F3" s="383"/>
      <c r="G3" s="383"/>
      <c r="H3" s="383"/>
      <c r="I3" s="52"/>
      <c r="J3" s="52"/>
      <c r="K3" s="52"/>
      <c r="L3" s="52"/>
      <c r="M3" s="52"/>
    </row>
    <row r="4" spans="1:24" ht="2.1" customHeight="1">
      <c r="A4" s="47"/>
      <c r="B4" s="47"/>
      <c r="C4" s="47"/>
      <c r="D4" s="47"/>
      <c r="E4" s="47"/>
      <c r="F4" s="48"/>
      <c r="G4" s="48"/>
      <c r="H4" s="48"/>
      <c r="I4" s="48"/>
      <c r="J4" s="48"/>
      <c r="K4" s="47"/>
      <c r="L4" s="47"/>
      <c r="M4" s="47"/>
      <c r="N4" s="47"/>
      <c r="O4" s="47"/>
      <c r="P4" s="47"/>
      <c r="Q4" s="47"/>
      <c r="R4" s="47"/>
      <c r="S4" s="47"/>
      <c r="T4" s="47"/>
    </row>
    <row r="5" spans="1:24" s="19" customFormat="1" ht="25.5" customHeight="1" thickBot="1">
      <c r="A5" s="738"/>
      <c r="B5" s="738"/>
      <c r="C5" s="738"/>
      <c r="D5" s="738"/>
      <c r="E5" s="738"/>
      <c r="F5" s="738"/>
      <c r="G5" s="738"/>
      <c r="H5" s="738"/>
      <c r="I5" s="738"/>
      <c r="J5" s="738"/>
      <c r="K5" s="738"/>
      <c r="L5" s="738"/>
      <c r="M5" s="738"/>
      <c r="N5" s="738"/>
      <c r="O5" s="738"/>
      <c r="P5" s="738"/>
      <c r="Q5" s="738"/>
      <c r="R5" s="738"/>
      <c r="S5" s="738"/>
      <c r="T5" s="76"/>
    </row>
    <row r="6" spans="1:24" ht="15.9" customHeight="1">
      <c r="A6" s="746"/>
      <c r="B6" s="747"/>
      <c r="C6" s="747"/>
      <c r="D6" s="748"/>
      <c r="E6" s="27"/>
      <c r="F6" s="28"/>
      <c r="G6" s="64"/>
      <c r="H6" s="64"/>
      <c r="I6" s="68"/>
      <c r="J6" s="80"/>
      <c r="K6" s="80"/>
      <c r="L6" s="81"/>
      <c r="M6" s="80"/>
      <c r="N6" s="67"/>
      <c r="O6" s="67"/>
      <c r="P6" s="323"/>
      <c r="Q6" s="15"/>
      <c r="R6" s="739"/>
      <c r="S6" s="740"/>
      <c r="T6" s="16"/>
      <c r="X6" s="824"/>
    </row>
    <row r="7" spans="1:24" ht="15.9" customHeight="1">
      <c r="A7" s="749"/>
      <c r="B7" s="750"/>
      <c r="C7" s="750"/>
      <c r="D7" s="751"/>
      <c r="E7" s="384"/>
      <c r="F7" s="29"/>
      <c r="G7" s="65"/>
      <c r="H7" s="65"/>
      <c r="I7" s="68"/>
      <c r="J7" s="512"/>
      <c r="K7" s="512"/>
      <c r="L7" s="513"/>
      <c r="M7" s="68"/>
      <c r="N7" s="56"/>
      <c r="O7" s="56"/>
      <c r="P7" s="240"/>
      <c r="Q7" s="14"/>
      <c r="R7" s="741"/>
      <c r="S7" s="742"/>
      <c r="T7" s="385"/>
      <c r="X7" s="824"/>
    </row>
    <row r="8" spans="1:24" ht="15.9" customHeight="1">
      <c r="A8" s="749"/>
      <c r="B8" s="750"/>
      <c r="C8" s="750"/>
      <c r="D8" s="751"/>
      <c r="E8" s="384"/>
      <c r="F8" s="29"/>
      <c r="G8" s="65"/>
      <c r="H8" s="65"/>
      <c r="I8" s="68"/>
      <c r="J8" s="512"/>
      <c r="K8" s="512"/>
      <c r="L8" s="513"/>
      <c r="M8" s="68"/>
      <c r="N8" s="56"/>
      <c r="O8" s="56"/>
      <c r="P8" s="240"/>
      <c r="Q8" s="14"/>
      <c r="R8" s="569"/>
      <c r="S8" s="570"/>
      <c r="T8" s="386"/>
      <c r="X8" s="824"/>
    </row>
    <row r="9" spans="1:24" ht="15.9" customHeight="1">
      <c r="A9" s="749"/>
      <c r="B9" s="750"/>
      <c r="C9" s="750"/>
      <c r="D9" s="751"/>
      <c r="E9" s="30"/>
      <c r="F9" s="31"/>
      <c r="G9" s="66"/>
      <c r="H9" s="66"/>
      <c r="I9" s="68"/>
      <c r="J9" s="512"/>
      <c r="K9" s="512"/>
      <c r="L9" s="513"/>
      <c r="M9" s="68"/>
      <c r="N9" s="56"/>
      <c r="O9" s="56"/>
      <c r="P9" s="240"/>
      <c r="Q9" s="14"/>
      <c r="R9" s="741"/>
      <c r="S9" s="742"/>
      <c r="T9" s="386"/>
    </row>
    <row r="10" spans="1:24" ht="15.9" customHeight="1">
      <c r="A10" s="749"/>
      <c r="B10" s="750"/>
      <c r="C10" s="750"/>
      <c r="D10" s="751"/>
      <c r="E10" s="32"/>
      <c r="F10" s="33"/>
      <c r="G10" s="339"/>
      <c r="H10" s="339"/>
      <c r="I10" s="514"/>
      <c r="J10" s="840"/>
      <c r="K10" s="841"/>
      <c r="L10" s="387"/>
      <c r="M10" s="388"/>
      <c r="N10" s="56"/>
      <c r="O10" s="56"/>
      <c r="P10" s="240"/>
      <c r="Q10" s="14"/>
      <c r="R10" s="741"/>
      <c r="S10" s="742"/>
      <c r="T10" s="386"/>
    </row>
    <row r="11" spans="1:24" ht="15.9" customHeight="1">
      <c r="A11" s="749"/>
      <c r="B11" s="750"/>
      <c r="C11" s="750"/>
      <c r="D11" s="751"/>
      <c r="E11" s="34"/>
      <c r="F11" s="33"/>
      <c r="G11" s="340"/>
      <c r="H11" s="340"/>
      <c r="I11" s="341"/>
      <c r="J11" s="842"/>
      <c r="K11" s="843"/>
      <c r="L11" s="82"/>
      <c r="M11" s="77"/>
      <c r="N11" s="56"/>
      <c r="O11" s="56"/>
      <c r="P11" s="240"/>
      <c r="Q11" s="14"/>
      <c r="R11" s="741"/>
      <c r="S11" s="742"/>
      <c r="T11" s="386"/>
    </row>
    <row r="12" spans="1:24" ht="15.9" customHeight="1">
      <c r="A12" s="749"/>
      <c r="B12" s="750"/>
      <c r="C12" s="750"/>
      <c r="D12" s="751"/>
      <c r="E12" s="34"/>
      <c r="F12" s="33"/>
      <c r="G12" s="514"/>
      <c r="H12" s="514"/>
      <c r="I12" s="514"/>
      <c r="J12" s="842"/>
      <c r="K12" s="843"/>
      <c r="L12" s="82"/>
      <c r="M12" s="77"/>
      <c r="N12" s="825"/>
      <c r="O12" s="826"/>
      <c r="P12" s="515"/>
      <c r="Q12" s="516"/>
      <c r="R12" s="741"/>
      <c r="S12" s="742"/>
      <c r="T12" s="386"/>
    </row>
    <row r="13" spans="1:24" ht="15.9" customHeight="1">
      <c r="A13" s="749"/>
      <c r="B13" s="750"/>
      <c r="C13" s="750"/>
      <c r="D13" s="751"/>
      <c r="E13" s="35"/>
      <c r="F13" s="33"/>
      <c r="G13" s="46"/>
      <c r="H13" s="836"/>
      <c r="I13" s="745"/>
      <c r="J13" s="837"/>
      <c r="K13" s="57"/>
      <c r="L13" s="83"/>
      <c r="M13" s="57"/>
      <c r="N13" s="577"/>
      <c r="O13" s="577"/>
      <c r="P13" s="515"/>
      <c r="Q13" s="516"/>
      <c r="R13" s="743"/>
      <c r="S13" s="744"/>
      <c r="T13" s="386"/>
    </row>
    <row r="14" spans="1:24" ht="15.9" customHeight="1">
      <c r="A14" s="749"/>
      <c r="B14" s="750"/>
      <c r="C14" s="750"/>
      <c r="D14" s="751"/>
      <c r="E14" s="36"/>
      <c r="F14" s="37"/>
      <c r="G14" s="26"/>
      <c r="H14" s="40"/>
      <c r="I14" s="38"/>
      <c r="J14" s="41"/>
      <c r="K14" s="24"/>
      <c r="L14" s="42"/>
      <c r="M14" s="84"/>
      <c r="N14" s="577"/>
      <c r="O14" s="577"/>
      <c r="P14" s="517"/>
      <c r="Q14" s="516"/>
      <c r="R14" s="741"/>
      <c r="S14" s="742"/>
      <c r="T14" s="386"/>
    </row>
    <row r="15" spans="1:24" s="5" customFormat="1" ht="15.9" customHeight="1" thickBot="1">
      <c r="A15" s="752"/>
      <c r="B15" s="753"/>
      <c r="C15" s="753"/>
      <c r="D15" s="754"/>
      <c r="E15" s="759"/>
      <c r="F15" s="760"/>
      <c r="G15" s="39"/>
      <c r="H15" s="73"/>
      <c r="I15" s="78"/>
      <c r="J15" s="78"/>
      <c r="K15" s="18"/>
      <c r="L15" s="25"/>
      <c r="M15" s="86"/>
      <c r="N15" s="87"/>
      <c r="O15" s="105"/>
      <c r="P15" s="241"/>
      <c r="R15" s="838"/>
      <c r="S15" s="839"/>
      <c r="T15" s="389"/>
    </row>
    <row r="16" spans="1:24" s="13" customFormat="1" ht="15" customHeight="1" outlineLevel="1">
      <c r="A16" s="847"/>
      <c r="B16" s="834"/>
      <c r="C16" s="834"/>
      <c r="D16" s="855"/>
      <c r="E16" s="856"/>
      <c r="F16" s="857"/>
      <c r="G16" s="858"/>
      <c r="H16" s="859"/>
      <c r="I16" s="859"/>
      <c r="J16" s="806"/>
      <c r="K16" s="834"/>
      <c r="L16" s="834"/>
      <c r="M16" s="834"/>
      <c r="N16" s="732"/>
      <c r="O16" s="733"/>
      <c r="P16" s="733"/>
      <c r="Q16" s="733"/>
      <c r="R16" s="733"/>
      <c r="S16" s="853"/>
      <c r="T16" s="850"/>
      <c r="U16" s="847"/>
      <c r="V16" s="834"/>
      <c r="W16" s="834"/>
    </row>
    <row r="17" spans="1:23" s="13" customFormat="1" ht="13.5" customHeight="1" outlineLevel="1">
      <c r="A17" s="848"/>
      <c r="B17" s="835"/>
      <c r="C17" s="835"/>
      <c r="D17" s="849"/>
      <c r="E17" s="849"/>
      <c r="F17" s="849"/>
      <c r="G17" s="849"/>
      <c r="H17" s="849"/>
      <c r="I17" s="849"/>
      <c r="J17" s="849"/>
      <c r="K17" s="835"/>
      <c r="L17" s="835"/>
      <c r="M17" s="835"/>
      <c r="N17" s="734"/>
      <c r="O17" s="735"/>
      <c r="P17" s="735"/>
      <c r="Q17" s="735"/>
      <c r="R17" s="735"/>
      <c r="S17" s="854"/>
      <c r="T17" s="851"/>
      <c r="U17" s="848"/>
      <c r="V17" s="835"/>
      <c r="W17" s="835"/>
    </row>
    <row r="18" spans="1:23" s="13" customFormat="1" ht="18" customHeight="1" outlineLevel="1">
      <c r="A18" s="768"/>
      <c r="B18" s="770"/>
      <c r="C18" s="770"/>
      <c r="D18" s="770"/>
      <c r="E18" s="770"/>
      <c r="F18" s="770"/>
      <c r="G18" s="770"/>
      <c r="H18" s="770"/>
      <c r="I18" s="770"/>
      <c r="J18" s="770"/>
      <c r="K18" s="770"/>
      <c r="L18" s="770"/>
      <c r="M18" s="770"/>
      <c r="N18" s="736"/>
      <c r="O18" s="737"/>
      <c r="P18" s="737"/>
      <c r="Q18" s="737"/>
      <c r="R18" s="737"/>
      <c r="S18" s="773"/>
      <c r="T18" s="852"/>
      <c r="U18" s="768"/>
      <c r="V18" s="770"/>
      <c r="W18" s="770"/>
    </row>
    <row r="19" spans="1:23" s="5" customFormat="1" ht="20.100000000000001" customHeight="1" outlineLevel="1">
      <c r="A19" s="17"/>
      <c r="B19" s="249"/>
      <c r="C19" s="103"/>
      <c r="D19" s="566"/>
      <c r="E19" s="566"/>
      <c r="F19" s="566"/>
      <c r="G19" s="250"/>
      <c r="H19" s="250"/>
      <c r="I19" s="250"/>
      <c r="J19" s="250"/>
      <c r="K19" s="72"/>
      <c r="L19" s="85"/>
      <c r="M19" s="118"/>
      <c r="N19" s="242"/>
      <c r="O19" s="243"/>
      <c r="P19" s="243"/>
      <c r="Q19" s="243"/>
      <c r="R19" s="243"/>
      <c r="S19" s="243"/>
      <c r="T19" s="390"/>
      <c r="U19" s="119"/>
      <c r="V19" s="88"/>
      <c r="W19" s="88"/>
    </row>
    <row r="20" spans="1:23" s="5" customFormat="1" ht="20.100000000000001" customHeight="1" outlineLevel="1">
      <c r="A20" s="17"/>
      <c r="B20" s="337"/>
      <c r="C20" s="325"/>
      <c r="D20" s="43"/>
      <c r="E20" s="43"/>
      <c r="F20" s="63"/>
      <c r="G20" s="338"/>
      <c r="H20" s="338"/>
      <c r="I20" s="338"/>
      <c r="J20" s="338"/>
      <c r="K20" s="93"/>
      <c r="L20" s="85"/>
      <c r="M20" s="120"/>
      <c r="N20" s="497"/>
      <c r="O20" s="381"/>
      <c r="P20" s="234"/>
      <c r="Q20" s="244"/>
      <c r="R20" s="244"/>
      <c r="S20" s="244"/>
      <c r="T20" s="122"/>
      <c r="U20" s="121"/>
      <c r="V20" s="89"/>
      <c r="W20" s="90"/>
    </row>
    <row r="21" spans="1:23" s="5" customFormat="1" ht="20.100000000000001" customHeight="1" outlineLevel="1">
      <c r="A21" s="17"/>
      <c r="B21" s="324"/>
      <c r="C21" s="325"/>
      <c r="D21" s="43"/>
      <c r="E21" s="43"/>
      <c r="F21" s="63"/>
      <c r="G21" s="326"/>
      <c r="H21" s="326"/>
      <c r="I21" s="326"/>
      <c r="J21" s="326"/>
      <c r="K21" s="93"/>
      <c r="L21" s="85"/>
      <c r="M21" s="120"/>
      <c r="N21" s="497"/>
      <c r="O21" s="381"/>
      <c r="P21" s="234"/>
      <c r="Q21" s="244"/>
      <c r="R21" s="244"/>
      <c r="S21" s="244"/>
      <c r="T21" s="122"/>
      <c r="U21" s="121"/>
      <c r="V21" s="89"/>
      <c r="W21" s="90"/>
    </row>
    <row r="22" spans="1:23" s="5" customFormat="1" ht="20.100000000000001" customHeight="1" outlineLevel="1">
      <c r="A22" s="17"/>
      <c r="B22" s="324"/>
      <c r="C22" s="325"/>
      <c r="D22" s="43"/>
      <c r="E22" s="43"/>
      <c r="F22" s="63"/>
      <c r="G22" s="326"/>
      <c r="H22" s="326"/>
      <c r="I22" s="326"/>
      <c r="J22" s="326"/>
      <c r="K22" s="93"/>
      <c r="L22" s="85"/>
      <c r="M22" s="120"/>
      <c r="N22" s="497"/>
      <c r="O22" s="381"/>
      <c r="P22" s="234"/>
      <c r="Q22" s="244"/>
      <c r="R22" s="244"/>
      <c r="S22" s="244"/>
      <c r="T22" s="122"/>
      <c r="U22" s="121"/>
      <c r="V22" s="89"/>
      <c r="W22" s="90"/>
    </row>
    <row r="23" spans="1:23" s="5" customFormat="1" ht="20.100000000000001" customHeight="1" outlineLevel="1">
      <c r="A23" s="17"/>
      <c r="B23" s="324"/>
      <c r="C23" s="325"/>
      <c r="D23" s="43"/>
      <c r="E23" s="43"/>
      <c r="F23" s="63"/>
      <c r="G23" s="326"/>
      <c r="H23" s="326"/>
      <c r="I23" s="326"/>
      <c r="J23" s="326"/>
      <c r="K23" s="93"/>
      <c r="L23" s="85"/>
      <c r="M23" s="120"/>
      <c r="N23" s="497"/>
      <c r="O23" s="381"/>
      <c r="P23" s="234"/>
      <c r="Q23" s="244"/>
      <c r="R23" s="244"/>
      <c r="S23" s="244"/>
      <c r="T23" s="122"/>
      <c r="U23" s="121"/>
      <c r="V23" s="89"/>
      <c r="W23" s="90"/>
    </row>
    <row r="24" spans="1:23" s="5" customFormat="1" ht="20.100000000000001" customHeight="1" outlineLevel="1">
      <c r="A24" s="17"/>
      <c r="B24" s="324"/>
      <c r="C24" s="325"/>
      <c r="D24" s="43"/>
      <c r="E24" s="43"/>
      <c r="F24" s="63"/>
      <c r="G24" s="326"/>
      <c r="H24" s="326"/>
      <c r="I24" s="326"/>
      <c r="J24" s="518"/>
      <c r="K24" s="93"/>
      <c r="L24" s="85"/>
      <c r="M24" s="120"/>
      <c r="N24" s="497"/>
      <c r="O24" s="381"/>
      <c r="P24" s="234"/>
      <c r="Q24" s="244"/>
      <c r="R24" s="244"/>
      <c r="S24" s="244"/>
      <c r="T24" s="122"/>
      <c r="U24" s="121"/>
      <c r="V24" s="89"/>
      <c r="W24" s="90"/>
    </row>
    <row r="25" spans="1:23" s="5" customFormat="1" ht="20.100000000000001" customHeight="1" outlineLevel="1">
      <c r="A25" s="17"/>
      <c r="B25" s="324"/>
      <c r="C25" s="325"/>
      <c r="D25" s="43"/>
      <c r="E25" s="43"/>
      <c r="F25" s="63"/>
      <c r="G25" s="326"/>
      <c r="H25" s="326"/>
      <c r="I25" s="326"/>
      <c r="J25" s="518"/>
      <c r="K25" s="93"/>
      <c r="L25" s="85"/>
      <c r="M25" s="120"/>
      <c r="N25" s="497"/>
      <c r="O25" s="381"/>
      <c r="P25" s="234"/>
      <c r="Q25" s="244"/>
      <c r="R25" s="244"/>
      <c r="S25" s="244"/>
      <c r="T25" s="122"/>
      <c r="U25" s="121"/>
      <c r="V25" s="89"/>
      <c r="W25" s="90"/>
    </row>
    <row r="26" spans="1:23" s="5" customFormat="1" ht="20.100000000000001" customHeight="1" outlineLevel="1">
      <c r="A26" s="17"/>
      <c r="B26" s="324"/>
      <c r="C26" s="325"/>
      <c r="D26" s="43"/>
      <c r="E26" s="43"/>
      <c r="F26" s="63"/>
      <c r="G26" s="325"/>
      <c r="H26" s="325"/>
      <c r="I26" s="325"/>
      <c r="J26" s="518"/>
      <c r="K26" s="93"/>
      <c r="L26" s="85"/>
      <c r="M26" s="120"/>
      <c r="N26" s="497"/>
      <c r="O26" s="381"/>
      <c r="P26" s="234"/>
      <c r="Q26" s="244"/>
      <c r="R26" s="244"/>
      <c r="S26" s="244"/>
      <c r="T26" s="122"/>
      <c r="U26" s="121"/>
      <c r="V26" s="89"/>
      <c r="W26" s="90"/>
    </row>
    <row r="27" spans="1:23" s="5" customFormat="1" ht="20.100000000000001" customHeight="1" outlineLevel="1">
      <c r="A27" s="17"/>
      <c r="B27" s="324"/>
      <c r="C27" s="325"/>
      <c r="D27" s="43"/>
      <c r="E27" s="43"/>
      <c r="F27" s="63"/>
      <c r="G27" s="326"/>
      <c r="H27" s="519"/>
      <c r="I27" s="519"/>
      <c r="J27" s="518"/>
      <c r="K27" s="93"/>
      <c r="L27" s="85"/>
      <c r="M27" s="120"/>
      <c r="N27" s="497"/>
      <c r="O27" s="381"/>
      <c r="P27" s="234"/>
      <c r="Q27" s="244"/>
      <c r="R27" s="244"/>
      <c r="S27" s="244"/>
      <c r="T27" s="122"/>
      <c r="U27" s="121"/>
      <c r="V27" s="89"/>
      <c r="W27" s="90"/>
    </row>
    <row r="28" spans="1:23" s="5" customFormat="1" ht="20.100000000000001" customHeight="1" outlineLevel="1">
      <c r="A28" s="17"/>
      <c r="B28" s="324"/>
      <c r="C28" s="325"/>
      <c r="D28" s="43"/>
      <c r="E28" s="43"/>
      <c r="F28" s="63"/>
      <c r="G28" s="326"/>
      <c r="H28" s="519"/>
      <c r="I28" s="519"/>
      <c r="J28" s="518"/>
      <c r="K28" s="93"/>
      <c r="L28" s="85"/>
      <c r="M28" s="120"/>
      <c r="N28" s="497"/>
      <c r="O28" s="381"/>
      <c r="P28" s="234"/>
      <c r="Q28" s="244"/>
      <c r="R28" s="244"/>
      <c r="S28" s="244"/>
      <c r="T28" s="122"/>
      <c r="U28" s="121"/>
      <c r="V28" s="89"/>
      <c r="W28" s="90"/>
    </row>
    <row r="29" spans="1:23" s="5" customFormat="1" ht="20.100000000000001" customHeight="1" outlineLevel="1">
      <c r="A29" s="17"/>
      <c r="B29" s="324"/>
      <c r="C29" s="325"/>
      <c r="D29" s="43"/>
      <c r="E29" s="43"/>
      <c r="F29" s="63"/>
      <c r="G29" s="326"/>
      <c r="H29" s="519"/>
      <c r="I29" s="519"/>
      <c r="J29" s="518"/>
      <c r="K29" s="93"/>
      <c r="L29" s="85"/>
      <c r="M29" s="120"/>
      <c r="N29" s="497"/>
      <c r="O29" s="381"/>
      <c r="P29" s="234"/>
      <c r="Q29" s="244"/>
      <c r="R29" s="244"/>
      <c r="S29" s="244"/>
      <c r="T29" s="122"/>
      <c r="U29" s="121"/>
      <c r="V29" s="89"/>
      <c r="W29" s="90"/>
    </row>
    <row r="30" spans="1:23" s="5" customFormat="1" ht="20.100000000000001" customHeight="1" outlineLevel="1">
      <c r="A30" s="17"/>
      <c r="B30" s="324"/>
      <c r="C30" s="325"/>
      <c r="D30" s="43"/>
      <c r="E30" s="43"/>
      <c r="F30" s="63"/>
      <c r="G30" s="326"/>
      <c r="H30" s="519"/>
      <c r="I30" s="519"/>
      <c r="J30" s="518"/>
      <c r="K30" s="93"/>
      <c r="L30" s="85"/>
      <c r="M30" s="120"/>
      <c r="N30" s="497"/>
      <c r="O30" s="381"/>
      <c r="P30" s="234"/>
      <c r="Q30" s="244"/>
      <c r="R30" s="244"/>
      <c r="S30" s="244"/>
      <c r="T30" s="122"/>
      <c r="U30" s="121"/>
      <c r="V30" s="89"/>
      <c r="W30" s="90"/>
    </row>
    <row r="31" spans="1:23" s="5" customFormat="1" ht="20.100000000000001" customHeight="1" outlineLevel="1">
      <c r="A31" s="17"/>
      <c r="B31" s="324"/>
      <c r="C31" s="325"/>
      <c r="D31" s="43"/>
      <c r="E31" s="43"/>
      <c r="F31" s="63"/>
      <c r="G31" s="326"/>
      <c r="H31" s="519"/>
      <c r="I31" s="519"/>
      <c r="J31" s="518"/>
      <c r="K31" s="93"/>
      <c r="L31" s="85"/>
      <c r="M31" s="120"/>
      <c r="N31" s="497"/>
      <c r="O31" s="381"/>
      <c r="P31" s="234"/>
      <c r="Q31" s="244"/>
      <c r="R31" s="244"/>
      <c r="S31" s="244"/>
      <c r="T31" s="122"/>
      <c r="U31" s="121"/>
      <c r="V31" s="89"/>
      <c r="W31" s="90"/>
    </row>
    <row r="32" spans="1:23" s="5" customFormat="1" ht="20.100000000000001" customHeight="1" outlineLevel="1">
      <c r="A32" s="17"/>
      <c r="B32" s="324"/>
      <c r="C32" s="325"/>
      <c r="D32" s="43"/>
      <c r="E32" s="43"/>
      <c r="F32" s="63"/>
      <c r="G32" s="326"/>
      <c r="H32" s="519"/>
      <c r="I32" s="519"/>
      <c r="J32" s="518"/>
      <c r="K32" s="93"/>
      <c r="L32" s="85"/>
      <c r="M32" s="120"/>
      <c r="N32" s="497"/>
      <c r="O32" s="381"/>
      <c r="P32" s="234"/>
      <c r="Q32" s="244"/>
      <c r="R32" s="244"/>
      <c r="S32" s="244"/>
      <c r="T32" s="122"/>
      <c r="U32" s="121"/>
      <c r="V32" s="89"/>
      <c r="W32" s="90"/>
    </row>
    <row r="33" spans="1:23" s="5" customFormat="1" ht="20.100000000000001" customHeight="1" outlineLevel="1">
      <c r="A33" s="17"/>
      <c r="B33" s="324"/>
      <c r="C33" s="325"/>
      <c r="D33" s="43"/>
      <c r="E33" s="43"/>
      <c r="F33" s="63"/>
      <c r="G33" s="326"/>
      <c r="H33" s="519"/>
      <c r="I33" s="519"/>
      <c r="J33" s="518"/>
      <c r="K33" s="93"/>
      <c r="L33" s="85"/>
      <c r="M33" s="120"/>
      <c r="N33" s="497"/>
      <c r="O33" s="381"/>
      <c r="P33" s="234"/>
      <c r="Q33" s="244"/>
      <c r="R33" s="244"/>
      <c r="S33" s="244"/>
      <c r="T33" s="122"/>
      <c r="U33" s="121"/>
      <c r="V33" s="89"/>
      <c r="W33" s="90"/>
    </row>
    <row r="34" spans="1:23" s="5" customFormat="1" ht="20.100000000000001" customHeight="1" outlineLevel="1">
      <c r="A34" s="17"/>
      <c r="B34" s="324"/>
      <c r="C34" s="325"/>
      <c r="D34" s="43"/>
      <c r="E34" s="43"/>
      <c r="F34" s="63"/>
      <c r="G34" s="326"/>
      <c r="H34" s="519"/>
      <c r="I34" s="519"/>
      <c r="J34" s="518"/>
      <c r="K34" s="93"/>
      <c r="L34" s="85"/>
      <c r="M34" s="120"/>
      <c r="N34" s="497"/>
      <c r="O34" s="381"/>
      <c r="P34" s="234"/>
      <c r="Q34" s="244"/>
      <c r="R34" s="244"/>
      <c r="S34" s="244"/>
      <c r="T34" s="122"/>
      <c r="U34" s="121"/>
      <c r="V34" s="89"/>
      <c r="W34" s="90"/>
    </row>
    <row r="35" spans="1:23" s="5" customFormat="1" ht="20.100000000000001" customHeight="1" outlineLevel="1">
      <c r="A35" s="17"/>
      <c r="B35" s="324"/>
      <c r="C35" s="325"/>
      <c r="D35" s="43"/>
      <c r="E35" s="43"/>
      <c r="F35" s="63"/>
      <c r="G35" s="326"/>
      <c r="H35" s="519"/>
      <c r="I35" s="519"/>
      <c r="J35" s="518"/>
      <c r="K35" s="93"/>
      <c r="L35" s="85"/>
      <c r="M35" s="120"/>
      <c r="N35" s="542"/>
      <c r="O35" s="498"/>
      <c r="P35" s="234"/>
      <c r="Q35" s="234"/>
      <c r="R35" s="234"/>
      <c r="S35" s="234"/>
      <c r="T35" s="122"/>
      <c r="U35" s="121"/>
      <c r="V35" s="89"/>
      <c r="W35" s="90"/>
    </row>
    <row r="36" spans="1:23" s="5" customFormat="1" ht="20.100000000000001" customHeight="1" outlineLevel="1">
      <c r="A36" s="17"/>
      <c r="B36" s="324"/>
      <c r="C36" s="325"/>
      <c r="D36" s="43"/>
      <c r="E36" s="43"/>
      <c r="F36" s="63"/>
      <c r="G36" s="326"/>
      <c r="H36" s="519"/>
      <c r="I36" s="519"/>
      <c r="J36" s="518"/>
      <c r="K36" s="93"/>
      <c r="L36" s="85"/>
      <c r="M36" s="120"/>
      <c r="N36" s="542"/>
      <c r="O36" s="498"/>
      <c r="P36" s="234"/>
      <c r="Q36" s="234"/>
      <c r="R36" s="234"/>
      <c r="S36" s="234"/>
      <c r="T36" s="122"/>
      <c r="U36" s="121"/>
      <c r="V36" s="89"/>
      <c r="W36" s="90"/>
    </row>
    <row r="37" spans="1:23" s="5" customFormat="1" ht="20.100000000000001" customHeight="1" outlineLevel="1">
      <c r="A37" s="17"/>
      <c r="B37" s="324"/>
      <c r="C37" s="325"/>
      <c r="D37" s="43"/>
      <c r="E37" s="43"/>
      <c r="F37" s="63"/>
      <c r="G37" s="326"/>
      <c r="H37" s="519"/>
      <c r="I37" s="519"/>
      <c r="J37" s="518"/>
      <c r="K37" s="93"/>
      <c r="L37" s="85"/>
      <c r="M37" s="120"/>
      <c r="N37" s="542"/>
      <c r="O37" s="498"/>
      <c r="P37" s="234"/>
      <c r="Q37" s="234"/>
      <c r="R37" s="234"/>
      <c r="S37" s="234"/>
      <c r="T37" s="122"/>
      <c r="U37" s="121"/>
      <c r="V37" s="89"/>
      <c r="W37" s="90"/>
    </row>
    <row r="38" spans="1:23" s="5" customFormat="1" ht="20.100000000000001" customHeight="1" outlineLevel="1">
      <c r="A38" s="17"/>
      <c r="B38" s="324"/>
      <c r="C38" s="325"/>
      <c r="D38" s="43"/>
      <c r="E38" s="43"/>
      <c r="F38" s="63"/>
      <c r="G38" s="326"/>
      <c r="H38" s="519"/>
      <c r="I38" s="519"/>
      <c r="J38" s="518"/>
      <c r="K38" s="93"/>
      <c r="L38" s="85"/>
      <c r="M38" s="120"/>
      <c r="N38" s="542"/>
      <c r="O38" s="498"/>
      <c r="P38" s="234"/>
      <c r="Q38" s="234"/>
      <c r="R38" s="234"/>
      <c r="S38" s="234"/>
      <c r="T38" s="122"/>
      <c r="U38" s="121"/>
      <c r="V38" s="89"/>
      <c r="W38" s="90"/>
    </row>
    <row r="39" spans="1:23" s="5" customFormat="1" ht="20.100000000000001" customHeight="1" outlineLevel="1">
      <c r="A39" s="17"/>
      <c r="B39" s="324"/>
      <c r="C39" s="325"/>
      <c r="D39" s="43"/>
      <c r="E39" s="43"/>
      <c r="F39" s="63"/>
      <c r="G39" s="326"/>
      <c r="H39" s="519"/>
      <c r="I39" s="519"/>
      <c r="J39" s="518"/>
      <c r="K39" s="93"/>
      <c r="L39" s="85"/>
      <c r="M39" s="120"/>
      <c r="N39" s="542"/>
      <c r="O39" s="498"/>
      <c r="P39" s="234"/>
      <c r="Q39" s="234"/>
      <c r="R39" s="234"/>
      <c r="S39" s="234"/>
      <c r="T39" s="122"/>
      <c r="U39" s="121"/>
      <c r="V39" s="89"/>
      <c r="W39" s="90"/>
    </row>
    <row r="40" spans="1:23" s="5" customFormat="1" ht="20.100000000000001" customHeight="1" outlineLevel="1">
      <c r="A40" s="17"/>
      <c r="B40" s="324"/>
      <c r="C40" s="325"/>
      <c r="D40" s="43"/>
      <c r="E40" s="43"/>
      <c r="F40" s="63"/>
      <c r="G40" s="326"/>
      <c r="H40" s="519"/>
      <c r="I40" s="519"/>
      <c r="J40" s="518"/>
      <c r="K40" s="93"/>
      <c r="L40" s="85"/>
      <c r="M40" s="120"/>
      <c r="N40" s="542"/>
      <c r="O40" s="498"/>
      <c r="P40" s="234"/>
      <c r="Q40" s="234"/>
      <c r="R40" s="234"/>
      <c r="S40" s="234"/>
      <c r="T40" s="122"/>
      <c r="U40" s="121"/>
      <c r="V40" s="89"/>
      <c r="W40" s="90"/>
    </row>
    <row r="41" spans="1:23" s="5" customFormat="1" ht="20.100000000000001" customHeight="1" outlineLevel="1">
      <c r="A41" s="17"/>
      <c r="B41" s="324"/>
      <c r="C41" s="325"/>
      <c r="D41" s="43"/>
      <c r="E41" s="43"/>
      <c r="F41" s="63"/>
      <c r="G41" s="326"/>
      <c r="H41" s="519"/>
      <c r="I41" s="519"/>
      <c r="J41" s="518"/>
      <c r="K41" s="93"/>
      <c r="L41" s="85"/>
      <c r="M41" s="120"/>
      <c r="N41" s="542"/>
      <c r="O41" s="498"/>
      <c r="P41" s="234"/>
      <c r="Q41" s="234"/>
      <c r="R41" s="234"/>
      <c r="S41" s="234"/>
      <c r="T41" s="122"/>
      <c r="U41" s="121"/>
      <c r="V41" s="89"/>
      <c r="W41" s="90"/>
    </row>
    <row r="42" spans="1:23" s="5" customFormat="1" ht="20.100000000000001" customHeight="1" outlineLevel="1">
      <c r="A42" s="17"/>
      <c r="B42" s="324"/>
      <c r="C42" s="325"/>
      <c r="D42" s="43"/>
      <c r="E42" s="43"/>
      <c r="F42" s="63"/>
      <c r="G42" s="326"/>
      <c r="H42" s="519"/>
      <c r="I42" s="519"/>
      <c r="J42" s="518"/>
      <c r="K42" s="93"/>
      <c r="L42" s="85"/>
      <c r="M42" s="120"/>
      <c r="N42" s="542"/>
      <c r="O42" s="498"/>
      <c r="P42" s="234"/>
      <c r="Q42" s="234"/>
      <c r="R42" s="234"/>
      <c r="S42" s="234"/>
      <c r="T42" s="122"/>
      <c r="U42" s="121"/>
      <c r="V42" s="89"/>
      <c r="W42" s="90"/>
    </row>
    <row r="43" spans="1:23" s="5" customFormat="1" ht="20.100000000000001" customHeight="1" outlineLevel="1">
      <c r="A43" s="17"/>
      <c r="B43" s="324"/>
      <c r="C43" s="325"/>
      <c r="D43" s="43"/>
      <c r="E43" s="43"/>
      <c r="F43" s="63"/>
      <c r="G43" s="326"/>
      <c r="H43" s="519"/>
      <c r="I43" s="519"/>
      <c r="J43" s="518"/>
      <c r="K43" s="93"/>
      <c r="L43" s="85"/>
      <c r="M43" s="120"/>
      <c r="N43" s="542"/>
      <c r="O43" s="498"/>
      <c r="P43" s="234"/>
      <c r="Q43" s="234"/>
      <c r="R43" s="234"/>
      <c r="S43" s="234"/>
      <c r="T43" s="122"/>
      <c r="U43" s="121"/>
      <c r="V43" s="89"/>
      <c r="W43" s="90"/>
    </row>
    <row r="44" spans="1:23" s="5" customFormat="1" ht="20.100000000000001" customHeight="1" outlineLevel="1">
      <c r="A44" s="17"/>
      <c r="B44" s="324"/>
      <c r="C44" s="325"/>
      <c r="D44" s="43"/>
      <c r="E44" s="43"/>
      <c r="F44" s="63"/>
      <c r="G44" s="326"/>
      <c r="H44" s="519"/>
      <c r="I44" s="519"/>
      <c r="J44" s="518"/>
      <c r="K44" s="93"/>
      <c r="L44" s="85"/>
      <c r="M44" s="120"/>
      <c r="N44" s="542"/>
      <c r="O44" s="498"/>
      <c r="P44" s="234"/>
      <c r="Q44" s="234"/>
      <c r="R44" s="234"/>
      <c r="S44" s="234"/>
      <c r="T44" s="122"/>
      <c r="U44" s="121"/>
      <c r="V44" s="89"/>
      <c r="W44" s="90"/>
    </row>
    <row r="45" spans="1:23" s="5" customFormat="1" ht="20.100000000000001" customHeight="1" outlineLevel="1">
      <c r="A45" s="17"/>
      <c r="B45" s="324"/>
      <c r="C45" s="325"/>
      <c r="D45" s="43"/>
      <c r="E45" s="43"/>
      <c r="F45" s="63"/>
      <c r="G45" s="326"/>
      <c r="H45" s="519"/>
      <c r="I45" s="519"/>
      <c r="J45" s="518"/>
      <c r="K45" s="93"/>
      <c r="L45" s="85"/>
      <c r="M45" s="120"/>
      <c r="N45" s="542"/>
      <c r="O45" s="498"/>
      <c r="P45" s="234"/>
      <c r="Q45" s="234"/>
      <c r="R45" s="234"/>
      <c r="S45" s="234"/>
      <c r="T45" s="122"/>
      <c r="U45" s="121"/>
      <c r="V45" s="89"/>
      <c r="W45" s="90"/>
    </row>
    <row r="46" spans="1:23" s="5" customFormat="1" ht="20.100000000000001" customHeight="1" outlineLevel="1">
      <c r="A46" s="17"/>
      <c r="B46" s="324"/>
      <c r="C46" s="325"/>
      <c r="D46" s="43"/>
      <c r="E46" s="43"/>
      <c r="F46" s="63"/>
      <c r="G46" s="326"/>
      <c r="H46" s="519"/>
      <c r="I46" s="519"/>
      <c r="J46" s="518"/>
      <c r="K46" s="93"/>
      <c r="L46" s="85"/>
      <c r="M46" s="120"/>
      <c r="N46" s="542"/>
      <c r="O46" s="498"/>
      <c r="P46" s="234"/>
      <c r="Q46" s="234"/>
      <c r="R46" s="234"/>
      <c r="S46" s="234"/>
      <c r="T46" s="122"/>
      <c r="U46" s="121"/>
      <c r="V46" s="89"/>
      <c r="W46" s="90"/>
    </row>
    <row r="47" spans="1:23" s="5" customFormat="1" ht="20.100000000000001" customHeight="1" outlineLevel="1">
      <c r="A47" s="17"/>
      <c r="B47" s="324"/>
      <c r="C47" s="325"/>
      <c r="D47" s="43"/>
      <c r="E47" s="43"/>
      <c r="F47" s="63"/>
      <c r="G47" s="326"/>
      <c r="H47" s="519"/>
      <c r="I47" s="519"/>
      <c r="J47" s="518"/>
      <c r="K47" s="93"/>
      <c r="L47" s="85"/>
      <c r="M47" s="120"/>
      <c r="N47" s="542"/>
      <c r="O47" s="498"/>
      <c r="P47" s="234"/>
      <c r="Q47" s="234"/>
      <c r="R47" s="234"/>
      <c r="S47" s="234"/>
      <c r="T47" s="122"/>
      <c r="U47" s="121"/>
      <c r="V47" s="89"/>
      <c r="W47" s="90"/>
    </row>
    <row r="48" spans="1:23" s="5" customFormat="1" ht="20.100000000000001" customHeight="1" outlineLevel="1" thickBot="1">
      <c r="A48" s="17"/>
      <c r="B48" s="324"/>
      <c r="C48" s="325"/>
      <c r="D48" s="43"/>
      <c r="E48" s="43"/>
      <c r="F48" s="63"/>
      <c r="G48" s="326"/>
      <c r="H48" s="519"/>
      <c r="I48" s="519"/>
      <c r="J48" s="518"/>
      <c r="K48" s="93"/>
      <c r="L48" s="85"/>
      <c r="M48" s="120"/>
      <c r="N48" s="542"/>
      <c r="O48" s="498"/>
      <c r="P48" s="234"/>
      <c r="Q48" s="234"/>
      <c r="R48" s="234"/>
      <c r="S48" s="234"/>
      <c r="T48" s="122"/>
      <c r="U48" s="121"/>
      <c r="V48" s="89"/>
      <c r="W48" s="90"/>
    </row>
    <row r="49" spans="1:61" s="5" customFormat="1" ht="20.100000000000001" hidden="1" customHeight="1" outlineLevel="2">
      <c r="A49" s="17"/>
      <c r="B49" s="324"/>
      <c r="C49" s="325"/>
      <c r="D49" s="43"/>
      <c r="E49" s="43"/>
      <c r="F49" s="63"/>
      <c r="G49" s="326"/>
      <c r="H49" s="519"/>
      <c r="I49" s="519"/>
      <c r="J49" s="518"/>
      <c r="K49" s="93"/>
      <c r="L49" s="85"/>
      <c r="M49" s="120"/>
      <c r="N49" s="542"/>
      <c r="O49" s="498"/>
      <c r="P49" s="234"/>
      <c r="Q49" s="234"/>
      <c r="R49" s="234"/>
      <c r="S49" s="234"/>
      <c r="T49" s="122"/>
      <c r="U49" s="121"/>
      <c r="V49" s="89"/>
      <c r="W49" s="90"/>
      <c r="BI49" s="391"/>
    </row>
    <row r="50" spans="1:61" s="5" customFormat="1" ht="20.100000000000001" hidden="1" customHeight="1" outlineLevel="2">
      <c r="A50" s="17"/>
      <c r="B50" s="324"/>
      <c r="C50" s="325"/>
      <c r="D50" s="43"/>
      <c r="E50" s="43"/>
      <c r="F50" s="63"/>
      <c r="G50" s="326"/>
      <c r="H50" s="519"/>
      <c r="I50" s="519"/>
      <c r="J50" s="518"/>
      <c r="K50" s="93"/>
      <c r="L50" s="85"/>
      <c r="M50" s="120"/>
      <c r="N50" s="542"/>
      <c r="O50" s="498"/>
      <c r="P50" s="234"/>
      <c r="Q50" s="234"/>
      <c r="R50" s="234"/>
      <c r="S50" s="234"/>
      <c r="T50" s="122"/>
      <c r="U50" s="121"/>
      <c r="V50" s="89"/>
      <c r="W50" s="90"/>
      <c r="BI50" s="391"/>
    </row>
    <row r="51" spans="1:61" s="5" customFormat="1" ht="20.100000000000001" hidden="1" customHeight="1" outlineLevel="2">
      <c r="A51" s="17"/>
      <c r="B51" s="324"/>
      <c r="C51" s="325"/>
      <c r="D51" s="43"/>
      <c r="E51" s="43"/>
      <c r="F51" s="63"/>
      <c r="G51" s="326"/>
      <c r="H51" s="519"/>
      <c r="I51" s="519"/>
      <c r="J51" s="518"/>
      <c r="K51" s="93"/>
      <c r="L51" s="85"/>
      <c r="M51" s="120"/>
      <c r="N51" s="542"/>
      <c r="O51" s="498"/>
      <c r="P51" s="234"/>
      <c r="Q51" s="234"/>
      <c r="R51" s="234"/>
      <c r="S51" s="234"/>
      <c r="T51" s="122"/>
      <c r="U51" s="121"/>
      <c r="V51" s="89"/>
      <c r="W51" s="90"/>
      <c r="BI51" s="391"/>
    </row>
    <row r="52" spans="1:61" s="5" customFormat="1" ht="20.100000000000001" hidden="1" customHeight="1" outlineLevel="2">
      <c r="A52" s="17"/>
      <c r="B52" s="324"/>
      <c r="C52" s="325"/>
      <c r="D52" s="43"/>
      <c r="E52" s="43"/>
      <c r="F52" s="63"/>
      <c r="G52" s="326"/>
      <c r="H52" s="519"/>
      <c r="I52" s="519"/>
      <c r="J52" s="518"/>
      <c r="K52" s="93"/>
      <c r="L52" s="85"/>
      <c r="M52" s="120"/>
      <c r="N52" s="542"/>
      <c r="O52" s="498"/>
      <c r="P52" s="234"/>
      <c r="Q52" s="234"/>
      <c r="R52" s="234"/>
      <c r="S52" s="234"/>
      <c r="T52" s="122"/>
      <c r="U52" s="121"/>
      <c r="V52" s="89"/>
      <c r="W52" s="90"/>
      <c r="BI52" s="102"/>
    </row>
    <row r="53" spans="1:61" s="5" customFormat="1" ht="20.100000000000001" hidden="1" customHeight="1" outlineLevel="2">
      <c r="A53" s="17"/>
      <c r="B53" s="324"/>
      <c r="C53" s="325"/>
      <c r="D53" s="43"/>
      <c r="E53" s="43"/>
      <c r="F53" s="63"/>
      <c r="G53" s="326"/>
      <c r="H53" s="519"/>
      <c r="I53" s="519"/>
      <c r="J53" s="518"/>
      <c r="K53" s="93"/>
      <c r="L53" s="85"/>
      <c r="M53" s="120"/>
      <c r="N53" s="542"/>
      <c r="O53" s="498"/>
      <c r="P53" s="234"/>
      <c r="Q53" s="234"/>
      <c r="R53" s="234"/>
      <c r="S53" s="234"/>
      <c r="T53" s="122"/>
      <c r="U53" s="121"/>
      <c r="V53" s="89"/>
      <c r="W53" s="90"/>
      <c r="BI53" s="102"/>
    </row>
    <row r="54" spans="1:61" s="5" customFormat="1" ht="20.100000000000001" hidden="1" customHeight="1" outlineLevel="2">
      <c r="A54" s="17"/>
      <c r="B54" s="324"/>
      <c r="C54" s="325"/>
      <c r="D54" s="43"/>
      <c r="E54" s="43"/>
      <c r="F54" s="63"/>
      <c r="G54" s="326"/>
      <c r="H54" s="519"/>
      <c r="I54" s="519"/>
      <c r="J54" s="518"/>
      <c r="K54" s="93"/>
      <c r="L54" s="85"/>
      <c r="M54" s="120"/>
      <c r="N54" s="542"/>
      <c r="O54" s="498"/>
      <c r="P54" s="234"/>
      <c r="Q54" s="234"/>
      <c r="R54" s="234"/>
      <c r="S54" s="234"/>
      <c r="T54" s="122"/>
      <c r="U54" s="121"/>
      <c r="V54" s="89"/>
      <c r="W54" s="90"/>
      <c r="BI54" s="102"/>
    </row>
    <row r="55" spans="1:61" s="5" customFormat="1" ht="20.100000000000001" hidden="1" customHeight="1" outlineLevel="2">
      <c r="A55" s="17"/>
      <c r="B55" s="324"/>
      <c r="C55" s="325"/>
      <c r="D55" s="43"/>
      <c r="E55" s="43"/>
      <c r="F55" s="63"/>
      <c r="G55" s="326"/>
      <c r="H55" s="519"/>
      <c r="I55" s="519"/>
      <c r="J55" s="518"/>
      <c r="K55" s="93"/>
      <c r="L55" s="85"/>
      <c r="M55" s="120"/>
      <c r="N55" s="542"/>
      <c r="O55" s="498"/>
      <c r="P55" s="234"/>
      <c r="Q55" s="234"/>
      <c r="R55" s="234"/>
      <c r="S55" s="234"/>
      <c r="T55" s="122"/>
      <c r="U55" s="121"/>
      <c r="V55" s="89"/>
      <c r="W55" s="90"/>
      <c r="BI55" s="102"/>
    </row>
    <row r="56" spans="1:61" s="5" customFormat="1" ht="20.100000000000001" hidden="1" customHeight="1" outlineLevel="2">
      <c r="A56" s="17"/>
      <c r="B56" s="324"/>
      <c r="C56" s="325"/>
      <c r="D56" s="43"/>
      <c r="E56" s="43"/>
      <c r="F56" s="63"/>
      <c r="G56" s="326"/>
      <c r="H56" s="519"/>
      <c r="I56" s="519"/>
      <c r="J56" s="518"/>
      <c r="K56" s="93"/>
      <c r="L56" s="85"/>
      <c r="M56" s="120"/>
      <c r="N56" s="542"/>
      <c r="O56" s="498"/>
      <c r="P56" s="234"/>
      <c r="Q56" s="234"/>
      <c r="R56" s="234"/>
      <c r="S56" s="234"/>
      <c r="T56" s="122"/>
      <c r="U56" s="121"/>
      <c r="V56" s="89"/>
      <c r="W56" s="90"/>
      <c r="BI56" s="102"/>
    </row>
    <row r="57" spans="1:61" s="5" customFormat="1" ht="20.100000000000001" hidden="1" customHeight="1" outlineLevel="2">
      <c r="A57" s="17"/>
      <c r="B57" s="324"/>
      <c r="C57" s="325"/>
      <c r="D57" s="43"/>
      <c r="E57" s="43"/>
      <c r="F57" s="63"/>
      <c r="G57" s="326"/>
      <c r="H57" s="519"/>
      <c r="I57" s="519"/>
      <c r="J57" s="518"/>
      <c r="K57" s="93"/>
      <c r="L57" s="85"/>
      <c r="M57" s="120"/>
      <c r="N57" s="542"/>
      <c r="O57" s="498"/>
      <c r="P57" s="234"/>
      <c r="Q57" s="234"/>
      <c r="R57" s="234"/>
      <c r="S57" s="234"/>
      <c r="T57" s="122"/>
      <c r="U57" s="121"/>
      <c r="V57" s="89"/>
      <c r="W57" s="90"/>
      <c r="BI57" s="102"/>
    </row>
    <row r="58" spans="1:61" s="5" customFormat="1" ht="20.100000000000001" hidden="1" customHeight="1" outlineLevel="2">
      <c r="A58" s="17"/>
      <c r="B58" s="324"/>
      <c r="C58" s="325"/>
      <c r="D58" s="43"/>
      <c r="E58" s="43"/>
      <c r="F58" s="63"/>
      <c r="G58" s="326"/>
      <c r="H58" s="519"/>
      <c r="I58" s="519"/>
      <c r="J58" s="518"/>
      <c r="K58" s="93"/>
      <c r="L58" s="85"/>
      <c r="M58" s="120"/>
      <c r="N58" s="542"/>
      <c r="O58" s="498"/>
      <c r="P58" s="234"/>
      <c r="Q58" s="234"/>
      <c r="R58" s="234"/>
      <c r="S58" s="234"/>
      <c r="T58" s="122"/>
      <c r="U58" s="121"/>
      <c r="V58" s="89"/>
      <c r="W58" s="90"/>
      <c r="BI58" s="102"/>
    </row>
    <row r="59" spans="1:61" s="5" customFormat="1" ht="20.100000000000001" hidden="1" customHeight="1" outlineLevel="2">
      <c r="A59" s="17"/>
      <c r="B59" s="324"/>
      <c r="C59" s="325"/>
      <c r="D59" s="43"/>
      <c r="E59" s="43"/>
      <c r="F59" s="63"/>
      <c r="G59" s="326"/>
      <c r="H59" s="519"/>
      <c r="I59" s="519"/>
      <c r="J59" s="518"/>
      <c r="K59" s="93"/>
      <c r="L59" s="85"/>
      <c r="M59" s="120"/>
      <c r="N59" s="542"/>
      <c r="O59" s="498"/>
      <c r="P59" s="234"/>
      <c r="Q59" s="234"/>
      <c r="R59" s="234"/>
      <c r="S59" s="234"/>
      <c r="T59" s="122"/>
      <c r="U59" s="121"/>
      <c r="V59" s="89"/>
      <c r="W59" s="90"/>
      <c r="BI59" s="102"/>
    </row>
    <row r="60" spans="1:61" s="5" customFormat="1" ht="20.100000000000001" hidden="1" customHeight="1" outlineLevel="2">
      <c r="A60" s="17"/>
      <c r="B60" s="324"/>
      <c r="C60" s="325"/>
      <c r="D60" s="43"/>
      <c r="E60" s="43"/>
      <c r="F60" s="63"/>
      <c r="G60" s="326"/>
      <c r="H60" s="519"/>
      <c r="I60" s="519"/>
      <c r="J60" s="518"/>
      <c r="K60" s="93"/>
      <c r="L60" s="85"/>
      <c r="M60" s="120"/>
      <c r="N60" s="542"/>
      <c r="O60" s="498"/>
      <c r="P60" s="234"/>
      <c r="Q60" s="234"/>
      <c r="R60" s="234"/>
      <c r="S60" s="234"/>
      <c r="T60" s="122"/>
      <c r="U60" s="121"/>
      <c r="V60" s="89"/>
      <c r="W60" s="90"/>
      <c r="BI60" s="102"/>
    </row>
    <row r="61" spans="1:61" s="5" customFormat="1" ht="20.100000000000001" hidden="1" customHeight="1" outlineLevel="2">
      <c r="A61" s="17"/>
      <c r="B61" s="324"/>
      <c r="C61" s="325"/>
      <c r="D61" s="43"/>
      <c r="E61" s="43"/>
      <c r="F61" s="63"/>
      <c r="G61" s="326"/>
      <c r="H61" s="519"/>
      <c r="I61" s="519"/>
      <c r="J61" s="518"/>
      <c r="K61" s="93"/>
      <c r="L61" s="85"/>
      <c r="M61" s="120"/>
      <c r="N61" s="542"/>
      <c r="O61" s="498"/>
      <c r="P61" s="234"/>
      <c r="Q61" s="234"/>
      <c r="R61" s="234"/>
      <c r="S61" s="234"/>
      <c r="T61" s="122"/>
      <c r="U61" s="121"/>
      <c r="V61" s="89"/>
      <c r="W61" s="90"/>
      <c r="BI61" s="102"/>
    </row>
    <row r="62" spans="1:61" s="5" customFormat="1" ht="20.100000000000001" hidden="1" customHeight="1" outlineLevel="2">
      <c r="A62" s="17"/>
      <c r="B62" s="324"/>
      <c r="C62" s="325"/>
      <c r="D62" s="43"/>
      <c r="E62" s="43"/>
      <c r="F62" s="63"/>
      <c r="G62" s="326"/>
      <c r="H62" s="519"/>
      <c r="I62" s="519"/>
      <c r="J62" s="518"/>
      <c r="K62" s="93"/>
      <c r="L62" s="85"/>
      <c r="M62" s="120"/>
      <c r="N62" s="542"/>
      <c r="O62" s="498"/>
      <c r="P62" s="234"/>
      <c r="Q62" s="234"/>
      <c r="R62" s="234"/>
      <c r="S62" s="234"/>
      <c r="T62" s="122"/>
      <c r="U62" s="121"/>
      <c r="V62" s="89"/>
      <c r="W62" s="90"/>
      <c r="BI62" s="102"/>
    </row>
    <row r="63" spans="1:61" s="5" customFormat="1" ht="20.100000000000001" hidden="1" customHeight="1" outlineLevel="2">
      <c r="A63" s="17"/>
      <c r="B63" s="324"/>
      <c r="C63" s="325"/>
      <c r="D63" s="43"/>
      <c r="E63" s="43"/>
      <c r="F63" s="63"/>
      <c r="G63" s="326"/>
      <c r="H63" s="519"/>
      <c r="I63" s="519"/>
      <c r="J63" s="518"/>
      <c r="K63" s="93"/>
      <c r="L63" s="85"/>
      <c r="M63" s="120"/>
      <c r="N63" s="542"/>
      <c r="O63" s="498"/>
      <c r="P63" s="234"/>
      <c r="Q63" s="234"/>
      <c r="R63" s="234"/>
      <c r="S63" s="234"/>
      <c r="T63" s="122"/>
      <c r="U63" s="121"/>
      <c r="V63" s="89"/>
      <c r="W63" s="90"/>
      <c r="BI63" s="102"/>
    </row>
    <row r="64" spans="1:61" s="5" customFormat="1" ht="20.100000000000001" hidden="1" customHeight="1" outlineLevel="2">
      <c r="A64" s="17"/>
      <c r="B64" s="324"/>
      <c r="C64" s="325"/>
      <c r="D64" s="43"/>
      <c r="E64" s="43"/>
      <c r="F64" s="63"/>
      <c r="G64" s="326"/>
      <c r="H64" s="519"/>
      <c r="I64" s="519"/>
      <c r="J64" s="518"/>
      <c r="K64" s="93"/>
      <c r="L64" s="85"/>
      <c r="M64" s="120"/>
      <c r="N64" s="542"/>
      <c r="O64" s="498"/>
      <c r="P64" s="234"/>
      <c r="Q64" s="234"/>
      <c r="R64" s="234"/>
      <c r="S64" s="234"/>
      <c r="T64" s="122"/>
      <c r="U64" s="121"/>
      <c r="V64" s="89"/>
      <c r="W64" s="90"/>
      <c r="BI64" s="102"/>
    </row>
    <row r="65" spans="1:61" s="5" customFormat="1" ht="20.100000000000001" hidden="1" customHeight="1" outlineLevel="2">
      <c r="A65" s="17"/>
      <c r="B65" s="324"/>
      <c r="C65" s="325"/>
      <c r="D65" s="43"/>
      <c r="E65" s="43"/>
      <c r="F65" s="63"/>
      <c r="G65" s="326"/>
      <c r="H65" s="519"/>
      <c r="I65" s="519"/>
      <c r="J65" s="518"/>
      <c r="K65" s="93"/>
      <c r="L65" s="85"/>
      <c r="M65" s="120"/>
      <c r="N65" s="542"/>
      <c r="O65" s="498"/>
      <c r="P65" s="234"/>
      <c r="Q65" s="234"/>
      <c r="R65" s="234"/>
      <c r="S65" s="234"/>
      <c r="T65" s="122"/>
      <c r="U65" s="121"/>
      <c r="V65" s="89"/>
      <c r="W65" s="90"/>
      <c r="BI65" s="102"/>
    </row>
    <row r="66" spans="1:61" s="5" customFormat="1" ht="20.100000000000001" hidden="1" customHeight="1" outlineLevel="2">
      <c r="A66" s="17"/>
      <c r="B66" s="324"/>
      <c r="C66" s="325"/>
      <c r="D66" s="43"/>
      <c r="E66" s="43"/>
      <c r="F66" s="63"/>
      <c r="G66" s="326"/>
      <c r="H66" s="519"/>
      <c r="I66" s="519"/>
      <c r="J66" s="518"/>
      <c r="K66" s="93"/>
      <c r="L66" s="85"/>
      <c r="M66" s="120"/>
      <c r="N66" s="542"/>
      <c r="O66" s="498"/>
      <c r="P66" s="234"/>
      <c r="Q66" s="234"/>
      <c r="R66" s="234"/>
      <c r="S66" s="234"/>
      <c r="T66" s="122"/>
      <c r="U66" s="121"/>
      <c r="V66" s="89"/>
      <c r="W66" s="90"/>
      <c r="BI66" s="102"/>
    </row>
    <row r="67" spans="1:61" s="5" customFormat="1" ht="20.100000000000001" hidden="1" customHeight="1" outlineLevel="2">
      <c r="A67" s="17"/>
      <c r="B67" s="324"/>
      <c r="C67" s="325"/>
      <c r="D67" s="43"/>
      <c r="E67" s="43"/>
      <c r="F67" s="63"/>
      <c r="G67" s="326"/>
      <c r="H67" s="519"/>
      <c r="I67" s="519"/>
      <c r="J67" s="518"/>
      <c r="K67" s="93"/>
      <c r="L67" s="85"/>
      <c r="M67" s="120"/>
      <c r="N67" s="542"/>
      <c r="O67" s="498"/>
      <c r="P67" s="234"/>
      <c r="Q67" s="234"/>
      <c r="R67" s="234"/>
      <c r="S67" s="234"/>
      <c r="T67" s="122"/>
      <c r="U67" s="121"/>
      <c r="V67" s="89"/>
      <c r="W67" s="90"/>
      <c r="BI67" s="102"/>
    </row>
    <row r="68" spans="1:61" s="5" customFormat="1" ht="20.100000000000001" hidden="1" customHeight="1" outlineLevel="2">
      <c r="A68" s="17"/>
      <c r="B68" s="324"/>
      <c r="C68" s="325"/>
      <c r="D68" s="43"/>
      <c r="E68" s="43"/>
      <c r="F68" s="63"/>
      <c r="G68" s="326"/>
      <c r="H68" s="519"/>
      <c r="I68" s="519"/>
      <c r="J68" s="518"/>
      <c r="K68" s="93"/>
      <c r="L68" s="85"/>
      <c r="M68" s="120"/>
      <c r="N68" s="542"/>
      <c r="O68" s="498"/>
      <c r="P68" s="234"/>
      <c r="Q68" s="234"/>
      <c r="R68" s="234"/>
      <c r="S68" s="234"/>
      <c r="T68" s="122"/>
      <c r="U68" s="121"/>
      <c r="V68" s="89"/>
      <c r="W68" s="90"/>
      <c r="BI68" s="102"/>
    </row>
    <row r="69" spans="1:61" s="5" customFormat="1" ht="20.100000000000001" hidden="1" customHeight="1" outlineLevel="2">
      <c r="A69" s="17"/>
      <c r="B69" s="324"/>
      <c r="C69" s="325"/>
      <c r="D69" s="43"/>
      <c r="E69" s="43"/>
      <c r="F69" s="63"/>
      <c r="G69" s="326"/>
      <c r="H69" s="519"/>
      <c r="I69" s="519"/>
      <c r="J69" s="518"/>
      <c r="K69" s="93"/>
      <c r="L69" s="85"/>
      <c r="M69" s="120"/>
      <c r="N69" s="542"/>
      <c r="O69" s="498"/>
      <c r="P69" s="234"/>
      <c r="Q69" s="234"/>
      <c r="R69" s="234"/>
      <c r="S69" s="234"/>
      <c r="T69" s="122"/>
      <c r="U69" s="121"/>
      <c r="V69" s="89"/>
      <c r="W69" s="90"/>
      <c r="BI69" s="102"/>
    </row>
    <row r="70" spans="1:61" s="5" customFormat="1" ht="20.100000000000001" hidden="1" customHeight="1" outlineLevel="2">
      <c r="A70" s="17"/>
      <c r="B70" s="324"/>
      <c r="C70" s="325"/>
      <c r="D70" s="43"/>
      <c r="E70" s="43"/>
      <c r="F70" s="63"/>
      <c r="G70" s="326"/>
      <c r="H70" s="519"/>
      <c r="I70" s="519"/>
      <c r="J70" s="518"/>
      <c r="K70" s="93"/>
      <c r="L70" s="85"/>
      <c r="M70" s="120"/>
      <c r="N70" s="542"/>
      <c r="O70" s="498"/>
      <c r="P70" s="234"/>
      <c r="Q70" s="234"/>
      <c r="R70" s="234"/>
      <c r="S70" s="234"/>
      <c r="T70" s="122"/>
      <c r="U70" s="121"/>
      <c r="V70" s="89"/>
      <c r="W70" s="90"/>
      <c r="BI70" s="102"/>
    </row>
    <row r="71" spans="1:61" s="5" customFormat="1" ht="20.100000000000001" hidden="1" customHeight="1" outlineLevel="2">
      <c r="A71" s="17"/>
      <c r="B71" s="324"/>
      <c r="C71" s="325"/>
      <c r="D71" s="43"/>
      <c r="E71" s="43"/>
      <c r="F71" s="63"/>
      <c r="G71" s="326"/>
      <c r="H71" s="519"/>
      <c r="I71" s="519"/>
      <c r="J71" s="518"/>
      <c r="K71" s="93"/>
      <c r="L71" s="85"/>
      <c r="M71" s="120"/>
      <c r="N71" s="542"/>
      <c r="O71" s="498"/>
      <c r="P71" s="234"/>
      <c r="Q71" s="234"/>
      <c r="R71" s="234"/>
      <c r="S71" s="234"/>
      <c r="T71" s="122"/>
      <c r="U71" s="121"/>
      <c r="V71" s="89"/>
      <c r="W71" s="90"/>
      <c r="BI71" s="102"/>
    </row>
    <row r="72" spans="1:61" s="5" customFormat="1" ht="20.100000000000001" hidden="1" customHeight="1" outlineLevel="2">
      <c r="A72" s="17"/>
      <c r="B72" s="324"/>
      <c r="C72" s="325"/>
      <c r="D72" s="43"/>
      <c r="E72" s="43"/>
      <c r="F72" s="63"/>
      <c r="G72" s="326"/>
      <c r="H72" s="519"/>
      <c r="I72" s="519"/>
      <c r="J72" s="518"/>
      <c r="K72" s="93"/>
      <c r="L72" s="85"/>
      <c r="M72" s="120"/>
      <c r="N72" s="542"/>
      <c r="O72" s="498"/>
      <c r="P72" s="234"/>
      <c r="Q72" s="234"/>
      <c r="R72" s="234"/>
      <c r="S72" s="234"/>
      <c r="T72" s="122"/>
      <c r="U72" s="121"/>
      <c r="V72" s="89"/>
      <c r="W72" s="90"/>
      <c r="BI72" s="102"/>
    </row>
    <row r="73" spans="1:61" s="5" customFormat="1" ht="20.100000000000001" hidden="1" customHeight="1" outlineLevel="2">
      <c r="A73" s="17"/>
      <c r="B73" s="324"/>
      <c r="C73" s="325"/>
      <c r="D73" s="43"/>
      <c r="E73" s="43"/>
      <c r="F73" s="63"/>
      <c r="G73" s="326"/>
      <c r="H73" s="519"/>
      <c r="I73" s="519"/>
      <c r="J73" s="518"/>
      <c r="K73" s="93"/>
      <c r="L73" s="85"/>
      <c r="M73" s="120"/>
      <c r="N73" s="542"/>
      <c r="O73" s="498"/>
      <c r="P73" s="234"/>
      <c r="Q73" s="234"/>
      <c r="R73" s="234"/>
      <c r="S73" s="234"/>
      <c r="T73" s="122"/>
      <c r="U73" s="121"/>
      <c r="V73" s="89"/>
      <c r="W73" s="90"/>
      <c r="BI73" s="102"/>
    </row>
    <row r="74" spans="1:61" s="5" customFormat="1" ht="20.100000000000001" hidden="1" customHeight="1" outlineLevel="2">
      <c r="A74" s="17"/>
      <c r="B74" s="324"/>
      <c r="C74" s="325"/>
      <c r="D74" s="43"/>
      <c r="E74" s="43"/>
      <c r="F74" s="63"/>
      <c r="G74" s="326"/>
      <c r="H74" s="519"/>
      <c r="I74" s="519"/>
      <c r="J74" s="518"/>
      <c r="K74" s="93"/>
      <c r="L74" s="85"/>
      <c r="M74" s="120"/>
      <c r="N74" s="542"/>
      <c r="O74" s="498"/>
      <c r="P74" s="234"/>
      <c r="Q74" s="234"/>
      <c r="R74" s="234"/>
      <c r="S74" s="234"/>
      <c r="T74" s="122"/>
      <c r="U74" s="121"/>
      <c r="V74" s="89"/>
      <c r="W74" s="90"/>
      <c r="BI74" s="102"/>
    </row>
    <row r="75" spans="1:61" s="5" customFormat="1" ht="20.100000000000001" hidden="1" customHeight="1" outlineLevel="2">
      <c r="A75" s="17"/>
      <c r="B75" s="324"/>
      <c r="C75" s="325"/>
      <c r="D75" s="43"/>
      <c r="E75" s="43"/>
      <c r="F75" s="63"/>
      <c r="G75" s="326"/>
      <c r="H75" s="519"/>
      <c r="I75" s="519"/>
      <c r="J75" s="518"/>
      <c r="K75" s="93"/>
      <c r="L75" s="85"/>
      <c r="M75" s="120"/>
      <c r="N75" s="542"/>
      <c r="O75" s="498"/>
      <c r="P75" s="234"/>
      <c r="Q75" s="234"/>
      <c r="R75" s="234"/>
      <c r="S75" s="234"/>
      <c r="T75" s="122"/>
      <c r="U75" s="121"/>
      <c r="V75" s="89"/>
      <c r="W75" s="90"/>
      <c r="BI75" s="102"/>
    </row>
    <row r="76" spans="1:61" s="5" customFormat="1" ht="20.100000000000001" hidden="1" customHeight="1" outlineLevel="2">
      <c r="A76" s="17"/>
      <c r="B76" s="324"/>
      <c r="C76" s="325"/>
      <c r="D76" s="43"/>
      <c r="E76" s="43"/>
      <c r="F76" s="63"/>
      <c r="G76" s="326"/>
      <c r="H76" s="519"/>
      <c r="I76" s="519"/>
      <c r="J76" s="518"/>
      <c r="K76" s="93"/>
      <c r="L76" s="85"/>
      <c r="M76" s="120"/>
      <c r="N76" s="542"/>
      <c r="O76" s="498"/>
      <c r="P76" s="234"/>
      <c r="Q76" s="234"/>
      <c r="R76" s="234"/>
      <c r="S76" s="234"/>
      <c r="T76" s="122"/>
      <c r="U76" s="121"/>
      <c r="V76" s="89"/>
      <c r="W76" s="90"/>
      <c r="BI76" s="102"/>
    </row>
    <row r="77" spans="1:61" s="5" customFormat="1" ht="20.100000000000001" hidden="1" customHeight="1" outlineLevel="2">
      <c r="A77" s="17"/>
      <c r="B77" s="324"/>
      <c r="C77" s="325"/>
      <c r="D77" s="43"/>
      <c r="E77" s="43"/>
      <c r="F77" s="63"/>
      <c r="G77" s="326"/>
      <c r="H77" s="519"/>
      <c r="I77" s="519"/>
      <c r="J77" s="518"/>
      <c r="K77" s="93"/>
      <c r="L77" s="85"/>
      <c r="M77" s="120"/>
      <c r="N77" s="542"/>
      <c r="O77" s="498"/>
      <c r="P77" s="234"/>
      <c r="Q77" s="234"/>
      <c r="R77" s="234"/>
      <c r="S77" s="234"/>
      <c r="T77" s="122"/>
      <c r="U77" s="121"/>
      <c r="V77" s="89"/>
      <c r="W77" s="90"/>
      <c r="BI77" s="102"/>
    </row>
    <row r="78" spans="1:61" s="5" customFormat="1" ht="20.100000000000001" hidden="1" customHeight="1" outlineLevel="2">
      <c r="A78" s="17"/>
      <c r="B78" s="324"/>
      <c r="C78" s="325"/>
      <c r="D78" s="43"/>
      <c r="E78" s="43"/>
      <c r="F78" s="63"/>
      <c r="G78" s="326"/>
      <c r="H78" s="519"/>
      <c r="I78" s="519"/>
      <c r="J78" s="518"/>
      <c r="K78" s="93"/>
      <c r="L78" s="85"/>
      <c r="M78" s="120"/>
      <c r="N78" s="542"/>
      <c r="O78" s="498"/>
      <c r="P78" s="234"/>
      <c r="Q78" s="234"/>
      <c r="R78" s="234"/>
      <c r="S78" s="234"/>
      <c r="T78" s="122"/>
      <c r="U78" s="121"/>
      <c r="V78" s="89"/>
      <c r="W78" s="90"/>
      <c r="BI78" s="102"/>
    </row>
    <row r="79" spans="1:61" s="5" customFormat="1" ht="20.100000000000001" hidden="1" customHeight="1" outlineLevel="2">
      <c r="A79" s="17"/>
      <c r="B79" s="324"/>
      <c r="C79" s="325"/>
      <c r="D79" s="43"/>
      <c r="E79" s="43"/>
      <c r="F79" s="63"/>
      <c r="G79" s="326"/>
      <c r="H79" s="519"/>
      <c r="I79" s="519"/>
      <c r="J79" s="518"/>
      <c r="K79" s="93"/>
      <c r="L79" s="85"/>
      <c r="M79" s="120"/>
      <c r="N79" s="542"/>
      <c r="O79" s="498"/>
      <c r="P79" s="234"/>
      <c r="Q79" s="234"/>
      <c r="R79" s="234"/>
      <c r="S79" s="234"/>
      <c r="T79" s="122"/>
      <c r="U79" s="121"/>
      <c r="V79" s="89"/>
      <c r="W79" s="90"/>
      <c r="BI79" s="391"/>
    </row>
    <row r="80" spans="1:61" s="5" customFormat="1" ht="20.100000000000001" hidden="1" customHeight="1" outlineLevel="2">
      <c r="A80" s="17"/>
      <c r="B80" s="324"/>
      <c r="C80" s="325"/>
      <c r="D80" s="43"/>
      <c r="E80" s="43"/>
      <c r="F80" s="63"/>
      <c r="G80" s="326"/>
      <c r="H80" s="519"/>
      <c r="I80" s="519"/>
      <c r="J80" s="518"/>
      <c r="K80" s="93"/>
      <c r="L80" s="85"/>
      <c r="M80" s="120"/>
      <c r="N80" s="542"/>
      <c r="O80" s="498"/>
      <c r="P80" s="234"/>
      <c r="Q80" s="234"/>
      <c r="R80" s="234"/>
      <c r="S80" s="234"/>
      <c r="T80" s="122"/>
      <c r="U80" s="121"/>
      <c r="V80" s="89"/>
      <c r="W80" s="90"/>
      <c r="BI80" s="391"/>
    </row>
    <row r="81" spans="1:61" s="5" customFormat="1" ht="20.100000000000001" hidden="1" customHeight="1" outlineLevel="2">
      <c r="A81" s="17"/>
      <c r="B81" s="324"/>
      <c r="C81" s="325"/>
      <c r="D81" s="43"/>
      <c r="E81" s="43"/>
      <c r="F81" s="63"/>
      <c r="G81" s="326"/>
      <c r="H81" s="519"/>
      <c r="I81" s="519"/>
      <c r="J81" s="518"/>
      <c r="K81" s="93"/>
      <c r="L81" s="85"/>
      <c r="M81" s="120"/>
      <c r="N81" s="542"/>
      <c r="O81" s="498"/>
      <c r="P81" s="234"/>
      <c r="Q81" s="234"/>
      <c r="R81" s="234"/>
      <c r="S81" s="234"/>
      <c r="T81" s="122"/>
      <c r="U81" s="121"/>
      <c r="V81" s="89"/>
      <c r="W81" s="90"/>
      <c r="BI81" s="391"/>
    </row>
    <row r="82" spans="1:61" s="5" customFormat="1" ht="20.100000000000001" hidden="1" customHeight="1" outlineLevel="2">
      <c r="A82" s="17"/>
      <c r="B82" s="324"/>
      <c r="C82" s="325"/>
      <c r="D82" s="43"/>
      <c r="E82" s="43"/>
      <c r="F82" s="63"/>
      <c r="G82" s="326"/>
      <c r="H82" s="519"/>
      <c r="I82" s="519"/>
      <c r="J82" s="518"/>
      <c r="K82" s="93"/>
      <c r="L82" s="85"/>
      <c r="M82" s="120"/>
      <c r="N82" s="542"/>
      <c r="O82" s="498"/>
      <c r="P82" s="234"/>
      <c r="Q82" s="234"/>
      <c r="R82" s="234"/>
      <c r="S82" s="234"/>
      <c r="T82" s="122"/>
      <c r="U82" s="121"/>
      <c r="V82" s="89"/>
      <c r="W82" s="90"/>
      <c r="BI82" s="391"/>
    </row>
    <row r="83" spans="1:61" s="5" customFormat="1" ht="20.100000000000001" hidden="1" customHeight="1" outlineLevel="2">
      <c r="A83" s="17"/>
      <c r="B83" s="324"/>
      <c r="C83" s="325"/>
      <c r="D83" s="43"/>
      <c r="E83" s="43"/>
      <c r="F83" s="63"/>
      <c r="G83" s="326"/>
      <c r="H83" s="519"/>
      <c r="I83" s="519"/>
      <c r="J83" s="518"/>
      <c r="K83" s="93"/>
      <c r="L83" s="85"/>
      <c r="M83" s="120"/>
      <c r="N83" s="497"/>
      <c r="O83" s="381"/>
      <c r="P83" s="234"/>
      <c r="Q83" s="244"/>
      <c r="R83" s="244"/>
      <c r="S83" s="244"/>
      <c r="T83" s="122"/>
      <c r="U83" s="121"/>
      <c r="V83" s="89"/>
      <c r="W83" s="90"/>
      <c r="BI83" s="391"/>
    </row>
    <row r="84" spans="1:61" s="5" customFormat="1" ht="20.100000000000001" hidden="1" customHeight="1" outlineLevel="2">
      <c r="A84" s="17"/>
      <c r="B84" s="324"/>
      <c r="C84" s="325"/>
      <c r="D84" s="43"/>
      <c r="E84" s="43"/>
      <c r="F84" s="63"/>
      <c r="G84" s="326"/>
      <c r="H84" s="519"/>
      <c r="I84" s="519"/>
      <c r="J84" s="518"/>
      <c r="K84" s="93"/>
      <c r="L84" s="85"/>
      <c r="M84" s="120"/>
      <c r="N84" s="497"/>
      <c r="O84" s="381"/>
      <c r="P84" s="234"/>
      <c r="Q84" s="244"/>
      <c r="R84" s="244"/>
      <c r="S84" s="244"/>
      <c r="T84" s="122"/>
      <c r="U84" s="121"/>
      <c r="V84" s="89"/>
      <c r="W84" s="90"/>
      <c r="BI84" s="391"/>
    </row>
    <row r="85" spans="1:61" s="5" customFormat="1" ht="20.100000000000001" hidden="1" customHeight="1" outlineLevel="2">
      <c r="A85" s="17"/>
      <c r="B85" s="324"/>
      <c r="C85" s="325"/>
      <c r="D85" s="43"/>
      <c r="E85" s="43"/>
      <c r="F85" s="63"/>
      <c r="G85" s="326"/>
      <c r="H85" s="519"/>
      <c r="I85" s="519"/>
      <c r="J85" s="518"/>
      <c r="K85" s="93"/>
      <c r="L85" s="85"/>
      <c r="M85" s="120"/>
      <c r="N85" s="497"/>
      <c r="O85" s="381"/>
      <c r="P85" s="234"/>
      <c r="Q85" s="244"/>
      <c r="R85" s="244"/>
      <c r="S85" s="244"/>
      <c r="T85" s="122"/>
      <c r="U85" s="121"/>
      <c r="V85" s="89"/>
      <c r="W85" s="90"/>
      <c r="BI85" s="391"/>
    </row>
    <row r="86" spans="1:61" s="5" customFormat="1" ht="20.100000000000001" hidden="1" customHeight="1" outlineLevel="2">
      <c r="A86" s="17"/>
      <c r="B86" s="324"/>
      <c r="C86" s="325"/>
      <c r="D86" s="43"/>
      <c r="E86" s="43"/>
      <c r="F86" s="63"/>
      <c r="G86" s="326"/>
      <c r="H86" s="519"/>
      <c r="I86" s="519"/>
      <c r="J86" s="518"/>
      <c r="K86" s="93"/>
      <c r="L86" s="85"/>
      <c r="M86" s="120"/>
      <c r="N86" s="497"/>
      <c r="O86" s="381"/>
      <c r="P86" s="234"/>
      <c r="Q86" s="244"/>
      <c r="R86" s="244"/>
      <c r="S86" s="244"/>
      <c r="T86" s="122"/>
      <c r="U86" s="121"/>
      <c r="V86" s="89"/>
      <c r="W86" s="90"/>
      <c r="BI86" s="391"/>
    </row>
    <row r="87" spans="1:61" s="5" customFormat="1" ht="20.100000000000001" hidden="1" customHeight="1" outlineLevel="2">
      <c r="A87" s="17"/>
      <c r="B87" s="324"/>
      <c r="C87" s="325"/>
      <c r="D87" s="43"/>
      <c r="E87" s="43"/>
      <c r="F87" s="63"/>
      <c r="G87" s="326"/>
      <c r="H87" s="519"/>
      <c r="I87" s="519"/>
      <c r="J87" s="518"/>
      <c r="K87" s="93"/>
      <c r="L87" s="85"/>
      <c r="M87" s="120"/>
      <c r="N87" s="497"/>
      <c r="O87" s="381"/>
      <c r="P87" s="234"/>
      <c r="Q87" s="244"/>
      <c r="R87" s="244"/>
      <c r="S87" s="244"/>
      <c r="T87" s="122"/>
      <c r="U87" s="121"/>
      <c r="V87" s="89"/>
      <c r="W87" s="90"/>
      <c r="BI87" s="391"/>
    </row>
    <row r="88" spans="1:61" s="5" customFormat="1" ht="20.100000000000001" hidden="1" customHeight="1" outlineLevel="2">
      <c r="A88" s="17"/>
      <c r="B88" s="324"/>
      <c r="C88" s="325"/>
      <c r="D88" s="43"/>
      <c r="E88" s="43"/>
      <c r="F88" s="63"/>
      <c r="G88" s="326"/>
      <c r="H88" s="519"/>
      <c r="I88" s="519"/>
      <c r="J88" s="518"/>
      <c r="K88" s="93"/>
      <c r="L88" s="85"/>
      <c r="M88" s="120"/>
      <c r="N88" s="497"/>
      <c r="O88" s="381"/>
      <c r="P88" s="234"/>
      <c r="Q88" s="244"/>
      <c r="R88" s="244"/>
      <c r="S88" s="244"/>
      <c r="T88" s="122"/>
      <c r="U88" s="121"/>
      <c r="V88" s="89"/>
      <c r="W88" s="90"/>
      <c r="BI88" s="391"/>
    </row>
    <row r="89" spans="1:61" s="5" customFormat="1" ht="20.100000000000001" hidden="1" customHeight="1" outlineLevel="2">
      <c r="A89" s="17"/>
      <c r="B89" s="324"/>
      <c r="C89" s="325"/>
      <c r="D89" s="43"/>
      <c r="E89" s="43"/>
      <c r="F89" s="63"/>
      <c r="G89" s="326"/>
      <c r="H89" s="519"/>
      <c r="I89" s="519"/>
      <c r="J89" s="518"/>
      <c r="K89" s="93"/>
      <c r="L89" s="85"/>
      <c r="M89" s="120"/>
      <c r="N89" s="497"/>
      <c r="O89" s="381"/>
      <c r="P89" s="234"/>
      <c r="Q89" s="244"/>
      <c r="R89" s="244"/>
      <c r="S89" s="244"/>
      <c r="T89" s="122"/>
      <c r="U89" s="121"/>
      <c r="V89" s="89"/>
      <c r="W89" s="90"/>
      <c r="BI89" s="391"/>
    </row>
    <row r="90" spans="1:61" s="5" customFormat="1" ht="20.100000000000001" hidden="1" customHeight="1" outlineLevel="2">
      <c r="A90" s="17"/>
      <c r="B90" s="324"/>
      <c r="C90" s="325"/>
      <c r="D90" s="43"/>
      <c r="E90" s="43"/>
      <c r="F90" s="63"/>
      <c r="G90" s="326"/>
      <c r="H90" s="519"/>
      <c r="I90" s="519"/>
      <c r="J90" s="518"/>
      <c r="K90" s="93"/>
      <c r="L90" s="85"/>
      <c r="M90" s="120"/>
      <c r="N90" s="497"/>
      <c r="O90" s="381"/>
      <c r="P90" s="234"/>
      <c r="Q90" s="244"/>
      <c r="R90" s="244"/>
      <c r="S90" s="244"/>
      <c r="T90" s="122"/>
      <c r="U90" s="121"/>
      <c r="V90" s="89"/>
      <c r="W90" s="90"/>
      <c r="BI90" s="391"/>
    </row>
    <row r="91" spans="1:61" s="5" customFormat="1" ht="20.100000000000001" hidden="1" customHeight="1" outlineLevel="2">
      <c r="A91" s="17"/>
      <c r="B91" s="324"/>
      <c r="C91" s="325"/>
      <c r="D91" s="43"/>
      <c r="E91" s="43"/>
      <c r="F91" s="63"/>
      <c r="G91" s="326"/>
      <c r="H91" s="519"/>
      <c r="I91" s="519"/>
      <c r="J91" s="518"/>
      <c r="K91" s="93"/>
      <c r="L91" s="85"/>
      <c r="M91" s="120"/>
      <c r="N91" s="497"/>
      <c r="O91" s="381"/>
      <c r="P91" s="234"/>
      <c r="Q91" s="244"/>
      <c r="R91" s="244"/>
      <c r="S91" s="244"/>
      <c r="T91" s="122"/>
      <c r="U91" s="121"/>
      <c r="V91" s="89"/>
      <c r="W91" s="90"/>
      <c r="BI91" s="391"/>
    </row>
    <row r="92" spans="1:61" s="5" customFormat="1" ht="20.100000000000001" hidden="1" customHeight="1" outlineLevel="2">
      <c r="A92" s="17"/>
      <c r="B92" s="324"/>
      <c r="C92" s="325"/>
      <c r="D92" s="43"/>
      <c r="E92" s="43"/>
      <c r="F92" s="63"/>
      <c r="G92" s="326"/>
      <c r="H92" s="519"/>
      <c r="I92" s="519"/>
      <c r="J92" s="518"/>
      <c r="K92" s="93"/>
      <c r="L92" s="85"/>
      <c r="M92" s="120"/>
      <c r="N92" s="497"/>
      <c r="O92" s="381"/>
      <c r="P92" s="234"/>
      <c r="Q92" s="244"/>
      <c r="R92" s="244"/>
      <c r="S92" s="244"/>
      <c r="T92" s="122"/>
      <c r="U92" s="121"/>
      <c r="V92" s="89"/>
      <c r="W92" s="90"/>
      <c r="BI92" s="391"/>
    </row>
    <row r="93" spans="1:61" s="5" customFormat="1" ht="20.100000000000001" hidden="1" customHeight="1" outlineLevel="2">
      <c r="A93" s="17"/>
      <c r="B93" s="324"/>
      <c r="C93" s="325"/>
      <c r="D93" s="43"/>
      <c r="E93" s="43"/>
      <c r="F93" s="63"/>
      <c r="G93" s="326"/>
      <c r="H93" s="519"/>
      <c r="I93" s="519"/>
      <c r="J93" s="518"/>
      <c r="K93" s="93"/>
      <c r="L93" s="85"/>
      <c r="M93" s="120"/>
      <c r="N93" s="497"/>
      <c r="O93" s="381"/>
      <c r="P93" s="234"/>
      <c r="Q93" s="244"/>
      <c r="R93" s="244"/>
      <c r="S93" s="244"/>
      <c r="T93" s="122"/>
      <c r="U93" s="121"/>
      <c r="V93" s="89"/>
      <c r="W93" s="90"/>
      <c r="BI93" s="391"/>
    </row>
    <row r="94" spans="1:61" s="5" customFormat="1" ht="20.100000000000001" hidden="1" customHeight="1" outlineLevel="2">
      <c r="A94" s="17"/>
      <c r="B94" s="324"/>
      <c r="C94" s="325"/>
      <c r="D94" s="43"/>
      <c r="E94" s="43"/>
      <c r="F94" s="63"/>
      <c r="G94" s="326"/>
      <c r="H94" s="519"/>
      <c r="I94" s="519"/>
      <c r="J94" s="518"/>
      <c r="K94" s="93"/>
      <c r="L94" s="85"/>
      <c r="M94" s="120"/>
      <c r="N94" s="497"/>
      <c r="O94" s="381"/>
      <c r="P94" s="234"/>
      <c r="Q94" s="244"/>
      <c r="R94" s="244"/>
      <c r="S94" s="244"/>
      <c r="T94" s="122"/>
      <c r="U94" s="121"/>
      <c r="V94" s="89"/>
      <c r="W94" s="90"/>
      <c r="BI94" s="391"/>
    </row>
    <row r="95" spans="1:61" s="5" customFormat="1" ht="20.100000000000001" hidden="1" customHeight="1" outlineLevel="2">
      <c r="A95" s="17"/>
      <c r="B95" s="324"/>
      <c r="C95" s="325"/>
      <c r="D95" s="43"/>
      <c r="E95" s="43"/>
      <c r="F95" s="63"/>
      <c r="G95" s="326"/>
      <c r="H95" s="519"/>
      <c r="I95" s="519"/>
      <c r="J95" s="518"/>
      <c r="K95" s="93"/>
      <c r="L95" s="85"/>
      <c r="M95" s="120"/>
      <c r="N95" s="497"/>
      <c r="O95" s="381"/>
      <c r="P95" s="234"/>
      <c r="Q95" s="244"/>
      <c r="R95" s="244"/>
      <c r="S95" s="244"/>
      <c r="T95" s="122"/>
      <c r="U95" s="121"/>
      <c r="V95" s="89"/>
      <c r="W95" s="90"/>
      <c r="BI95" s="391"/>
    </row>
    <row r="96" spans="1:61" s="5" customFormat="1" ht="20.100000000000001" hidden="1" customHeight="1" outlineLevel="2">
      <c r="A96" s="17"/>
      <c r="B96" s="543"/>
      <c r="C96" s="325"/>
      <c r="D96" s="43"/>
      <c r="E96" s="43"/>
      <c r="F96" s="63"/>
      <c r="G96" s="326"/>
      <c r="H96" s="519"/>
      <c r="I96" s="519"/>
      <c r="J96" s="518"/>
      <c r="K96" s="93"/>
      <c r="L96" s="85"/>
      <c r="M96" s="120"/>
      <c r="N96" s="497"/>
      <c r="O96" s="381"/>
      <c r="P96" s="234"/>
      <c r="Q96" s="244"/>
      <c r="R96" s="244"/>
      <c r="S96" s="244"/>
      <c r="T96" s="122"/>
      <c r="U96" s="121"/>
      <c r="V96" s="89"/>
      <c r="W96" s="90"/>
      <c r="BI96" s="391"/>
    </row>
    <row r="97" spans="1:61" s="5" customFormat="1" ht="20.100000000000001" hidden="1" customHeight="1" outlineLevel="2">
      <c r="A97" s="17"/>
      <c r="B97" s="543"/>
      <c r="C97" s="325"/>
      <c r="D97" s="43"/>
      <c r="E97" s="43"/>
      <c r="F97" s="63"/>
      <c r="G97" s="326"/>
      <c r="H97" s="519"/>
      <c r="I97" s="519"/>
      <c r="J97" s="518"/>
      <c r="K97" s="93"/>
      <c r="L97" s="85"/>
      <c r="M97" s="120"/>
      <c r="N97" s="497"/>
      <c r="O97" s="381"/>
      <c r="P97" s="234"/>
      <c r="Q97" s="244"/>
      <c r="R97" s="244"/>
      <c r="S97" s="244"/>
      <c r="T97" s="122"/>
      <c r="U97" s="121"/>
      <c r="V97" s="89"/>
      <c r="W97" s="90"/>
      <c r="BI97" s="391"/>
    </row>
    <row r="98" spans="1:61" s="5" customFormat="1" ht="20.100000000000001" hidden="1" customHeight="1" outlineLevel="2">
      <c r="A98" s="17"/>
      <c r="B98" s="543"/>
      <c r="C98" s="325"/>
      <c r="D98" s="43"/>
      <c r="E98" s="43"/>
      <c r="F98" s="63"/>
      <c r="G98" s="326"/>
      <c r="H98" s="519"/>
      <c r="I98" s="519"/>
      <c r="J98" s="518"/>
      <c r="K98" s="93"/>
      <c r="L98" s="85"/>
      <c r="M98" s="120"/>
      <c r="N98" s="497"/>
      <c r="O98" s="381"/>
      <c r="P98" s="234"/>
      <c r="Q98" s="244"/>
      <c r="R98" s="244"/>
      <c r="S98" s="244"/>
      <c r="T98" s="122"/>
      <c r="U98" s="121"/>
      <c r="V98" s="89"/>
      <c r="W98" s="90"/>
      <c r="BI98" s="391"/>
    </row>
    <row r="99" spans="1:61" s="5" customFormat="1" ht="20.100000000000001" hidden="1" customHeight="1" outlineLevel="2">
      <c r="A99" s="17"/>
      <c r="B99" s="324"/>
      <c r="C99" s="325"/>
      <c r="D99" s="43"/>
      <c r="E99" s="43"/>
      <c r="F99" s="63"/>
      <c r="G99" s="326"/>
      <c r="H99" s="519"/>
      <c r="I99" s="519"/>
      <c r="J99" s="518"/>
      <c r="K99" s="93"/>
      <c r="L99" s="85"/>
      <c r="M99" s="120"/>
      <c r="N99" s="497"/>
      <c r="O99" s="381"/>
      <c r="P99" s="234"/>
      <c r="Q99" s="244"/>
      <c r="R99" s="244"/>
      <c r="S99" s="244"/>
      <c r="T99" s="122"/>
      <c r="U99" s="121"/>
      <c r="V99" s="89"/>
      <c r="W99" s="90"/>
      <c r="BI99" s="391"/>
    </row>
    <row r="100" spans="1:61" s="5" customFormat="1" ht="20.100000000000001" hidden="1" customHeight="1" outlineLevel="2">
      <c r="A100" s="17"/>
      <c r="B100" s="324"/>
      <c r="C100" s="325"/>
      <c r="D100" s="43"/>
      <c r="E100" s="43"/>
      <c r="F100" s="63"/>
      <c r="G100" s="326"/>
      <c r="H100" s="519"/>
      <c r="I100" s="519"/>
      <c r="J100" s="518"/>
      <c r="K100" s="93"/>
      <c r="L100" s="85"/>
      <c r="M100" s="120"/>
      <c r="N100" s="497"/>
      <c r="O100" s="381"/>
      <c r="P100" s="234"/>
      <c r="Q100" s="244"/>
      <c r="R100" s="244"/>
      <c r="S100" s="244"/>
      <c r="T100" s="122"/>
      <c r="U100" s="121"/>
      <c r="V100" s="89"/>
      <c r="W100" s="90"/>
      <c r="BI100" s="391"/>
    </row>
    <row r="101" spans="1:61" s="5" customFormat="1" ht="20.100000000000001" hidden="1" customHeight="1" outlineLevel="2">
      <c r="A101" s="17"/>
      <c r="B101" s="324"/>
      <c r="C101" s="325"/>
      <c r="D101" s="43"/>
      <c r="E101" s="43"/>
      <c r="F101" s="63"/>
      <c r="G101" s="326"/>
      <c r="H101" s="519"/>
      <c r="I101" s="519"/>
      <c r="J101" s="518"/>
      <c r="K101" s="93"/>
      <c r="L101" s="85"/>
      <c r="M101" s="120"/>
      <c r="N101" s="497"/>
      <c r="O101" s="381"/>
      <c r="P101" s="234"/>
      <c r="Q101" s="244"/>
      <c r="R101" s="244"/>
      <c r="S101" s="244"/>
      <c r="T101" s="122"/>
      <c r="U101" s="121"/>
      <c r="V101" s="89"/>
      <c r="W101" s="90"/>
      <c r="BI101" s="391"/>
    </row>
    <row r="102" spans="1:61" s="5" customFormat="1" ht="20.100000000000001" hidden="1" customHeight="1" outlineLevel="2">
      <c r="A102" s="17"/>
      <c r="B102" s="324"/>
      <c r="C102" s="325"/>
      <c r="D102" s="43"/>
      <c r="E102" s="43"/>
      <c r="F102" s="63"/>
      <c r="G102" s="326"/>
      <c r="H102" s="519"/>
      <c r="I102" s="519"/>
      <c r="J102" s="518"/>
      <c r="K102" s="93"/>
      <c r="L102" s="85"/>
      <c r="M102" s="120"/>
      <c r="N102" s="497"/>
      <c r="O102" s="381"/>
      <c r="P102" s="234"/>
      <c r="Q102" s="244"/>
      <c r="R102" s="244"/>
      <c r="S102" s="244"/>
      <c r="T102" s="122"/>
      <c r="U102" s="121"/>
      <c r="V102" s="89"/>
      <c r="W102" s="90"/>
      <c r="BI102" s="391"/>
    </row>
    <row r="103" spans="1:61" s="5" customFormat="1" ht="20.100000000000001" hidden="1" customHeight="1" outlineLevel="2">
      <c r="A103" s="17"/>
      <c r="B103" s="324"/>
      <c r="C103" s="325"/>
      <c r="D103" s="43"/>
      <c r="E103" s="43"/>
      <c r="F103" s="63"/>
      <c r="G103" s="326"/>
      <c r="H103" s="519"/>
      <c r="I103" s="519"/>
      <c r="J103" s="518"/>
      <c r="K103" s="93"/>
      <c r="L103" s="85"/>
      <c r="M103" s="120"/>
      <c r="N103" s="497"/>
      <c r="O103" s="381"/>
      <c r="P103" s="234"/>
      <c r="Q103" s="244"/>
      <c r="R103" s="244"/>
      <c r="S103" s="244"/>
      <c r="T103" s="122"/>
      <c r="U103" s="121"/>
      <c r="V103" s="89"/>
      <c r="W103" s="90"/>
      <c r="BI103" s="391"/>
    </row>
    <row r="104" spans="1:61" s="5" customFormat="1" ht="20.100000000000001" hidden="1" customHeight="1" outlineLevel="2">
      <c r="A104" s="17"/>
      <c r="B104" s="324"/>
      <c r="C104" s="325"/>
      <c r="D104" s="43"/>
      <c r="E104" s="43"/>
      <c r="F104" s="63"/>
      <c r="G104" s="326"/>
      <c r="H104" s="519"/>
      <c r="I104" s="519"/>
      <c r="J104" s="518"/>
      <c r="K104" s="93"/>
      <c r="L104" s="85"/>
      <c r="M104" s="120"/>
      <c r="N104" s="497"/>
      <c r="O104" s="381"/>
      <c r="P104" s="234"/>
      <c r="Q104" s="244"/>
      <c r="R104" s="244"/>
      <c r="S104" s="244"/>
      <c r="T104" s="122"/>
      <c r="U104" s="121"/>
      <c r="V104" s="89"/>
      <c r="W104" s="90"/>
      <c r="BI104" s="391"/>
    </row>
    <row r="105" spans="1:61" s="5" customFormat="1" ht="20.100000000000001" hidden="1" customHeight="1" outlineLevel="2">
      <c r="A105" s="17"/>
      <c r="B105" s="324"/>
      <c r="C105" s="325"/>
      <c r="D105" s="43"/>
      <c r="E105" s="43"/>
      <c r="F105" s="63"/>
      <c r="G105" s="326"/>
      <c r="H105" s="519"/>
      <c r="I105" s="519"/>
      <c r="J105" s="518"/>
      <c r="K105" s="93"/>
      <c r="L105" s="85"/>
      <c r="M105" s="120"/>
      <c r="N105" s="497"/>
      <c r="O105" s="381"/>
      <c r="P105" s="234"/>
      <c r="Q105" s="244"/>
      <c r="R105" s="244"/>
      <c r="S105" s="244"/>
      <c r="T105" s="122"/>
      <c r="U105" s="121"/>
      <c r="V105" s="89"/>
      <c r="W105" s="90"/>
      <c r="BI105" s="391"/>
    </row>
    <row r="106" spans="1:61" s="5" customFormat="1" ht="20.100000000000001" hidden="1" customHeight="1" outlineLevel="2">
      <c r="A106" s="17"/>
      <c r="B106" s="324"/>
      <c r="C106" s="325"/>
      <c r="D106" s="43"/>
      <c r="E106" s="43"/>
      <c r="F106" s="63"/>
      <c r="G106" s="326"/>
      <c r="H106" s="519"/>
      <c r="I106" s="519"/>
      <c r="J106" s="518"/>
      <c r="K106" s="93"/>
      <c r="L106" s="85"/>
      <c r="M106" s="120"/>
      <c r="N106" s="497"/>
      <c r="O106" s="381"/>
      <c r="P106" s="234"/>
      <c r="Q106" s="244"/>
      <c r="R106" s="244"/>
      <c r="S106" s="244"/>
      <c r="T106" s="122"/>
      <c r="U106" s="121"/>
      <c r="V106" s="89"/>
      <c r="W106" s="90"/>
      <c r="BI106" s="391"/>
    </row>
    <row r="107" spans="1:61" s="5" customFormat="1" ht="20.100000000000001" hidden="1" customHeight="1" outlineLevel="2">
      <c r="A107" s="17"/>
      <c r="B107" s="324"/>
      <c r="C107" s="325"/>
      <c r="D107" s="43"/>
      <c r="E107" s="43"/>
      <c r="F107" s="63"/>
      <c r="G107" s="326"/>
      <c r="H107" s="519"/>
      <c r="I107" s="519"/>
      <c r="J107" s="518"/>
      <c r="K107" s="93"/>
      <c r="L107" s="85"/>
      <c r="M107" s="120"/>
      <c r="N107" s="497"/>
      <c r="O107" s="381"/>
      <c r="P107" s="234"/>
      <c r="Q107" s="244"/>
      <c r="R107" s="244"/>
      <c r="S107" s="244"/>
      <c r="T107" s="122"/>
      <c r="U107" s="121"/>
      <c r="V107" s="89"/>
      <c r="W107" s="90"/>
      <c r="BI107" s="391"/>
    </row>
    <row r="108" spans="1:61" s="5" customFormat="1" ht="20.100000000000001" hidden="1" customHeight="1" outlineLevel="2">
      <c r="A108" s="17"/>
      <c r="B108" s="324"/>
      <c r="C108" s="325"/>
      <c r="D108" s="43"/>
      <c r="E108" s="43"/>
      <c r="F108" s="63"/>
      <c r="G108" s="326"/>
      <c r="H108" s="519"/>
      <c r="I108" s="519"/>
      <c r="J108" s="518"/>
      <c r="K108" s="93"/>
      <c r="L108" s="85"/>
      <c r="M108" s="120"/>
      <c r="N108" s="497"/>
      <c r="O108" s="381"/>
      <c r="P108" s="234"/>
      <c r="Q108" s="244"/>
      <c r="R108" s="244"/>
      <c r="S108" s="244"/>
      <c r="T108" s="122"/>
      <c r="U108" s="121"/>
      <c r="V108" s="89"/>
      <c r="W108" s="90"/>
      <c r="BI108" s="391"/>
    </row>
    <row r="109" spans="1:61" s="5" customFormat="1" ht="20.100000000000001" hidden="1" customHeight="1" outlineLevel="2" thickBot="1">
      <c r="A109" s="17"/>
      <c r="B109" s="324"/>
      <c r="C109" s="325"/>
      <c r="D109" s="43"/>
      <c r="E109" s="43"/>
      <c r="F109" s="63"/>
      <c r="G109" s="326"/>
      <c r="H109" s="519"/>
      <c r="I109" s="519"/>
      <c r="J109" s="518"/>
      <c r="K109" s="93"/>
      <c r="L109" s="85"/>
      <c r="M109" s="120"/>
      <c r="N109" s="497"/>
      <c r="O109" s="381"/>
      <c r="P109" s="234"/>
      <c r="Q109" s="244"/>
      <c r="R109" s="244"/>
      <c r="S109" s="245"/>
      <c r="T109" s="122"/>
      <c r="U109" s="121"/>
      <c r="V109" s="89"/>
      <c r="W109" s="90"/>
      <c r="BI109" s="391"/>
    </row>
    <row r="110" spans="1:61" s="5" customFormat="1" ht="33" customHeight="1" outlineLevel="1" collapsed="1">
      <c r="A110" s="844"/>
      <c r="B110" s="74"/>
      <c r="C110" s="45"/>
      <c r="D110" s="45"/>
      <c r="E110" s="45"/>
      <c r="F110" s="44"/>
      <c r="G110" s="44"/>
      <c r="H110" s="44"/>
      <c r="I110" s="44"/>
      <c r="J110" s="45"/>
      <c r="K110" s="45"/>
      <c r="L110" s="44"/>
      <c r="M110" s="44"/>
      <c r="N110" s="44"/>
      <c r="O110" s="44"/>
      <c r="P110" s="572"/>
      <c r="Q110" s="44"/>
      <c r="R110" s="571"/>
      <c r="S110" s="571"/>
      <c r="T110" s="327"/>
      <c r="U110" s="123"/>
      <c r="V110" s="123"/>
      <c r="W110" s="91"/>
      <c r="BI110" s="391"/>
    </row>
    <row r="111" spans="1:61" s="5" customFormat="1" ht="20.25" customHeight="1" outlineLevel="1">
      <c r="A111" s="845"/>
      <c r="B111" s="246"/>
      <c r="C111" s="392"/>
      <c r="D111" s="392"/>
      <c r="E111" s="392"/>
      <c r="F111" s="392"/>
      <c r="G111" s="392"/>
      <c r="H111" s="392"/>
      <c r="I111" s="392"/>
      <c r="J111" s="392"/>
      <c r="K111" s="392"/>
      <c r="L111" s="392"/>
      <c r="M111" s="392"/>
      <c r="N111" s="392"/>
      <c r="O111" s="392"/>
      <c r="P111" s="392"/>
      <c r="Q111" s="392"/>
      <c r="R111" s="392"/>
      <c r="S111" s="393"/>
      <c r="T111" s="247"/>
      <c r="BI111" s="391"/>
    </row>
    <row r="112" spans="1:61" s="5" customFormat="1" ht="20.25" customHeight="1" outlineLevel="1" thickBot="1">
      <c r="A112" s="846"/>
      <c r="B112" s="75"/>
      <c r="C112" s="394"/>
      <c r="D112" s="394"/>
      <c r="E112" s="394"/>
      <c r="F112" s="394"/>
      <c r="G112" s="394"/>
      <c r="H112" s="394"/>
      <c r="I112" s="394"/>
      <c r="J112" s="394"/>
      <c r="K112" s="394"/>
      <c r="L112" s="394"/>
      <c r="M112" s="394"/>
      <c r="N112" s="394"/>
      <c r="O112" s="394"/>
      <c r="P112" s="394"/>
      <c r="Q112" s="394"/>
      <c r="R112" s="394"/>
      <c r="S112" s="395"/>
      <c r="T112" s="92"/>
      <c r="BI112" s="391"/>
    </row>
    <row r="113" spans="1:61" s="5" customFormat="1" ht="17.25" customHeight="1" thickBot="1">
      <c r="A113" s="53"/>
      <c r="B113" s="54"/>
      <c r="C113" s="396"/>
      <c r="D113" s="396"/>
      <c r="E113" s="396"/>
      <c r="F113" s="396"/>
      <c r="G113" s="396"/>
      <c r="H113" s="396"/>
      <c r="I113" s="396"/>
      <c r="J113" s="396"/>
      <c r="K113" s="396"/>
      <c r="L113" s="396"/>
      <c r="M113" s="396"/>
      <c r="N113" s="396"/>
      <c r="O113" s="396"/>
      <c r="P113" s="396"/>
      <c r="Q113" s="396"/>
      <c r="R113" s="396"/>
      <c r="S113" s="396"/>
      <c r="T113" s="55"/>
      <c r="BI113" s="391"/>
    </row>
    <row r="114" spans="1:61" s="5" customFormat="1" ht="15" hidden="1" customHeight="1" outlineLevel="1" thickBot="1">
      <c r="A114" s="69"/>
      <c r="B114" s="70"/>
      <c r="C114" s="397"/>
      <c r="D114" s="397"/>
      <c r="E114" s="397"/>
      <c r="F114" s="397"/>
      <c r="G114" s="397"/>
      <c r="H114" s="397"/>
      <c r="I114" s="397"/>
      <c r="J114" s="397"/>
      <c r="K114" s="397"/>
      <c r="L114" s="397"/>
      <c r="M114" s="397"/>
      <c r="N114" s="397"/>
      <c r="O114" s="397"/>
      <c r="P114" s="397"/>
      <c r="Q114" s="397"/>
      <c r="R114" s="397"/>
      <c r="S114" s="397"/>
      <c r="T114" s="71"/>
      <c r="BI114" s="391"/>
    </row>
    <row r="115" spans="1:61" s="5" customFormat="1" ht="42" customHeight="1" outlineLevel="1">
      <c r="A115" s="520"/>
      <c r="B115" s="521"/>
      <c r="C115" s="522"/>
      <c r="D115" s="523"/>
      <c r="E115" s="523"/>
      <c r="F115" s="523"/>
      <c r="G115" s="523"/>
      <c r="H115" s="524"/>
      <c r="I115" s="524"/>
      <c r="J115" s="524"/>
      <c r="K115" s="524"/>
      <c r="L115" s="524"/>
      <c r="M115" s="764"/>
      <c r="N115" s="765"/>
      <c r="O115" s="524"/>
      <c r="P115" s="524"/>
      <c r="Q115" s="524"/>
      <c r="R115" s="524"/>
      <c r="S115" s="524"/>
      <c r="T115" s="525"/>
      <c r="X115" s="398"/>
      <c r="Y115" s="399"/>
      <c r="Z115" s="400"/>
      <c r="AA115" s="400"/>
      <c r="AB115" s="401"/>
      <c r="AC115" s="399"/>
      <c r="AD115" s="402"/>
      <c r="AE115" s="402"/>
      <c r="AF115" s="402"/>
      <c r="AG115" s="402"/>
      <c r="AH115" s="402"/>
      <c r="AI115" s="402"/>
      <c r="AJ115" s="402"/>
      <c r="AK115" s="402"/>
      <c r="AL115" s="402"/>
      <c r="AM115" s="398"/>
      <c r="AN115" s="399"/>
      <c r="AO115" s="399"/>
      <c r="AP115" s="399"/>
      <c r="AQ115" s="399"/>
      <c r="AR115" s="399"/>
      <c r="AS115" s="402"/>
      <c r="AT115" s="402"/>
      <c r="AU115" s="402"/>
      <c r="AV115" s="402"/>
      <c r="BI115" s="391"/>
    </row>
    <row r="116" spans="1:61" s="5" customFormat="1" ht="18.75" customHeight="1" outlineLevel="1">
      <c r="A116" s="403"/>
      <c r="B116" s="555"/>
      <c r="C116" s="560"/>
      <c r="D116" s="560"/>
      <c r="E116" s="560"/>
      <c r="F116" s="124"/>
      <c r="G116" s="124"/>
      <c r="H116" s="124"/>
      <c r="I116" s="124"/>
      <c r="J116" s="124"/>
      <c r="K116" s="124"/>
      <c r="L116" s="124"/>
      <c r="M116" s="766"/>
      <c r="N116" s="767"/>
      <c r="O116" s="125"/>
      <c r="P116" s="125"/>
      <c r="Q116" s="125"/>
      <c r="R116" s="126"/>
      <c r="S116" s="125"/>
      <c r="T116" s="127"/>
      <c r="X116" s="404"/>
      <c r="Y116" s="405"/>
      <c r="Z116" s="405"/>
      <c r="AA116" s="405"/>
      <c r="AB116" s="405"/>
      <c r="AC116" s="405"/>
      <c r="AD116" s="405"/>
      <c r="AE116" s="405"/>
      <c r="AF116" s="405"/>
      <c r="AG116" s="405"/>
      <c r="AH116" s="405"/>
      <c r="AI116" s="405"/>
      <c r="AJ116" s="405"/>
      <c r="AK116" s="402"/>
      <c r="AL116" s="402"/>
      <c r="AM116" s="404"/>
      <c r="AN116" s="405"/>
      <c r="AO116" s="405"/>
      <c r="AP116" s="405"/>
      <c r="AQ116" s="405"/>
      <c r="AR116" s="405"/>
      <c r="AS116" s="405"/>
      <c r="AT116" s="405"/>
      <c r="AU116" s="405"/>
      <c r="AV116" s="405"/>
      <c r="AW116" s="405"/>
      <c r="AX116" s="405"/>
      <c r="AY116" s="405"/>
      <c r="BI116" s="391"/>
    </row>
    <row r="117" spans="1:61" s="5" customFormat="1" ht="18.75" customHeight="1" outlineLevel="1">
      <c r="A117" s="406"/>
      <c r="B117" s="561"/>
      <c r="C117" s="409"/>
      <c r="D117" s="409"/>
      <c r="E117" s="409"/>
      <c r="F117" s="408"/>
      <c r="G117" s="408"/>
      <c r="H117" s="96"/>
      <c r="I117" s="104"/>
      <c r="J117" s="96"/>
      <c r="K117" s="96"/>
      <c r="L117" s="96"/>
      <c r="M117" s="567"/>
      <c r="N117" s="568"/>
      <c r="O117" s="95"/>
      <c r="P117" s="104"/>
      <c r="Q117" s="106"/>
      <c r="R117" s="128"/>
      <c r="S117" s="95"/>
      <c r="T117" s="328"/>
      <c r="U117" s="129"/>
      <c r="V117" s="101"/>
      <c r="X117" s="94"/>
      <c r="Y117" s="130"/>
      <c r="Z117" s="130"/>
      <c r="AA117" s="130"/>
      <c r="AB117" s="130"/>
      <c r="AC117" s="130"/>
      <c r="AD117" s="130"/>
      <c r="AE117" s="130"/>
      <c r="AF117" s="130"/>
      <c r="AG117" s="130"/>
      <c r="AH117" s="130"/>
      <c r="AI117" s="130"/>
      <c r="AJ117" s="130"/>
      <c r="AK117" s="410"/>
      <c r="AL117" s="410"/>
      <c r="AM117" s="94"/>
      <c r="AN117" s="130"/>
      <c r="AO117" s="130"/>
      <c r="AP117" s="130"/>
      <c r="AQ117" s="130"/>
      <c r="AR117" s="130"/>
      <c r="AS117" s="130"/>
      <c r="AT117" s="130"/>
      <c r="AU117" s="130"/>
      <c r="AV117" s="130"/>
      <c r="AW117" s="130"/>
      <c r="AX117" s="130"/>
      <c r="AY117" s="130"/>
      <c r="BI117" s="391"/>
    </row>
    <row r="118" spans="1:61" s="5" customFormat="1" ht="18.75" customHeight="1" outlineLevel="1">
      <c r="A118" s="406"/>
      <c r="B118" s="562"/>
      <c r="C118" s="409"/>
      <c r="D118" s="409"/>
      <c r="E118" s="409"/>
      <c r="F118" s="408"/>
      <c r="G118" s="408"/>
      <c r="H118" s="96"/>
      <c r="I118" s="104"/>
      <c r="J118" s="96"/>
      <c r="K118" s="96"/>
      <c r="L118" s="96"/>
      <c r="M118" s="567"/>
      <c r="N118" s="568"/>
      <c r="O118" s="95"/>
      <c r="P118" s="104"/>
      <c r="Q118" s="106"/>
      <c r="R118" s="128"/>
      <c r="S118" s="95"/>
      <c r="T118" s="328"/>
      <c r="U118" s="129"/>
      <c r="V118" s="101"/>
      <c r="X118" s="94"/>
      <c r="Y118" s="130"/>
      <c r="Z118" s="130"/>
      <c r="AA118" s="130"/>
      <c r="AB118" s="130"/>
      <c r="AC118" s="130"/>
      <c r="AD118" s="130"/>
      <c r="AE118" s="130"/>
      <c r="AF118" s="130"/>
      <c r="AG118" s="130"/>
      <c r="AH118" s="130"/>
      <c r="AI118" s="130"/>
      <c r="AJ118" s="130"/>
      <c r="AK118" s="411"/>
      <c r="AL118" s="411"/>
      <c r="AM118" s="94"/>
      <c r="AN118" s="130"/>
      <c r="AO118" s="130"/>
      <c r="AP118" s="130"/>
      <c r="AQ118" s="130"/>
      <c r="AR118" s="130"/>
      <c r="AS118" s="130"/>
      <c r="AT118" s="130"/>
      <c r="AU118" s="130"/>
      <c r="AV118" s="130"/>
      <c r="AW118" s="130"/>
      <c r="AX118" s="130"/>
      <c r="AY118" s="130"/>
      <c r="BI118" s="391"/>
    </row>
    <row r="119" spans="1:61" s="5" customFormat="1" ht="18.75" customHeight="1" outlineLevel="1">
      <c r="A119" s="406"/>
      <c r="B119" s="555"/>
      <c r="C119" s="409"/>
      <c r="D119" s="409"/>
      <c r="E119" s="409"/>
      <c r="F119" s="408"/>
      <c r="G119" s="409"/>
      <c r="H119" s="96"/>
      <c r="I119" s="104"/>
      <c r="J119" s="96"/>
      <c r="K119" s="96"/>
      <c r="L119" s="96"/>
      <c r="M119" s="567"/>
      <c r="N119" s="568"/>
      <c r="O119" s="95"/>
      <c r="P119" s="104"/>
      <c r="Q119" s="106"/>
      <c r="R119" s="128"/>
      <c r="S119" s="95"/>
      <c r="T119" s="328"/>
      <c r="U119" s="129"/>
      <c r="V119" s="101"/>
      <c r="X119" s="94"/>
      <c r="Y119" s="130"/>
      <c r="Z119" s="130"/>
      <c r="AA119" s="130"/>
      <c r="AB119" s="130"/>
      <c r="AC119" s="130"/>
      <c r="AD119" s="130"/>
      <c r="AE119" s="130"/>
      <c r="AF119" s="130"/>
      <c r="AG119" s="130"/>
      <c r="AH119" s="130"/>
      <c r="AI119" s="130"/>
      <c r="AJ119" s="130"/>
      <c r="AK119" s="411"/>
      <c r="AL119" s="411"/>
      <c r="AM119" s="94"/>
      <c r="AN119" s="130"/>
      <c r="AO119" s="130"/>
      <c r="AP119" s="130"/>
      <c r="AQ119" s="130"/>
      <c r="AR119" s="130"/>
      <c r="AS119" s="130"/>
      <c r="AT119" s="130"/>
      <c r="AU119" s="130"/>
      <c r="AV119" s="130"/>
      <c r="AW119" s="130"/>
      <c r="AX119" s="130"/>
      <c r="AY119" s="130"/>
      <c r="BI119" s="391"/>
    </row>
    <row r="120" spans="1:61" s="5" customFormat="1" ht="18.75" customHeight="1" outlineLevel="1">
      <c r="A120" s="406"/>
      <c r="B120" s="561"/>
      <c r="C120" s="409"/>
      <c r="D120" s="409"/>
      <c r="E120" s="409"/>
      <c r="F120" s="409"/>
      <c r="G120" s="408"/>
      <c r="H120" s="96"/>
      <c r="I120" s="104"/>
      <c r="J120" s="96"/>
      <c r="K120" s="96"/>
      <c r="L120" s="96"/>
      <c r="M120" s="567"/>
      <c r="N120" s="568"/>
      <c r="O120" s="95"/>
      <c r="P120" s="104"/>
      <c r="Q120" s="106"/>
      <c r="R120" s="128"/>
      <c r="S120" s="95"/>
      <c r="T120" s="328"/>
      <c r="U120" s="129"/>
      <c r="V120" s="101"/>
      <c r="X120" s="94"/>
      <c r="Y120" s="130"/>
      <c r="Z120" s="130"/>
      <c r="AA120" s="130"/>
      <c r="AB120" s="130"/>
      <c r="AC120" s="130"/>
      <c r="AD120" s="130"/>
      <c r="AE120" s="130"/>
      <c r="AF120" s="130"/>
      <c r="AG120" s="130"/>
      <c r="AH120" s="130"/>
      <c r="AI120" s="130"/>
      <c r="AJ120" s="130"/>
      <c r="AK120" s="411"/>
      <c r="AL120" s="411"/>
      <c r="AM120" s="94"/>
      <c r="AN120" s="130"/>
      <c r="AO120" s="130"/>
      <c r="AP120" s="130"/>
      <c r="AQ120" s="130"/>
      <c r="AR120" s="130"/>
      <c r="AS120" s="130"/>
      <c r="AT120" s="130"/>
      <c r="AU120" s="130"/>
      <c r="AV120" s="130"/>
      <c r="AW120" s="130"/>
      <c r="AX120" s="130"/>
      <c r="AY120" s="130"/>
      <c r="BI120" s="391"/>
    </row>
    <row r="121" spans="1:61" s="5" customFormat="1" ht="18.75" customHeight="1" outlineLevel="1">
      <c r="A121" s="406"/>
      <c r="B121" s="562"/>
      <c r="C121" s="409"/>
      <c r="D121" s="409"/>
      <c r="E121" s="409"/>
      <c r="F121" s="408"/>
      <c r="G121" s="408"/>
      <c r="H121" s="96"/>
      <c r="I121" s="104"/>
      <c r="J121" s="96"/>
      <c r="K121" s="96"/>
      <c r="L121" s="96"/>
      <c r="M121" s="567"/>
      <c r="N121" s="568"/>
      <c r="O121" s="95"/>
      <c r="P121" s="104"/>
      <c r="Q121" s="106"/>
      <c r="R121" s="128"/>
      <c r="S121" s="95"/>
      <c r="T121" s="328"/>
      <c r="U121" s="129"/>
      <c r="V121" s="101"/>
      <c r="X121" s="94"/>
      <c r="Y121" s="130"/>
      <c r="Z121" s="130"/>
      <c r="AA121" s="130"/>
      <c r="AB121" s="130"/>
      <c r="AC121" s="130"/>
      <c r="AD121" s="130"/>
      <c r="AE121" s="130"/>
      <c r="AF121" s="130"/>
      <c r="AG121" s="130"/>
      <c r="AH121" s="130"/>
      <c r="AI121" s="130"/>
      <c r="AJ121" s="130"/>
      <c r="AK121" s="411"/>
      <c r="AL121" s="411"/>
      <c r="AM121" s="94"/>
      <c r="AN121" s="130"/>
      <c r="AO121" s="130"/>
      <c r="AP121" s="130"/>
      <c r="AQ121" s="130"/>
      <c r="AR121" s="130"/>
      <c r="AS121" s="130"/>
      <c r="AT121" s="130"/>
      <c r="AU121" s="130"/>
      <c r="AV121" s="130"/>
      <c r="AW121" s="130"/>
      <c r="AX121" s="130"/>
      <c r="AY121" s="130"/>
      <c r="BI121" s="391"/>
    </row>
    <row r="122" spans="1:61" s="5" customFormat="1" ht="18.75" customHeight="1" outlineLevel="1">
      <c r="A122" s="406"/>
      <c r="B122" s="555"/>
      <c r="C122" s="409"/>
      <c r="D122" s="409"/>
      <c r="E122" s="409"/>
      <c r="F122" s="408"/>
      <c r="G122" s="409"/>
      <c r="H122" s="96"/>
      <c r="I122" s="104"/>
      <c r="J122" s="96"/>
      <c r="K122" s="96"/>
      <c r="L122" s="96"/>
      <c r="M122" s="567"/>
      <c r="N122" s="568"/>
      <c r="O122" s="95"/>
      <c r="P122" s="104"/>
      <c r="Q122" s="106"/>
      <c r="R122" s="128"/>
      <c r="S122" s="95"/>
      <c r="T122" s="328"/>
      <c r="U122" s="129"/>
      <c r="V122" s="101"/>
      <c r="X122" s="94"/>
      <c r="Y122" s="130"/>
      <c r="Z122" s="130"/>
      <c r="AA122" s="130"/>
      <c r="AB122" s="130"/>
      <c r="AC122" s="130"/>
      <c r="AD122" s="130"/>
      <c r="AE122" s="130"/>
      <c r="AF122" s="130"/>
      <c r="AG122" s="130"/>
      <c r="AH122" s="130"/>
      <c r="AI122" s="130"/>
      <c r="AJ122" s="130"/>
      <c r="AK122" s="411"/>
      <c r="AL122" s="411"/>
      <c r="AM122" s="94"/>
      <c r="AN122" s="130"/>
      <c r="AO122" s="130"/>
      <c r="AP122" s="130"/>
      <c r="AQ122" s="130"/>
      <c r="AR122" s="130"/>
      <c r="AS122" s="130"/>
      <c r="AT122" s="130"/>
      <c r="AU122" s="130"/>
      <c r="AV122" s="130"/>
      <c r="AW122" s="130"/>
      <c r="AX122" s="130"/>
      <c r="AY122" s="130"/>
      <c r="BI122" s="391"/>
    </row>
    <row r="123" spans="1:61" s="5" customFormat="1" ht="18.75" customHeight="1" outlineLevel="1">
      <c r="A123" s="406"/>
      <c r="B123" s="561"/>
      <c r="C123" s="409"/>
      <c r="D123" s="409"/>
      <c r="E123" s="409"/>
      <c r="F123" s="409"/>
      <c r="G123" s="408"/>
      <c r="H123" s="96"/>
      <c r="I123" s="104"/>
      <c r="J123" s="96"/>
      <c r="K123" s="96"/>
      <c r="L123" s="96"/>
      <c r="M123" s="567"/>
      <c r="N123" s="568"/>
      <c r="O123" s="95"/>
      <c r="P123" s="104"/>
      <c r="Q123" s="106"/>
      <c r="R123" s="128"/>
      <c r="S123" s="95"/>
      <c r="T123" s="328"/>
      <c r="U123" s="129"/>
      <c r="V123" s="101"/>
      <c r="X123" s="94"/>
      <c r="Y123" s="130"/>
      <c r="Z123" s="130"/>
      <c r="AA123" s="130"/>
      <c r="AB123" s="130"/>
      <c r="AC123" s="130"/>
      <c r="AD123" s="130"/>
      <c r="AE123" s="130"/>
      <c r="AF123" s="130"/>
      <c r="AG123" s="130"/>
      <c r="AH123" s="130"/>
      <c r="AI123" s="130"/>
      <c r="AJ123" s="130"/>
      <c r="AK123" s="411"/>
      <c r="AL123" s="411"/>
      <c r="AM123" s="94"/>
      <c r="AN123" s="130"/>
      <c r="AO123" s="130"/>
      <c r="AP123" s="130"/>
      <c r="AQ123" s="130"/>
      <c r="AR123" s="130"/>
      <c r="AS123" s="130"/>
      <c r="AT123" s="130"/>
      <c r="AU123" s="130"/>
      <c r="AV123" s="130"/>
      <c r="AW123" s="130"/>
      <c r="AX123" s="130"/>
      <c r="AY123" s="130"/>
      <c r="BI123" s="391"/>
    </row>
    <row r="124" spans="1:61" s="5" customFormat="1" ht="18.75" customHeight="1" outlineLevel="1">
      <c r="A124" s="406"/>
      <c r="B124" s="562"/>
      <c r="C124" s="409"/>
      <c r="D124" s="409"/>
      <c r="E124" s="409"/>
      <c r="F124" s="408"/>
      <c r="G124" s="408"/>
      <c r="H124" s="96"/>
      <c r="I124" s="104"/>
      <c r="J124" s="96"/>
      <c r="K124" s="96"/>
      <c r="L124" s="96"/>
      <c r="M124" s="567"/>
      <c r="N124" s="568"/>
      <c r="O124" s="95"/>
      <c r="P124" s="104"/>
      <c r="Q124" s="106"/>
      <c r="R124" s="128"/>
      <c r="S124" s="95"/>
      <c r="T124" s="328"/>
      <c r="U124" s="129"/>
      <c r="V124" s="101"/>
      <c r="X124" s="94"/>
      <c r="Y124" s="130"/>
      <c r="Z124" s="130"/>
      <c r="AA124" s="130"/>
      <c r="AB124" s="130"/>
      <c r="AC124" s="130"/>
      <c r="AD124" s="130"/>
      <c r="AE124" s="130"/>
      <c r="AF124" s="130"/>
      <c r="AG124" s="130"/>
      <c r="AH124" s="130"/>
      <c r="AI124" s="130"/>
      <c r="AJ124" s="130"/>
      <c r="AK124" s="411"/>
      <c r="AL124" s="411"/>
      <c r="AM124" s="94"/>
      <c r="AN124" s="130"/>
      <c r="AO124" s="130"/>
      <c r="AP124" s="130"/>
      <c r="AQ124" s="130"/>
      <c r="AR124" s="130"/>
      <c r="AS124" s="130"/>
      <c r="AT124" s="130"/>
      <c r="AU124" s="130"/>
      <c r="AV124" s="130"/>
      <c r="AW124" s="130"/>
      <c r="AX124" s="130"/>
      <c r="AY124" s="130"/>
      <c r="AZ124" s="411"/>
      <c r="BI124" s="391"/>
    </row>
    <row r="125" spans="1:61" s="5" customFormat="1" ht="18.75" customHeight="1" outlineLevel="1">
      <c r="A125" s="406"/>
      <c r="B125" s="555"/>
      <c r="C125" s="409"/>
      <c r="D125" s="409"/>
      <c r="E125" s="409"/>
      <c r="F125" s="408"/>
      <c r="G125" s="409"/>
      <c r="H125" s="96"/>
      <c r="I125" s="104"/>
      <c r="J125" s="96"/>
      <c r="K125" s="96"/>
      <c r="L125" s="96"/>
      <c r="M125" s="567"/>
      <c r="N125" s="568"/>
      <c r="O125" s="95"/>
      <c r="P125" s="104"/>
      <c r="Q125" s="106"/>
      <c r="R125" s="128"/>
      <c r="S125" s="95"/>
      <c r="T125" s="328"/>
      <c r="U125" s="129"/>
      <c r="V125" s="101"/>
      <c r="X125" s="404"/>
      <c r="Y125" s="405"/>
      <c r="Z125" s="405"/>
      <c r="AA125" s="405"/>
      <c r="AB125" s="405"/>
      <c r="AC125" s="405"/>
      <c r="AD125" s="405"/>
      <c r="AE125" s="405"/>
      <c r="AF125" s="405"/>
      <c r="AG125" s="411"/>
      <c r="AH125" s="411"/>
      <c r="AI125" s="411"/>
      <c r="AJ125" s="411"/>
      <c r="AK125" s="411"/>
      <c r="AL125" s="411"/>
      <c r="AM125" s="404"/>
      <c r="AN125" s="405"/>
      <c r="AO125" s="405"/>
      <c r="AP125" s="405"/>
      <c r="AQ125" s="405"/>
      <c r="AR125" s="405"/>
      <c r="AS125" s="405"/>
      <c r="AT125" s="405"/>
      <c r="AU125" s="405"/>
      <c r="AV125" s="411"/>
      <c r="BI125" s="391"/>
    </row>
    <row r="126" spans="1:61" s="5" customFormat="1" ht="18.75" customHeight="1" outlineLevel="1">
      <c r="A126" s="406"/>
      <c r="B126" s="561"/>
      <c r="C126" s="409"/>
      <c r="D126" s="409"/>
      <c r="E126" s="409"/>
      <c r="F126" s="409"/>
      <c r="G126" s="408"/>
      <c r="H126" s="96"/>
      <c r="I126" s="104"/>
      <c r="J126" s="96"/>
      <c r="K126" s="96"/>
      <c r="L126" s="96"/>
      <c r="M126" s="567"/>
      <c r="N126" s="568"/>
      <c r="O126" s="95"/>
      <c r="P126" s="104"/>
      <c r="Q126" s="106"/>
      <c r="R126" s="128"/>
      <c r="S126" s="95"/>
      <c r="T126" s="328"/>
      <c r="U126" s="129"/>
      <c r="V126" s="101"/>
      <c r="X126" s="404"/>
      <c r="Y126" s="405"/>
      <c r="Z126" s="405"/>
      <c r="AA126" s="405"/>
      <c r="AB126" s="405"/>
      <c r="AC126" s="405"/>
      <c r="AD126" s="405"/>
      <c r="AE126" s="405"/>
      <c r="AF126" s="405"/>
      <c r="AG126" s="411"/>
      <c r="AH126" s="411"/>
      <c r="AI126" s="411"/>
      <c r="AJ126" s="411"/>
      <c r="AK126" s="411"/>
      <c r="AL126" s="411"/>
      <c r="AM126" s="404"/>
      <c r="AN126" s="405"/>
      <c r="AO126" s="405"/>
      <c r="AP126" s="405"/>
      <c r="AQ126" s="405"/>
      <c r="AR126" s="405"/>
      <c r="AS126" s="405"/>
      <c r="AT126" s="405"/>
      <c r="AU126" s="405"/>
      <c r="AV126" s="411"/>
      <c r="BI126" s="391"/>
    </row>
    <row r="127" spans="1:61" s="5" customFormat="1" ht="18.75" customHeight="1" outlineLevel="1">
      <c r="A127" s="406"/>
      <c r="B127" s="562"/>
      <c r="C127" s="409"/>
      <c r="D127" s="409"/>
      <c r="E127" s="409"/>
      <c r="F127" s="408"/>
      <c r="G127" s="408"/>
      <c r="H127" s="96"/>
      <c r="I127" s="104"/>
      <c r="J127" s="96"/>
      <c r="K127" s="96"/>
      <c r="L127" s="96"/>
      <c r="M127" s="582"/>
      <c r="N127" s="583"/>
      <c r="O127" s="546"/>
      <c r="P127" s="547"/>
      <c r="Q127" s="548"/>
      <c r="R127" s="549"/>
      <c r="S127" s="546"/>
      <c r="T127" s="550"/>
      <c r="U127" s="129"/>
      <c r="V127" s="101"/>
      <c r="X127" s="94"/>
      <c r="Y127" s="130"/>
      <c r="Z127" s="130"/>
      <c r="AA127" s="130"/>
      <c r="AB127" s="130"/>
      <c r="AC127" s="130"/>
      <c r="AD127" s="130"/>
      <c r="AE127" s="130"/>
      <c r="AF127" s="130"/>
      <c r="AG127" s="411"/>
      <c r="AH127" s="411"/>
      <c r="AI127" s="411"/>
      <c r="AJ127" s="411"/>
      <c r="AK127" s="411"/>
      <c r="AL127" s="411"/>
      <c r="AM127" s="94"/>
      <c r="AN127" s="130"/>
      <c r="AO127" s="130"/>
      <c r="AP127" s="130"/>
      <c r="AQ127" s="130"/>
      <c r="AR127" s="130"/>
      <c r="AS127" s="130"/>
      <c r="AT127" s="130"/>
      <c r="AU127" s="130"/>
      <c r="AV127" s="411"/>
      <c r="BI127" s="391"/>
    </row>
    <row r="128" spans="1:61" s="5" customFormat="1" ht="18.75" customHeight="1" outlineLevel="1">
      <c r="A128" s="406"/>
      <c r="B128" s="555"/>
      <c r="C128" s="560"/>
      <c r="D128" s="560"/>
      <c r="E128" s="560"/>
      <c r="F128" s="124"/>
      <c r="G128" s="124"/>
      <c r="H128" s="124"/>
      <c r="I128" s="124"/>
      <c r="J128" s="124"/>
      <c r="K128" s="124"/>
      <c r="L128" s="124"/>
      <c r="M128" s="580"/>
      <c r="N128" s="581"/>
      <c r="O128" s="95"/>
      <c r="P128" s="95"/>
      <c r="Q128" s="95"/>
      <c r="R128" s="128"/>
      <c r="S128" s="95"/>
      <c r="T128" s="551"/>
      <c r="U128" s="129"/>
      <c r="V128" s="101"/>
      <c r="X128" s="94"/>
      <c r="Y128" s="130"/>
      <c r="Z128" s="130"/>
      <c r="AA128" s="130"/>
      <c r="AB128" s="130"/>
      <c r="AC128" s="130"/>
      <c r="AD128" s="130"/>
      <c r="AE128" s="130"/>
      <c r="AF128" s="130"/>
      <c r="AG128" s="411"/>
      <c r="AH128" s="411"/>
      <c r="AI128" s="411"/>
      <c r="AJ128" s="411"/>
      <c r="AK128" s="411"/>
      <c r="AL128" s="411"/>
      <c r="AM128" s="94"/>
      <c r="AN128" s="130"/>
      <c r="AO128" s="130"/>
      <c r="AP128" s="130"/>
      <c r="AQ128" s="130"/>
      <c r="AR128" s="130"/>
      <c r="AS128" s="130"/>
      <c r="AT128" s="130"/>
      <c r="AU128" s="130"/>
      <c r="AV128" s="411"/>
      <c r="BI128" s="391"/>
    </row>
    <row r="129" spans="1:61" s="5" customFormat="1" ht="20.100000000000001" customHeight="1" outlineLevel="1">
      <c r="A129" s="406"/>
      <c r="B129" s="544"/>
      <c r="C129" s="408"/>
      <c r="D129" s="409"/>
      <c r="E129" s="409"/>
      <c r="F129" s="408"/>
      <c r="G129" s="408"/>
      <c r="H129" s="96"/>
      <c r="I129" s="104"/>
      <c r="J129" s="96"/>
      <c r="K129" s="96"/>
      <c r="L129" s="96"/>
      <c r="M129" s="567"/>
      <c r="N129" s="568"/>
      <c r="O129" s="95"/>
      <c r="P129" s="104"/>
      <c r="Q129" s="106"/>
      <c r="R129" s="128"/>
      <c r="S129" s="95"/>
      <c r="T129" s="328"/>
      <c r="U129" s="129"/>
      <c r="V129" s="101"/>
      <c r="X129" s="94"/>
      <c r="Y129" s="130"/>
      <c r="Z129" s="130"/>
      <c r="AA129" s="130"/>
      <c r="AB129" s="130"/>
      <c r="AC129" s="130"/>
      <c r="AD129" s="130"/>
      <c r="AE129" s="130"/>
      <c r="AF129" s="130"/>
      <c r="AG129" s="411"/>
      <c r="AH129" s="411"/>
      <c r="AI129" s="411"/>
      <c r="AJ129" s="411"/>
      <c r="AK129" s="411"/>
      <c r="AL129" s="411"/>
      <c r="AM129" s="94"/>
      <c r="AN129" s="130"/>
      <c r="AO129" s="130"/>
      <c r="AP129" s="130"/>
      <c r="AQ129" s="130"/>
      <c r="AR129" s="130"/>
      <c r="AS129" s="130"/>
      <c r="AT129" s="130"/>
      <c r="AU129" s="130"/>
      <c r="AV129" s="411"/>
      <c r="BI129" s="391"/>
    </row>
    <row r="130" spans="1:61" s="5" customFormat="1" ht="20.100000000000001" customHeight="1" outlineLevel="1">
      <c r="A130" s="406"/>
      <c r="B130" s="545"/>
      <c r="C130" s="408"/>
      <c r="D130" s="409"/>
      <c r="E130" s="409"/>
      <c r="F130" s="408"/>
      <c r="G130" s="408"/>
      <c r="H130" s="96"/>
      <c r="I130" s="104"/>
      <c r="J130" s="96"/>
      <c r="K130" s="96"/>
      <c r="L130" s="96"/>
      <c r="M130" s="567"/>
      <c r="N130" s="568"/>
      <c r="O130" s="95"/>
      <c r="P130" s="104"/>
      <c r="Q130" s="106"/>
      <c r="R130" s="128"/>
      <c r="S130" s="95"/>
      <c r="T130" s="328"/>
      <c r="U130" s="129"/>
      <c r="V130" s="101"/>
      <c r="X130" s="94"/>
      <c r="Y130" s="130"/>
      <c r="Z130" s="130"/>
      <c r="AA130" s="130"/>
      <c r="AB130" s="130"/>
      <c r="AC130" s="130"/>
      <c r="AD130" s="130"/>
      <c r="AE130" s="130"/>
      <c r="AF130" s="130"/>
      <c r="AG130" s="411"/>
      <c r="AH130" s="411"/>
      <c r="AI130" s="411"/>
      <c r="AJ130" s="411"/>
      <c r="AK130" s="411"/>
      <c r="AL130" s="411"/>
      <c r="AM130" s="94"/>
      <c r="AN130" s="130"/>
      <c r="AO130" s="130"/>
      <c r="AP130" s="130"/>
      <c r="AQ130" s="130"/>
      <c r="AR130" s="130"/>
      <c r="AS130" s="130"/>
      <c r="AT130" s="130"/>
      <c r="AU130" s="130"/>
      <c r="AV130" s="411"/>
      <c r="BI130" s="391"/>
    </row>
    <row r="131" spans="1:61" s="5" customFormat="1" ht="20.100000000000001" customHeight="1" outlineLevel="1">
      <c r="A131" s="406"/>
      <c r="B131" s="545"/>
      <c r="C131" s="408"/>
      <c r="D131" s="409"/>
      <c r="E131" s="409"/>
      <c r="F131" s="408"/>
      <c r="G131" s="408"/>
      <c r="H131" s="96"/>
      <c r="I131" s="104"/>
      <c r="J131" s="96"/>
      <c r="K131" s="96"/>
      <c r="L131" s="96"/>
      <c r="M131" s="567"/>
      <c r="N131" s="568"/>
      <c r="O131" s="95"/>
      <c r="P131" s="104"/>
      <c r="Q131" s="106"/>
      <c r="R131" s="128"/>
      <c r="S131" s="95"/>
      <c r="T131" s="328"/>
      <c r="U131" s="129"/>
      <c r="V131" s="101"/>
      <c r="X131" s="94"/>
      <c r="Y131" s="130"/>
      <c r="Z131" s="130"/>
      <c r="AA131" s="130"/>
      <c r="AB131" s="130"/>
      <c r="AC131" s="130"/>
      <c r="AD131" s="130"/>
      <c r="AE131" s="130"/>
      <c r="AF131" s="130"/>
      <c r="AG131" s="411"/>
      <c r="AH131" s="411"/>
      <c r="AI131" s="411"/>
      <c r="AJ131" s="411"/>
      <c r="AK131" s="411"/>
      <c r="AL131" s="411"/>
      <c r="AM131" s="94"/>
      <c r="AN131" s="130"/>
      <c r="AO131" s="130"/>
      <c r="AP131" s="130"/>
      <c r="AQ131" s="130"/>
      <c r="AR131" s="130"/>
      <c r="AS131" s="130"/>
      <c r="AT131" s="130"/>
      <c r="AU131" s="130"/>
      <c r="AV131" s="411"/>
      <c r="BI131" s="391"/>
    </row>
    <row r="132" spans="1:61" s="5" customFormat="1" ht="20.100000000000001" customHeight="1" outlineLevel="1">
      <c r="A132" s="406"/>
      <c r="B132" s="545"/>
      <c r="C132" s="408"/>
      <c r="D132" s="409"/>
      <c r="E132" s="409"/>
      <c r="F132" s="408"/>
      <c r="G132" s="408"/>
      <c r="H132" s="96"/>
      <c r="I132" s="104"/>
      <c r="J132" s="96"/>
      <c r="K132" s="96"/>
      <c r="L132" s="96"/>
      <c r="M132" s="567"/>
      <c r="N132" s="568"/>
      <c r="O132" s="95"/>
      <c r="P132" s="104"/>
      <c r="Q132" s="106"/>
      <c r="R132" s="128"/>
      <c r="S132" s="95"/>
      <c r="T132" s="328"/>
      <c r="U132" s="129"/>
      <c r="V132" s="101"/>
      <c r="X132" s="94"/>
      <c r="Y132" s="130"/>
      <c r="Z132" s="130"/>
      <c r="AA132" s="130"/>
      <c r="AB132" s="130"/>
      <c r="AC132" s="130"/>
      <c r="AD132" s="130"/>
      <c r="AE132" s="130"/>
      <c r="AF132" s="130"/>
      <c r="AG132" s="411"/>
      <c r="AH132" s="411"/>
      <c r="AI132" s="411"/>
      <c r="AJ132" s="411"/>
      <c r="AK132" s="411"/>
      <c r="AL132" s="411"/>
      <c r="AM132" s="94"/>
      <c r="AN132" s="130"/>
      <c r="AO132" s="130"/>
      <c r="AP132" s="130"/>
      <c r="AQ132" s="130"/>
      <c r="AR132" s="130"/>
      <c r="AS132" s="130"/>
      <c r="AT132" s="130"/>
      <c r="AU132" s="130"/>
      <c r="AV132" s="411"/>
      <c r="BI132" s="391"/>
    </row>
    <row r="133" spans="1:61" s="5" customFormat="1" ht="20.100000000000001" customHeight="1" outlineLevel="1">
      <c r="A133" s="406"/>
      <c r="B133" s="407"/>
      <c r="C133" s="408"/>
      <c r="D133" s="408"/>
      <c r="E133" s="408"/>
      <c r="F133" s="573"/>
      <c r="G133" s="408"/>
      <c r="H133" s="96"/>
      <c r="I133" s="104"/>
      <c r="J133" s="96"/>
      <c r="K133" s="96"/>
      <c r="L133" s="96"/>
      <c r="M133" s="724"/>
      <c r="N133" s="725"/>
      <c r="O133" s="95"/>
      <c r="P133" s="104"/>
      <c r="Q133" s="106"/>
      <c r="R133" s="128"/>
      <c r="S133" s="95"/>
      <c r="T133" s="328"/>
      <c r="U133" s="129"/>
      <c r="V133" s="101"/>
      <c r="X133" s="94"/>
      <c r="Y133" s="130"/>
      <c r="Z133" s="130"/>
      <c r="AA133" s="130"/>
      <c r="AB133" s="130"/>
      <c r="AC133" s="130"/>
      <c r="AD133" s="130"/>
      <c r="AE133" s="130"/>
      <c r="AF133" s="130"/>
      <c r="AG133" s="411"/>
      <c r="AH133" s="411"/>
      <c r="AI133" s="411"/>
      <c r="AJ133" s="411"/>
      <c r="AK133" s="411"/>
      <c r="AL133" s="411"/>
      <c r="AM133" s="94"/>
      <c r="AN133" s="130"/>
      <c r="AO133" s="130"/>
      <c r="AP133" s="130"/>
      <c r="AQ133" s="130"/>
      <c r="AR133" s="130"/>
      <c r="AS133" s="130"/>
      <c r="AT133" s="130"/>
      <c r="AU133" s="130"/>
      <c r="AV133" s="411"/>
      <c r="BI133" s="391"/>
    </row>
    <row r="134" spans="1:61" s="5" customFormat="1" ht="20.100000000000001" customHeight="1" outlineLevel="1">
      <c r="A134" s="406"/>
      <c r="B134" s="97"/>
      <c r="C134" s="98"/>
      <c r="D134" s="98"/>
      <c r="E134" s="99"/>
      <c r="F134" s="98"/>
      <c r="G134" s="100"/>
      <c r="H134" s="382"/>
      <c r="I134" s="104"/>
      <c r="J134" s="96"/>
      <c r="K134" s="96"/>
      <c r="L134" s="96"/>
      <c r="M134" s="827"/>
      <c r="N134" s="828"/>
      <c r="O134" s="104"/>
      <c r="P134" s="580"/>
      <c r="Q134" s="106"/>
      <c r="R134" s="128"/>
      <c r="S134" s="95"/>
      <c r="T134" s="328"/>
      <c r="U134" s="129"/>
      <c r="V134" s="101"/>
      <c r="X134" s="94"/>
      <c r="Y134" s="130"/>
      <c r="Z134" s="130"/>
      <c r="AA134" s="130"/>
      <c r="AB134" s="130"/>
      <c r="AC134" s="130"/>
      <c r="AD134" s="130"/>
      <c r="AE134" s="130"/>
      <c r="AF134" s="130"/>
      <c r="AG134" s="411"/>
      <c r="AH134" s="411"/>
      <c r="AI134" s="411"/>
      <c r="AJ134" s="411"/>
      <c r="AK134" s="411"/>
      <c r="AL134" s="411"/>
      <c r="AM134" s="94"/>
      <c r="AN134" s="130"/>
      <c r="AO134" s="130"/>
      <c r="AP134" s="130"/>
      <c r="AQ134" s="130"/>
      <c r="AR134" s="130"/>
      <c r="AS134" s="130"/>
      <c r="AT134" s="130"/>
      <c r="AU134" s="130"/>
      <c r="AV134" s="411"/>
      <c r="BI134" s="391"/>
    </row>
    <row r="135" spans="1:61" s="5" customFormat="1" ht="20.100000000000001" customHeight="1" outlineLevel="1">
      <c r="A135" s="406"/>
      <c r="B135" s="97"/>
      <c r="C135" s="98"/>
      <c r="D135" s="98"/>
      <c r="E135" s="99"/>
      <c r="F135" s="98"/>
      <c r="G135" s="100"/>
      <c r="H135" s="382"/>
      <c r="I135" s="104"/>
      <c r="J135" s="96"/>
      <c r="K135" s="96"/>
      <c r="L135" s="96"/>
      <c r="M135" s="827"/>
      <c r="N135" s="828"/>
      <c r="O135" s="104"/>
      <c r="P135" s="580"/>
      <c r="Q135" s="106"/>
      <c r="R135" s="128"/>
      <c r="S135" s="95"/>
      <c r="T135" s="328"/>
      <c r="U135" s="129"/>
      <c r="V135" s="101"/>
      <c r="X135" s="404"/>
      <c r="Y135" s="413"/>
      <c r="Z135" s="413"/>
      <c r="AA135" s="413"/>
      <c r="AB135" s="413"/>
      <c r="AC135" s="413"/>
      <c r="AD135" s="413"/>
      <c r="AE135" s="414"/>
      <c r="AF135" s="414"/>
      <c r="AG135" s="411"/>
      <c r="AH135" s="411"/>
      <c r="AI135" s="411"/>
      <c r="AJ135" s="411"/>
      <c r="AK135" s="411"/>
      <c r="AL135" s="411"/>
      <c r="AM135" s="404"/>
      <c r="AN135" s="413"/>
      <c r="AO135" s="413"/>
      <c r="AP135" s="413"/>
      <c r="AQ135" s="413"/>
      <c r="AR135" s="413"/>
      <c r="AS135" s="413"/>
      <c r="AT135" s="414"/>
      <c r="AU135" s="414"/>
      <c r="AV135" s="411"/>
      <c r="BI135" s="391"/>
    </row>
    <row r="136" spans="1:61" s="5" customFormat="1" ht="20.100000000000001" customHeight="1" outlineLevel="1">
      <c r="A136" s="406"/>
      <c r="B136" s="415"/>
      <c r="C136" s="412"/>
      <c r="D136" s="412"/>
      <c r="E136" s="416"/>
      <c r="F136" s="412"/>
      <c r="G136" s="417"/>
      <c r="H136" s="418"/>
      <c r="I136" s="418"/>
      <c r="J136" s="96"/>
      <c r="K136" s="96"/>
      <c r="L136" s="96"/>
      <c r="M136" s="827"/>
      <c r="N136" s="828"/>
      <c r="O136" s="418"/>
      <c r="P136" s="419"/>
      <c r="Q136" s="418"/>
      <c r="R136" s="418"/>
      <c r="S136" s="418"/>
      <c r="T136" s="420"/>
      <c r="U136" s="129"/>
      <c r="V136" s="101"/>
      <c r="X136" s="404"/>
      <c r="Y136" s="421"/>
      <c r="Z136" s="421"/>
      <c r="AA136" s="421"/>
      <c r="AB136" s="421"/>
      <c r="AC136" s="421"/>
      <c r="AD136" s="421"/>
      <c r="AE136" s="421"/>
      <c r="AF136" s="421"/>
      <c r="AG136" s="411"/>
      <c r="AH136" s="411"/>
      <c r="AI136" s="411"/>
      <c r="AJ136" s="411"/>
      <c r="AK136" s="411"/>
      <c r="AL136" s="411"/>
      <c r="AM136" s="404"/>
      <c r="AN136" s="421"/>
      <c r="AO136" s="421"/>
      <c r="AP136" s="421"/>
      <c r="AQ136" s="421"/>
      <c r="AR136" s="421"/>
      <c r="AS136" s="421"/>
      <c r="AT136" s="421"/>
      <c r="AU136" s="421"/>
      <c r="AV136" s="411"/>
      <c r="BI136" s="391"/>
    </row>
    <row r="137" spans="1:61" s="5" customFormat="1" ht="20.100000000000001" customHeight="1" outlineLevel="1">
      <c r="A137" s="406"/>
      <c r="B137" s="422"/>
      <c r="C137" s="408"/>
      <c r="D137" s="408"/>
      <c r="E137" s="408"/>
      <c r="F137" s="408"/>
      <c r="G137" s="408"/>
      <c r="H137" s="423"/>
      <c r="I137" s="423"/>
      <c r="J137" s="96"/>
      <c r="K137" s="423"/>
      <c r="L137" s="96"/>
      <c r="M137" s="827"/>
      <c r="N137" s="828"/>
      <c r="O137" s="423"/>
      <c r="P137" s="424"/>
      <c r="Q137" s="423"/>
      <c r="R137" s="423"/>
      <c r="S137" s="423"/>
      <c r="T137" s="425"/>
      <c r="U137" s="129"/>
      <c r="V137" s="101"/>
      <c r="X137" s="94"/>
      <c r="Y137" s="130"/>
      <c r="Z137" s="130"/>
      <c r="AA137" s="130"/>
      <c r="AB137" s="130"/>
      <c r="AC137" s="130"/>
      <c r="AD137" s="130"/>
      <c r="AE137" s="130"/>
      <c r="AF137" s="130"/>
      <c r="AG137" s="411"/>
      <c r="AH137" s="411"/>
      <c r="AI137" s="411"/>
      <c r="AJ137" s="411"/>
      <c r="AK137" s="411"/>
      <c r="AL137" s="411"/>
      <c r="AM137" s="94"/>
      <c r="AN137" s="130"/>
      <c r="AO137" s="130"/>
      <c r="AP137" s="130"/>
      <c r="AQ137" s="130"/>
      <c r="AR137" s="130"/>
      <c r="AS137" s="130"/>
      <c r="AT137" s="130"/>
      <c r="AU137" s="130"/>
      <c r="AV137" s="411"/>
      <c r="BI137" s="391"/>
    </row>
    <row r="138" spans="1:61" s="5" customFormat="1" ht="20.100000000000001" customHeight="1" outlineLevel="1">
      <c r="A138" s="406"/>
      <c r="B138" s="218"/>
      <c r="C138" s="95"/>
      <c r="D138" s="95"/>
      <c r="E138" s="95"/>
      <c r="F138" s="95"/>
      <c r="G138" s="95"/>
      <c r="H138" s="96"/>
      <c r="I138" s="104"/>
      <c r="J138" s="96"/>
      <c r="K138" s="96"/>
      <c r="L138" s="96"/>
      <c r="M138" s="827"/>
      <c r="N138" s="828"/>
      <c r="O138" s="104"/>
      <c r="P138" s="580"/>
      <c r="Q138" s="106"/>
      <c r="R138" s="128"/>
      <c r="S138" s="95"/>
      <c r="T138" s="328"/>
      <c r="U138" s="129"/>
      <c r="V138" s="101"/>
      <c r="X138" s="94"/>
      <c r="Y138" s="130"/>
      <c r="Z138" s="130"/>
      <c r="AA138" s="130"/>
      <c r="AB138" s="130"/>
      <c r="AC138" s="130"/>
      <c r="AD138" s="130"/>
      <c r="AE138" s="130"/>
      <c r="AF138" s="130"/>
      <c r="AG138" s="411"/>
      <c r="AH138" s="411"/>
      <c r="AI138" s="411"/>
      <c r="AJ138" s="411"/>
      <c r="AK138" s="411"/>
      <c r="AL138" s="411"/>
      <c r="AM138" s="94"/>
      <c r="AN138" s="130"/>
      <c r="AO138" s="130"/>
      <c r="AP138" s="130"/>
      <c r="AQ138" s="130"/>
      <c r="AR138" s="130"/>
      <c r="AS138" s="130"/>
      <c r="AT138" s="130"/>
      <c r="AU138" s="130"/>
      <c r="AV138" s="411"/>
      <c r="BI138" s="391"/>
    </row>
    <row r="139" spans="1:61" s="5" customFormat="1" ht="20.100000000000001" customHeight="1" outlineLevel="1">
      <c r="A139" s="406"/>
      <c r="B139" s="218"/>
      <c r="C139" s="95"/>
      <c r="D139" s="95"/>
      <c r="E139" s="95"/>
      <c r="F139" s="95"/>
      <c r="G139" s="95"/>
      <c r="H139" s="96"/>
      <c r="I139" s="104"/>
      <c r="J139" s="96"/>
      <c r="K139" s="96"/>
      <c r="L139" s="96"/>
      <c r="M139" s="827"/>
      <c r="N139" s="828"/>
      <c r="O139" s="104"/>
      <c r="P139" s="580"/>
      <c r="Q139" s="106"/>
      <c r="R139" s="128"/>
      <c r="S139" s="95"/>
      <c r="T139" s="328"/>
      <c r="U139" s="129"/>
      <c r="V139" s="101"/>
      <c r="X139" s="94"/>
      <c r="Y139" s="130"/>
      <c r="Z139" s="130"/>
      <c r="AA139" s="130"/>
      <c r="AB139" s="130"/>
      <c r="AC139" s="130"/>
      <c r="AD139" s="130"/>
      <c r="AE139" s="130"/>
      <c r="AF139" s="130"/>
      <c r="AG139" s="411"/>
      <c r="AH139" s="411"/>
      <c r="AI139" s="411"/>
      <c r="AJ139" s="411"/>
      <c r="AK139" s="411"/>
      <c r="AL139" s="411"/>
      <c r="AM139" s="94"/>
      <c r="AN139" s="130"/>
      <c r="AO139" s="130"/>
      <c r="AP139" s="130"/>
      <c r="AQ139" s="130"/>
      <c r="AR139" s="130"/>
      <c r="AS139" s="130"/>
      <c r="AT139" s="130"/>
      <c r="AU139" s="130"/>
      <c r="AV139" s="411"/>
      <c r="BI139" s="391"/>
    </row>
    <row r="140" spans="1:61" s="5" customFormat="1" ht="20.100000000000001" customHeight="1" outlineLevel="1">
      <c r="A140" s="406"/>
      <c r="B140" s="218"/>
      <c r="C140" s="95"/>
      <c r="D140" s="95"/>
      <c r="E140" s="95"/>
      <c r="F140" s="95"/>
      <c r="G140" s="95"/>
      <c r="H140" s="96"/>
      <c r="I140" s="104"/>
      <c r="J140" s="96"/>
      <c r="K140" s="96"/>
      <c r="L140" s="96"/>
      <c r="M140" s="827"/>
      <c r="N140" s="828"/>
      <c r="O140" s="104"/>
      <c r="P140" s="580"/>
      <c r="Q140" s="106"/>
      <c r="R140" s="128"/>
      <c r="S140" s="95"/>
      <c r="T140" s="328"/>
      <c r="U140" s="129"/>
      <c r="V140" s="101"/>
      <c r="X140" s="94"/>
      <c r="Y140" s="130"/>
      <c r="Z140" s="130"/>
      <c r="AA140" s="130"/>
      <c r="AB140" s="130"/>
      <c r="AC140" s="130"/>
      <c r="AD140" s="130"/>
      <c r="AE140" s="130"/>
      <c r="AF140" s="130"/>
      <c r="AG140" s="411"/>
      <c r="AH140" s="411"/>
      <c r="AI140" s="411"/>
      <c r="AJ140" s="411"/>
      <c r="AK140" s="411"/>
      <c r="AL140" s="411"/>
      <c r="AM140" s="94"/>
      <c r="AN140" s="130"/>
      <c r="AO140" s="130"/>
      <c r="AP140" s="130"/>
      <c r="AQ140" s="130"/>
      <c r="AR140" s="130"/>
      <c r="AS140" s="130"/>
      <c r="AT140" s="130"/>
      <c r="AU140" s="130"/>
      <c r="AV140" s="411"/>
      <c r="BI140" s="391"/>
    </row>
    <row r="141" spans="1:61" s="5" customFormat="1" ht="20.100000000000001" customHeight="1" outlineLevel="1">
      <c r="A141" s="406"/>
      <c r="B141" s="97"/>
      <c r="C141" s="98"/>
      <c r="D141" s="98"/>
      <c r="E141" s="99"/>
      <c r="F141" s="98"/>
      <c r="G141" s="100"/>
      <c r="H141" s="382"/>
      <c r="I141" s="104"/>
      <c r="J141" s="96"/>
      <c r="K141" s="96"/>
      <c r="L141" s="96"/>
      <c r="M141" s="827"/>
      <c r="N141" s="828"/>
      <c r="O141" s="104"/>
      <c r="P141" s="580"/>
      <c r="Q141" s="106"/>
      <c r="R141" s="128"/>
      <c r="S141" s="95"/>
      <c r="T141" s="328"/>
      <c r="U141" s="129"/>
      <c r="V141" s="101"/>
      <c r="X141" s="94"/>
      <c r="Y141" s="130"/>
      <c r="Z141" s="130"/>
      <c r="AA141" s="130"/>
      <c r="AB141" s="130"/>
      <c r="AC141" s="130"/>
      <c r="AD141" s="130"/>
      <c r="AE141" s="130"/>
      <c r="AF141" s="130"/>
      <c r="AG141" s="411"/>
      <c r="AH141" s="411"/>
      <c r="AI141" s="411"/>
      <c r="AJ141" s="411"/>
      <c r="AK141" s="411"/>
      <c r="AL141" s="411"/>
      <c r="AM141" s="94"/>
      <c r="AN141" s="130"/>
      <c r="AO141" s="130"/>
      <c r="AP141" s="130"/>
      <c r="AQ141" s="130"/>
      <c r="AR141" s="130"/>
      <c r="AS141" s="130"/>
      <c r="AT141" s="130"/>
      <c r="AU141" s="130"/>
      <c r="AV141" s="411"/>
      <c r="BI141" s="391"/>
    </row>
    <row r="142" spans="1:61" s="5" customFormat="1" ht="20.100000000000001" customHeight="1" outlineLevel="1">
      <c r="A142" s="406"/>
      <c r="B142" s="97"/>
      <c r="C142" s="98"/>
      <c r="D142" s="98"/>
      <c r="E142" s="99"/>
      <c r="F142" s="98"/>
      <c r="G142" s="100"/>
      <c r="H142" s="382"/>
      <c r="I142" s="104"/>
      <c r="J142" s="96"/>
      <c r="K142" s="96"/>
      <c r="L142" s="96"/>
      <c r="M142" s="827"/>
      <c r="N142" s="828"/>
      <c r="O142" s="104"/>
      <c r="P142" s="580"/>
      <c r="Q142" s="106"/>
      <c r="R142" s="128"/>
      <c r="S142" s="95"/>
      <c r="T142" s="328"/>
      <c r="U142" s="129"/>
      <c r="V142" s="101"/>
      <c r="X142" s="94"/>
      <c r="Y142" s="130"/>
      <c r="Z142" s="130"/>
      <c r="AA142" s="130"/>
      <c r="AB142" s="130"/>
      <c r="AC142" s="130"/>
      <c r="AD142" s="130"/>
      <c r="AE142" s="130"/>
      <c r="AF142" s="130"/>
      <c r="AG142" s="411"/>
      <c r="AH142" s="411"/>
      <c r="AI142" s="411"/>
      <c r="AJ142" s="411"/>
      <c r="AK142" s="411"/>
      <c r="AL142" s="411"/>
      <c r="AM142" s="94"/>
      <c r="AN142" s="130"/>
      <c r="AO142" s="130"/>
      <c r="AP142" s="130"/>
      <c r="AQ142" s="130"/>
      <c r="AR142" s="130"/>
      <c r="AS142" s="130"/>
      <c r="AT142" s="130"/>
      <c r="AU142" s="130"/>
      <c r="AV142" s="411"/>
      <c r="BI142" s="391"/>
    </row>
    <row r="143" spans="1:61" s="5" customFormat="1" ht="20.100000000000001" customHeight="1" outlineLevel="1">
      <c r="A143" s="406"/>
      <c r="B143" s="97"/>
      <c r="C143" s="98"/>
      <c r="D143" s="98"/>
      <c r="E143" s="99"/>
      <c r="F143" s="98"/>
      <c r="G143" s="100"/>
      <c r="H143" s="382"/>
      <c r="I143" s="104"/>
      <c r="J143" s="96"/>
      <c r="K143" s="96"/>
      <c r="L143" s="96"/>
      <c r="M143" s="827"/>
      <c r="N143" s="828"/>
      <c r="O143" s="104"/>
      <c r="P143" s="580"/>
      <c r="Q143" s="106"/>
      <c r="R143" s="128"/>
      <c r="S143" s="95"/>
      <c r="T143" s="328"/>
      <c r="U143" s="129"/>
      <c r="V143" s="101"/>
      <c r="X143" s="94"/>
      <c r="Y143" s="130"/>
      <c r="Z143" s="130"/>
      <c r="AA143" s="130"/>
      <c r="AB143" s="130"/>
      <c r="AC143" s="130"/>
      <c r="AD143" s="130"/>
      <c r="AE143" s="130"/>
      <c r="AF143" s="130"/>
      <c r="AG143" s="411"/>
      <c r="AH143" s="426"/>
      <c r="AI143" s="426"/>
      <c r="AJ143" s="426"/>
      <c r="AK143" s="426"/>
      <c r="AL143" s="426"/>
      <c r="AM143" s="94"/>
      <c r="AN143" s="130"/>
      <c r="AO143" s="130"/>
      <c r="AP143" s="130"/>
      <c r="AQ143" s="130"/>
      <c r="AR143" s="130"/>
      <c r="AS143" s="130"/>
      <c r="AT143" s="130"/>
      <c r="AU143" s="130"/>
      <c r="AV143" s="411"/>
      <c r="BI143" s="391"/>
    </row>
    <row r="144" spans="1:61" s="5" customFormat="1" ht="20.100000000000001" customHeight="1" outlineLevel="1">
      <c r="A144" s="406"/>
      <c r="B144" s="97"/>
      <c r="C144" s="98"/>
      <c r="D144" s="98"/>
      <c r="E144" s="99"/>
      <c r="F144" s="98"/>
      <c r="G144" s="100"/>
      <c r="H144" s="382"/>
      <c r="I144" s="104"/>
      <c r="J144" s="96"/>
      <c r="K144" s="96"/>
      <c r="L144" s="96"/>
      <c r="M144" s="827"/>
      <c r="N144" s="828"/>
      <c r="O144" s="104"/>
      <c r="P144" s="580"/>
      <c r="Q144" s="106"/>
      <c r="R144" s="128"/>
      <c r="S144" s="95"/>
      <c r="T144" s="328"/>
      <c r="U144" s="129"/>
      <c r="V144" s="101"/>
      <c r="X144" s="94"/>
      <c r="Y144" s="130"/>
      <c r="Z144" s="130"/>
      <c r="AA144" s="130"/>
      <c r="AB144" s="130"/>
      <c r="AC144" s="130"/>
      <c r="AD144" s="130"/>
      <c r="AE144" s="130"/>
      <c r="AF144" s="130"/>
      <c r="AG144" s="411"/>
      <c r="AH144" s="397"/>
      <c r="AI144" s="397"/>
      <c r="AJ144" s="397"/>
      <c r="AK144" s="397"/>
      <c r="AL144" s="397"/>
      <c r="AM144" s="94"/>
      <c r="AN144" s="130"/>
      <c r="AO144" s="130"/>
      <c r="AP144" s="130"/>
      <c r="AQ144" s="130"/>
      <c r="AR144" s="130"/>
      <c r="AS144" s="130"/>
      <c r="AT144" s="130"/>
      <c r="AU144" s="130"/>
      <c r="AV144" s="411"/>
      <c r="BI144" s="391"/>
    </row>
    <row r="145" spans="1:61" s="5" customFormat="1" ht="20.100000000000001" customHeight="1" outlineLevel="1">
      <c r="A145" s="406"/>
      <c r="B145" s="415"/>
      <c r="C145" s="412"/>
      <c r="D145" s="412"/>
      <c r="E145" s="416"/>
      <c r="F145" s="412"/>
      <c r="G145" s="417"/>
      <c r="H145" s="418"/>
      <c r="I145" s="418"/>
      <c r="J145" s="96"/>
      <c r="K145" s="96"/>
      <c r="L145" s="96"/>
      <c r="M145" s="827"/>
      <c r="N145" s="828"/>
      <c r="O145" s="104"/>
      <c r="P145" s="580"/>
      <c r="Q145" s="106"/>
      <c r="R145" s="128"/>
      <c r="S145" s="95"/>
      <c r="T145" s="328"/>
      <c r="U145" s="129"/>
      <c r="V145" s="101"/>
      <c r="X145" s="413"/>
      <c r="Y145" s="421"/>
      <c r="Z145" s="421"/>
      <c r="AA145" s="421"/>
      <c r="AB145" s="421"/>
      <c r="AC145" s="421"/>
      <c r="AD145" s="421"/>
      <c r="AE145" s="421"/>
      <c r="AF145" s="421"/>
      <c r="AG145" s="421"/>
      <c r="AH145" s="421"/>
      <c r="AI145" s="397"/>
      <c r="AJ145" s="397"/>
      <c r="AK145" s="397"/>
      <c r="AL145" s="397"/>
      <c r="AM145" s="411"/>
      <c r="AN145" s="411"/>
      <c r="AO145" s="411"/>
      <c r="AP145" s="411"/>
      <c r="AQ145" s="411"/>
      <c r="AR145" s="411"/>
      <c r="AS145" s="411"/>
      <c r="AT145" s="411"/>
      <c r="AU145" s="411"/>
      <c r="AV145" s="411"/>
      <c r="BI145" s="391"/>
    </row>
    <row r="146" spans="1:61" s="5" customFormat="1" ht="20.100000000000001" customHeight="1" outlineLevel="1">
      <c r="A146" s="406"/>
      <c r="B146" s="422"/>
      <c r="C146" s="408"/>
      <c r="D146" s="408"/>
      <c r="E146" s="408"/>
      <c r="F146" s="408"/>
      <c r="G146" s="408"/>
      <c r="H146" s="423"/>
      <c r="I146" s="423"/>
      <c r="J146" s="96"/>
      <c r="K146" s="423"/>
      <c r="L146" s="96"/>
      <c r="M146" s="827"/>
      <c r="N146" s="828"/>
      <c r="O146" s="104"/>
      <c r="P146" s="580"/>
      <c r="Q146" s="106"/>
      <c r="R146" s="128"/>
      <c r="S146" s="95"/>
      <c r="T146" s="328"/>
      <c r="U146" s="129"/>
      <c r="V146" s="101"/>
      <c r="X146" s="94"/>
      <c r="Y146" s="130"/>
      <c r="Z146" s="130"/>
      <c r="AA146" s="130"/>
      <c r="AB146" s="130"/>
      <c r="AC146" s="130"/>
      <c r="AD146" s="130"/>
      <c r="AE146" s="130"/>
      <c r="AF146" s="130"/>
      <c r="AG146" s="130"/>
      <c r="AH146" s="130"/>
      <c r="AI146" s="427"/>
      <c r="AJ146" s="427"/>
      <c r="AK146" s="427"/>
      <c r="AL146" s="427"/>
      <c r="AM146" s="427"/>
      <c r="AN146" s="411"/>
      <c r="AO146" s="411"/>
      <c r="AP146" s="411"/>
      <c r="AQ146" s="411"/>
      <c r="AR146" s="411"/>
      <c r="AS146" s="411"/>
      <c r="AT146" s="411"/>
      <c r="AU146" s="411"/>
      <c r="AV146" s="411"/>
      <c r="BI146" s="391"/>
    </row>
    <row r="147" spans="1:61" s="5" customFormat="1" ht="20.100000000000001" customHeight="1" outlineLevel="1">
      <c r="A147" s="406"/>
      <c r="B147" s="422"/>
      <c r="C147" s="408"/>
      <c r="D147" s="408"/>
      <c r="E147" s="408"/>
      <c r="F147" s="408"/>
      <c r="G147" s="408"/>
      <c r="H147" s="423"/>
      <c r="I147" s="423"/>
      <c r="J147" s="96"/>
      <c r="K147" s="423"/>
      <c r="L147" s="96"/>
      <c r="M147" s="827"/>
      <c r="N147" s="828"/>
      <c r="O147" s="104"/>
      <c r="P147" s="580"/>
      <c r="Q147" s="106"/>
      <c r="R147" s="128"/>
      <c r="S147" s="95"/>
      <c r="T147" s="328"/>
      <c r="U147" s="129"/>
      <c r="V147" s="101"/>
      <c r="X147" s="94"/>
      <c r="Y147" s="130"/>
      <c r="Z147" s="130"/>
      <c r="AA147" s="130"/>
      <c r="AB147" s="130"/>
      <c r="AC147" s="130"/>
      <c r="AD147" s="130"/>
      <c r="AE147" s="130"/>
      <c r="AF147" s="130"/>
      <c r="AG147" s="130"/>
      <c r="AH147" s="130"/>
      <c r="AI147" s="397"/>
      <c r="AJ147" s="397"/>
      <c r="AK147" s="397"/>
      <c r="AL147" s="397"/>
      <c r="AM147" s="397"/>
      <c r="AN147" s="397"/>
      <c r="AO147" s="397"/>
      <c r="AP147" s="397"/>
      <c r="AQ147" s="397"/>
      <c r="AR147" s="397"/>
      <c r="AS147" s="71"/>
      <c r="AV147" s="79"/>
      <c r="BI147" s="391"/>
    </row>
    <row r="148" spans="1:61" s="5" customFormat="1" ht="20.100000000000001" customHeight="1" outlineLevel="1">
      <c r="A148" s="406"/>
      <c r="B148" s="422"/>
      <c r="C148" s="98"/>
      <c r="D148" s="98"/>
      <c r="E148" s="99"/>
      <c r="F148" s="98"/>
      <c r="G148" s="100"/>
      <c r="H148" s="382"/>
      <c r="I148" s="104"/>
      <c r="J148" s="96"/>
      <c r="K148" s="96"/>
      <c r="L148" s="96"/>
      <c r="M148" s="827"/>
      <c r="N148" s="828"/>
      <c r="O148" s="104"/>
      <c r="P148" s="580"/>
      <c r="Q148" s="106"/>
      <c r="R148" s="128"/>
      <c r="S148" s="95"/>
      <c r="T148" s="328"/>
      <c r="U148" s="129"/>
      <c r="V148" s="101"/>
      <c r="X148" s="94"/>
      <c r="Y148" s="130"/>
      <c r="Z148" s="130"/>
      <c r="AA148" s="130"/>
      <c r="AB148" s="130"/>
      <c r="AC148" s="130"/>
      <c r="AD148" s="130"/>
      <c r="AE148" s="130"/>
      <c r="AF148" s="130"/>
      <c r="AG148" s="130"/>
      <c r="AH148" s="130"/>
      <c r="BI148" s="391"/>
    </row>
    <row r="149" spans="1:61" s="5" customFormat="1" ht="20.100000000000001" customHeight="1" outlineLevel="1">
      <c r="A149" s="406"/>
      <c r="B149" s="422"/>
      <c r="C149" s="98"/>
      <c r="D149" s="98"/>
      <c r="E149" s="99"/>
      <c r="F149" s="98"/>
      <c r="G149" s="100"/>
      <c r="H149" s="382"/>
      <c r="I149" s="104"/>
      <c r="J149" s="96"/>
      <c r="K149" s="96"/>
      <c r="L149" s="96"/>
      <c r="M149" s="827"/>
      <c r="N149" s="828"/>
      <c r="O149" s="104"/>
      <c r="P149" s="580"/>
      <c r="Q149" s="106"/>
      <c r="R149" s="128"/>
      <c r="S149" s="95"/>
      <c r="T149" s="328"/>
      <c r="U149" s="129"/>
      <c r="V149" s="101"/>
      <c r="X149" s="94"/>
      <c r="Y149" s="130"/>
      <c r="Z149" s="130"/>
      <c r="AA149" s="130"/>
      <c r="AB149" s="130"/>
      <c r="AC149" s="130"/>
      <c r="AD149" s="130"/>
      <c r="AE149" s="130"/>
      <c r="AF149" s="130"/>
      <c r="AG149" s="130"/>
      <c r="AH149" s="130"/>
      <c r="BI149" s="391"/>
    </row>
    <row r="150" spans="1:61" s="5" customFormat="1" ht="20.100000000000001" customHeight="1" outlineLevel="1">
      <c r="A150" s="406"/>
      <c r="B150" s="422"/>
      <c r="C150" s="412"/>
      <c r="D150" s="412"/>
      <c r="E150" s="416"/>
      <c r="F150" s="412"/>
      <c r="G150" s="417"/>
      <c r="H150" s="418"/>
      <c r="I150" s="418"/>
      <c r="J150" s="96"/>
      <c r="K150" s="96"/>
      <c r="L150" s="96"/>
      <c r="M150" s="827"/>
      <c r="N150" s="828"/>
      <c r="O150" s="104"/>
      <c r="P150" s="580"/>
      <c r="Q150" s="106"/>
      <c r="R150" s="128"/>
      <c r="S150" s="95"/>
      <c r="T150" s="328"/>
      <c r="U150" s="129"/>
      <c r="V150" s="101"/>
      <c r="X150" s="94"/>
      <c r="Y150" s="130"/>
      <c r="Z150" s="130"/>
      <c r="AA150" s="130"/>
      <c r="AB150" s="130"/>
      <c r="AC150" s="130"/>
      <c r="AD150" s="130"/>
      <c r="AE150" s="130"/>
      <c r="AF150" s="130"/>
      <c r="AG150" s="130"/>
      <c r="AH150" s="130"/>
      <c r="BI150" s="391"/>
    </row>
    <row r="151" spans="1:61" s="5" customFormat="1" ht="20.100000000000001" customHeight="1" outlineLevel="1">
      <c r="A151" s="406"/>
      <c r="B151" s="422"/>
      <c r="C151" s="408"/>
      <c r="D151" s="408"/>
      <c r="E151" s="408"/>
      <c r="F151" s="408"/>
      <c r="G151" s="408"/>
      <c r="H151" s="423"/>
      <c r="I151" s="423"/>
      <c r="J151" s="96"/>
      <c r="K151" s="423"/>
      <c r="L151" s="96"/>
      <c r="M151" s="827"/>
      <c r="N151" s="828"/>
      <c r="O151" s="104"/>
      <c r="P151" s="580"/>
      <c r="Q151" s="106"/>
      <c r="R151" s="128"/>
      <c r="S151" s="95"/>
      <c r="T151" s="328"/>
      <c r="U151" s="129"/>
      <c r="V151" s="101"/>
      <c r="X151" s="413"/>
      <c r="Y151" s="421"/>
      <c r="Z151" s="421"/>
      <c r="AA151" s="421"/>
      <c r="AB151" s="421"/>
      <c r="AC151" s="421"/>
      <c r="AD151" s="421"/>
      <c r="AE151" s="421"/>
      <c r="BI151" s="391"/>
    </row>
    <row r="152" spans="1:61" s="5" customFormat="1" ht="20.100000000000001" customHeight="1" outlineLevel="1">
      <c r="A152" s="406"/>
      <c r="B152" s="422"/>
      <c r="C152" s="95"/>
      <c r="D152" s="95"/>
      <c r="E152" s="95"/>
      <c r="F152" s="95"/>
      <c r="G152" s="95"/>
      <c r="H152" s="96"/>
      <c r="I152" s="104"/>
      <c r="J152" s="96"/>
      <c r="K152" s="96"/>
      <c r="L152" s="96"/>
      <c r="M152" s="827"/>
      <c r="N152" s="828"/>
      <c r="O152" s="104"/>
      <c r="P152" s="580"/>
      <c r="Q152" s="106"/>
      <c r="R152" s="128"/>
      <c r="S152" s="95"/>
      <c r="T152" s="328"/>
      <c r="U152" s="129"/>
      <c r="V152" s="101"/>
      <c r="X152" s="94"/>
      <c r="Y152" s="130"/>
      <c r="Z152" s="130"/>
      <c r="AA152" s="130"/>
      <c r="AB152" s="130"/>
      <c r="AC152" s="130"/>
      <c r="AD152" s="130"/>
      <c r="AE152" s="130"/>
      <c r="BI152" s="391"/>
    </row>
    <row r="153" spans="1:61" s="5" customFormat="1" ht="20.100000000000001" customHeight="1" outlineLevel="1">
      <c r="A153" s="406"/>
      <c r="B153" s="422"/>
      <c r="C153" s="95"/>
      <c r="D153" s="95"/>
      <c r="E153" s="95"/>
      <c r="F153" s="95"/>
      <c r="G153" s="95"/>
      <c r="H153" s="96"/>
      <c r="I153" s="104"/>
      <c r="J153" s="96"/>
      <c r="K153" s="96"/>
      <c r="L153" s="96"/>
      <c r="M153" s="827"/>
      <c r="N153" s="828"/>
      <c r="O153" s="104"/>
      <c r="P153" s="580"/>
      <c r="Q153" s="106"/>
      <c r="R153" s="128"/>
      <c r="S153" s="95"/>
      <c r="T153" s="328"/>
      <c r="U153" s="129"/>
      <c r="V153" s="101"/>
      <c r="AN153" s="411"/>
      <c r="AO153" s="411"/>
      <c r="BI153" s="391"/>
    </row>
    <row r="154" spans="1:61" s="5" customFormat="1" ht="20.100000000000001" customHeight="1" outlineLevel="1">
      <c r="A154" s="406"/>
      <c r="B154" s="422"/>
      <c r="C154" s="98"/>
      <c r="D154" s="98"/>
      <c r="E154" s="99"/>
      <c r="F154" s="98"/>
      <c r="G154" s="100"/>
      <c r="H154" s="382"/>
      <c r="I154" s="104"/>
      <c r="J154" s="96"/>
      <c r="K154" s="96"/>
      <c r="L154" s="96"/>
      <c r="M154" s="827"/>
      <c r="N154" s="828"/>
      <c r="O154" s="104"/>
      <c r="P154" s="580"/>
      <c r="Q154" s="106"/>
      <c r="R154" s="128"/>
      <c r="S154" s="95"/>
      <c r="T154" s="328"/>
      <c r="U154" s="129"/>
      <c r="V154" s="101"/>
      <c r="BI154" s="391"/>
    </row>
    <row r="155" spans="1:61" s="5" customFormat="1" ht="20.100000000000001" customHeight="1" outlineLevel="1">
      <c r="A155" s="406"/>
      <c r="B155" s="422"/>
      <c r="C155" s="98"/>
      <c r="D155" s="98"/>
      <c r="E155" s="99"/>
      <c r="F155" s="98"/>
      <c r="G155" s="100"/>
      <c r="H155" s="382"/>
      <c r="I155" s="104"/>
      <c r="J155" s="96"/>
      <c r="K155" s="96"/>
      <c r="L155" s="96"/>
      <c r="M155" s="827"/>
      <c r="N155" s="828"/>
      <c r="O155" s="104"/>
      <c r="P155" s="580"/>
      <c r="Q155" s="106"/>
      <c r="R155" s="128"/>
      <c r="S155" s="95"/>
      <c r="T155" s="328"/>
      <c r="U155" s="129"/>
      <c r="V155" s="101"/>
      <c r="BI155" s="391"/>
    </row>
    <row r="156" spans="1:61" s="5" customFormat="1" ht="20.100000000000001" customHeight="1" outlineLevel="1">
      <c r="A156" s="406"/>
      <c r="B156" s="422"/>
      <c r="C156" s="98"/>
      <c r="D156" s="98"/>
      <c r="E156" s="99"/>
      <c r="F156" s="98"/>
      <c r="G156" s="100"/>
      <c r="H156" s="382"/>
      <c r="I156" s="104"/>
      <c r="J156" s="96"/>
      <c r="K156" s="96"/>
      <c r="L156" s="96"/>
      <c r="M156" s="827"/>
      <c r="N156" s="828"/>
      <c r="O156" s="104"/>
      <c r="P156" s="580"/>
      <c r="Q156" s="106"/>
      <c r="R156" s="128"/>
      <c r="S156" s="95"/>
      <c r="T156" s="328"/>
      <c r="U156" s="129"/>
      <c r="V156" s="101"/>
      <c r="BI156" s="391"/>
    </row>
    <row r="157" spans="1:61" s="5" customFormat="1" ht="20.100000000000001" customHeight="1" outlineLevel="1">
      <c r="A157" s="406"/>
      <c r="B157" s="422"/>
      <c r="C157" s="98"/>
      <c r="D157" s="98"/>
      <c r="E157" s="99"/>
      <c r="F157" s="98"/>
      <c r="G157" s="100"/>
      <c r="H157" s="382"/>
      <c r="I157" s="104"/>
      <c r="J157" s="96"/>
      <c r="K157" s="96"/>
      <c r="L157" s="96"/>
      <c r="M157" s="827"/>
      <c r="N157" s="828"/>
      <c r="O157" s="104"/>
      <c r="P157" s="580"/>
      <c r="Q157" s="106"/>
      <c r="R157" s="128"/>
      <c r="S157" s="95"/>
      <c r="T157" s="328"/>
      <c r="U157" s="129"/>
      <c r="V157" s="101"/>
      <c r="BI157" s="391"/>
    </row>
    <row r="158" spans="1:61" s="5" customFormat="1" ht="20.100000000000001" customHeight="1" outlineLevel="1">
      <c r="A158" s="406"/>
      <c r="B158" s="422"/>
      <c r="C158" s="412"/>
      <c r="D158" s="412"/>
      <c r="E158" s="416"/>
      <c r="F158" s="412"/>
      <c r="G158" s="417"/>
      <c r="H158" s="418"/>
      <c r="I158" s="418"/>
      <c r="J158" s="96"/>
      <c r="K158" s="96"/>
      <c r="L158" s="96"/>
      <c r="M158" s="827"/>
      <c r="N158" s="828"/>
      <c r="O158" s="104"/>
      <c r="P158" s="580"/>
      <c r="Q158" s="106"/>
      <c r="R158" s="128"/>
      <c r="S158" s="95"/>
      <c r="T158" s="328"/>
      <c r="U158" s="129"/>
      <c r="V158" s="101"/>
      <c r="BI158" s="391"/>
    </row>
    <row r="159" spans="1:61" s="5" customFormat="1" ht="20.100000000000001" customHeight="1" outlineLevel="1">
      <c r="A159" s="406"/>
      <c r="B159" s="422"/>
      <c r="C159" s="408"/>
      <c r="D159" s="408"/>
      <c r="E159" s="408"/>
      <c r="F159" s="408"/>
      <c r="G159" s="408"/>
      <c r="H159" s="423"/>
      <c r="I159" s="423"/>
      <c r="J159" s="96"/>
      <c r="K159" s="423"/>
      <c r="L159" s="96"/>
      <c r="M159" s="827"/>
      <c r="N159" s="828"/>
      <c r="O159" s="104"/>
      <c r="P159" s="580"/>
      <c r="Q159" s="106"/>
      <c r="R159" s="128"/>
      <c r="S159" s="95"/>
      <c r="T159" s="328"/>
      <c r="U159" s="129"/>
      <c r="V159" s="101"/>
      <c r="BI159" s="391"/>
    </row>
    <row r="160" spans="1:61" s="5" customFormat="1" ht="20.100000000000001" customHeight="1" outlineLevel="1">
      <c r="A160" s="406"/>
      <c r="B160" s="422"/>
      <c r="C160" s="408"/>
      <c r="D160" s="408"/>
      <c r="E160" s="408"/>
      <c r="F160" s="408"/>
      <c r="G160" s="408"/>
      <c r="H160" s="423"/>
      <c r="I160" s="423"/>
      <c r="J160" s="96"/>
      <c r="K160" s="423"/>
      <c r="L160" s="96"/>
      <c r="M160" s="827"/>
      <c r="N160" s="828"/>
      <c r="O160" s="104"/>
      <c r="P160" s="580"/>
      <c r="Q160" s="106"/>
      <c r="R160" s="128"/>
      <c r="S160" s="95"/>
      <c r="T160" s="328"/>
      <c r="U160" s="129"/>
      <c r="V160" s="101"/>
      <c r="BI160" s="391"/>
    </row>
    <row r="161" spans="1:61" s="5" customFormat="1" ht="20.100000000000001" customHeight="1" outlineLevel="1">
      <c r="A161" s="406"/>
      <c r="B161" s="422"/>
      <c r="C161" s="95"/>
      <c r="D161" s="95"/>
      <c r="E161" s="95"/>
      <c r="F161" s="95"/>
      <c r="G161" s="95"/>
      <c r="H161" s="96"/>
      <c r="I161" s="104"/>
      <c r="J161" s="96"/>
      <c r="K161" s="96"/>
      <c r="L161" s="96"/>
      <c r="M161" s="827"/>
      <c r="N161" s="828"/>
      <c r="O161" s="104"/>
      <c r="P161" s="580"/>
      <c r="Q161" s="106"/>
      <c r="R161" s="128"/>
      <c r="S161" s="95"/>
      <c r="T161" s="328"/>
      <c r="U161" s="129"/>
      <c r="V161" s="101"/>
      <c r="BI161" s="391"/>
    </row>
    <row r="162" spans="1:61" s="5" customFormat="1" ht="20.100000000000001" customHeight="1" outlineLevel="1">
      <c r="A162" s="406"/>
      <c r="B162" s="422"/>
      <c r="C162" s="98"/>
      <c r="D162" s="98"/>
      <c r="E162" s="99"/>
      <c r="F162" s="98"/>
      <c r="G162" s="100"/>
      <c r="H162" s="382"/>
      <c r="I162" s="104"/>
      <c r="J162" s="96"/>
      <c r="K162" s="96"/>
      <c r="L162" s="96"/>
      <c r="M162" s="827"/>
      <c r="N162" s="828"/>
      <c r="O162" s="104"/>
      <c r="P162" s="580"/>
      <c r="Q162" s="106"/>
      <c r="R162" s="128"/>
      <c r="S162" s="95"/>
      <c r="T162" s="328"/>
      <c r="U162" s="129"/>
      <c r="V162" s="101"/>
      <c r="BI162" s="391"/>
    </row>
    <row r="163" spans="1:61" s="5" customFormat="1" ht="20.100000000000001" customHeight="1" outlineLevel="1">
      <c r="A163" s="406"/>
      <c r="B163" s="422"/>
      <c r="C163" s="98"/>
      <c r="D163" s="98"/>
      <c r="E163" s="99"/>
      <c r="F163" s="98"/>
      <c r="G163" s="100"/>
      <c r="H163" s="382"/>
      <c r="I163" s="104"/>
      <c r="J163" s="96"/>
      <c r="K163" s="96"/>
      <c r="L163" s="96"/>
      <c r="M163" s="827"/>
      <c r="N163" s="828"/>
      <c r="O163" s="104"/>
      <c r="P163" s="580"/>
      <c r="Q163" s="106"/>
      <c r="R163" s="128"/>
      <c r="S163" s="95"/>
      <c r="T163" s="328"/>
      <c r="U163" s="129"/>
      <c r="V163" s="101"/>
      <c r="BI163" s="391"/>
    </row>
    <row r="164" spans="1:61" s="5" customFormat="1" ht="20.100000000000001" customHeight="1" outlineLevel="1">
      <c r="A164" s="406"/>
      <c r="B164" s="422"/>
      <c r="C164" s="98"/>
      <c r="D164" s="98"/>
      <c r="E164" s="99"/>
      <c r="F164" s="98"/>
      <c r="G164" s="100"/>
      <c r="H164" s="382"/>
      <c r="I164" s="104"/>
      <c r="J164" s="96"/>
      <c r="K164" s="96"/>
      <c r="L164" s="96"/>
      <c r="M164" s="827"/>
      <c r="N164" s="828"/>
      <c r="O164" s="104"/>
      <c r="P164" s="580"/>
      <c r="Q164" s="106"/>
      <c r="R164" s="128"/>
      <c r="S164" s="95"/>
      <c r="T164" s="328"/>
      <c r="U164" s="129"/>
      <c r="V164" s="101"/>
      <c r="BI164" s="391"/>
    </row>
    <row r="165" spans="1:61" s="5" customFormat="1" ht="20.100000000000001" customHeight="1" outlineLevel="1">
      <c r="A165" s="406"/>
      <c r="B165" s="422"/>
      <c r="C165" s="98"/>
      <c r="D165" s="98"/>
      <c r="E165" s="99"/>
      <c r="F165" s="98"/>
      <c r="G165" s="100"/>
      <c r="H165" s="382"/>
      <c r="I165" s="104"/>
      <c r="J165" s="96"/>
      <c r="K165" s="96"/>
      <c r="L165" s="96"/>
      <c r="M165" s="827"/>
      <c r="N165" s="828"/>
      <c r="O165" s="104"/>
      <c r="P165" s="580"/>
      <c r="Q165" s="106"/>
      <c r="R165" s="128"/>
      <c r="S165" s="95"/>
      <c r="T165" s="328"/>
      <c r="U165" s="129"/>
      <c r="V165" s="101"/>
      <c r="BI165" s="391"/>
    </row>
    <row r="166" spans="1:61" s="5" customFormat="1" ht="20.100000000000001" customHeight="1" outlineLevel="1">
      <c r="A166" s="406"/>
      <c r="B166" s="422"/>
      <c r="C166" s="412"/>
      <c r="D166" s="412"/>
      <c r="E166" s="416"/>
      <c r="F166" s="412"/>
      <c r="G166" s="417"/>
      <c r="H166" s="418"/>
      <c r="I166" s="418"/>
      <c r="J166" s="96"/>
      <c r="K166" s="96"/>
      <c r="L166" s="96"/>
      <c r="M166" s="827"/>
      <c r="N166" s="828"/>
      <c r="O166" s="418"/>
      <c r="P166" s="419"/>
      <c r="Q166" s="418"/>
      <c r="R166" s="418"/>
      <c r="S166" s="418"/>
      <c r="T166" s="420"/>
      <c r="U166" s="129"/>
      <c r="V166" s="101"/>
      <c r="BI166" s="391"/>
    </row>
    <row r="167" spans="1:61" s="5" customFormat="1" ht="20.100000000000001" customHeight="1" outlineLevel="1">
      <c r="A167" s="406"/>
      <c r="B167" s="422"/>
      <c r="C167" s="408"/>
      <c r="D167" s="408"/>
      <c r="E167" s="408"/>
      <c r="F167" s="408"/>
      <c r="G167" s="408"/>
      <c r="H167" s="423"/>
      <c r="I167" s="423"/>
      <c r="J167" s="96"/>
      <c r="K167" s="423"/>
      <c r="L167" s="96"/>
      <c r="M167" s="863"/>
      <c r="N167" s="864"/>
      <c r="O167" s="428"/>
      <c r="P167" s="429"/>
      <c r="Q167" s="428"/>
      <c r="R167" s="428"/>
      <c r="S167" s="428"/>
      <c r="T167" s="430"/>
      <c r="U167" s="129"/>
      <c r="V167" s="101"/>
      <c r="BI167" s="391"/>
    </row>
    <row r="168" spans="1:61" s="5" customFormat="1" ht="22.5" customHeight="1" outlineLevel="1" thickBot="1">
      <c r="A168" s="431"/>
      <c r="B168" s="432"/>
      <c r="C168" s="433"/>
      <c r="D168" s="434"/>
      <c r="E168" s="434"/>
      <c r="F168" s="434"/>
      <c r="G168" s="434"/>
      <c r="H168" s="435"/>
      <c r="I168" s="435"/>
      <c r="J168" s="436"/>
      <c r="K168" s="437"/>
      <c r="L168" s="437"/>
      <c r="M168" s="438"/>
      <c r="N168" s="439"/>
      <c r="O168" s="439"/>
      <c r="P168" s="439"/>
      <c r="Q168" s="439"/>
      <c r="R168" s="439"/>
      <c r="S168" s="439"/>
      <c r="T168" s="440"/>
      <c r="BI168" s="391"/>
    </row>
    <row r="169" spans="1:61" s="5" customFormat="1" ht="13.5" hidden="1" customHeight="1" outlineLevel="1">
      <c r="A169" s="399"/>
      <c r="B169" s="441"/>
      <c r="C169" s="399"/>
      <c r="D169" s="399"/>
      <c r="E169" s="399"/>
      <c r="F169" s="399"/>
      <c r="G169" s="399"/>
      <c r="H169" s="402"/>
      <c r="I169" s="402"/>
      <c r="J169" s="402"/>
      <c r="K169" s="402"/>
      <c r="L169" s="402"/>
      <c r="M169" s="442"/>
      <c r="N169" s="442"/>
      <c r="O169" s="442"/>
      <c r="P169" s="442"/>
      <c r="Q169" s="442"/>
      <c r="R169" s="442"/>
      <c r="S169" s="442"/>
      <c r="T169" s="442"/>
      <c r="BI169" s="391"/>
    </row>
    <row r="170" spans="1:61" s="5" customFormat="1" ht="15" hidden="1" customHeight="1" outlineLevel="1">
      <c r="A170" s="410"/>
      <c r="B170" s="865"/>
      <c r="C170" s="860"/>
      <c r="D170" s="867"/>
      <c r="E170" s="579"/>
      <c r="F170" s="579"/>
      <c r="G170" s="869"/>
      <c r="BI170" s="391"/>
    </row>
    <row r="171" spans="1:61" s="5" customFormat="1" ht="15" hidden="1" customHeight="1" outlineLevel="1">
      <c r="A171" s="410"/>
      <c r="B171" s="866"/>
      <c r="C171" s="862"/>
      <c r="D171" s="868"/>
      <c r="E171" s="579"/>
      <c r="F171" s="579"/>
      <c r="G171" s="870"/>
      <c r="BI171" s="391"/>
    </row>
    <row r="172" spans="1:61" s="5" customFormat="1" ht="15" hidden="1" customHeight="1" outlineLevel="1">
      <c r="A172" s="410"/>
      <c r="B172" s="860"/>
      <c r="C172" s="552"/>
      <c r="D172" s="579"/>
      <c r="E172" s="579"/>
      <c r="F172" s="579"/>
      <c r="G172" s="130"/>
      <c r="K172" s="263"/>
      <c r="BI172" s="391"/>
    </row>
    <row r="173" spans="1:61" s="5" customFormat="1" ht="15" hidden="1" customHeight="1" outlineLevel="1">
      <c r="A173" s="410"/>
      <c r="B173" s="861"/>
      <c r="C173" s="552"/>
      <c r="D173" s="579"/>
      <c r="E173" s="579"/>
      <c r="F173" s="579"/>
      <c r="G173" s="130"/>
      <c r="H173" s="410"/>
      <c r="AI173" s="263"/>
      <c r="BI173" s="391"/>
    </row>
    <row r="174" spans="1:61" s="5" customFormat="1" ht="15" hidden="1" customHeight="1" outlineLevel="1">
      <c r="A174" s="410"/>
      <c r="B174" s="861"/>
      <c r="C174" s="552"/>
      <c r="D174" s="579"/>
      <c r="E174" s="579"/>
      <c r="F174" s="579"/>
      <c r="G174" s="130"/>
      <c r="H174" s="410"/>
      <c r="BI174" s="391"/>
    </row>
    <row r="175" spans="1:61" s="5" customFormat="1" ht="15" hidden="1" customHeight="1" outlineLevel="1">
      <c r="A175" s="410"/>
      <c r="B175" s="861"/>
      <c r="C175" s="552"/>
      <c r="D175" s="579"/>
      <c r="E175" s="579"/>
      <c r="F175" s="579"/>
      <c r="G175" s="130"/>
      <c r="H175" s="410"/>
      <c r="BI175" s="391"/>
    </row>
    <row r="176" spans="1:61" s="5" customFormat="1" ht="15" hidden="1" customHeight="1" outlineLevel="1">
      <c r="A176" s="410"/>
      <c r="B176" s="861"/>
      <c r="C176" s="579"/>
      <c r="D176" s="579"/>
      <c r="E176" s="579"/>
      <c r="F176" s="579"/>
      <c r="G176" s="130"/>
      <c r="H176" s="410"/>
      <c r="BI176" s="391"/>
    </row>
    <row r="177" spans="1:61" s="5" customFormat="1" ht="15" hidden="1" customHeight="1" outlineLevel="1">
      <c r="A177" s="410"/>
      <c r="B177" s="861"/>
      <c r="C177" s="579"/>
      <c r="D177" s="579"/>
      <c r="E177" s="579"/>
      <c r="F177" s="579"/>
      <c r="G177" s="130"/>
      <c r="H177" s="410"/>
      <c r="BI177" s="391"/>
    </row>
    <row r="178" spans="1:61" s="5" customFormat="1" ht="15" hidden="1" customHeight="1" outlineLevel="1">
      <c r="A178" s="410"/>
      <c r="B178" s="861"/>
      <c r="C178" s="579"/>
      <c r="D178" s="579"/>
      <c r="E178" s="579"/>
      <c r="F178" s="579"/>
      <c r="G178" s="130"/>
      <c r="H178" s="410"/>
      <c r="BI178" s="391"/>
    </row>
    <row r="179" spans="1:61" s="5" customFormat="1" ht="15" hidden="1" customHeight="1" outlineLevel="1">
      <c r="A179" s="410"/>
      <c r="B179" s="862"/>
      <c r="C179" s="829"/>
      <c r="D179" s="830"/>
      <c r="E179" s="830"/>
      <c r="F179" s="831"/>
      <c r="G179" s="526"/>
      <c r="H179" s="410"/>
      <c r="BI179" s="391"/>
    </row>
    <row r="180" spans="1:61" s="5" customFormat="1" ht="15" hidden="1" customHeight="1" outlineLevel="1">
      <c r="A180" s="410"/>
      <c r="B180" s="410"/>
      <c r="C180" s="410"/>
      <c r="D180" s="410"/>
      <c r="E180" s="410"/>
      <c r="F180" s="410"/>
      <c r="H180" s="410"/>
      <c r="I180" s="397"/>
      <c r="P180" s="251"/>
      <c r="BI180" s="391"/>
    </row>
    <row r="181" spans="1:61" s="5" customFormat="1" ht="15.75" hidden="1" customHeight="1" outlineLevel="1">
      <c r="A181" s="410"/>
      <c r="B181" s="410"/>
      <c r="C181" s="410"/>
      <c r="D181" s="410"/>
      <c r="E181" s="410"/>
      <c r="F181" s="410"/>
      <c r="H181" s="410"/>
      <c r="I181" s="397"/>
      <c r="P181" s="251"/>
      <c r="BI181" s="391"/>
    </row>
    <row r="182" spans="1:61" s="5" customFormat="1" ht="18.75" hidden="1" customHeight="1" outlineLevel="1">
      <c r="A182" s="410"/>
      <c r="B182" s="252"/>
      <c r="D182" s="871"/>
      <c r="E182" s="872"/>
      <c r="F182" s="872"/>
      <c r="G182" s="872"/>
      <c r="H182" s="873"/>
      <c r="I182" s="252"/>
      <c r="J182" s="808"/>
      <c r="K182" s="809"/>
      <c r="L182" s="810"/>
      <c r="M182" s="874"/>
      <c r="N182" s="875"/>
      <c r="O182" s="876"/>
      <c r="P182" s="877"/>
      <c r="Q182" s="878"/>
      <c r="R182" s="879"/>
      <c r="BI182" s="391"/>
    </row>
    <row r="183" spans="1:61" s="5" customFormat="1" ht="57" hidden="1" customHeight="1" outlineLevel="1">
      <c r="A183" s="410"/>
      <c r="B183" s="252"/>
      <c r="D183" s="443"/>
      <c r="E183" s="253"/>
      <c r="F183" s="253"/>
      <c r="G183" s="253"/>
      <c r="H183" s="253"/>
      <c r="I183" s="254"/>
      <c r="J183" s="444"/>
      <c r="K183" s="255"/>
      <c r="L183" s="255"/>
      <c r="M183" s="445"/>
      <c r="N183" s="256"/>
      <c r="O183" s="256"/>
      <c r="P183" s="446"/>
      <c r="Q183" s="266"/>
      <c r="R183" s="266"/>
      <c r="BI183" s="391"/>
    </row>
    <row r="184" spans="1:61" s="5" customFormat="1" ht="15" hidden="1" customHeight="1" outlineLevel="1">
      <c r="A184" s="410"/>
      <c r="B184" s="392"/>
      <c r="D184" s="447"/>
      <c r="E184" s="447"/>
      <c r="F184" s="447"/>
      <c r="G184" s="448"/>
      <c r="H184" s="449"/>
      <c r="I184" s="257"/>
      <c r="J184" s="258"/>
      <c r="K184" s="450"/>
      <c r="L184" s="450"/>
      <c r="M184" s="451"/>
      <c r="N184" s="578"/>
      <c r="O184" s="578"/>
      <c r="P184" s="452"/>
      <c r="Q184" s="265"/>
      <c r="R184" s="264"/>
      <c r="BI184" s="391"/>
    </row>
    <row r="185" spans="1:61" s="5" customFormat="1" ht="15" hidden="1" customHeight="1" outlineLevel="1">
      <c r="A185" s="410"/>
      <c r="B185" s="392"/>
      <c r="D185" s="447"/>
      <c r="E185" s="447"/>
      <c r="F185" s="447"/>
      <c r="G185" s="447"/>
      <c r="H185" s="447"/>
      <c r="I185" s="257"/>
      <c r="J185" s="258"/>
      <c r="K185" s="450"/>
      <c r="L185" s="450"/>
      <c r="M185" s="451"/>
      <c r="N185" s="578"/>
      <c r="O185" s="578"/>
      <c r="P185" s="452"/>
      <c r="Q185" s="265"/>
      <c r="R185" s="264"/>
      <c r="BI185" s="391"/>
    </row>
    <row r="186" spans="1:61" s="5" customFormat="1" ht="15" hidden="1" customHeight="1" outlineLevel="1">
      <c r="A186" s="410"/>
      <c r="B186" s="392"/>
      <c r="D186" s="130"/>
      <c r="E186" s="130"/>
      <c r="F186" s="130"/>
      <c r="G186" s="130"/>
      <c r="H186" s="130"/>
      <c r="I186" s="257"/>
      <c r="J186" s="258"/>
      <c r="K186" s="450"/>
      <c r="L186" s="450"/>
      <c r="M186" s="267"/>
      <c r="N186" s="578"/>
      <c r="O186" s="578"/>
      <c r="P186" s="452"/>
      <c r="Q186" s="265"/>
      <c r="R186" s="264"/>
      <c r="BI186" s="391"/>
    </row>
    <row r="187" spans="1:61" s="5" customFormat="1" ht="15" hidden="1" customHeight="1" outlineLevel="1">
      <c r="A187" s="410"/>
      <c r="B187" s="392"/>
      <c r="D187" s="130"/>
      <c r="E187" s="130"/>
      <c r="F187" s="130"/>
      <c r="G187" s="130"/>
      <c r="H187" s="130"/>
      <c r="I187" s="257"/>
      <c r="J187" s="258"/>
      <c r="K187" s="450"/>
      <c r="L187" s="450"/>
      <c r="M187" s="267"/>
      <c r="N187" s="578"/>
      <c r="O187" s="578"/>
      <c r="P187" s="452"/>
      <c r="Q187" s="265"/>
      <c r="R187" s="264"/>
    </row>
    <row r="188" spans="1:61" s="5" customFormat="1" ht="15" hidden="1" customHeight="1" outlineLevel="1">
      <c r="A188" s="410"/>
      <c r="B188" s="392"/>
      <c r="D188" s="130"/>
      <c r="E188" s="130"/>
      <c r="F188" s="130"/>
      <c r="G188" s="130"/>
      <c r="H188" s="130"/>
      <c r="I188" s="257"/>
      <c r="J188" s="258"/>
      <c r="K188" s="450"/>
      <c r="L188" s="450"/>
      <c r="M188" s="267"/>
      <c r="N188" s="578"/>
      <c r="O188" s="578"/>
      <c r="P188" s="452"/>
      <c r="Q188" s="265"/>
      <c r="R188" s="264"/>
    </row>
    <row r="189" spans="1:61" s="5" customFormat="1" ht="15" hidden="1" customHeight="1">
      <c r="A189" s="410"/>
      <c r="B189" s="410"/>
      <c r="C189" s="410"/>
      <c r="D189" s="410"/>
      <c r="E189" s="410"/>
      <c r="F189" s="410"/>
      <c r="H189" s="410"/>
      <c r="I189" s="410"/>
      <c r="J189" s="397"/>
      <c r="K189" s="397"/>
      <c r="L189" s="397"/>
      <c r="M189" s="397"/>
      <c r="N189" s="397"/>
      <c r="O189" s="397"/>
      <c r="P189" s="4"/>
      <c r="Q189" s="397"/>
      <c r="R189" s="71"/>
    </row>
    <row r="190" spans="1:61" s="5" customFormat="1" ht="15" customHeight="1">
      <c r="A190" s="880"/>
      <c r="B190" s="882"/>
      <c r="C190" s="883"/>
      <c r="D190" s="886"/>
      <c r="E190" s="887"/>
      <c r="F190" s="888"/>
      <c r="G190" s="889"/>
      <c r="H190" s="880"/>
      <c r="I190" s="891"/>
      <c r="J190" s="892"/>
      <c r="K190" s="891"/>
      <c r="L190" s="895"/>
      <c r="M190" s="895"/>
      <c r="N190" s="895"/>
      <c r="O190" s="895"/>
      <c r="P190" s="895"/>
      <c r="Q190" s="892"/>
      <c r="R190" s="882"/>
      <c r="S190" s="897"/>
      <c r="T190" s="897"/>
      <c r="W190" s="79"/>
    </row>
    <row r="191" spans="1:61" s="5" customFormat="1" ht="21" customHeight="1">
      <c r="A191" s="881"/>
      <c r="B191" s="884"/>
      <c r="C191" s="885"/>
      <c r="D191" s="58"/>
      <c r="E191" s="58"/>
      <c r="F191" s="59"/>
      <c r="G191" s="890"/>
      <c r="H191" s="881"/>
      <c r="I191" s="893"/>
      <c r="J191" s="894"/>
      <c r="K191" s="893"/>
      <c r="L191" s="896"/>
      <c r="M191" s="896"/>
      <c r="N191" s="896"/>
      <c r="O191" s="896"/>
      <c r="P191" s="896"/>
      <c r="Q191" s="894"/>
      <c r="R191" s="884"/>
      <c r="S191" s="898"/>
      <c r="T191" s="898"/>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T191" s="79"/>
      <c r="AU191" s="79"/>
      <c r="AV191" s="79"/>
      <c r="AW191" s="79"/>
      <c r="AX191" s="79"/>
      <c r="AY191" s="79"/>
      <c r="AZ191" s="79"/>
      <c r="BA191" s="79"/>
      <c r="BB191" s="79"/>
      <c r="BC191" s="79"/>
      <c r="BD191" s="79"/>
      <c r="BE191" s="79"/>
      <c r="BF191" s="79"/>
      <c r="BG191" s="79"/>
      <c r="BH191" s="79"/>
      <c r="BI191" s="79"/>
    </row>
    <row r="192" spans="1:61" s="5" customFormat="1" ht="21" customHeight="1">
      <c r="A192" s="575"/>
      <c r="B192" s="822"/>
      <c r="C192" s="823"/>
      <c r="D192" s="575"/>
      <c r="E192" s="575"/>
      <c r="F192" s="61"/>
      <c r="G192" s="62"/>
      <c r="H192" s="575"/>
      <c r="I192" s="802"/>
      <c r="J192" s="803"/>
      <c r="K192" s="329"/>
      <c r="L192" s="330"/>
      <c r="M192" s="330"/>
      <c r="N192" s="330"/>
      <c r="O192" s="330"/>
      <c r="P192" s="330"/>
      <c r="Q192" s="331"/>
      <c r="R192" s="819"/>
      <c r="S192" s="722"/>
      <c r="T192" s="722"/>
      <c r="W192" s="79"/>
    </row>
    <row r="193" spans="1:23" s="5" customFormat="1" ht="25.5" customHeight="1">
      <c r="A193" s="575"/>
      <c r="B193" s="822"/>
      <c r="C193" s="823"/>
      <c r="D193" s="575"/>
      <c r="E193" s="575"/>
      <c r="F193" s="61"/>
      <c r="G193" s="62"/>
      <c r="H193" s="575"/>
      <c r="I193" s="802"/>
      <c r="J193" s="803"/>
      <c r="K193" s="329"/>
      <c r="L193" s="330"/>
      <c r="M193" s="330"/>
      <c r="N193" s="330"/>
      <c r="O193" s="330"/>
      <c r="P193" s="330"/>
      <c r="Q193" s="331"/>
      <c r="R193" s="819"/>
      <c r="S193" s="722"/>
      <c r="T193" s="722"/>
      <c r="W193" s="79"/>
    </row>
    <row r="194" spans="1:23" s="5" customFormat="1" ht="25.5" customHeight="1">
      <c r="A194" s="575"/>
      <c r="B194" s="832"/>
      <c r="C194" s="833"/>
      <c r="D194" s="575"/>
      <c r="E194" s="575"/>
      <c r="F194" s="61"/>
      <c r="G194" s="62"/>
      <c r="H194" s="575"/>
      <c r="I194" s="802"/>
      <c r="J194" s="803"/>
      <c r="K194" s="329"/>
      <c r="L194" s="330"/>
      <c r="M194" s="330"/>
      <c r="N194" s="330"/>
      <c r="O194" s="330"/>
      <c r="P194" s="330"/>
      <c r="Q194" s="331"/>
      <c r="R194" s="819"/>
      <c r="S194" s="722"/>
      <c r="T194" s="722"/>
      <c r="W194" s="79"/>
    </row>
    <row r="195" spans="1:23" s="5" customFormat="1" ht="25.5" customHeight="1">
      <c r="A195" s="575"/>
      <c r="B195" s="564"/>
      <c r="C195" s="565"/>
      <c r="D195" s="575"/>
      <c r="E195" s="575"/>
      <c r="F195" s="61"/>
      <c r="G195" s="62"/>
      <c r="H195" s="575"/>
      <c r="I195" s="802"/>
      <c r="J195" s="803"/>
      <c r="K195" s="329"/>
      <c r="L195" s="330"/>
      <c r="M195" s="330"/>
      <c r="N195" s="330"/>
      <c r="O195" s="330"/>
      <c r="P195" s="330"/>
      <c r="Q195" s="331"/>
      <c r="R195" s="819"/>
      <c r="S195" s="722"/>
      <c r="T195" s="722"/>
      <c r="W195" s="79"/>
    </row>
    <row r="196" spans="1:23" s="5" customFormat="1" ht="25.5" customHeight="1">
      <c r="A196" s="575"/>
      <c r="B196" s="564"/>
      <c r="C196" s="565"/>
      <c r="D196" s="575"/>
      <c r="E196" s="575"/>
      <c r="F196" s="61"/>
      <c r="G196" s="62"/>
      <c r="H196" s="575"/>
      <c r="I196" s="802"/>
      <c r="J196" s="803"/>
      <c r="K196" s="329"/>
      <c r="L196" s="330"/>
      <c r="M196" s="330"/>
      <c r="N196" s="330"/>
      <c r="O196" s="330"/>
      <c r="P196" s="330"/>
      <c r="Q196" s="331"/>
      <c r="R196" s="819"/>
      <c r="S196" s="722"/>
      <c r="T196" s="722"/>
      <c r="W196" s="79"/>
    </row>
    <row r="197" spans="1:23" s="5" customFormat="1" ht="25.5" customHeight="1">
      <c r="A197" s="575"/>
      <c r="B197" s="822"/>
      <c r="C197" s="823"/>
      <c r="D197" s="575"/>
      <c r="E197" s="575"/>
      <c r="F197" s="61"/>
      <c r="G197" s="62"/>
      <c r="H197" s="575"/>
      <c r="I197" s="802"/>
      <c r="J197" s="803"/>
      <c r="K197" s="329"/>
      <c r="L197" s="330"/>
      <c r="M197" s="330"/>
      <c r="N197" s="330"/>
      <c r="O197" s="330"/>
      <c r="P197" s="330"/>
      <c r="Q197" s="331"/>
      <c r="R197" s="819"/>
      <c r="S197" s="722"/>
      <c r="T197" s="722"/>
      <c r="W197" s="79"/>
    </row>
    <row r="198" spans="1:23" s="5" customFormat="1" ht="25.5" customHeight="1">
      <c r="A198" s="575"/>
      <c r="B198" s="822"/>
      <c r="C198" s="823"/>
      <c r="D198" s="575"/>
      <c r="E198" s="575"/>
      <c r="F198" s="61"/>
      <c r="G198" s="62"/>
      <c r="H198" s="575"/>
      <c r="I198" s="802"/>
      <c r="J198" s="803"/>
      <c r="K198" s="329"/>
      <c r="L198" s="330"/>
      <c r="M198" s="330"/>
      <c r="N198" s="330"/>
      <c r="O198" s="330"/>
      <c r="P198" s="330"/>
      <c r="Q198" s="331"/>
      <c r="R198" s="819"/>
      <c r="S198" s="722"/>
      <c r="T198" s="722"/>
      <c r="W198" s="79"/>
    </row>
    <row r="199" spans="1:23" s="5" customFormat="1" ht="25.5" customHeight="1">
      <c r="A199" s="575"/>
      <c r="B199" s="564"/>
      <c r="C199" s="565"/>
      <c r="D199" s="575"/>
      <c r="E199" s="575"/>
      <c r="F199" s="61"/>
      <c r="G199" s="62"/>
      <c r="H199" s="575"/>
      <c r="I199" s="802"/>
      <c r="J199" s="803"/>
      <c r="K199" s="329"/>
      <c r="L199" s="330"/>
      <c r="M199" s="330"/>
      <c r="N199" s="330"/>
      <c r="O199" s="330"/>
      <c r="P199" s="330"/>
      <c r="Q199" s="331"/>
      <c r="R199" s="819"/>
      <c r="S199" s="722"/>
      <c r="T199" s="722"/>
      <c r="W199" s="79"/>
    </row>
    <row r="200" spans="1:23" s="5" customFormat="1" ht="25.5" customHeight="1">
      <c r="A200" s="575"/>
      <c r="B200" s="564"/>
      <c r="C200" s="565"/>
      <c r="D200" s="575"/>
      <c r="E200" s="575"/>
      <c r="F200" s="61"/>
      <c r="G200" s="62"/>
      <c r="H200" s="575"/>
      <c r="I200" s="802"/>
      <c r="J200" s="803"/>
      <c r="K200" s="329"/>
      <c r="L200" s="330"/>
      <c r="M200" s="330"/>
      <c r="N200" s="330"/>
      <c r="O200" s="330"/>
      <c r="P200" s="330"/>
      <c r="Q200" s="331"/>
      <c r="R200" s="819"/>
      <c r="S200" s="722"/>
      <c r="T200" s="722"/>
      <c r="W200" s="79"/>
    </row>
    <row r="201" spans="1:23" s="5" customFormat="1" ht="25.5" customHeight="1">
      <c r="A201" s="575"/>
      <c r="B201" s="719"/>
      <c r="C201" s="720"/>
      <c r="D201" s="60"/>
      <c r="E201" s="60"/>
      <c r="F201" s="61"/>
      <c r="G201" s="62"/>
      <c r="H201" s="575"/>
      <c r="I201" s="802"/>
      <c r="J201" s="803"/>
      <c r="K201" s="329"/>
      <c r="L201" s="330"/>
      <c r="M201" s="330"/>
      <c r="N201" s="330"/>
      <c r="O201" s="330"/>
      <c r="P201" s="330"/>
      <c r="Q201" s="331"/>
      <c r="R201" s="819"/>
      <c r="S201" s="722"/>
      <c r="T201" s="722"/>
    </row>
    <row r="202" spans="1:23" s="5" customFormat="1" ht="25.5" customHeight="1">
      <c r="A202" s="575"/>
      <c r="B202" s="719"/>
      <c r="C202" s="720"/>
      <c r="D202" s="60"/>
      <c r="E202" s="60"/>
      <c r="F202" s="61"/>
      <c r="G202" s="62"/>
      <c r="H202" s="575"/>
      <c r="I202" s="802"/>
      <c r="J202" s="803"/>
      <c r="K202" s="329"/>
      <c r="L202" s="330"/>
      <c r="M202" s="330"/>
      <c r="N202" s="330"/>
      <c r="O202" s="330"/>
      <c r="P202" s="330"/>
      <c r="Q202" s="331"/>
      <c r="R202" s="819"/>
      <c r="S202" s="722"/>
      <c r="T202" s="722"/>
    </row>
    <row r="203" spans="1:23" s="5" customFormat="1" ht="25.5" customHeight="1">
      <c r="A203" s="575"/>
      <c r="B203" s="719"/>
      <c r="C203" s="720"/>
      <c r="D203" s="60"/>
      <c r="E203" s="60"/>
      <c r="F203" s="61"/>
      <c r="G203" s="62"/>
      <c r="H203" s="575"/>
      <c r="I203" s="802"/>
      <c r="J203" s="803"/>
      <c r="K203" s="329"/>
      <c r="L203" s="330"/>
      <c r="M203" s="330"/>
      <c r="N203" s="330"/>
      <c r="O203" s="330"/>
      <c r="P203" s="330"/>
      <c r="Q203" s="331"/>
      <c r="R203" s="819"/>
      <c r="S203" s="722"/>
      <c r="T203" s="722"/>
    </row>
    <row r="204" spans="1:23" s="5" customFormat="1" ht="25.5" customHeight="1">
      <c r="A204" s="575"/>
      <c r="B204" s="719"/>
      <c r="C204" s="720"/>
      <c r="D204" s="60"/>
      <c r="E204" s="60"/>
      <c r="F204" s="61"/>
      <c r="G204" s="62"/>
      <c r="H204" s="575"/>
      <c r="I204" s="802"/>
      <c r="J204" s="803"/>
      <c r="K204" s="329"/>
      <c r="L204" s="330"/>
      <c r="M204" s="330"/>
      <c r="N204" s="330"/>
      <c r="O204" s="330"/>
      <c r="P204" s="330"/>
      <c r="Q204" s="331"/>
      <c r="R204" s="819"/>
      <c r="S204" s="722"/>
      <c r="T204" s="722"/>
    </row>
    <row r="205" spans="1:23" s="5" customFormat="1" ht="25.5" customHeight="1">
      <c r="A205" s="575"/>
      <c r="B205" s="719"/>
      <c r="C205" s="720"/>
      <c r="D205" s="60"/>
      <c r="E205" s="60"/>
      <c r="F205" s="61"/>
      <c r="G205" s="62"/>
      <c r="H205" s="575"/>
      <c r="I205" s="802"/>
      <c r="J205" s="803"/>
      <c r="K205" s="329"/>
      <c r="L205" s="330"/>
      <c r="M205" s="330"/>
      <c r="N205" s="330"/>
      <c r="O205" s="330"/>
      <c r="P205" s="330"/>
      <c r="Q205" s="331"/>
      <c r="R205" s="819"/>
      <c r="S205" s="722"/>
      <c r="T205" s="722"/>
    </row>
    <row r="206" spans="1:23" s="5" customFormat="1" ht="25.5" customHeight="1">
      <c r="A206" s="575"/>
      <c r="B206" s="719"/>
      <c r="C206" s="720"/>
      <c r="D206" s="60"/>
      <c r="E206" s="60"/>
      <c r="F206" s="61"/>
      <c r="G206" s="62"/>
      <c r="H206" s="575"/>
      <c r="I206" s="802"/>
      <c r="J206" s="803"/>
      <c r="K206" s="329"/>
      <c r="L206" s="330"/>
      <c r="M206" s="330"/>
      <c r="N206" s="330"/>
      <c r="O206" s="330"/>
      <c r="P206" s="330"/>
      <c r="Q206" s="331"/>
      <c r="R206" s="819"/>
      <c r="S206" s="722"/>
      <c r="T206" s="722"/>
    </row>
    <row r="207" spans="1:23" s="5" customFormat="1" ht="25.5" customHeight="1">
      <c r="A207" s="575"/>
      <c r="B207" s="719"/>
      <c r="C207" s="720"/>
      <c r="D207" s="60"/>
      <c r="E207" s="60"/>
      <c r="F207" s="61"/>
      <c r="G207" s="62"/>
      <c r="H207" s="575"/>
      <c r="I207" s="802"/>
      <c r="J207" s="803"/>
      <c r="K207" s="329"/>
      <c r="L207" s="330"/>
      <c r="M207" s="330"/>
      <c r="N207" s="330"/>
      <c r="O207" s="330"/>
      <c r="P207" s="330"/>
      <c r="Q207" s="331"/>
      <c r="R207" s="819"/>
      <c r="S207" s="722"/>
      <c r="T207" s="722"/>
    </row>
    <row r="208" spans="1:23" s="5" customFormat="1" ht="25.5" customHeight="1">
      <c r="A208" s="575"/>
      <c r="B208" s="719"/>
      <c r="C208" s="720"/>
      <c r="D208" s="60"/>
      <c r="E208" s="60"/>
      <c r="F208" s="61"/>
      <c r="G208" s="62"/>
      <c r="H208" s="575"/>
      <c r="I208" s="802"/>
      <c r="J208" s="803"/>
      <c r="K208" s="329"/>
      <c r="L208" s="330"/>
      <c r="M208" s="330"/>
      <c r="N208" s="330"/>
      <c r="O208" s="330"/>
      <c r="P208" s="330"/>
      <c r="Q208" s="331"/>
      <c r="R208" s="819"/>
      <c r="S208" s="722"/>
      <c r="T208" s="722"/>
    </row>
    <row r="209" spans="1:20" s="5" customFormat="1" ht="25.5" customHeight="1">
      <c r="A209" s="575"/>
      <c r="B209" s="719"/>
      <c r="C209" s="720"/>
      <c r="D209" s="60"/>
      <c r="E209" s="60"/>
      <c r="F209" s="61"/>
      <c r="G209" s="62"/>
      <c r="H209" s="576"/>
      <c r="I209" s="820"/>
      <c r="J209" s="821"/>
      <c r="K209" s="329"/>
      <c r="L209" s="330"/>
      <c r="M209" s="330"/>
      <c r="N209" s="330"/>
      <c r="O209" s="330"/>
      <c r="P209" s="330"/>
      <c r="Q209" s="331"/>
      <c r="R209" s="819"/>
      <c r="S209" s="722"/>
      <c r="T209" s="722"/>
    </row>
    <row r="210" spans="1:20" s="5" customFormat="1" ht="25.5" customHeight="1">
      <c r="A210" s="575"/>
      <c r="B210" s="719"/>
      <c r="C210" s="720"/>
      <c r="D210" s="60"/>
      <c r="E210" s="60"/>
      <c r="F210" s="61"/>
      <c r="G210" s="62"/>
      <c r="H210" s="576"/>
      <c r="I210" s="820"/>
      <c r="J210" s="821"/>
      <c r="K210" s="329"/>
      <c r="L210" s="330"/>
      <c r="M210" s="330"/>
      <c r="N210" s="330"/>
      <c r="O210" s="330"/>
      <c r="P210" s="330"/>
      <c r="Q210" s="331"/>
      <c r="R210" s="819"/>
      <c r="S210" s="722"/>
      <c r="T210" s="722"/>
    </row>
    <row r="211" spans="1:20" s="5" customFormat="1" ht="25.5" customHeight="1">
      <c r="A211" s="575"/>
      <c r="B211" s="719"/>
      <c r="C211" s="720"/>
      <c r="D211" s="60"/>
      <c r="E211" s="60"/>
      <c r="F211" s="61"/>
      <c r="G211" s="62"/>
      <c r="H211" s="575"/>
      <c r="I211" s="802"/>
      <c r="J211" s="803"/>
      <c r="K211" s="329"/>
      <c r="L211" s="330"/>
      <c r="M211" s="330"/>
      <c r="N211" s="330"/>
      <c r="O211" s="330"/>
      <c r="P211" s="330"/>
      <c r="Q211" s="331"/>
      <c r="R211" s="819"/>
      <c r="S211" s="722"/>
      <c r="T211" s="722"/>
    </row>
    <row r="212" spans="1:20" s="5" customFormat="1" ht="15.75" customHeight="1">
      <c r="A212" s="575"/>
      <c r="B212" s="719"/>
      <c r="C212" s="720"/>
      <c r="D212" s="60"/>
      <c r="E212" s="60"/>
      <c r="F212" s="61"/>
      <c r="G212" s="62"/>
      <c r="H212" s="575"/>
      <c r="I212" s="802"/>
      <c r="J212" s="803"/>
      <c r="K212" s="329"/>
      <c r="L212" s="330"/>
      <c r="M212" s="330"/>
      <c r="N212" s="330"/>
      <c r="O212" s="330"/>
      <c r="P212" s="330"/>
      <c r="Q212" s="331"/>
      <c r="R212" s="819"/>
      <c r="S212" s="722"/>
      <c r="T212" s="722"/>
    </row>
    <row r="213" spans="1:20" s="5" customFormat="1" ht="15.75" customHeight="1">
      <c r="A213" s="575"/>
      <c r="B213" s="719"/>
      <c r="C213" s="720"/>
      <c r="D213" s="60"/>
      <c r="E213" s="60"/>
      <c r="F213" s="61"/>
      <c r="G213" s="62"/>
      <c r="H213" s="575"/>
      <c r="I213" s="802"/>
      <c r="J213" s="803"/>
      <c r="K213" s="329"/>
      <c r="L213" s="330"/>
      <c r="M213" s="330"/>
      <c r="N213" s="330"/>
      <c r="O213" s="330"/>
      <c r="P213" s="330"/>
      <c r="Q213" s="331"/>
      <c r="R213" s="819"/>
      <c r="S213" s="722"/>
      <c r="T213" s="722"/>
    </row>
    <row r="214" spans="1:20" s="5" customFormat="1" ht="15.75" customHeight="1">
      <c r="A214" s="575"/>
      <c r="B214" s="719"/>
      <c r="C214" s="720"/>
      <c r="D214" s="60"/>
      <c r="E214" s="60"/>
      <c r="F214" s="61"/>
      <c r="G214" s="62"/>
      <c r="H214" s="575"/>
      <c r="I214" s="802"/>
      <c r="J214" s="803"/>
      <c r="K214" s="329"/>
      <c r="L214" s="330"/>
      <c r="M214" s="330"/>
      <c r="N214" s="330"/>
      <c r="O214" s="330"/>
      <c r="P214" s="330"/>
      <c r="Q214" s="331"/>
      <c r="R214" s="819"/>
      <c r="S214" s="722"/>
      <c r="T214" s="722"/>
    </row>
    <row r="215" spans="1:20" s="5" customFormat="1" ht="15.75" customHeight="1">
      <c r="A215" s="575"/>
      <c r="B215" s="719"/>
      <c r="C215" s="720"/>
      <c r="D215" s="60"/>
      <c r="E215" s="60"/>
      <c r="F215" s="61"/>
      <c r="G215" s="62"/>
      <c r="H215" s="575"/>
      <c r="I215" s="802"/>
      <c r="J215" s="803"/>
      <c r="K215" s="329"/>
      <c r="L215" s="330"/>
      <c r="M215" s="330"/>
      <c r="N215" s="330"/>
      <c r="O215" s="330"/>
      <c r="P215" s="330"/>
      <c r="Q215" s="331"/>
      <c r="R215" s="819"/>
      <c r="S215" s="722"/>
      <c r="T215" s="722"/>
    </row>
    <row r="216" spans="1:20" s="5" customFormat="1" ht="15.75" customHeight="1">
      <c r="A216" s="575"/>
      <c r="B216" s="719"/>
      <c r="C216" s="720"/>
      <c r="D216" s="60"/>
      <c r="E216" s="60"/>
      <c r="F216" s="61"/>
      <c r="G216" s="62"/>
      <c r="H216" s="575"/>
      <c r="I216" s="802"/>
      <c r="J216" s="803"/>
      <c r="K216" s="329"/>
      <c r="L216" s="330"/>
      <c r="M216" s="330"/>
      <c r="N216" s="330"/>
      <c r="O216" s="330"/>
      <c r="P216" s="330"/>
      <c r="Q216" s="331"/>
      <c r="R216" s="819"/>
      <c r="S216" s="722"/>
      <c r="T216" s="722"/>
    </row>
    <row r="217" spans="1:20" s="5" customFormat="1" ht="15.75" customHeight="1">
      <c r="A217" s="575"/>
      <c r="B217" s="719"/>
      <c r="C217" s="720"/>
      <c r="D217" s="60"/>
      <c r="E217" s="60"/>
      <c r="F217" s="61"/>
      <c r="G217" s="62"/>
      <c r="H217" s="575"/>
      <c r="I217" s="802"/>
      <c r="J217" s="803"/>
      <c r="K217" s="329"/>
      <c r="L217" s="330"/>
      <c r="M217" s="330"/>
      <c r="N217" s="330"/>
      <c r="O217" s="330"/>
      <c r="P217" s="330"/>
      <c r="Q217" s="331"/>
      <c r="R217" s="819"/>
      <c r="S217" s="722"/>
      <c r="T217" s="722"/>
    </row>
    <row r="218" spans="1:20" s="5" customFormat="1" ht="15.75" customHeight="1">
      <c r="A218" s="575"/>
      <c r="B218" s="719"/>
      <c r="C218" s="720"/>
      <c r="D218" s="60"/>
      <c r="E218" s="60"/>
      <c r="F218" s="61"/>
      <c r="G218" s="62"/>
      <c r="H218" s="575"/>
      <c r="I218" s="802"/>
      <c r="J218" s="803"/>
      <c r="K218" s="329"/>
      <c r="L218" s="330"/>
      <c r="M218" s="330"/>
      <c r="N218" s="330"/>
      <c r="O218" s="330"/>
      <c r="P218" s="330"/>
      <c r="Q218" s="331"/>
      <c r="R218" s="819"/>
      <c r="S218" s="722"/>
      <c r="T218" s="722"/>
    </row>
    <row r="219" spans="1:20" s="5" customFormat="1" ht="15.75" customHeight="1">
      <c r="A219" s="575"/>
      <c r="B219" s="719"/>
      <c r="C219" s="720"/>
      <c r="D219" s="60"/>
      <c r="E219" s="60"/>
      <c r="F219" s="61"/>
      <c r="G219" s="62"/>
      <c r="H219" s="575"/>
      <c r="I219" s="802"/>
      <c r="J219" s="803"/>
      <c r="K219" s="329"/>
      <c r="L219" s="330"/>
      <c r="M219" s="330"/>
      <c r="N219" s="330"/>
      <c r="O219" s="330"/>
      <c r="P219" s="330"/>
      <c r="Q219" s="331"/>
      <c r="R219" s="819"/>
      <c r="S219" s="722"/>
      <c r="T219" s="722"/>
    </row>
    <row r="220" spans="1:20" s="5" customFormat="1" ht="15.75" customHeight="1">
      <c r="A220" s="575"/>
      <c r="B220" s="719"/>
      <c r="C220" s="720"/>
      <c r="D220" s="60"/>
      <c r="E220" s="60"/>
      <c r="F220" s="61"/>
      <c r="G220" s="62"/>
      <c r="H220" s="576"/>
      <c r="I220" s="820"/>
      <c r="J220" s="821"/>
      <c r="K220" s="329"/>
      <c r="L220" s="330"/>
      <c r="M220" s="330"/>
      <c r="N220" s="330"/>
      <c r="O220" s="330"/>
      <c r="P220" s="330"/>
      <c r="Q220" s="331"/>
      <c r="R220" s="819"/>
      <c r="S220" s="722"/>
      <c r="T220" s="722"/>
    </row>
    <row r="221" spans="1:20" s="5" customFormat="1" ht="15.75" customHeight="1">
      <c r="A221" s="575"/>
      <c r="B221" s="719"/>
      <c r="C221" s="720"/>
      <c r="D221" s="60"/>
      <c r="E221" s="60"/>
      <c r="F221" s="61"/>
      <c r="G221" s="62"/>
      <c r="H221" s="576"/>
      <c r="I221" s="820"/>
      <c r="J221" s="821"/>
      <c r="K221" s="329"/>
      <c r="L221" s="330"/>
      <c r="M221" s="330"/>
      <c r="N221" s="330"/>
      <c r="O221" s="330"/>
      <c r="P221" s="330"/>
      <c r="Q221" s="331"/>
      <c r="R221" s="819"/>
      <c r="S221" s="722"/>
      <c r="T221" s="722"/>
    </row>
    <row r="222" spans="1:20" s="5" customFormat="1" ht="15.75" customHeight="1">
      <c r="A222" s="575"/>
      <c r="B222" s="719"/>
      <c r="C222" s="720"/>
      <c r="D222" s="60"/>
      <c r="E222" s="60"/>
      <c r="F222" s="61"/>
      <c r="G222" s="62"/>
      <c r="H222" s="575"/>
      <c r="I222" s="802"/>
      <c r="J222" s="803"/>
      <c r="K222" s="329"/>
      <c r="L222" s="330"/>
      <c r="M222" s="330"/>
      <c r="N222" s="330"/>
      <c r="O222" s="330"/>
      <c r="P222" s="330"/>
      <c r="Q222" s="331"/>
      <c r="R222" s="819"/>
      <c r="S222" s="722"/>
      <c r="T222" s="722"/>
    </row>
    <row r="223" spans="1:20" s="5" customFormat="1" ht="15.75" customHeight="1">
      <c r="A223" s="575"/>
      <c r="B223" s="719"/>
      <c r="C223" s="720"/>
      <c r="D223" s="60"/>
      <c r="E223" s="60"/>
      <c r="F223" s="61"/>
      <c r="G223" s="62"/>
      <c r="H223" s="575"/>
      <c r="I223" s="802"/>
      <c r="J223" s="803"/>
      <c r="K223" s="329"/>
      <c r="L223" s="330"/>
      <c r="M223" s="330"/>
      <c r="N223" s="330"/>
      <c r="O223" s="330"/>
      <c r="P223" s="330"/>
      <c r="Q223" s="331"/>
      <c r="R223" s="819"/>
      <c r="S223" s="722"/>
      <c r="T223" s="722"/>
    </row>
    <row r="224" spans="1:20" s="5" customFormat="1" ht="15.75" customHeight="1">
      <c r="A224" s="575"/>
      <c r="B224" s="719"/>
      <c r="C224" s="720"/>
      <c r="D224" s="60"/>
      <c r="E224" s="60"/>
      <c r="F224" s="61"/>
      <c r="G224" s="62"/>
      <c r="H224" s="575"/>
      <c r="I224" s="802"/>
      <c r="J224" s="803"/>
      <c r="K224" s="329"/>
      <c r="L224" s="330"/>
      <c r="M224" s="330"/>
      <c r="N224" s="330"/>
      <c r="O224" s="330"/>
      <c r="P224" s="330"/>
      <c r="Q224" s="331"/>
      <c r="R224" s="819"/>
      <c r="S224" s="722"/>
      <c r="T224" s="722"/>
    </row>
    <row r="225" spans="1:22" s="5" customFormat="1" ht="15.75" customHeight="1">
      <c r="A225" s="575"/>
      <c r="B225" s="719"/>
      <c r="C225" s="720"/>
      <c r="D225" s="60"/>
      <c r="E225" s="60"/>
      <c r="F225" s="61"/>
      <c r="G225" s="62"/>
      <c r="H225" s="575"/>
      <c r="I225" s="802"/>
      <c r="J225" s="803"/>
      <c r="K225" s="329"/>
      <c r="L225" s="330"/>
      <c r="M225" s="330"/>
      <c r="N225" s="330"/>
      <c r="O225" s="330"/>
      <c r="P225" s="330"/>
      <c r="Q225" s="331"/>
      <c r="R225" s="819"/>
      <c r="S225" s="722"/>
      <c r="T225" s="722"/>
    </row>
    <row r="226" spans="1:22" s="5" customFormat="1" ht="15.75" customHeight="1">
      <c r="A226" s="575"/>
      <c r="B226" s="719"/>
      <c r="C226" s="720"/>
      <c r="D226" s="60"/>
      <c r="E226" s="60"/>
      <c r="F226" s="61"/>
      <c r="G226" s="62"/>
      <c r="H226" s="575"/>
      <c r="I226" s="802"/>
      <c r="J226" s="803"/>
      <c r="K226" s="329"/>
      <c r="L226" s="330"/>
      <c r="M226" s="330"/>
      <c r="N226" s="330"/>
      <c r="O226" s="330"/>
      <c r="P226" s="330"/>
      <c r="Q226" s="331"/>
      <c r="R226" s="819"/>
      <c r="S226" s="722"/>
      <c r="T226" s="722"/>
    </row>
    <row r="227" spans="1:22" s="5" customFormat="1" ht="15.75" customHeight="1">
      <c r="A227" s="575"/>
      <c r="B227" s="719"/>
      <c r="C227" s="720"/>
      <c r="D227" s="60"/>
      <c r="E227" s="60"/>
      <c r="F227" s="61"/>
      <c r="G227" s="62"/>
      <c r="H227" s="575"/>
      <c r="I227" s="802"/>
      <c r="J227" s="803"/>
      <c r="K227" s="329"/>
      <c r="L227" s="330"/>
      <c r="M227" s="330"/>
      <c r="N227" s="330"/>
      <c r="O227" s="330"/>
      <c r="P227" s="330"/>
      <c r="Q227" s="331"/>
      <c r="R227" s="819"/>
      <c r="S227" s="722"/>
      <c r="T227" s="722"/>
    </row>
    <row r="228" spans="1:22" s="5" customFormat="1" ht="15.75" customHeight="1">
      <c r="B228" s="20"/>
      <c r="C228" s="20"/>
      <c r="D228" s="20"/>
      <c r="E228" s="21"/>
      <c r="F228" s="21"/>
      <c r="G228" s="21"/>
      <c r="H228" s="22"/>
      <c r="I228" s="22"/>
      <c r="J228" s="23"/>
      <c r="K228" s="23"/>
      <c r="L228" s="20"/>
      <c r="M228" s="20"/>
      <c r="N228" s="20"/>
      <c r="O228" s="20"/>
      <c r="P228" s="4"/>
      <c r="Q228" s="20"/>
      <c r="R228" s="20"/>
      <c r="S228" s="4"/>
      <c r="T228" s="4"/>
    </row>
    <row r="229" spans="1:22" s="219" customFormat="1" ht="18">
      <c r="A229" s="721"/>
      <c r="B229" s="721"/>
      <c r="C229" s="721"/>
      <c r="D229" s="721"/>
      <c r="F229" s="721"/>
      <c r="G229" s="721"/>
      <c r="H229" s="721"/>
      <c r="I229" s="721"/>
      <c r="J229" s="563"/>
      <c r="K229" s="721"/>
      <c r="L229" s="721"/>
      <c r="M229" s="721"/>
      <c r="N229" s="563"/>
      <c r="O229" s="721"/>
      <c r="P229" s="721"/>
      <c r="Q229" s="721"/>
      <c r="R229" s="721"/>
      <c r="S229" s="721"/>
      <c r="T229" s="721"/>
      <c r="U229" s="721"/>
    </row>
    <row r="230" spans="1:22" s="5" customFormat="1" ht="15">
      <c r="D230" s="3"/>
      <c r="I230" s="3"/>
      <c r="J230" s="3"/>
      <c r="K230" s="3"/>
      <c r="L230" s="3"/>
      <c r="M230" s="3"/>
      <c r="N230" s="3"/>
      <c r="O230" s="3"/>
      <c r="U230" s="4"/>
      <c r="V230" s="4"/>
    </row>
    <row r="231" spans="1:22" s="5" customFormat="1" ht="15">
      <c r="D231" s="3"/>
      <c r="I231" s="3"/>
      <c r="J231" s="3"/>
      <c r="K231" s="3"/>
      <c r="L231" s="3"/>
      <c r="M231" s="3"/>
      <c r="N231" s="3"/>
      <c r="O231" s="3"/>
      <c r="U231" s="4"/>
      <c r="V231" s="4"/>
    </row>
    <row r="232" spans="1:22" s="5" customFormat="1" ht="15">
      <c r="D232" s="3"/>
      <c r="I232" s="3"/>
      <c r="J232" s="3"/>
      <c r="K232" s="3"/>
      <c r="L232" s="3"/>
      <c r="M232" s="3"/>
      <c r="N232" s="3"/>
      <c r="O232" s="3"/>
      <c r="U232" s="4"/>
      <c r="V232" s="4"/>
    </row>
    <row r="233" spans="1:22" s="5" customFormat="1" ht="15">
      <c r="D233" s="3"/>
      <c r="I233" s="3"/>
      <c r="J233" s="3"/>
      <c r="K233" s="3"/>
      <c r="L233" s="3"/>
      <c r="M233" s="3"/>
      <c r="N233" s="3"/>
      <c r="O233" s="3"/>
      <c r="U233" s="4"/>
      <c r="V233" s="4"/>
    </row>
    <row r="234" spans="1:22" s="220" customFormat="1" ht="16.8">
      <c r="A234" s="801"/>
      <c r="B234" s="801"/>
      <c r="C234" s="801"/>
      <c r="D234" s="801"/>
      <c r="F234" s="801"/>
      <c r="G234" s="801"/>
      <c r="H234" s="801"/>
      <c r="I234" s="801"/>
      <c r="J234" s="574"/>
      <c r="K234" s="801"/>
      <c r="L234" s="801"/>
      <c r="M234" s="801"/>
      <c r="N234" s="574"/>
      <c r="O234" s="801"/>
      <c r="P234" s="801"/>
      <c r="Q234" s="801"/>
      <c r="R234" s="801"/>
      <c r="S234" s="801"/>
      <c r="T234" s="801"/>
      <c r="U234" s="801"/>
    </row>
    <row r="235" spans="1:22" s="5" customFormat="1" ht="16.2" customHeight="1">
      <c r="E235" s="3"/>
      <c r="F235" s="3"/>
      <c r="G235" s="3"/>
      <c r="H235" s="3"/>
      <c r="I235" s="3"/>
      <c r="J235" s="3"/>
      <c r="K235" s="3"/>
      <c r="P235" s="4"/>
      <c r="S235" s="4"/>
      <c r="T235" s="4"/>
    </row>
    <row r="236" spans="1:22" s="5" customFormat="1" ht="16.2" customHeight="1">
      <c r="E236" s="3"/>
      <c r="F236" s="3"/>
      <c r="G236" s="3"/>
      <c r="H236" s="3"/>
      <c r="I236" s="3"/>
      <c r="J236" s="3"/>
      <c r="K236" s="3"/>
      <c r="P236" s="4"/>
      <c r="S236" s="4"/>
      <c r="T236" s="4"/>
    </row>
    <row r="237" spans="1:22" s="5" customFormat="1" ht="16.2" customHeight="1">
      <c r="E237" s="3"/>
      <c r="F237" s="3"/>
      <c r="G237" s="3"/>
      <c r="H237" s="3"/>
      <c r="I237" s="3"/>
      <c r="J237" s="3"/>
      <c r="K237" s="3"/>
      <c r="P237" s="4"/>
      <c r="S237" s="4"/>
      <c r="T237" s="4"/>
    </row>
    <row r="238" spans="1:22" s="5" customFormat="1" ht="16.2" customHeight="1">
      <c r="E238" s="3"/>
      <c r="F238" s="3"/>
      <c r="G238" s="3"/>
      <c r="H238" s="3"/>
      <c r="I238" s="3"/>
      <c r="J238" s="3"/>
      <c r="K238" s="3"/>
      <c r="P238" s="4"/>
      <c r="S238" s="4"/>
      <c r="T238" s="4"/>
    </row>
    <row r="239" spans="1:22" s="5" customFormat="1" ht="16.2" customHeight="1">
      <c r="E239" s="3"/>
      <c r="F239" s="3"/>
      <c r="G239" s="3"/>
      <c r="H239" s="3"/>
      <c r="I239" s="3"/>
      <c r="J239" s="3"/>
      <c r="K239" s="3"/>
      <c r="P239" s="4"/>
      <c r="S239" s="4"/>
      <c r="T239" s="4"/>
    </row>
    <row r="240" spans="1:22" s="5" customFormat="1" ht="16.2" customHeight="1">
      <c r="B240" s="102"/>
      <c r="E240" s="3"/>
      <c r="F240" s="3"/>
      <c r="G240" s="3"/>
      <c r="H240" s="3"/>
      <c r="I240" s="3"/>
      <c r="J240" s="3"/>
      <c r="K240" s="3"/>
      <c r="P240" s="4"/>
      <c r="S240" s="4"/>
      <c r="T240" s="4"/>
    </row>
    <row r="241" spans="2:20" s="5" customFormat="1" ht="16.2" customHeight="1">
      <c r="B241" s="102"/>
      <c r="E241" s="3"/>
      <c r="F241" s="3"/>
      <c r="G241" s="3"/>
      <c r="H241" s="3"/>
      <c r="I241" s="3"/>
      <c r="J241" s="3"/>
      <c r="K241" s="3"/>
      <c r="P241" s="4"/>
      <c r="S241" s="4"/>
      <c r="T241" s="4"/>
    </row>
    <row r="242" spans="2:20" s="5" customFormat="1" ht="16.2" customHeight="1">
      <c r="B242" s="102"/>
      <c r="E242" s="3"/>
      <c r="F242" s="3"/>
      <c r="G242" s="3"/>
      <c r="H242" s="3"/>
      <c r="I242" s="3"/>
      <c r="J242" s="3"/>
      <c r="K242" s="3"/>
      <c r="P242" s="4"/>
      <c r="S242" s="4"/>
      <c r="T242" s="4"/>
    </row>
    <row r="243" spans="2:20" s="5" customFormat="1" ht="16.2" customHeight="1">
      <c r="B243" s="102"/>
      <c r="E243" s="3"/>
      <c r="F243" s="3"/>
      <c r="G243" s="3"/>
      <c r="H243" s="3"/>
      <c r="I243" s="3"/>
      <c r="J243" s="3"/>
      <c r="K243" s="3"/>
      <c r="P243" s="4"/>
      <c r="S243" s="4"/>
      <c r="T243" s="4"/>
    </row>
    <row r="244" spans="2:20" ht="15.6">
      <c r="B244" s="527"/>
      <c r="F244" s="4"/>
      <c r="G244" s="4"/>
      <c r="H244" s="4"/>
      <c r="I244" s="4"/>
      <c r="J244" s="4"/>
    </row>
    <row r="245" spans="2:20" ht="15.6">
      <c r="B245" s="527"/>
      <c r="K245" s="7"/>
      <c r="L245" s="3"/>
      <c r="M245" s="3"/>
    </row>
    <row r="246" spans="2:20" ht="15.6">
      <c r="B246" s="527"/>
      <c r="K246" s="7"/>
      <c r="L246" s="3"/>
      <c r="M246" s="3"/>
    </row>
    <row r="247" spans="2:20" ht="15.6">
      <c r="B247" s="527"/>
      <c r="F247" s="8"/>
      <c r="G247" s="8"/>
      <c r="H247" s="8"/>
      <c r="I247" s="8"/>
      <c r="J247" s="8"/>
    </row>
    <row r="248" spans="2:20" ht="15.6">
      <c r="B248" s="527"/>
      <c r="K248" s="9"/>
      <c r="L248" s="9"/>
      <c r="M248" s="9"/>
    </row>
    <row r="249" spans="2:20" ht="15.6">
      <c r="B249" s="527"/>
      <c r="K249" s="9"/>
      <c r="L249" s="9"/>
      <c r="M249" s="9"/>
    </row>
    <row r="250" spans="2:20" ht="15.6">
      <c r="B250" s="527"/>
      <c r="K250" s="9"/>
      <c r="L250" s="9"/>
      <c r="M250" s="9"/>
    </row>
    <row r="251" spans="2:20" ht="15.6">
      <c r="B251" s="527"/>
      <c r="F251" s="10"/>
      <c r="G251" s="10"/>
      <c r="H251" s="10"/>
      <c r="I251" s="10"/>
      <c r="J251" s="10"/>
      <c r="K251" s="10"/>
      <c r="L251" s="10"/>
      <c r="M251" s="10"/>
    </row>
    <row r="252" spans="2:20" ht="15.6">
      <c r="B252" s="527"/>
      <c r="K252" s="6"/>
      <c r="L252" s="3"/>
      <c r="M252" s="3"/>
    </row>
    <row r="253" spans="2:20" ht="15.6">
      <c r="B253" s="527"/>
      <c r="F253" s="4"/>
      <c r="G253" s="4"/>
      <c r="H253" s="4"/>
      <c r="I253" s="4"/>
      <c r="J253" s="4"/>
    </row>
    <row r="254" spans="2:20" ht="15.6">
      <c r="B254" s="527"/>
      <c r="K254" s="7"/>
      <c r="L254" s="3"/>
      <c r="M254" s="3"/>
    </row>
    <row r="255" spans="2:20" ht="15.6">
      <c r="B255" s="527"/>
      <c r="K255" s="7"/>
      <c r="L255" s="3"/>
      <c r="M255" s="3"/>
    </row>
    <row r="256" spans="2:20" ht="15.6">
      <c r="B256" s="527"/>
      <c r="F256" s="8"/>
      <c r="G256" s="8"/>
      <c r="H256" s="8"/>
      <c r="I256" s="8"/>
      <c r="J256" s="8"/>
    </row>
    <row r="257" spans="2:13" ht="15.6">
      <c r="B257" s="527"/>
      <c r="K257" s="9"/>
      <c r="L257" s="9"/>
      <c r="M257" s="9"/>
    </row>
    <row r="258" spans="2:13" ht="15.6">
      <c r="B258" s="527"/>
      <c r="K258" s="9"/>
      <c r="L258" s="9"/>
      <c r="M258" s="9"/>
    </row>
    <row r="259" spans="2:13" ht="15.6">
      <c r="B259" s="527"/>
      <c r="K259" s="9"/>
      <c r="L259" s="9"/>
      <c r="M259" s="9"/>
    </row>
    <row r="260" spans="2:13" ht="15.6">
      <c r="B260" s="527"/>
      <c r="F260" s="10"/>
      <c r="G260" s="10"/>
      <c r="H260" s="10"/>
      <c r="I260" s="10"/>
      <c r="J260" s="10"/>
      <c r="K260" s="10"/>
      <c r="L260" s="10"/>
      <c r="M260" s="10"/>
    </row>
    <row r="261" spans="2:13" ht="15.6">
      <c r="B261" s="527"/>
      <c r="K261" s="6"/>
      <c r="L261" s="3"/>
      <c r="M261" s="3"/>
    </row>
    <row r="262" spans="2:13" ht="15.6">
      <c r="B262" s="102"/>
      <c r="K262" s="6"/>
      <c r="L262" s="3"/>
      <c r="M262" s="3"/>
    </row>
    <row r="263" spans="2:13" ht="15.6">
      <c r="B263" s="102"/>
      <c r="K263" s="6"/>
      <c r="L263" s="3"/>
      <c r="M263" s="3"/>
    </row>
    <row r="264" spans="2:13" ht="15.6">
      <c r="B264" s="102"/>
      <c r="K264" s="6"/>
      <c r="L264" s="3"/>
      <c r="M264" s="3"/>
    </row>
    <row r="265" spans="2:13" ht="15.6">
      <c r="B265" s="102"/>
      <c r="K265" s="6"/>
      <c r="L265" s="3"/>
      <c r="M265" s="3"/>
    </row>
    <row r="266" spans="2:13" ht="15.6">
      <c r="B266" s="102"/>
      <c r="K266" s="6"/>
      <c r="L266" s="3"/>
      <c r="M266" s="3"/>
    </row>
    <row r="267" spans="2:13" ht="15.6">
      <c r="B267" s="102"/>
      <c r="K267" s="6"/>
      <c r="L267" s="3"/>
      <c r="M267" s="3"/>
    </row>
    <row r="268" spans="2:13" ht="15.6">
      <c r="B268" s="102"/>
      <c r="K268" s="6"/>
      <c r="L268" s="3"/>
      <c r="M268" s="3"/>
    </row>
    <row r="269" spans="2:13" ht="15.6">
      <c r="B269" s="102"/>
      <c r="K269" s="6"/>
      <c r="L269" s="3"/>
      <c r="M269" s="3"/>
    </row>
    <row r="270" spans="2:13" ht="15.6">
      <c r="B270" s="102"/>
      <c r="K270" s="9"/>
      <c r="L270" s="9"/>
      <c r="M270" s="9"/>
    </row>
    <row r="271" spans="2:13" ht="15.6">
      <c r="B271" s="102"/>
      <c r="K271" s="9"/>
      <c r="L271" s="9"/>
      <c r="M271" s="9"/>
    </row>
    <row r="272" spans="2:13" ht="15.6">
      <c r="B272" s="102"/>
      <c r="K272" s="9"/>
      <c r="L272" s="9"/>
      <c r="M272" s="9"/>
    </row>
    <row r="273" spans="2:13" ht="15.6">
      <c r="B273" s="102"/>
      <c r="K273" s="9"/>
      <c r="L273" s="9"/>
      <c r="M273" s="9"/>
    </row>
    <row r="274" spans="2:13" ht="15.6">
      <c r="B274" s="102"/>
      <c r="K274" s="9"/>
      <c r="L274" s="9"/>
      <c r="M274" s="9"/>
    </row>
    <row r="275" spans="2:13" ht="15.6">
      <c r="B275" s="102"/>
      <c r="K275" s="9"/>
      <c r="L275" s="9"/>
      <c r="M275" s="9"/>
    </row>
    <row r="276" spans="2:13" ht="15.6">
      <c r="B276" s="527"/>
      <c r="K276" s="6"/>
      <c r="L276" s="3"/>
      <c r="M276" s="3"/>
    </row>
    <row r="277" spans="2:13" ht="15.6">
      <c r="B277" s="527"/>
      <c r="K277" s="6"/>
    </row>
    <row r="278" spans="2:13" ht="15.6">
      <c r="B278" s="527"/>
      <c r="K278" s="3"/>
      <c r="L278" s="3"/>
      <c r="M278" s="3"/>
    </row>
    <row r="279" spans="2:13" ht="15.6">
      <c r="B279" s="527"/>
      <c r="K279" s="3"/>
    </row>
    <row r="280" spans="2:13" ht="15.6">
      <c r="B280" s="527"/>
      <c r="K280" s="3"/>
    </row>
    <row r="281" spans="2:13" ht="15.6">
      <c r="B281" s="527"/>
      <c r="K281" s="6"/>
    </row>
    <row r="282" spans="2:13" ht="15.6">
      <c r="B282" s="527"/>
      <c r="K282" s="6"/>
    </row>
    <row r="283" spans="2:13" ht="15.6">
      <c r="B283" s="527"/>
      <c r="K283" s="6"/>
      <c r="L283" s="3"/>
      <c r="M283" s="3"/>
    </row>
    <row r="284" spans="2:13" ht="15.6">
      <c r="B284" s="527"/>
    </row>
    <row r="285" spans="2:13" ht="15.6">
      <c r="B285" s="527"/>
    </row>
    <row r="286" spans="2:13" ht="15.6">
      <c r="B286" s="527"/>
    </row>
    <row r="287" spans="2:13" ht="15.6">
      <c r="B287" s="527"/>
    </row>
    <row r="288" spans="2:13" ht="18" customHeight="1">
      <c r="B288" s="527"/>
    </row>
    <row r="289" spans="2:20" ht="15.6">
      <c r="B289" s="527"/>
    </row>
    <row r="290" spans="2:20" ht="15.6">
      <c r="B290" s="527"/>
      <c r="K290" s="9"/>
      <c r="L290" s="9"/>
      <c r="M290" s="9"/>
    </row>
    <row r="291" spans="2:20" ht="15.6">
      <c r="B291" s="527"/>
      <c r="K291" s="7"/>
      <c r="L291" s="3"/>
      <c r="M291" s="3"/>
    </row>
    <row r="292" spans="2:20" ht="15.6">
      <c r="B292" s="527"/>
      <c r="F292" s="8"/>
      <c r="G292" s="8"/>
      <c r="H292" s="8"/>
      <c r="I292" s="8"/>
      <c r="J292" s="8"/>
    </row>
    <row r="293" spans="2:20" ht="15.6">
      <c r="B293" s="527"/>
      <c r="K293" s="9"/>
      <c r="L293" s="9"/>
      <c r="M293" s="9"/>
    </row>
    <row r="294" spans="2:20" ht="15.6">
      <c r="B294" s="527"/>
      <c r="K294" s="9"/>
      <c r="L294" s="9"/>
      <c r="M294" s="9"/>
    </row>
    <row r="295" spans="2:20" s="5" customFormat="1" ht="16.2" customHeight="1">
      <c r="B295" s="102"/>
      <c r="E295" s="3"/>
      <c r="F295" s="3"/>
      <c r="G295" s="3"/>
      <c r="H295" s="3"/>
      <c r="I295" s="3"/>
      <c r="J295" s="3"/>
      <c r="K295" s="3"/>
      <c r="P295" s="4"/>
      <c r="S295" s="4"/>
      <c r="T295" s="4"/>
    </row>
    <row r="296" spans="2:20" s="5" customFormat="1" ht="16.2" customHeight="1">
      <c r="B296" s="102"/>
      <c r="E296" s="3"/>
      <c r="F296" s="3"/>
      <c r="G296" s="3"/>
      <c r="H296" s="3"/>
      <c r="I296" s="3"/>
      <c r="J296" s="3"/>
      <c r="K296" s="3"/>
      <c r="P296" s="4"/>
      <c r="S296" s="4"/>
      <c r="T296" s="4"/>
    </row>
    <row r="297" spans="2:20" s="5" customFormat="1" ht="16.2" customHeight="1">
      <c r="B297" s="102"/>
      <c r="E297" s="3"/>
      <c r="F297" s="3"/>
      <c r="G297" s="3"/>
      <c r="H297" s="3"/>
      <c r="I297" s="3"/>
      <c r="J297" s="3"/>
      <c r="K297" s="3"/>
      <c r="P297" s="4"/>
      <c r="S297" s="4"/>
      <c r="T297" s="4"/>
    </row>
    <row r="298" spans="2:20" s="5" customFormat="1" ht="14.25" customHeight="1">
      <c r="B298" s="102"/>
      <c r="E298" s="3"/>
      <c r="F298" s="3"/>
      <c r="G298" s="3"/>
      <c r="H298" s="3"/>
      <c r="I298" s="3"/>
      <c r="J298" s="3"/>
      <c r="K298" s="3"/>
      <c r="P298" s="4"/>
      <c r="S298" s="4"/>
      <c r="T298" s="4"/>
    </row>
    <row r="299" spans="2:20" s="5" customFormat="1" ht="14.25" customHeight="1">
      <c r="B299" s="102"/>
      <c r="E299" s="3"/>
      <c r="F299" s="3"/>
      <c r="G299" s="3"/>
      <c r="H299" s="3"/>
      <c r="I299" s="3"/>
      <c r="J299" s="3"/>
      <c r="K299" s="3"/>
      <c r="P299" s="4"/>
      <c r="S299" s="4"/>
      <c r="T299" s="4"/>
    </row>
    <row r="300" spans="2:20" s="5" customFormat="1" ht="14.25" customHeight="1">
      <c r="B300" s="102"/>
      <c r="E300" s="3"/>
      <c r="F300" s="3"/>
      <c r="G300" s="3"/>
      <c r="H300" s="3"/>
      <c r="I300" s="3"/>
      <c r="J300" s="3"/>
      <c r="K300" s="3"/>
      <c r="L300" s="4"/>
      <c r="M300" s="4"/>
      <c r="N300" s="4"/>
      <c r="O300" s="4"/>
      <c r="P300" s="4"/>
      <c r="Q300" s="4"/>
      <c r="R300" s="4"/>
      <c r="S300" s="4"/>
      <c r="T300" s="4"/>
    </row>
    <row r="301" spans="2:20" s="5" customFormat="1" ht="14.25" customHeight="1">
      <c r="B301" s="102"/>
      <c r="E301" s="3"/>
      <c r="F301" s="3"/>
      <c r="G301" s="3"/>
      <c r="H301" s="3"/>
      <c r="I301" s="3"/>
      <c r="J301" s="3"/>
      <c r="K301" s="3"/>
      <c r="L301" s="4"/>
      <c r="M301" s="4"/>
      <c r="N301" s="4"/>
      <c r="O301" s="4"/>
      <c r="P301" s="4"/>
      <c r="Q301" s="4"/>
      <c r="R301" s="4"/>
      <c r="S301" s="4"/>
      <c r="T301" s="4"/>
    </row>
    <row r="302" spans="2:20" s="5" customFormat="1" ht="14.25" customHeight="1">
      <c r="B302" s="102"/>
      <c r="E302" s="3"/>
      <c r="F302" s="3"/>
      <c r="G302" s="3"/>
      <c r="H302" s="3"/>
      <c r="I302" s="3"/>
      <c r="J302" s="3"/>
      <c r="K302" s="3"/>
      <c r="L302" s="4"/>
      <c r="M302" s="4"/>
      <c r="N302" s="4"/>
      <c r="O302" s="4"/>
      <c r="P302" s="4"/>
      <c r="Q302" s="4"/>
      <c r="R302" s="4"/>
      <c r="S302" s="4"/>
      <c r="T302" s="4"/>
    </row>
    <row r="303" spans="2:20" s="5" customFormat="1" ht="14.25" customHeight="1">
      <c r="B303" s="102"/>
      <c r="E303" s="3"/>
      <c r="F303" s="3"/>
      <c r="G303" s="3"/>
      <c r="H303" s="3"/>
      <c r="I303" s="3"/>
      <c r="J303" s="6"/>
      <c r="K303" s="3"/>
      <c r="L303" s="4"/>
      <c r="M303" s="4"/>
      <c r="N303" s="4"/>
      <c r="O303" s="4"/>
      <c r="P303" s="4"/>
      <c r="Q303" s="4"/>
      <c r="R303" s="4"/>
      <c r="S303" s="4"/>
      <c r="T303" s="4"/>
    </row>
    <row r="304" spans="2:20" s="5" customFormat="1" ht="14.25" customHeight="1">
      <c r="B304" s="102"/>
      <c r="E304" s="3"/>
      <c r="F304" s="3"/>
      <c r="G304" s="3"/>
      <c r="H304" s="3"/>
      <c r="I304" s="3"/>
      <c r="J304" s="6"/>
      <c r="K304" s="3"/>
      <c r="L304" s="4"/>
      <c r="M304" s="4"/>
      <c r="N304" s="4"/>
      <c r="O304" s="4"/>
      <c r="P304" s="4"/>
      <c r="Q304" s="4"/>
      <c r="R304" s="4"/>
      <c r="S304" s="4"/>
      <c r="T304" s="4"/>
    </row>
    <row r="305" spans="2:20" s="5" customFormat="1" ht="14.25" customHeight="1">
      <c r="B305" s="102"/>
      <c r="E305" s="3"/>
      <c r="F305" s="3"/>
      <c r="G305" s="3"/>
      <c r="H305" s="3"/>
      <c r="I305" s="3"/>
      <c r="J305" s="3"/>
      <c r="K305" s="3"/>
      <c r="L305" s="4"/>
      <c r="M305" s="4"/>
      <c r="N305" s="4"/>
      <c r="O305" s="4"/>
      <c r="P305" s="4"/>
      <c r="Q305" s="4"/>
      <c r="R305" s="4"/>
      <c r="S305" s="4"/>
      <c r="T305" s="4"/>
    </row>
    <row r="306" spans="2:20" ht="14.25" customHeight="1">
      <c r="B306" s="102"/>
    </row>
    <row r="307" spans="2:20" ht="15.6">
      <c r="B307" s="102"/>
    </row>
    <row r="308" spans="2:20" ht="15.6">
      <c r="B308" s="102"/>
      <c r="K308" s="7"/>
      <c r="L308" s="3"/>
      <c r="M308" s="3"/>
    </row>
    <row r="309" spans="2:20" ht="15.6">
      <c r="B309" s="102"/>
      <c r="K309" s="11"/>
      <c r="L309" s="3"/>
      <c r="M309" s="3"/>
    </row>
    <row r="310" spans="2:20" ht="15.6">
      <c r="B310" s="102"/>
      <c r="K310" s="3"/>
      <c r="L310" s="3"/>
      <c r="M310" s="3"/>
    </row>
    <row r="311" spans="2:20" ht="15.6">
      <c r="B311" s="102"/>
      <c r="K311" s="3"/>
    </row>
    <row r="312" spans="2:20" ht="15.6">
      <c r="B312" s="102"/>
      <c r="K312" s="9"/>
      <c r="L312" s="9"/>
      <c r="M312" s="9"/>
    </row>
    <row r="313" spans="2:20" ht="15.6">
      <c r="B313" s="102"/>
      <c r="F313" s="9"/>
      <c r="G313" s="9"/>
      <c r="H313" s="9"/>
      <c r="I313" s="9"/>
      <c r="J313" s="9"/>
    </row>
    <row r="314" spans="2:20" ht="15.6">
      <c r="B314" s="102"/>
      <c r="F314" s="10"/>
      <c r="G314" s="10"/>
      <c r="H314" s="10"/>
      <c r="I314" s="10"/>
      <c r="J314" s="10"/>
      <c r="K314" s="10"/>
      <c r="L314" s="10"/>
      <c r="M314" s="10"/>
    </row>
    <row r="315" spans="2:20" ht="15.6">
      <c r="B315" s="102"/>
      <c r="K315" s="6"/>
      <c r="L315" s="3"/>
      <c r="M315" s="3"/>
    </row>
    <row r="316" spans="2:20" ht="15.6">
      <c r="B316" s="102"/>
      <c r="K316" s="6"/>
      <c r="L316" s="3"/>
      <c r="M316" s="3"/>
    </row>
    <row r="317" spans="2:20" ht="15.6">
      <c r="B317" s="102"/>
      <c r="K317" s="6"/>
      <c r="L317" s="3"/>
      <c r="M317" s="3"/>
    </row>
    <row r="318" spans="2:20" ht="15.6">
      <c r="B318" s="102"/>
      <c r="K318" s="6"/>
      <c r="L318" s="3"/>
      <c r="M318" s="3"/>
    </row>
    <row r="319" spans="2:20" ht="15.6">
      <c r="B319" s="102"/>
      <c r="K319" s="6"/>
      <c r="L319" s="3"/>
      <c r="M319" s="3"/>
    </row>
    <row r="320" spans="2:20" ht="15.6">
      <c r="B320" s="102"/>
      <c r="K320" s="6"/>
      <c r="L320" s="3"/>
      <c r="M320" s="3"/>
    </row>
    <row r="321" spans="2:13" ht="15.6">
      <c r="B321" s="102"/>
      <c r="K321" s="6"/>
      <c r="L321" s="3"/>
      <c r="M321" s="3"/>
    </row>
    <row r="322" spans="2:13" ht="15.6">
      <c r="B322" s="102"/>
      <c r="K322" s="6"/>
      <c r="L322" s="3"/>
      <c r="M322" s="3"/>
    </row>
    <row r="323" spans="2:13" ht="15.6">
      <c r="B323" s="102"/>
      <c r="K323" s="6"/>
      <c r="L323" s="3"/>
      <c r="M323" s="3"/>
    </row>
    <row r="324" spans="2:13" ht="15.6">
      <c r="B324" s="102"/>
      <c r="K324" s="6"/>
      <c r="L324" s="3"/>
      <c r="M324" s="3"/>
    </row>
    <row r="325" spans="2:13" ht="15.6">
      <c r="B325" s="102"/>
      <c r="K325" s="6"/>
      <c r="L325" s="3"/>
      <c r="M325" s="3"/>
    </row>
    <row r="326" spans="2:13" ht="15.6">
      <c r="B326" s="102"/>
      <c r="K326" s="6"/>
      <c r="L326" s="3"/>
      <c r="M326" s="3"/>
    </row>
    <row r="327" spans="2:13" ht="15.6">
      <c r="B327" s="102"/>
      <c r="K327" s="3"/>
      <c r="L327" s="3"/>
      <c r="M327" s="3"/>
    </row>
    <row r="328" spans="2:13" ht="15.6">
      <c r="B328" s="102"/>
      <c r="K328" s="3"/>
    </row>
    <row r="329" spans="2:13" ht="15.6">
      <c r="B329" s="102"/>
      <c r="K329" s="3"/>
    </row>
    <row r="330" spans="2:13" ht="15.6">
      <c r="B330" s="102"/>
      <c r="K330" s="3"/>
    </row>
    <row r="331" spans="2:13" ht="15.6">
      <c r="B331" s="102"/>
      <c r="K331" s="6"/>
    </row>
    <row r="332" spans="2:13" ht="15.6">
      <c r="B332" s="527"/>
      <c r="K332" s="9"/>
      <c r="L332" s="9"/>
      <c r="M332" s="9"/>
    </row>
    <row r="333" spans="2:13" ht="15.6">
      <c r="B333" s="527"/>
      <c r="F333" s="10"/>
      <c r="G333" s="10"/>
      <c r="H333" s="10"/>
      <c r="I333" s="10"/>
      <c r="J333" s="10"/>
      <c r="K333" s="10"/>
      <c r="L333" s="10"/>
      <c r="M333" s="10"/>
    </row>
    <row r="334" spans="2:13" ht="15.6">
      <c r="B334" s="527"/>
      <c r="F334" s="10"/>
      <c r="G334" s="10"/>
      <c r="H334" s="10"/>
      <c r="I334" s="10"/>
      <c r="J334" s="10"/>
      <c r="K334" s="10"/>
      <c r="L334" s="10"/>
      <c r="M334" s="10"/>
    </row>
    <row r="335" spans="2:13" ht="15.6">
      <c r="B335" s="527"/>
      <c r="F335" s="10"/>
      <c r="G335" s="10"/>
      <c r="H335" s="10"/>
      <c r="I335" s="10"/>
      <c r="J335" s="10"/>
      <c r="K335" s="10"/>
      <c r="L335" s="10"/>
      <c r="M335" s="10"/>
    </row>
    <row r="336" spans="2:13" ht="15.6">
      <c r="B336" s="527"/>
      <c r="K336" s="6"/>
      <c r="L336" s="3"/>
      <c r="M336" s="3"/>
    </row>
    <row r="337" spans="2:13" ht="15.6">
      <c r="B337" s="527"/>
      <c r="K337" s="6"/>
      <c r="L337" s="3"/>
      <c r="M337" s="3"/>
    </row>
    <row r="338" spans="2:13" ht="15" customHeight="1">
      <c r="B338" s="527"/>
      <c r="L338" s="3"/>
      <c r="M338" s="3"/>
    </row>
    <row r="339" spans="2:13" ht="15" customHeight="1">
      <c r="B339" s="527"/>
      <c r="L339" s="3"/>
      <c r="M339" s="3"/>
    </row>
    <row r="340" spans="2:13" ht="15" customHeight="1">
      <c r="B340" s="528"/>
      <c r="L340" s="3"/>
      <c r="M340" s="3"/>
    </row>
    <row r="341" spans="2:13" ht="15" customHeight="1">
      <c r="B341" s="528"/>
      <c r="L341" s="3"/>
      <c r="M341" s="3"/>
    </row>
    <row r="342" spans="2:13" ht="15" customHeight="1">
      <c r="B342" s="528"/>
      <c r="L342" s="3"/>
      <c r="M342" s="3"/>
    </row>
    <row r="343" spans="2:13" ht="15" customHeight="1">
      <c r="B343" s="528"/>
      <c r="L343" s="3"/>
      <c r="M343" s="3"/>
    </row>
    <row r="344" spans="2:13" ht="15.6">
      <c r="B344" s="391"/>
      <c r="K344" s="3"/>
    </row>
    <row r="345" spans="2:13" ht="15.6">
      <c r="B345" s="391"/>
      <c r="K345" s="3"/>
    </row>
    <row r="346" spans="2:13" ht="15.6">
      <c r="B346" s="528"/>
      <c r="K346" s="6"/>
      <c r="L346" s="3"/>
      <c r="M346" s="3"/>
    </row>
    <row r="347" spans="2:13" ht="15.6">
      <c r="B347" s="528"/>
      <c r="K347" s="6"/>
      <c r="L347" s="3"/>
      <c r="M347" s="3"/>
    </row>
    <row r="348" spans="2:13" ht="15.6">
      <c r="B348" s="528"/>
      <c r="K348" s="6"/>
      <c r="L348" s="3"/>
      <c r="M348" s="3"/>
    </row>
    <row r="349" spans="2:13" ht="15.6">
      <c r="B349" s="528"/>
      <c r="K349" s="6"/>
      <c r="L349" s="3"/>
      <c r="M349" s="3"/>
    </row>
    <row r="350" spans="2:13" ht="15.6">
      <c r="B350" s="528"/>
      <c r="K350" s="6"/>
      <c r="L350" s="3"/>
      <c r="M350" s="3"/>
    </row>
    <row r="351" spans="2:13" ht="15.6">
      <c r="B351" s="528"/>
      <c r="K351" s="6"/>
      <c r="L351" s="3"/>
      <c r="M351" s="3"/>
    </row>
    <row r="352" spans="2:13" ht="15.6">
      <c r="B352" s="528"/>
      <c r="K352" s="6"/>
      <c r="L352" s="3"/>
      <c r="M352" s="3"/>
    </row>
    <row r="353" spans="2:13" ht="15.6">
      <c r="B353" s="528"/>
      <c r="K353" s="6"/>
      <c r="L353" s="3"/>
      <c r="M353" s="3"/>
    </row>
    <row r="354" spans="2:13" ht="15.6">
      <c r="B354" s="528"/>
      <c r="K354" s="6"/>
      <c r="L354" s="3"/>
      <c r="M354" s="3"/>
    </row>
    <row r="355" spans="2:13" ht="15.6">
      <c r="B355" s="528"/>
      <c r="K355" s="6"/>
      <c r="L355" s="3"/>
      <c r="M355" s="3"/>
    </row>
    <row r="356" spans="2:13" ht="15.6">
      <c r="B356" s="528"/>
      <c r="K356" s="6"/>
      <c r="L356" s="3"/>
      <c r="M356" s="3"/>
    </row>
    <row r="357" spans="2:13" ht="15.6">
      <c r="B357" s="528"/>
      <c r="K357" s="6"/>
      <c r="L357" s="3"/>
      <c r="M357" s="3"/>
    </row>
    <row r="358" spans="2:13" ht="15.6">
      <c r="B358" s="528"/>
      <c r="L358" s="3"/>
      <c r="M358" s="3"/>
    </row>
    <row r="359" spans="2:13" ht="15.6">
      <c r="B359" s="528"/>
      <c r="K359" s="6"/>
      <c r="L359" s="3"/>
      <c r="M359" s="3"/>
    </row>
    <row r="360" spans="2:13" ht="15.6">
      <c r="B360" s="391"/>
      <c r="K360" s="6"/>
      <c r="L360" s="3"/>
      <c r="M360" s="3"/>
    </row>
    <row r="361" spans="2:13" ht="15.6">
      <c r="B361" s="391"/>
      <c r="K361" s="6"/>
      <c r="L361" s="3"/>
      <c r="M361" s="3"/>
    </row>
    <row r="362" spans="2:13" ht="15.6">
      <c r="B362" s="391"/>
      <c r="K362" s="6"/>
      <c r="L362" s="3"/>
      <c r="M362" s="3"/>
    </row>
    <row r="363" spans="2:13" ht="15.6">
      <c r="B363" s="391"/>
      <c r="K363" s="6"/>
      <c r="L363" s="3"/>
      <c r="M363" s="3"/>
    </row>
    <row r="364" spans="2:13" ht="15.6">
      <c r="B364" s="391"/>
      <c r="F364" s="4"/>
      <c r="G364" s="4"/>
      <c r="H364" s="4"/>
      <c r="I364" s="4"/>
      <c r="J364" s="4"/>
    </row>
    <row r="365" spans="2:13" ht="15.6">
      <c r="B365" s="391"/>
      <c r="F365" s="4"/>
      <c r="G365" s="4"/>
      <c r="H365" s="4"/>
      <c r="I365" s="4"/>
      <c r="J365" s="4"/>
    </row>
    <row r="366" spans="2:13" ht="15.6">
      <c r="B366" s="528"/>
      <c r="K366" s="3"/>
      <c r="L366" s="3"/>
      <c r="M366" s="3"/>
    </row>
    <row r="367" spans="2:13" ht="15.6">
      <c r="B367" s="528"/>
      <c r="K367" s="3"/>
    </row>
    <row r="368" spans="2:13" ht="15.6">
      <c r="B368" s="391"/>
      <c r="K368" s="6"/>
      <c r="L368" s="3"/>
      <c r="M368" s="3"/>
    </row>
    <row r="369" spans="2:13" ht="15.6">
      <c r="B369" s="391"/>
      <c r="K369" s="6"/>
      <c r="L369" s="3"/>
      <c r="M369" s="3"/>
    </row>
    <row r="370" spans="2:13" ht="15.6">
      <c r="B370" s="391"/>
      <c r="K370" s="6"/>
      <c r="L370" s="3"/>
      <c r="M370" s="3"/>
    </row>
    <row r="371" spans="2:13" ht="15.6">
      <c r="B371" s="391"/>
      <c r="K371" s="6"/>
      <c r="L371" s="3"/>
      <c r="M371" s="3"/>
    </row>
    <row r="372" spans="2:13" ht="15.6">
      <c r="B372" s="391"/>
      <c r="K372" s="6"/>
      <c r="L372" s="3"/>
      <c r="M372" s="3"/>
    </row>
    <row r="373" spans="2:13" ht="15.6">
      <c r="B373" s="102"/>
      <c r="K373" s="6"/>
      <c r="L373" s="3"/>
      <c r="M373" s="3"/>
    </row>
    <row r="374" spans="2:13" ht="15.6">
      <c r="B374" s="102"/>
      <c r="K374" s="6"/>
      <c r="L374" s="3"/>
      <c r="M374" s="3"/>
    </row>
    <row r="375" spans="2:13" ht="15.6">
      <c r="B375" s="102"/>
      <c r="K375" s="6"/>
      <c r="L375" s="3"/>
      <c r="M375" s="3"/>
    </row>
    <row r="376" spans="2:13" ht="15.6">
      <c r="B376" s="102"/>
      <c r="K376" s="6"/>
      <c r="L376" s="3"/>
      <c r="M376" s="3"/>
    </row>
    <row r="377" spans="2:13" ht="15.6">
      <c r="B377" s="102"/>
      <c r="K377" s="6"/>
      <c r="L377" s="3"/>
      <c r="M377" s="3"/>
    </row>
    <row r="378" spans="2:13" ht="15.6">
      <c r="B378" s="102"/>
      <c r="K378" s="6"/>
      <c r="L378" s="3"/>
      <c r="M378" s="3"/>
    </row>
    <row r="379" spans="2:13" ht="15.6">
      <c r="B379" s="102"/>
      <c r="K379" s="6"/>
      <c r="L379" s="3"/>
      <c r="M379" s="3"/>
    </row>
    <row r="380" spans="2:13" ht="15.6">
      <c r="B380" s="102"/>
      <c r="L380" s="3"/>
      <c r="M380" s="3"/>
    </row>
    <row r="381" spans="2:13" ht="15.6">
      <c r="B381" s="102"/>
      <c r="K381" s="6"/>
      <c r="L381" s="3"/>
      <c r="M381" s="3"/>
    </row>
    <row r="382" spans="2:13" ht="15.6">
      <c r="B382" s="527"/>
      <c r="K382" s="6"/>
      <c r="L382" s="3"/>
      <c r="M382" s="3"/>
    </row>
    <row r="383" spans="2:13" ht="15.6">
      <c r="B383" s="527"/>
      <c r="K383" s="6"/>
      <c r="L383" s="3"/>
      <c r="M383" s="3"/>
    </row>
    <row r="384" spans="2:13" ht="15.6">
      <c r="B384" s="527"/>
      <c r="K384" s="6"/>
      <c r="L384" s="3"/>
      <c r="M384" s="3"/>
    </row>
    <row r="385" spans="2:13" ht="15.6">
      <c r="B385" s="527"/>
      <c r="K385" s="6"/>
      <c r="L385" s="3"/>
      <c r="M385" s="3"/>
    </row>
    <row r="386" spans="2:13" ht="15.6">
      <c r="B386" s="527"/>
    </row>
    <row r="387" spans="2:13" ht="15.6">
      <c r="B387" s="527"/>
    </row>
    <row r="388" spans="2:13" ht="15.6">
      <c r="B388" s="527"/>
    </row>
    <row r="389" spans="2:13" ht="15.6">
      <c r="B389" s="527"/>
    </row>
    <row r="390" spans="2:13" ht="15.6">
      <c r="B390" s="527"/>
    </row>
    <row r="391" spans="2:13" ht="15.6">
      <c r="B391" s="527"/>
    </row>
    <row r="392" spans="2:13" ht="15.6">
      <c r="B392" s="527"/>
    </row>
    <row r="393" spans="2:13" ht="15.6">
      <c r="B393" s="527"/>
    </row>
    <row r="394" spans="2:13" ht="15.6">
      <c r="B394" s="527"/>
      <c r="K394" s="9"/>
      <c r="L394" s="9"/>
      <c r="M394" s="9"/>
    </row>
    <row r="395" spans="2:13" ht="15.6">
      <c r="B395" s="527"/>
      <c r="K395" s="11"/>
      <c r="L395" s="3"/>
      <c r="M395" s="3"/>
    </row>
    <row r="396" spans="2:13" ht="15.6">
      <c r="B396" s="527"/>
      <c r="K396" s="3"/>
      <c r="L396" s="3"/>
      <c r="M396" s="3"/>
    </row>
    <row r="397" spans="2:13" ht="15.6">
      <c r="B397" s="527"/>
      <c r="K397" s="3"/>
    </row>
    <row r="398" spans="2:13" ht="15.6">
      <c r="B398" s="527"/>
      <c r="K398" s="9"/>
      <c r="L398" s="9"/>
      <c r="M398" s="9"/>
    </row>
    <row r="399" spans="2:13" ht="15.6">
      <c r="B399" s="527"/>
      <c r="F399" s="9"/>
      <c r="G399" s="9"/>
      <c r="H399" s="9"/>
      <c r="I399" s="9"/>
      <c r="J399" s="9"/>
    </row>
    <row r="400" spans="2:13" ht="15.6">
      <c r="B400" s="527"/>
      <c r="F400" s="10"/>
      <c r="G400" s="10"/>
      <c r="H400" s="10"/>
      <c r="I400" s="10"/>
      <c r="J400" s="10"/>
      <c r="K400" s="10"/>
      <c r="L400" s="10"/>
      <c r="M400" s="10"/>
    </row>
    <row r="401" spans="2:13" ht="15.6">
      <c r="B401" s="102"/>
      <c r="K401" s="6"/>
      <c r="L401" s="3"/>
      <c r="M401" s="3"/>
    </row>
    <row r="402" spans="2:13" ht="17.25" customHeight="1">
      <c r="B402" s="102"/>
      <c r="K402" s="6"/>
      <c r="L402" s="3"/>
      <c r="M402" s="3"/>
    </row>
    <row r="403" spans="2:13" ht="15.6">
      <c r="B403" s="102"/>
      <c r="K403" s="6"/>
      <c r="L403" s="3"/>
      <c r="M403" s="3"/>
    </row>
    <row r="404" spans="2:13" ht="15.6">
      <c r="B404" s="102"/>
      <c r="K404" s="6"/>
      <c r="L404" s="3"/>
      <c r="M404" s="3"/>
    </row>
    <row r="405" spans="2:13" ht="15.6">
      <c r="B405" s="102"/>
      <c r="K405" s="6"/>
      <c r="L405" s="3"/>
      <c r="M405" s="3"/>
    </row>
    <row r="406" spans="2:13" ht="15.6">
      <c r="B406" s="102"/>
      <c r="K406" s="6"/>
      <c r="L406" s="3"/>
      <c r="M406" s="3"/>
    </row>
    <row r="407" spans="2:13" ht="15.6">
      <c r="B407" s="529"/>
      <c r="K407" s="6"/>
      <c r="L407" s="3"/>
      <c r="M407" s="3"/>
    </row>
    <row r="408" spans="2:13" ht="15.6">
      <c r="B408" s="529"/>
      <c r="K408" s="6"/>
      <c r="L408" s="3"/>
      <c r="M408" s="3"/>
    </row>
    <row r="409" spans="2:13" ht="15.6">
      <c r="B409" s="301"/>
      <c r="K409" s="6"/>
      <c r="L409" s="3"/>
      <c r="M409" s="3"/>
    </row>
    <row r="410" spans="2:13" ht="15.6">
      <c r="B410" s="301"/>
      <c r="K410" s="6"/>
      <c r="L410" s="3"/>
      <c r="M410" s="3"/>
    </row>
    <row r="411" spans="2:13" ht="15.6">
      <c r="B411" s="301"/>
      <c r="K411" s="6"/>
      <c r="L411" s="3"/>
      <c r="M411" s="3"/>
    </row>
    <row r="412" spans="2:13" ht="15.6">
      <c r="B412" s="301"/>
      <c r="K412" s="6"/>
      <c r="L412" s="3"/>
      <c r="M412" s="3"/>
    </row>
    <row r="413" spans="2:13" ht="15.6">
      <c r="B413" s="301"/>
      <c r="K413" s="6"/>
      <c r="L413" s="3"/>
      <c r="M413" s="3"/>
    </row>
    <row r="414" spans="2:13" ht="15.6">
      <c r="B414" s="530"/>
      <c r="K414" s="6"/>
      <c r="L414" s="3"/>
      <c r="M414" s="3"/>
    </row>
    <row r="415" spans="2:13" ht="15.6">
      <c r="B415" s="530"/>
      <c r="K415" s="6"/>
      <c r="L415" s="3"/>
      <c r="M415" s="3"/>
    </row>
    <row r="416" spans="2:13" ht="15.6">
      <c r="B416" s="530"/>
      <c r="K416" s="6"/>
      <c r="L416" s="3"/>
      <c r="M416" s="3"/>
    </row>
    <row r="417" spans="2:13" ht="15.6">
      <c r="B417" s="530"/>
      <c r="K417" s="6"/>
      <c r="L417" s="3"/>
      <c r="M417" s="3"/>
    </row>
    <row r="418" spans="2:13" ht="15.6">
      <c r="B418" s="301"/>
      <c r="L418" s="3"/>
      <c r="M418" s="3"/>
    </row>
    <row r="419" spans="2:13" ht="15.6">
      <c r="B419" s="301"/>
      <c r="L419" s="3"/>
      <c r="M419" s="3"/>
    </row>
    <row r="420" spans="2:13" ht="15.6">
      <c r="B420" s="301"/>
      <c r="L420" s="3"/>
      <c r="M420" s="3"/>
    </row>
    <row r="421" spans="2:13" ht="15.6">
      <c r="B421" s="301"/>
      <c r="L421" s="3"/>
      <c r="M421" s="3"/>
    </row>
    <row r="422" spans="2:13" ht="15.6">
      <c r="B422" s="301"/>
      <c r="L422" s="3"/>
      <c r="M422" s="3"/>
    </row>
    <row r="423" spans="2:13" ht="15.6">
      <c r="B423" s="301"/>
      <c r="L423" s="3"/>
      <c r="M423" s="3"/>
    </row>
    <row r="424" spans="2:13" ht="15.6">
      <c r="B424" s="391"/>
      <c r="L424" s="3"/>
      <c r="M424" s="3"/>
    </row>
    <row r="425" spans="2:13" ht="15.6">
      <c r="B425" s="391"/>
      <c r="L425" s="3"/>
      <c r="M425" s="3"/>
    </row>
    <row r="426" spans="2:13" ht="15.6">
      <c r="B426" s="391"/>
      <c r="L426" s="3"/>
      <c r="M426" s="3"/>
    </row>
    <row r="427" spans="2:13" ht="15.6">
      <c r="B427" s="391"/>
      <c r="L427" s="3"/>
      <c r="M427" s="3"/>
    </row>
    <row r="428" spans="2:13" ht="15.6">
      <c r="B428" s="529"/>
      <c r="L428" s="3"/>
      <c r="M428" s="3"/>
    </row>
    <row r="429" spans="2:13" ht="15.6">
      <c r="B429" s="529"/>
      <c r="L429" s="3"/>
      <c r="M429" s="3"/>
    </row>
    <row r="430" spans="2:13" ht="15.6">
      <c r="B430" s="529"/>
      <c r="L430" s="3"/>
      <c r="M430" s="3"/>
    </row>
    <row r="431" spans="2:13" ht="15.6">
      <c r="B431" s="102"/>
      <c r="L431" s="3"/>
      <c r="M431" s="3"/>
    </row>
    <row r="432" spans="2:13" ht="15.6">
      <c r="B432" s="102"/>
      <c r="L432" s="3"/>
      <c r="M432" s="3"/>
    </row>
    <row r="433" spans="2:13" ht="15.6">
      <c r="B433" s="102"/>
      <c r="L433" s="3"/>
      <c r="M433" s="3"/>
    </row>
    <row r="434" spans="2:13" ht="15.6">
      <c r="B434" s="391"/>
      <c r="L434" s="3"/>
      <c r="M434" s="3"/>
    </row>
    <row r="435" spans="2:13" ht="15.6">
      <c r="B435" s="391"/>
      <c r="L435" s="3"/>
      <c r="M435" s="3"/>
    </row>
    <row r="436" spans="2:13" ht="15.6">
      <c r="B436" s="391"/>
      <c r="L436" s="3"/>
      <c r="M436" s="3"/>
    </row>
    <row r="437" spans="2:13" ht="15.6">
      <c r="B437" s="391"/>
      <c r="L437" s="3"/>
      <c r="M437" s="3"/>
    </row>
    <row r="438" spans="2:13" ht="15.6">
      <c r="B438" s="391"/>
      <c r="L438" s="3"/>
      <c r="M438" s="3"/>
    </row>
    <row r="439" spans="2:13" ht="15.6">
      <c r="B439" s="528"/>
      <c r="L439" s="3"/>
      <c r="M439" s="3"/>
    </row>
    <row r="440" spans="2:13" ht="15.6">
      <c r="B440" s="528"/>
      <c r="L440" s="3"/>
      <c r="M440" s="3"/>
    </row>
    <row r="441" spans="2:13" ht="15.6">
      <c r="B441" s="528"/>
      <c r="L441" s="3"/>
      <c r="M441" s="3"/>
    </row>
    <row r="442" spans="2:13" ht="15.6">
      <c r="B442" s="528"/>
      <c r="L442" s="3"/>
      <c r="M442" s="3"/>
    </row>
    <row r="443" spans="2:13" ht="15.6">
      <c r="B443" s="391"/>
      <c r="L443" s="3"/>
      <c r="M443" s="3"/>
    </row>
    <row r="444" spans="2:13" ht="15.6">
      <c r="B444" s="79"/>
      <c r="L444" s="3"/>
      <c r="M444" s="3"/>
    </row>
    <row r="445" spans="2:13" ht="15.6">
      <c r="B445" s="79"/>
      <c r="L445" s="3"/>
      <c r="M445" s="3"/>
    </row>
    <row r="446" spans="2:13" ht="15.6">
      <c r="B446" s="531"/>
      <c r="L446" s="3"/>
      <c r="M446" s="3"/>
    </row>
    <row r="447" spans="2:13" ht="15.6">
      <c r="B447" s="531"/>
      <c r="L447" s="3"/>
      <c r="M447" s="3"/>
    </row>
    <row r="448" spans="2:13" ht="15.6">
      <c r="B448" s="531"/>
      <c r="L448" s="3"/>
      <c r="M448" s="3"/>
    </row>
    <row r="449" spans="2:13" ht="15.6">
      <c r="B449" s="531"/>
      <c r="L449" s="3"/>
      <c r="M449" s="3"/>
    </row>
    <row r="450" spans="2:13" ht="15.6">
      <c r="B450" s="531"/>
      <c r="L450" s="3"/>
      <c r="M450" s="3"/>
    </row>
    <row r="451" spans="2:13" ht="15.6">
      <c r="B451" s="531"/>
      <c r="K451" s="6"/>
      <c r="L451" s="3"/>
      <c r="M451" s="3"/>
    </row>
    <row r="452" spans="2:13" ht="15.6">
      <c r="B452" s="531"/>
      <c r="K452" s="6"/>
      <c r="L452" s="3"/>
      <c r="M452" s="3"/>
    </row>
    <row r="453" spans="2:13" ht="15.6">
      <c r="B453" s="79"/>
      <c r="K453" s="6"/>
      <c r="L453" s="3"/>
      <c r="M453" s="3"/>
    </row>
    <row r="454" spans="2:13" ht="15.6">
      <c r="B454" s="79"/>
      <c r="K454" s="6"/>
      <c r="L454" s="3"/>
      <c r="M454" s="3"/>
    </row>
    <row r="455" spans="2:13" ht="15.6">
      <c r="B455" s="79"/>
      <c r="K455" s="6"/>
      <c r="L455" s="3"/>
      <c r="M455" s="3"/>
    </row>
    <row r="456" spans="2:13" ht="15.6">
      <c r="B456" s="79"/>
      <c r="K456" s="6"/>
      <c r="L456" s="3"/>
      <c r="M456" s="3"/>
    </row>
    <row r="457" spans="2:13" ht="15.6">
      <c r="B457" s="79"/>
      <c r="K457" s="6"/>
      <c r="L457" s="3"/>
      <c r="M457" s="3"/>
    </row>
    <row r="458" spans="2:13" ht="15.6">
      <c r="B458" s="79"/>
      <c r="K458" s="6"/>
      <c r="L458" s="3"/>
      <c r="M458" s="3"/>
    </row>
    <row r="459" spans="2:13" ht="15.6">
      <c r="B459" s="79"/>
      <c r="F459" s="12"/>
      <c r="G459" s="12"/>
      <c r="H459" s="12"/>
      <c r="I459" s="12"/>
      <c r="J459" s="12"/>
      <c r="K459" s="12"/>
      <c r="L459" s="12"/>
      <c r="M459" s="12"/>
    </row>
    <row r="460" spans="2:13" ht="15.6">
      <c r="B460" s="79"/>
      <c r="K460" s="6"/>
      <c r="L460" s="3"/>
      <c r="M460" s="3"/>
    </row>
    <row r="461" spans="2:13" ht="15.6">
      <c r="B461" s="79"/>
      <c r="K461" s="6"/>
    </row>
    <row r="462" spans="2:13" ht="15.6">
      <c r="B462" s="79"/>
      <c r="K462" s="3"/>
      <c r="L462" s="3"/>
      <c r="M462" s="3"/>
    </row>
    <row r="463" spans="2:13" ht="15.6">
      <c r="B463" s="79"/>
      <c r="K463" s="3"/>
    </row>
    <row r="464" spans="2:13" ht="15.6">
      <c r="B464" s="531"/>
      <c r="K464" s="6"/>
    </row>
    <row r="465" spans="2:13" ht="15.6">
      <c r="B465" s="531"/>
      <c r="K465" s="6"/>
      <c r="L465" s="3"/>
      <c r="M465" s="3"/>
    </row>
    <row r="466" spans="2:13" ht="15.6">
      <c r="B466" s="531"/>
    </row>
    <row r="467" spans="2:13" ht="15.6">
      <c r="B467" s="531"/>
    </row>
    <row r="468" spans="2:13" ht="15.6">
      <c r="B468" s="531"/>
    </row>
    <row r="469" spans="2:13" ht="15.6">
      <c r="B469" s="531"/>
    </row>
    <row r="470" spans="2:13" ht="15.6">
      <c r="B470" s="531"/>
    </row>
    <row r="471" spans="2:13" ht="15.6">
      <c r="B471" s="531"/>
      <c r="K471" s="9"/>
      <c r="L471" s="9"/>
      <c r="M471" s="9"/>
    </row>
    <row r="472" spans="2:13" ht="15.6">
      <c r="B472" s="531"/>
      <c r="K472" s="11"/>
      <c r="L472" s="3"/>
      <c r="M472" s="3"/>
    </row>
    <row r="473" spans="2:13" ht="15.6">
      <c r="B473" s="553"/>
      <c r="K473" s="3"/>
      <c r="L473" s="3"/>
      <c r="M473" s="3"/>
    </row>
    <row r="474" spans="2:13" ht="17.25" customHeight="1">
      <c r="B474" s="553"/>
      <c r="K474" s="3"/>
    </row>
    <row r="475" spans="2:13" ht="15.6">
      <c r="B475" s="553"/>
      <c r="K475" s="9"/>
      <c r="L475" s="9"/>
      <c r="M475" s="9"/>
    </row>
    <row r="476" spans="2:13" ht="15.6">
      <c r="B476" s="553"/>
      <c r="F476" s="9"/>
      <c r="G476" s="9"/>
      <c r="H476" s="9"/>
      <c r="I476" s="9"/>
      <c r="J476" s="9"/>
    </row>
    <row r="477" spans="2:13" ht="15.6">
      <c r="B477" s="553"/>
      <c r="F477" s="10"/>
      <c r="G477" s="10"/>
      <c r="H477" s="10"/>
      <c r="I477" s="10"/>
      <c r="J477" s="10"/>
      <c r="K477" s="10"/>
      <c r="L477" s="10"/>
      <c r="M477" s="10"/>
    </row>
    <row r="478" spans="2:13" ht="15.6">
      <c r="B478" s="553"/>
      <c r="K478" s="6"/>
      <c r="L478" s="3"/>
      <c r="M478" s="3"/>
    </row>
    <row r="479" spans="2:13" ht="15.6">
      <c r="B479" s="553"/>
      <c r="K479" s="6"/>
      <c r="L479" s="3"/>
      <c r="M479" s="3"/>
    </row>
    <row r="480" spans="2:13" ht="15.6">
      <c r="B480" s="553"/>
      <c r="K480" s="6"/>
      <c r="L480" s="3"/>
      <c r="M480" s="3"/>
    </row>
    <row r="481" spans="2:13" ht="15.6">
      <c r="B481" s="553"/>
      <c r="K481" s="6"/>
      <c r="L481" s="3"/>
      <c r="M481" s="3"/>
    </row>
    <row r="482" spans="2:13" ht="15.6">
      <c r="B482" s="553"/>
      <c r="K482" s="6"/>
      <c r="L482" s="3"/>
      <c r="M482" s="3"/>
    </row>
    <row r="483" spans="2:13" ht="15.6">
      <c r="B483" s="553"/>
      <c r="K483" s="6"/>
      <c r="L483" s="3"/>
      <c r="M483" s="3"/>
    </row>
    <row r="484" spans="2:13" ht="15.6">
      <c r="B484" s="79"/>
      <c r="K484" s="6"/>
      <c r="L484" s="3"/>
      <c r="M484" s="3"/>
    </row>
    <row r="485" spans="2:13" ht="15.6">
      <c r="B485" s="79"/>
      <c r="K485" s="6"/>
      <c r="L485" s="3"/>
      <c r="M485" s="3"/>
    </row>
    <row r="486" spans="2:13" ht="15.6">
      <c r="B486" s="79"/>
      <c r="K486" s="3"/>
      <c r="L486" s="3"/>
      <c r="M486" s="3"/>
    </row>
    <row r="487" spans="2:13" ht="15.6">
      <c r="B487" s="79"/>
      <c r="K487" s="3"/>
      <c r="L487" s="3"/>
      <c r="M487" s="3"/>
    </row>
    <row r="488" spans="2:13" ht="15.6">
      <c r="B488" s="79"/>
      <c r="K488" s="3"/>
      <c r="L488" s="3"/>
      <c r="M488" s="3"/>
    </row>
    <row r="489" spans="2:13" ht="15.6">
      <c r="B489" s="79"/>
      <c r="K489" s="3"/>
    </row>
    <row r="490" spans="2:13" ht="15.6">
      <c r="B490" s="79"/>
      <c r="K490" s="3"/>
    </row>
    <row r="491" spans="2:13" ht="15.6">
      <c r="B491" s="79"/>
      <c r="K491" s="3"/>
    </row>
    <row r="492" spans="2:13" ht="15.6">
      <c r="B492" s="79"/>
      <c r="K492" s="3"/>
    </row>
    <row r="493" spans="2:13" ht="15.6">
      <c r="B493" s="531"/>
      <c r="K493" s="6"/>
      <c r="L493" s="3"/>
      <c r="M493" s="3"/>
    </row>
    <row r="494" spans="2:13" ht="15.6">
      <c r="B494" s="531"/>
      <c r="K494" s="6"/>
      <c r="L494" s="3"/>
      <c r="M494" s="3"/>
    </row>
    <row r="495" spans="2:13" ht="15.6">
      <c r="B495" s="531"/>
      <c r="K495" s="6"/>
      <c r="L495" s="3"/>
      <c r="M495" s="3"/>
    </row>
    <row r="496" spans="2:13" ht="15.6">
      <c r="B496" s="531"/>
    </row>
    <row r="497" spans="2:13" ht="15.6">
      <c r="B497" s="301"/>
      <c r="L497" s="3"/>
      <c r="M497" s="3"/>
    </row>
    <row r="498" spans="2:13" ht="15.6">
      <c r="B498" s="79"/>
    </row>
    <row r="499" spans="2:13" ht="15.6">
      <c r="B499" s="79"/>
    </row>
    <row r="500" spans="2:13" ht="15.6">
      <c r="B500" s="79"/>
    </row>
    <row r="501" spans="2:13" ht="15.6">
      <c r="B501" s="79"/>
    </row>
    <row r="502" spans="2:13" ht="15.6">
      <c r="B502" s="79"/>
    </row>
    <row r="503" spans="2:13" ht="15.6">
      <c r="B503" s="79"/>
    </row>
    <row r="504" spans="2:13" ht="15.6">
      <c r="B504" s="79"/>
    </row>
    <row r="505" spans="2:13" ht="15.6">
      <c r="B505" s="79"/>
    </row>
    <row r="506" spans="2:13" ht="15.6">
      <c r="B506" s="79"/>
    </row>
    <row r="507" spans="2:13" ht="15.6">
      <c r="B507" s="79"/>
    </row>
    <row r="508" spans="2:13" ht="15.6">
      <c r="B508" s="79"/>
    </row>
    <row r="509" spans="2:13" ht="15.6">
      <c r="B509" s="79"/>
    </row>
    <row r="510" spans="2:13" ht="15.6">
      <c r="B510" s="79"/>
    </row>
    <row r="511" spans="2:13" ht="15.6">
      <c r="B511" s="79"/>
    </row>
    <row r="512" spans="2:13" ht="15.6">
      <c r="B512" s="79"/>
    </row>
    <row r="513" spans="2:2" ht="15.6">
      <c r="B513" s="79"/>
    </row>
    <row r="514" spans="2:2" ht="15.6">
      <c r="B514" s="79"/>
    </row>
    <row r="515" spans="2:2" ht="15.6">
      <c r="B515" s="79"/>
    </row>
    <row r="516" spans="2:2" ht="15.6">
      <c r="B516" s="79"/>
    </row>
    <row r="517" spans="2:2" ht="15.6">
      <c r="B517" s="79"/>
    </row>
    <row r="518" spans="2:2" ht="15.6">
      <c r="B518" s="79"/>
    </row>
    <row r="519" spans="2:2" ht="15.6">
      <c r="B519" s="79"/>
    </row>
    <row r="520" spans="2:2" ht="15.6">
      <c r="B520" s="79"/>
    </row>
    <row r="521" spans="2:2" ht="15.6">
      <c r="B521" s="79"/>
    </row>
    <row r="522" spans="2:2" ht="15.6">
      <c r="B522" s="79"/>
    </row>
    <row r="523" spans="2:2" ht="15.6">
      <c r="B523" s="79"/>
    </row>
    <row r="524" spans="2:2" ht="15.6">
      <c r="B524" s="79"/>
    </row>
    <row r="525" spans="2:2" ht="15.6">
      <c r="B525" s="79"/>
    </row>
    <row r="526" spans="2:2" ht="15.6">
      <c r="B526" s="79"/>
    </row>
    <row r="527" spans="2:2" ht="15.6">
      <c r="B527" s="79"/>
    </row>
    <row r="528" spans="2:2" ht="15.6">
      <c r="B528" s="79"/>
    </row>
    <row r="529" spans="2:2" ht="15.6">
      <c r="B529" s="79"/>
    </row>
    <row r="530" spans="2:2" ht="15.6">
      <c r="B530" s="79"/>
    </row>
    <row r="531" spans="2:2" ht="15.6">
      <c r="B531" s="79"/>
    </row>
    <row r="532" spans="2:2" ht="15.6">
      <c r="B532" s="79"/>
    </row>
    <row r="533" spans="2:2" ht="15.6">
      <c r="B533" s="79"/>
    </row>
    <row r="534" spans="2:2" ht="15.6">
      <c r="B534" s="79"/>
    </row>
    <row r="535" spans="2:2" ht="15.6">
      <c r="B535" s="79"/>
    </row>
    <row r="536" spans="2:2" ht="15.6">
      <c r="B536" s="79"/>
    </row>
    <row r="537" spans="2:2" ht="15.6">
      <c r="B537" s="79"/>
    </row>
    <row r="538" spans="2:2" ht="15.6">
      <c r="B538" s="79"/>
    </row>
    <row r="539" spans="2:2" ht="15.6">
      <c r="B539" s="79"/>
    </row>
    <row r="540" spans="2:2" ht="15.6">
      <c r="B540" s="79"/>
    </row>
    <row r="541" spans="2:2" ht="15.6">
      <c r="B541" s="79"/>
    </row>
    <row r="542" spans="2:2" ht="15.6">
      <c r="B542" s="79"/>
    </row>
    <row r="543" spans="2:2" ht="15.6">
      <c r="B543" s="79"/>
    </row>
    <row r="544" spans="2:2" ht="15.6">
      <c r="B544" s="79"/>
    </row>
    <row r="545" spans="2:2" ht="15.6">
      <c r="B545" s="79"/>
    </row>
    <row r="546" spans="2:2" ht="15.6">
      <c r="B546" s="79"/>
    </row>
    <row r="547" spans="2:2" ht="15.6">
      <c r="B547" s="79"/>
    </row>
    <row r="548" spans="2:2" ht="15.6">
      <c r="B548" s="79"/>
    </row>
    <row r="549" spans="2:2" ht="15.6">
      <c r="B549" s="79"/>
    </row>
    <row r="550" spans="2:2" ht="15.6">
      <c r="B550" s="79"/>
    </row>
    <row r="551" spans="2:2" ht="15.6">
      <c r="B551" s="79"/>
    </row>
    <row r="552" spans="2:2" ht="15.6">
      <c r="B552" s="79"/>
    </row>
    <row r="553" spans="2:2" ht="15.6">
      <c r="B553" s="79"/>
    </row>
    <row r="554" spans="2:2" ht="15.6">
      <c r="B554" s="79"/>
    </row>
    <row r="555" spans="2:2" ht="15.6">
      <c r="B555" s="79"/>
    </row>
    <row r="556" spans="2:2" ht="15.6">
      <c r="B556" s="79"/>
    </row>
    <row r="557" spans="2:2" ht="15.6">
      <c r="B557" s="79"/>
    </row>
    <row r="558" spans="2:2" ht="15.6">
      <c r="B558" s="79"/>
    </row>
    <row r="559" spans="2:2" ht="15.6">
      <c r="B559" s="79"/>
    </row>
    <row r="560" spans="2:2" ht="15.6">
      <c r="B560" s="79"/>
    </row>
    <row r="561" spans="2:2" ht="15.6">
      <c r="B561" s="79"/>
    </row>
    <row r="562" spans="2:2" ht="15.6">
      <c r="B562" s="79"/>
    </row>
    <row r="563" spans="2:2" ht="15.6">
      <c r="B563" s="79"/>
    </row>
    <row r="564" spans="2:2" ht="15.6">
      <c r="B564" s="79"/>
    </row>
    <row r="565" spans="2:2" ht="15.6">
      <c r="B565" s="79"/>
    </row>
    <row r="566" spans="2:2" ht="15.6">
      <c r="B566" s="79"/>
    </row>
    <row r="567" spans="2:2" ht="15.6">
      <c r="B567" s="79"/>
    </row>
    <row r="568" spans="2:2" ht="15.6">
      <c r="B568" s="79"/>
    </row>
    <row r="569" spans="2:2" ht="15.6">
      <c r="B569" s="79"/>
    </row>
    <row r="570" spans="2:2" ht="15.6">
      <c r="B570" s="79"/>
    </row>
    <row r="571" spans="2:2" ht="15.6">
      <c r="B571" s="79"/>
    </row>
    <row r="572" spans="2:2" ht="15.6">
      <c r="B572" s="79"/>
    </row>
    <row r="573" spans="2:2" ht="15.6">
      <c r="B573" s="79"/>
    </row>
    <row r="574" spans="2:2" ht="15.6">
      <c r="B574" s="79"/>
    </row>
    <row r="575" spans="2:2" ht="15.6">
      <c r="B575" s="79"/>
    </row>
    <row r="576" spans="2:2" ht="15.6">
      <c r="B576" s="79"/>
    </row>
    <row r="577" spans="2:2" ht="15.6">
      <c r="B577" s="79"/>
    </row>
    <row r="578" spans="2:2" ht="15.6">
      <c r="B578" s="79"/>
    </row>
    <row r="579" spans="2:2" ht="15.6">
      <c r="B579" s="79"/>
    </row>
    <row r="580" spans="2:2" ht="15.6">
      <c r="B580" s="79"/>
    </row>
    <row r="581" spans="2:2" ht="15.6">
      <c r="B581" s="79"/>
    </row>
    <row r="582" spans="2:2" ht="15.6">
      <c r="B582" s="79"/>
    </row>
    <row r="583" spans="2:2" ht="15.6">
      <c r="B583" s="79"/>
    </row>
    <row r="584" spans="2:2" ht="15.6">
      <c r="B584" s="79"/>
    </row>
    <row r="585" spans="2:2" ht="15.6">
      <c r="B585" s="79"/>
    </row>
    <row r="586" spans="2:2" ht="15.6">
      <c r="B586" s="79"/>
    </row>
    <row r="587" spans="2:2" ht="15.6">
      <c r="B587" s="79"/>
    </row>
    <row r="588" spans="2:2" ht="15.6">
      <c r="B588" s="79"/>
    </row>
    <row r="589" spans="2:2" ht="15.6">
      <c r="B589" s="79"/>
    </row>
    <row r="590" spans="2:2" ht="15.6">
      <c r="B590" s="79"/>
    </row>
    <row r="591" spans="2:2" ht="15.6">
      <c r="B591" s="79"/>
    </row>
    <row r="592" spans="2:2" ht="15.6">
      <c r="B592" s="79"/>
    </row>
    <row r="593" spans="2:2" ht="15.6">
      <c r="B593" s="79"/>
    </row>
    <row r="594" spans="2:2" ht="15.6">
      <c r="B594" s="79"/>
    </row>
    <row r="595" spans="2:2" ht="15.6">
      <c r="B595" s="79"/>
    </row>
    <row r="596" spans="2:2" ht="15.6">
      <c r="B596" s="79"/>
    </row>
    <row r="597" spans="2:2" ht="15.6">
      <c r="B597" s="79"/>
    </row>
    <row r="598" spans="2:2" ht="15.6">
      <c r="B598" s="79"/>
    </row>
    <row r="599" spans="2:2" ht="15.6">
      <c r="B599" s="79"/>
    </row>
    <row r="600" spans="2:2" ht="15.6">
      <c r="B600" s="79"/>
    </row>
    <row r="601" spans="2:2" ht="15.6">
      <c r="B601" s="79"/>
    </row>
    <row r="602" spans="2:2" ht="15.6">
      <c r="B602" s="79"/>
    </row>
    <row r="603" spans="2:2" ht="15.6">
      <c r="B603" s="79"/>
    </row>
    <row r="604" spans="2:2" ht="15.6">
      <c r="B604" s="79"/>
    </row>
    <row r="605" spans="2:2" ht="15.6">
      <c r="B605" s="79"/>
    </row>
    <row r="606" spans="2:2" ht="15.6">
      <c r="B606" s="79"/>
    </row>
    <row r="607" spans="2:2" ht="15.6">
      <c r="B607" s="79"/>
    </row>
    <row r="608" spans="2:2" ht="15.6">
      <c r="B608" s="79"/>
    </row>
    <row r="609" spans="2:2" ht="15.6">
      <c r="B609" s="79"/>
    </row>
    <row r="610" spans="2:2" ht="15.6">
      <c r="B610" s="79"/>
    </row>
    <row r="611" spans="2:2" ht="15.6">
      <c r="B611" s="79"/>
    </row>
    <row r="612" spans="2:2" ht="15.6">
      <c r="B612" s="79"/>
    </row>
    <row r="613" spans="2:2" ht="15.6">
      <c r="B613" s="79"/>
    </row>
    <row r="614" spans="2:2" ht="15.6">
      <c r="B614" s="79"/>
    </row>
    <row r="615" spans="2:2" ht="15.6">
      <c r="B615" s="79"/>
    </row>
    <row r="616" spans="2:2" ht="15.6">
      <c r="B616" s="79"/>
    </row>
    <row r="617" spans="2:2" ht="15.6">
      <c r="B617" s="79"/>
    </row>
    <row r="618" spans="2:2" ht="15.6">
      <c r="B618" s="79"/>
    </row>
    <row r="619" spans="2:2" ht="15.6">
      <c r="B619" s="79"/>
    </row>
    <row r="620" spans="2:2" ht="15.6">
      <c r="B620" s="79"/>
    </row>
    <row r="621" spans="2:2" ht="15.6">
      <c r="B621" s="79"/>
    </row>
    <row r="622" spans="2:2" ht="15.6">
      <c r="B622" s="79"/>
    </row>
    <row r="623" spans="2:2" ht="15.6">
      <c r="B623" s="79"/>
    </row>
    <row r="624" spans="2:2" ht="15.6">
      <c r="B624" s="79"/>
    </row>
    <row r="625" spans="2:2" ht="15.6">
      <c r="B625" s="79"/>
    </row>
    <row r="626" spans="2:2" ht="15.6">
      <c r="B626" s="79"/>
    </row>
    <row r="627" spans="2:2" ht="15.6">
      <c r="B627" s="79"/>
    </row>
    <row r="628" spans="2:2" ht="15.6">
      <c r="B628" s="79"/>
    </row>
    <row r="629" spans="2:2" ht="15.6">
      <c r="B629" s="79"/>
    </row>
    <row r="630" spans="2:2" ht="15.6">
      <c r="B630" s="79"/>
    </row>
    <row r="631" spans="2:2" ht="15.6">
      <c r="B631" s="79"/>
    </row>
    <row r="632" spans="2:2" ht="15.6">
      <c r="B632" s="79"/>
    </row>
    <row r="633" spans="2:2" ht="15.6">
      <c r="B633" s="79"/>
    </row>
    <row r="634" spans="2:2" ht="15.6">
      <c r="B634" s="79"/>
    </row>
    <row r="635" spans="2:2" ht="15.6">
      <c r="B635" s="79"/>
    </row>
    <row r="636" spans="2:2" ht="15.6">
      <c r="B636" s="79"/>
    </row>
    <row r="637" spans="2:2" ht="15.6">
      <c r="B637" s="79"/>
    </row>
    <row r="638" spans="2:2" ht="15.6">
      <c r="B638" s="79"/>
    </row>
    <row r="639" spans="2:2" ht="15.6">
      <c r="B639" s="79"/>
    </row>
    <row r="640" spans="2:2" ht="15.6">
      <c r="B640" s="79"/>
    </row>
    <row r="641" spans="2:2" ht="15.6">
      <c r="B641" s="79"/>
    </row>
    <row r="642" spans="2:2" ht="15.6">
      <c r="B642" s="79"/>
    </row>
    <row r="643" spans="2:2" ht="15.6">
      <c r="B643" s="79"/>
    </row>
    <row r="644" spans="2:2" ht="15.6">
      <c r="B644" s="79"/>
    </row>
    <row r="645" spans="2:2" ht="15.6">
      <c r="B645" s="79"/>
    </row>
    <row r="646" spans="2:2" ht="15.6">
      <c r="B646" s="79"/>
    </row>
    <row r="647" spans="2:2" ht="15.6">
      <c r="B647" s="79"/>
    </row>
    <row r="648" spans="2:2" ht="15.6">
      <c r="B648" s="79"/>
    </row>
    <row r="649" spans="2:2" ht="15.6">
      <c r="B649" s="79"/>
    </row>
    <row r="650" spans="2:2" ht="15.6">
      <c r="B650" s="79"/>
    </row>
    <row r="651" spans="2:2" ht="15.6">
      <c r="B651" s="79"/>
    </row>
    <row r="652" spans="2:2" ht="15.6">
      <c r="B652" s="79"/>
    </row>
    <row r="653" spans="2:2" ht="15.6">
      <c r="B653" s="79"/>
    </row>
    <row r="654" spans="2:2" ht="15.6">
      <c r="B654" s="79"/>
    </row>
    <row r="655" spans="2:2" ht="15.6">
      <c r="B655" s="79"/>
    </row>
    <row r="656" spans="2:2" ht="15.6">
      <c r="B656" s="79"/>
    </row>
    <row r="657" spans="2:2" ht="15.6">
      <c r="B657" s="79"/>
    </row>
    <row r="658" spans="2:2" ht="15.6">
      <c r="B658" s="79"/>
    </row>
    <row r="659" spans="2:2" ht="15.6">
      <c r="B659" s="79"/>
    </row>
    <row r="660" spans="2:2" ht="15.6">
      <c r="B660" s="79"/>
    </row>
    <row r="661" spans="2:2" ht="15.6">
      <c r="B661" s="79"/>
    </row>
    <row r="662" spans="2:2" ht="15.6">
      <c r="B662" s="79"/>
    </row>
    <row r="663" spans="2:2" ht="15.6">
      <c r="B663" s="79"/>
    </row>
    <row r="664" spans="2:2" ht="15.6">
      <c r="B664" s="79"/>
    </row>
    <row r="665" spans="2:2" ht="15.6">
      <c r="B665" s="79"/>
    </row>
    <row r="666" spans="2:2" ht="15.6">
      <c r="B666" s="79"/>
    </row>
    <row r="667" spans="2:2" ht="15.6">
      <c r="B667" s="79"/>
    </row>
    <row r="668" spans="2:2" ht="15.6">
      <c r="B668" s="79"/>
    </row>
    <row r="669" spans="2:2" ht="15.6">
      <c r="B669" s="79"/>
    </row>
    <row r="670" spans="2:2" ht="15.6">
      <c r="B670" s="79"/>
    </row>
    <row r="671" spans="2:2" ht="15.6">
      <c r="B671" s="79"/>
    </row>
    <row r="672" spans="2:2" ht="15.6">
      <c r="B672" s="79"/>
    </row>
    <row r="673" spans="2:2" ht="15.6">
      <c r="B673" s="79"/>
    </row>
    <row r="674" spans="2:2" ht="15.6">
      <c r="B674" s="79"/>
    </row>
    <row r="675" spans="2:2" ht="15.6">
      <c r="B675" s="79"/>
    </row>
    <row r="676" spans="2:2" ht="15.6">
      <c r="B676" s="79"/>
    </row>
    <row r="677" spans="2:2" ht="15.6">
      <c r="B677" s="79"/>
    </row>
    <row r="678" spans="2:2" ht="15.6">
      <c r="B678" s="79"/>
    </row>
    <row r="679" spans="2:2" ht="15.6">
      <c r="B679" s="79"/>
    </row>
    <row r="680" spans="2:2" ht="15.6">
      <c r="B680" s="79"/>
    </row>
    <row r="681" spans="2:2" ht="15.6">
      <c r="B681" s="79"/>
    </row>
    <row r="682" spans="2:2" ht="15.6">
      <c r="B682" s="79"/>
    </row>
    <row r="683" spans="2:2" ht="15.6">
      <c r="B683" s="79"/>
    </row>
    <row r="684" spans="2:2" ht="15.6">
      <c r="B684" s="79"/>
    </row>
    <row r="685" spans="2:2" ht="15.6">
      <c r="B685" s="79"/>
    </row>
    <row r="686" spans="2:2" ht="15.6">
      <c r="B686" s="79"/>
    </row>
    <row r="687" spans="2:2" ht="15.6">
      <c r="B687" s="79"/>
    </row>
    <row r="688" spans="2:2" ht="15.6">
      <c r="B688" s="79"/>
    </row>
    <row r="689" spans="2:2" ht="15.6">
      <c r="B689" s="79"/>
    </row>
    <row r="690" spans="2:2" ht="15.6">
      <c r="B690" s="79"/>
    </row>
    <row r="691" spans="2:2" ht="15.6">
      <c r="B691" s="79"/>
    </row>
    <row r="692" spans="2:2" ht="15.6">
      <c r="B692" s="79"/>
    </row>
    <row r="693" spans="2:2" ht="15.6">
      <c r="B693" s="79"/>
    </row>
    <row r="694" spans="2:2" ht="15.6">
      <c r="B694" s="79"/>
    </row>
    <row r="695" spans="2:2" ht="15.6">
      <c r="B695" s="79"/>
    </row>
    <row r="696" spans="2:2" ht="15.6">
      <c r="B696" s="79"/>
    </row>
    <row r="697" spans="2:2" ht="15.6">
      <c r="B697" s="79"/>
    </row>
    <row r="698" spans="2:2" ht="15.6">
      <c r="B698" s="79"/>
    </row>
    <row r="699" spans="2:2" ht="15.6">
      <c r="B699" s="79"/>
    </row>
    <row r="700" spans="2:2" ht="15.6">
      <c r="B700" s="79"/>
    </row>
    <row r="701" spans="2:2" ht="15.6">
      <c r="B701" s="79"/>
    </row>
    <row r="702" spans="2:2" ht="15.6">
      <c r="B702" s="79"/>
    </row>
    <row r="703" spans="2:2" ht="15.6">
      <c r="B703" s="79"/>
    </row>
    <row r="704" spans="2:2" ht="15.6">
      <c r="B704" s="79"/>
    </row>
    <row r="705" spans="2:2" ht="15.6">
      <c r="B705" s="79"/>
    </row>
    <row r="706" spans="2:2" ht="15.6">
      <c r="B706" s="79"/>
    </row>
    <row r="707" spans="2:2" ht="15.6">
      <c r="B707" s="79"/>
    </row>
    <row r="708" spans="2:2" ht="15.6">
      <c r="B708" s="79"/>
    </row>
    <row r="709" spans="2:2" ht="15.6">
      <c r="B709" s="79"/>
    </row>
    <row r="710" spans="2:2" ht="15.6">
      <c r="B710" s="79"/>
    </row>
    <row r="711" spans="2:2" ht="15.6">
      <c r="B711" s="79"/>
    </row>
    <row r="712" spans="2:2" ht="15.6">
      <c r="B712" s="79"/>
    </row>
    <row r="713" spans="2:2" ht="15.6">
      <c r="B713" s="79"/>
    </row>
    <row r="714" spans="2:2" ht="15.6">
      <c r="B714" s="79"/>
    </row>
    <row r="715" spans="2:2" ht="15.6">
      <c r="B715" s="79"/>
    </row>
    <row r="716" spans="2:2" ht="15.6">
      <c r="B716" s="79"/>
    </row>
    <row r="717" spans="2:2" ht="15.6">
      <c r="B717" s="79"/>
    </row>
    <row r="718" spans="2:2" ht="15.6">
      <c r="B718" s="79"/>
    </row>
    <row r="719" spans="2:2" ht="15.6">
      <c r="B719" s="79"/>
    </row>
    <row r="720" spans="2:2" ht="15.6">
      <c r="B720" s="79"/>
    </row>
    <row r="721" spans="2:2" ht="15.6">
      <c r="B721" s="79"/>
    </row>
    <row r="722" spans="2:2" ht="15.6">
      <c r="B722" s="79"/>
    </row>
    <row r="723" spans="2:2" ht="15.6">
      <c r="B723" s="79"/>
    </row>
    <row r="724" spans="2:2" ht="15.6">
      <c r="B724" s="79"/>
    </row>
    <row r="725" spans="2:2" ht="15.6">
      <c r="B725" s="79"/>
    </row>
    <row r="726" spans="2:2" ht="15.6">
      <c r="B726" s="79"/>
    </row>
    <row r="727" spans="2:2" ht="15.6">
      <c r="B727" s="79"/>
    </row>
    <row r="728" spans="2:2" ht="15.6">
      <c r="B728" s="79"/>
    </row>
    <row r="729" spans="2:2" ht="15.6">
      <c r="B729" s="79"/>
    </row>
    <row r="730" spans="2:2" ht="15.6">
      <c r="B730" s="79"/>
    </row>
    <row r="731" spans="2:2" ht="15.6">
      <c r="B731" s="79"/>
    </row>
    <row r="732" spans="2:2" ht="15.6">
      <c r="B732" s="79"/>
    </row>
    <row r="733" spans="2:2" ht="15.6">
      <c r="B733" s="79"/>
    </row>
    <row r="734" spans="2:2" ht="15.6">
      <c r="B734" s="79"/>
    </row>
    <row r="735" spans="2:2" ht="15.6">
      <c r="B735" s="79"/>
    </row>
    <row r="736" spans="2:2" ht="15.6">
      <c r="B736" s="79"/>
    </row>
    <row r="737" spans="2:2" ht="15.6">
      <c r="B737" s="79"/>
    </row>
    <row r="738" spans="2:2" ht="15.6">
      <c r="B738" s="79"/>
    </row>
    <row r="739" spans="2:2" ht="15.6">
      <c r="B739" s="79"/>
    </row>
    <row r="740" spans="2:2" ht="15.6">
      <c r="B740" s="79"/>
    </row>
    <row r="741" spans="2:2" ht="15.6">
      <c r="B741" s="79"/>
    </row>
    <row r="742" spans="2:2" ht="15.6">
      <c r="B742" s="79"/>
    </row>
    <row r="743" spans="2:2" ht="15.6">
      <c r="B743" s="79"/>
    </row>
    <row r="744" spans="2:2" ht="15.6">
      <c r="B744" s="79"/>
    </row>
    <row r="745" spans="2:2" ht="15.6">
      <c r="B745" s="79"/>
    </row>
    <row r="746" spans="2:2" ht="15.6">
      <c r="B746" s="79"/>
    </row>
    <row r="747" spans="2:2" ht="15.6">
      <c r="B747" s="79"/>
    </row>
    <row r="748" spans="2:2" ht="15.6">
      <c r="B748" s="79"/>
    </row>
    <row r="749" spans="2:2" ht="15.6">
      <c r="B749" s="79"/>
    </row>
  </sheetData>
  <mergeCells count="206">
    <mergeCell ref="A5:S5"/>
    <mergeCell ref="A6:D15"/>
    <mergeCell ref="R6:S6"/>
    <mergeCell ref="R7:S7"/>
    <mergeCell ref="R9:S9"/>
    <mergeCell ref="J10:K10"/>
    <mergeCell ref="R10:S10"/>
    <mergeCell ref="J11:K11"/>
    <mergeCell ref="R11:S11"/>
    <mergeCell ref="J12:K12"/>
    <mergeCell ref="C16:C18"/>
    <mergeCell ref="D16:F16"/>
    <mergeCell ref="G16:J16"/>
    <mergeCell ref="K16:K18"/>
    <mergeCell ref="R12:S12"/>
    <mergeCell ref="H13:J13"/>
    <mergeCell ref="R13:S13"/>
    <mergeCell ref="R14:S14"/>
    <mergeCell ref="E15:F15"/>
    <mergeCell ref="R15:S15"/>
    <mergeCell ref="M133:N133"/>
    <mergeCell ref="M134:N134"/>
    <mergeCell ref="M135:N135"/>
    <mergeCell ref="M136:N136"/>
    <mergeCell ref="M137:N137"/>
    <mergeCell ref="A110:A112"/>
    <mergeCell ref="M115:N115"/>
    <mergeCell ref="M116:N116"/>
    <mergeCell ref="W16:W18"/>
    <mergeCell ref="D17:D18"/>
    <mergeCell ref="E17:E18"/>
    <mergeCell ref="F17:F18"/>
    <mergeCell ref="G17:G18"/>
    <mergeCell ref="H17:H18"/>
    <mergeCell ref="I17:I18"/>
    <mergeCell ref="J17:J18"/>
    <mergeCell ref="L16:L18"/>
    <mergeCell ref="M16:M18"/>
    <mergeCell ref="N16:S18"/>
    <mergeCell ref="T16:T18"/>
    <mergeCell ref="U16:U18"/>
    <mergeCell ref="V16:V18"/>
    <mergeCell ref="A16:A18"/>
    <mergeCell ref="B16:B18"/>
    <mergeCell ref="M144:N144"/>
    <mergeCell ref="M145:N145"/>
    <mergeCell ref="M146:N146"/>
    <mergeCell ref="M147:N147"/>
    <mergeCell ref="M148:N148"/>
    <mergeCell ref="M149:N149"/>
    <mergeCell ref="M138:N138"/>
    <mergeCell ref="M139:N139"/>
    <mergeCell ref="M140:N140"/>
    <mergeCell ref="M141:N141"/>
    <mergeCell ref="M142:N142"/>
    <mergeCell ref="M143:N143"/>
    <mergeCell ref="M156:N156"/>
    <mergeCell ref="M157:N157"/>
    <mergeCell ref="M158:N158"/>
    <mergeCell ref="M159:N159"/>
    <mergeCell ref="M160:N160"/>
    <mergeCell ref="M161:N161"/>
    <mergeCell ref="M150:N150"/>
    <mergeCell ref="M151:N151"/>
    <mergeCell ref="M152:N152"/>
    <mergeCell ref="M153:N153"/>
    <mergeCell ref="M154:N154"/>
    <mergeCell ref="M155:N155"/>
    <mergeCell ref="B170:B171"/>
    <mergeCell ref="C170:C171"/>
    <mergeCell ref="D170:D171"/>
    <mergeCell ref="G170:G171"/>
    <mergeCell ref="B172:B179"/>
    <mergeCell ref="D182:H182"/>
    <mergeCell ref="M162:N162"/>
    <mergeCell ref="M163:N163"/>
    <mergeCell ref="M164:N164"/>
    <mergeCell ref="M165:N165"/>
    <mergeCell ref="M166:N166"/>
    <mergeCell ref="M167:N167"/>
    <mergeCell ref="I193:J193"/>
    <mergeCell ref="R193:T193"/>
    <mergeCell ref="I194:J194"/>
    <mergeCell ref="R194:T194"/>
    <mergeCell ref="J182:L182"/>
    <mergeCell ref="M182:O182"/>
    <mergeCell ref="P182:R182"/>
    <mergeCell ref="A190:A191"/>
    <mergeCell ref="B190:C191"/>
    <mergeCell ref="D190:F190"/>
    <mergeCell ref="G190:G191"/>
    <mergeCell ref="H190:H191"/>
    <mergeCell ref="I190:J191"/>
    <mergeCell ref="K190:Q191"/>
    <mergeCell ref="I204:J204"/>
    <mergeCell ref="R204:T204"/>
    <mergeCell ref="I205:J205"/>
    <mergeCell ref="R205:T205"/>
    <mergeCell ref="I206:J206"/>
    <mergeCell ref="R206:T206"/>
    <mergeCell ref="I201:J201"/>
    <mergeCell ref="R201:T201"/>
    <mergeCell ref="I202:J202"/>
    <mergeCell ref="R202:T202"/>
    <mergeCell ref="I203:J203"/>
    <mergeCell ref="R203:T203"/>
    <mergeCell ref="I210:J210"/>
    <mergeCell ref="R210:T210"/>
    <mergeCell ref="I211:J211"/>
    <mergeCell ref="R211:T211"/>
    <mergeCell ref="I212:J212"/>
    <mergeCell ref="R212:T212"/>
    <mergeCell ref="I207:J207"/>
    <mergeCell ref="R207:T207"/>
    <mergeCell ref="I208:J208"/>
    <mergeCell ref="R208:T208"/>
    <mergeCell ref="I209:J209"/>
    <mergeCell ref="R209:T209"/>
    <mergeCell ref="I216:J216"/>
    <mergeCell ref="R216:T216"/>
    <mergeCell ref="I217:J217"/>
    <mergeCell ref="R217:T217"/>
    <mergeCell ref="I218:J218"/>
    <mergeCell ref="R218:T218"/>
    <mergeCell ref="I213:J213"/>
    <mergeCell ref="R213:T213"/>
    <mergeCell ref="I214:J214"/>
    <mergeCell ref="R214:T214"/>
    <mergeCell ref="I215:J215"/>
    <mergeCell ref="R215:T215"/>
    <mergeCell ref="I222:J222"/>
    <mergeCell ref="R222:T222"/>
    <mergeCell ref="I223:J223"/>
    <mergeCell ref="R223:T223"/>
    <mergeCell ref="I224:J224"/>
    <mergeCell ref="R224:T224"/>
    <mergeCell ref="I219:J219"/>
    <mergeCell ref="R219:T219"/>
    <mergeCell ref="I220:J220"/>
    <mergeCell ref="R220:T220"/>
    <mergeCell ref="I221:J221"/>
    <mergeCell ref="R221:T221"/>
    <mergeCell ref="A229:D229"/>
    <mergeCell ref="F229:I229"/>
    <mergeCell ref="K229:M229"/>
    <mergeCell ref="O229:U229"/>
    <mergeCell ref="A234:D234"/>
    <mergeCell ref="F234:I234"/>
    <mergeCell ref="K234:M234"/>
    <mergeCell ref="O234:U234"/>
    <mergeCell ref="I225:J225"/>
    <mergeCell ref="R225:T225"/>
    <mergeCell ref="I226:J226"/>
    <mergeCell ref="R226:T226"/>
    <mergeCell ref="I227:J227"/>
    <mergeCell ref="R227:T227"/>
    <mergeCell ref="X6:X8"/>
    <mergeCell ref="N12:O12"/>
    <mergeCell ref="C179:F179"/>
    <mergeCell ref="B192:C192"/>
    <mergeCell ref="B193:C193"/>
    <mergeCell ref="B194:C194"/>
    <mergeCell ref="B197:C197"/>
    <mergeCell ref="B198:C198"/>
    <mergeCell ref="B201:C201"/>
    <mergeCell ref="I198:J198"/>
    <mergeCell ref="R198:T198"/>
    <mergeCell ref="I199:J199"/>
    <mergeCell ref="R199:T199"/>
    <mergeCell ref="I200:J200"/>
    <mergeCell ref="R200:T200"/>
    <mergeCell ref="I195:J195"/>
    <mergeCell ref="R195:T195"/>
    <mergeCell ref="I196:J196"/>
    <mergeCell ref="R196:T196"/>
    <mergeCell ref="I197:J197"/>
    <mergeCell ref="R197:T197"/>
    <mergeCell ref="R190:T191"/>
    <mergeCell ref="I192:J192"/>
    <mergeCell ref="R192:T192"/>
    <mergeCell ref="B202:C202"/>
    <mergeCell ref="B203:C203"/>
    <mergeCell ref="B204:C204"/>
    <mergeCell ref="B205:C205"/>
    <mergeCell ref="B206:C206"/>
    <mergeCell ref="B207:C207"/>
    <mergeCell ref="B208:C208"/>
    <mergeCell ref="B209:C209"/>
    <mergeCell ref="B210:C210"/>
    <mergeCell ref="B220:C220"/>
    <mergeCell ref="B221:C221"/>
    <mergeCell ref="B222:C222"/>
    <mergeCell ref="B223:C223"/>
    <mergeCell ref="B224:C224"/>
    <mergeCell ref="B225:C225"/>
    <mergeCell ref="B226:C226"/>
    <mergeCell ref="B227:C227"/>
    <mergeCell ref="B211:C211"/>
    <mergeCell ref="B212:C212"/>
    <mergeCell ref="B213:C213"/>
    <mergeCell ref="B214:C214"/>
    <mergeCell ref="B215:C215"/>
    <mergeCell ref="B216:C216"/>
    <mergeCell ref="B217:C217"/>
    <mergeCell ref="B218:C218"/>
    <mergeCell ref="B219:C219"/>
  </mergeCells>
  <conditionalFormatting sqref="Y152:AE152">
    <cfRule type="cellIs" dxfId="11" priority="5" operator="greaterThan">
      <formula>0</formula>
    </cfRule>
  </conditionalFormatting>
  <conditionalFormatting sqref="AN117:AY124">
    <cfRule type="cellIs" dxfId="10" priority="8" operator="greaterThan">
      <formula>0</formula>
    </cfRule>
  </conditionalFormatting>
  <conditionalFormatting sqref="AN127:AU134">
    <cfRule type="cellIs" dxfId="9" priority="7" operator="greaterThan">
      <formula>0</formula>
    </cfRule>
  </conditionalFormatting>
  <conditionalFormatting sqref="AN137:AU144">
    <cfRule type="cellIs" dxfId="8" priority="6" operator="greaterThan">
      <formula>0</formula>
    </cfRule>
  </conditionalFormatting>
  <conditionalFormatting sqref="Y146:AH150 Y153:AH171 AF151:AH152">
    <cfRule type="cellIs" dxfId="7" priority="9" operator="greaterThan">
      <formula>0</formula>
    </cfRule>
  </conditionalFormatting>
  <conditionalFormatting sqref="Y117:AJ124">
    <cfRule type="cellIs" dxfId="6" priority="12" operator="greaterThan">
      <formula>0</formula>
    </cfRule>
  </conditionalFormatting>
  <conditionalFormatting sqref="Y127:AF134">
    <cfRule type="cellIs" dxfId="5" priority="11" operator="greaterThan">
      <formula>0</formula>
    </cfRule>
  </conditionalFormatting>
  <conditionalFormatting sqref="Y137:AF144">
    <cfRule type="cellIs" dxfId="4" priority="10" operator="greaterThan">
      <formula>0</formula>
    </cfRule>
  </conditionalFormatting>
  <conditionalFormatting sqref="B473">
    <cfRule type="duplicateValues" dxfId="3" priority="3"/>
    <cfRule type="colorScale" priority="4">
      <colorScale>
        <cfvo type="min"/>
        <cfvo type="percentile" val="50"/>
        <cfvo type="max"/>
        <color rgb="FFF8696B"/>
        <color rgb="FFFFEB84"/>
        <color rgb="FF63BE7B"/>
      </colorScale>
    </cfRule>
  </conditionalFormatting>
  <conditionalFormatting sqref="B473">
    <cfRule type="duplicateValues" dxfId="2" priority="1"/>
    <cfRule type="colorScale" priority="2">
      <colorScale>
        <cfvo type="min"/>
        <cfvo type="percentile" val="50"/>
        <cfvo type="max"/>
        <color rgb="FFF8696B"/>
        <color rgb="FFFFEB84"/>
        <color rgb="FF63BE7B"/>
      </colorScale>
    </cfRule>
  </conditionalFormatting>
  <conditionalFormatting sqref="B474:B483">
    <cfRule type="duplicateValues" dxfId="1" priority="13"/>
    <cfRule type="colorScale" priority="14">
      <colorScale>
        <cfvo type="min"/>
        <cfvo type="percentile" val="50"/>
        <cfvo type="max"/>
        <color rgb="FFF8696B"/>
        <color rgb="FFFFEB84"/>
        <color rgb="FF63BE7B"/>
      </colorScale>
    </cfRule>
  </conditionalFormatting>
  <conditionalFormatting sqref="B473:B483">
    <cfRule type="duplicateValues" dxfId="0" priority="15"/>
  </conditionalFormatting>
  <dataValidations count="8">
    <dataValidation type="list" allowBlank="1" showInputMessage="1" showErrorMessage="1" sqref="O129:O133 O117:O127" xr:uid="{70BC3344-8B59-4BC7-9975-86FB9B6F2CE1}">
      <formula1>"kg, cây"</formula1>
    </dataValidation>
    <dataValidation type="list" allowBlank="1" showInputMessage="1" showErrorMessage="1" sqref="O136:O137 O166:O167" xr:uid="{985467BD-5A0D-4194-A970-5BE93113211B}">
      <formula1>"kg, cây 6 mét, cây 2.5 mét, cây 3 mét"</formula1>
    </dataValidation>
    <dataValidation type="list" allowBlank="1" showInputMessage="1" showErrorMessage="1" sqref="J116 J128" xr:uid="{ECBBFA85-347B-4788-A0AD-1DABB5D5AB07}">
      <formula1>"tròn, hộp, la"</formula1>
    </dataValidation>
    <dataValidation type="list" allowBlank="1" showInputMessage="1" showErrorMessage="1" sqref="H116:H167" xr:uid="{7317C69B-EB59-4D33-BE13-A98B223B52E6}">
      <formula1>"sắt đen, sắt trắng, sắt kẽm, nhôm"</formula1>
    </dataValidation>
    <dataValidation type="list" allowBlank="1" showInputMessage="1" showErrorMessage="1" sqref="J166:J167 J150:J151 J145:J147 J136:J137 J158:J160" xr:uid="{D0CD6534-15AA-4930-B42B-8A1622F43192}">
      <formula1>"ống, hộp, tròn đặc, la dẹt,V"</formula1>
    </dataValidation>
    <dataValidation type="list" allowBlank="1" showInputMessage="1" showErrorMessage="1" sqref="J138:J144 J161:J165 J148:J149 J152:J157 J134:J135" xr:uid="{4D24B7C4-D52A-460D-B59F-C7765EE2E050}">
      <formula1>"ống, hộp,vuông, tròn đặc, la dẹt,V"</formula1>
    </dataValidation>
    <dataValidation type="list" allowBlank="1" showInputMessage="1" showErrorMessage="1" sqref="J129:J133 J117:J127" xr:uid="{BB50ADC0-7CD5-4274-A615-06649DFD07D6}">
      <formula1>"Ống, Hộp,Vuông, Tròn Đặc, La Dẹt,V"</formula1>
    </dataValidation>
    <dataValidation type="list" allowBlank="1" showInputMessage="1" showErrorMessage="1" sqref="B200:B227 C199:C227 B192:C196" xr:uid="{0B3018B3-06E5-47CC-AE3C-B0B17814CC84}">
      <formula1>VatTu</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vt:i4>
      </vt:variant>
    </vt:vector>
  </HeadingPairs>
  <TitlesOfParts>
    <vt:vector size="42" baseType="lpstr">
      <vt:lpstr>ĐƠN HÀNG VT</vt:lpstr>
      <vt:lpstr>TH SẮT</vt:lpstr>
      <vt:lpstr>TH DÂY</vt:lpstr>
      <vt:lpstr>TH DẦU MÀU</vt:lpstr>
      <vt:lpstr>LSX SẮT</vt:lpstr>
      <vt:lpstr>LSX GỖ</vt:lpstr>
      <vt:lpstr>THỰC TẾ XK</vt:lpstr>
      <vt:lpstr>TH GỖ, SẮT</vt:lpstr>
      <vt:lpstr>1A</vt:lpstr>
      <vt:lpstr>3A</vt:lpstr>
      <vt:lpstr>4A</vt:lpstr>
      <vt:lpstr>5A</vt:lpstr>
      <vt:lpstr>6A</vt:lpstr>
      <vt:lpstr>7A</vt:lpstr>
      <vt:lpstr>8A</vt:lpstr>
      <vt:lpstr>9A</vt:lpstr>
      <vt:lpstr>10A</vt:lpstr>
      <vt:lpstr>11A</vt:lpstr>
      <vt:lpstr>12A</vt:lpstr>
      <vt:lpstr>13A</vt:lpstr>
      <vt:lpstr>14A</vt:lpstr>
      <vt:lpstr>15A</vt:lpstr>
      <vt:lpstr>16A</vt:lpstr>
      <vt:lpstr>17A</vt:lpstr>
      <vt:lpstr>18A</vt:lpstr>
      <vt:lpstr>19A</vt:lpstr>
      <vt:lpstr>20A</vt:lpstr>
      <vt:lpstr>21A</vt:lpstr>
      <vt:lpstr>22A</vt:lpstr>
      <vt:lpstr>23A</vt:lpstr>
      <vt:lpstr>24A</vt:lpstr>
      <vt:lpstr>25A</vt:lpstr>
      <vt:lpstr>26A</vt:lpstr>
      <vt:lpstr>27A</vt:lpstr>
      <vt:lpstr>28A</vt:lpstr>
      <vt:lpstr>29A</vt:lpstr>
      <vt:lpstr>30A</vt:lpstr>
      <vt:lpstr>'ĐƠN HÀNG VT'!Print_Area</vt:lpstr>
      <vt:lpstr>'LSX GỖ'!Print_Area</vt:lpstr>
      <vt:lpstr>'LSX SẮT'!Print_Area</vt:lpstr>
      <vt:lpstr>'TH SẮT'!Print_Area</vt:lpstr>
      <vt:lpstr>'THỰC TẾ XK'!Print_Area</vt:lpstr>
    </vt:vector>
  </TitlesOfParts>
  <Company>cmc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Vinh</dc:creator>
  <cp:lastModifiedBy>Tung Phan</cp:lastModifiedBy>
  <cp:lastPrinted>2026-07-20T08:51:37Z</cp:lastPrinted>
  <dcterms:created xsi:type="dcterms:W3CDTF">2001-06-13T03:21:35Z</dcterms:created>
  <dcterms:modified xsi:type="dcterms:W3CDTF">2026-07-29T06:05:48Z</dcterms:modified>
</cp:coreProperties>
</file>