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FuelbedMapping\datafiles-fuelbedmapping\LANDFIRE\LF_disturbance_update\ScriptRules\InsectsDisease\"/>
    </mc:Choice>
  </mc:AlternateContent>
  <bookViews>
    <workbookView xWindow="0" yWindow="0" windowWidth="13380" windowHeight="10260" firstSheet="3" activeTab="3"/>
  </bookViews>
  <sheets>
    <sheet name="FBDescriptions" sheetId="9" r:id="rId1"/>
    <sheet name="Definitions" sheetId="2" r:id="rId2"/>
    <sheet name="ExtraVars" sheetId="10" r:id="rId3"/>
    <sheet name="Specs" sheetId="1" r:id="rId4"/>
    <sheet name="BaseValues" sheetId="3" r:id="rId5"/>
    <sheet name="LowExpected" sheetId="5" r:id="rId6"/>
    <sheet name="ModExpected" sheetId="13" r:id="rId7"/>
    <sheet name="HighExpected"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13" l="1"/>
  <c r="AB94" i="13" s="1"/>
  <c r="Z94" i="13"/>
  <c r="Z93" i="13"/>
  <c r="AA93" i="13" s="1"/>
  <c r="AB93" i="13" s="1"/>
  <c r="AA92" i="13"/>
  <c r="AB92" i="13" s="1"/>
  <c r="Z92" i="13"/>
  <c r="Z91" i="13"/>
  <c r="AA91" i="13" s="1"/>
  <c r="AB91" i="13" s="1"/>
  <c r="AA90" i="13"/>
  <c r="AB90" i="13" s="1"/>
  <c r="Z90" i="13"/>
  <c r="Z89" i="13"/>
  <c r="AA89" i="13" s="1"/>
  <c r="AB89" i="13" s="1"/>
  <c r="AA88" i="13"/>
  <c r="AB88" i="13" s="1"/>
  <c r="Z88" i="13"/>
  <c r="Z87" i="13"/>
  <c r="AA87" i="13" s="1"/>
  <c r="AB87" i="13" s="1"/>
  <c r="AA86" i="13"/>
  <c r="AB86" i="13" s="1"/>
  <c r="Z86" i="13"/>
  <c r="Z85" i="13"/>
  <c r="AA85" i="13" s="1"/>
  <c r="AB85" i="13" s="1"/>
  <c r="AA84" i="13"/>
  <c r="AB84" i="13" s="1"/>
  <c r="Z84" i="13"/>
  <c r="Z83" i="13"/>
  <c r="AA83" i="13" s="1"/>
  <c r="AB83" i="13" s="1"/>
  <c r="AA82" i="13"/>
  <c r="AB82" i="13" s="1"/>
  <c r="Z82" i="13"/>
  <c r="Z81" i="13"/>
  <c r="AA81" i="13" s="1"/>
  <c r="AB81" i="13" s="1"/>
  <c r="AA80" i="13"/>
  <c r="AB80" i="13" s="1"/>
  <c r="Z80" i="13"/>
  <c r="Z79" i="13"/>
  <c r="AA79" i="13" s="1"/>
  <c r="AB79" i="13" s="1"/>
  <c r="AA78" i="13"/>
  <c r="AB78" i="13" s="1"/>
  <c r="Z78" i="13"/>
  <c r="Z77" i="13"/>
  <c r="AA77" i="13" s="1"/>
  <c r="AB77" i="13" s="1"/>
  <c r="AA76" i="13"/>
  <c r="AB76" i="13" s="1"/>
  <c r="Z76" i="13"/>
  <c r="Z75" i="13"/>
  <c r="AA75" i="13" s="1"/>
  <c r="AB75" i="13" s="1"/>
  <c r="AA74" i="13"/>
  <c r="AB74" i="13" s="1"/>
  <c r="Z74" i="13"/>
  <c r="Z73" i="13"/>
  <c r="AA73" i="13" s="1"/>
  <c r="AB73" i="13" s="1"/>
  <c r="AA72" i="13"/>
  <c r="AB72" i="13" s="1"/>
  <c r="Z72" i="13"/>
  <c r="Z71" i="13"/>
  <c r="AA71" i="13" s="1"/>
  <c r="AB71" i="13" s="1"/>
  <c r="AA70" i="13"/>
  <c r="AB70" i="13" s="1"/>
  <c r="Z70" i="13"/>
  <c r="Z69" i="13"/>
  <c r="AA69" i="13" s="1"/>
  <c r="AB69" i="13" s="1"/>
  <c r="AA68" i="13"/>
  <c r="AB68" i="13" s="1"/>
  <c r="Z68" i="13"/>
  <c r="Z67" i="13"/>
  <c r="AA67" i="13" s="1"/>
  <c r="AB67" i="13" s="1"/>
  <c r="AA66" i="13"/>
  <c r="AB66" i="13" s="1"/>
  <c r="Z66" i="13"/>
  <c r="Z65" i="13"/>
  <c r="AA65" i="13" s="1"/>
  <c r="AB65" i="13" s="1"/>
  <c r="AA64" i="13"/>
  <c r="AB64" i="13" s="1"/>
  <c r="Z64" i="13"/>
  <c r="Z63" i="13"/>
  <c r="AA63" i="13" s="1"/>
  <c r="AB63" i="13" s="1"/>
  <c r="AA62" i="13"/>
  <c r="AB62" i="13" s="1"/>
  <c r="Z62" i="13"/>
  <c r="Z61" i="13"/>
  <c r="AA61" i="13" s="1"/>
  <c r="AB61" i="13" s="1"/>
  <c r="AA60" i="13"/>
  <c r="AB60" i="13" s="1"/>
  <c r="Z60" i="13"/>
  <c r="Z59" i="13"/>
  <c r="AA59" i="13" s="1"/>
  <c r="AB59" i="13" s="1"/>
  <c r="AA58" i="13"/>
  <c r="AB58" i="13" s="1"/>
  <c r="Z58" i="13"/>
  <c r="Z57" i="13"/>
  <c r="AA57" i="13" s="1"/>
  <c r="AB57" i="13" s="1"/>
  <c r="AA56" i="13"/>
  <c r="AB56" i="13" s="1"/>
  <c r="Z56" i="13"/>
  <c r="Z55" i="13"/>
  <c r="AA55" i="13" s="1"/>
  <c r="AB55" i="13" s="1"/>
  <c r="AA54" i="13"/>
  <c r="AB54" i="13" s="1"/>
  <c r="Z54" i="13"/>
  <c r="Z53" i="13"/>
  <c r="AA53" i="13" s="1"/>
  <c r="AB53" i="13" s="1"/>
  <c r="AA52" i="13"/>
  <c r="AB52" i="13" s="1"/>
  <c r="Z52" i="13"/>
  <c r="Z51" i="13"/>
  <c r="AA51" i="13" s="1"/>
  <c r="AB51" i="13" s="1"/>
  <c r="AA50" i="13"/>
  <c r="AB50" i="13" s="1"/>
  <c r="Z50" i="13"/>
  <c r="Z49" i="13"/>
  <c r="AA49" i="13" s="1"/>
  <c r="AB49" i="13" s="1"/>
  <c r="AA48" i="13"/>
  <c r="AB48" i="13" s="1"/>
  <c r="Z48" i="13"/>
  <c r="Z47" i="13"/>
  <c r="AA47" i="13" s="1"/>
  <c r="AB47" i="13" s="1"/>
  <c r="AA46" i="13"/>
  <c r="AB46" i="13" s="1"/>
  <c r="Z46" i="13"/>
  <c r="Z45" i="13"/>
  <c r="AA45" i="13" s="1"/>
  <c r="AB45" i="13" s="1"/>
  <c r="AA44" i="13"/>
  <c r="AB44" i="13" s="1"/>
  <c r="Z44" i="13"/>
  <c r="Z43" i="13"/>
  <c r="AA43" i="13" s="1"/>
  <c r="AB43" i="13" s="1"/>
  <c r="AA42" i="13"/>
  <c r="AB42" i="13" s="1"/>
  <c r="Z42" i="13"/>
  <c r="Z41" i="13"/>
  <c r="AA41" i="13" s="1"/>
  <c r="AB41" i="13" s="1"/>
  <c r="AA40" i="13"/>
  <c r="AB40" i="13" s="1"/>
  <c r="Z40" i="13"/>
  <c r="Z39" i="13"/>
  <c r="AA39" i="13" s="1"/>
  <c r="AB39" i="13" s="1"/>
  <c r="AA38" i="13"/>
  <c r="AB38" i="13" s="1"/>
  <c r="Z38" i="13"/>
  <c r="Z37" i="13"/>
  <c r="AA37" i="13" s="1"/>
  <c r="AB37" i="13" s="1"/>
  <c r="AA36" i="13"/>
  <c r="AB36" i="13" s="1"/>
  <c r="Z36" i="13"/>
  <c r="Z35" i="13"/>
  <c r="AA35" i="13" s="1"/>
  <c r="AB35" i="13" s="1"/>
  <c r="AA34" i="13"/>
  <c r="AB34" i="13" s="1"/>
  <c r="Z34" i="13"/>
  <c r="Z33" i="13"/>
  <c r="AA33" i="13" s="1"/>
  <c r="AB33" i="13" s="1"/>
  <c r="AA32" i="13"/>
  <c r="AB32" i="13" s="1"/>
  <c r="Z32" i="13"/>
  <c r="Z31" i="13"/>
  <c r="AA31" i="13" s="1"/>
  <c r="AB31" i="13" s="1"/>
  <c r="AA30" i="13"/>
  <c r="AB30" i="13" s="1"/>
  <c r="Z30" i="13"/>
  <c r="AB29" i="13"/>
  <c r="Z29" i="13"/>
  <c r="AA28" i="13"/>
  <c r="Z28" i="13"/>
  <c r="AB27" i="13"/>
  <c r="Z27" i="13"/>
  <c r="Z26" i="13"/>
  <c r="Z25" i="13"/>
  <c r="AA25" i="13" s="1"/>
  <c r="AB25" i="13" s="1"/>
  <c r="AA24" i="13"/>
  <c r="AB24" i="13" s="1"/>
  <c r="Z24" i="13"/>
  <c r="Z23" i="13"/>
  <c r="AA23" i="13" s="1"/>
  <c r="AA22" i="13"/>
  <c r="AB22" i="13" s="1"/>
  <c r="Z22" i="13"/>
  <c r="AB21" i="13"/>
  <c r="AA21" i="13"/>
  <c r="Z21" i="13"/>
  <c r="AA29" i="13" s="1"/>
  <c r="AA20" i="13"/>
  <c r="AB28" i="13" s="1"/>
  <c r="Z20" i="13"/>
  <c r="AA19" i="13"/>
  <c r="Z19" i="13"/>
  <c r="AA27" i="13" s="1"/>
  <c r="AA18" i="13"/>
  <c r="AB18" i="13" s="1"/>
  <c r="Z18" i="13"/>
  <c r="Z17" i="13"/>
  <c r="AA17" i="13" s="1"/>
  <c r="AB17" i="13" s="1"/>
  <c r="AA16" i="13"/>
  <c r="AB16" i="13" s="1"/>
  <c r="Z16" i="13"/>
  <c r="Z15" i="13"/>
  <c r="AA15" i="13" s="1"/>
  <c r="AB15" i="13" s="1"/>
  <c r="AA14" i="13"/>
  <c r="AB14" i="13" s="1"/>
  <c r="Z14" i="13"/>
  <c r="Z13" i="13"/>
  <c r="AA13" i="13" s="1"/>
  <c r="AB13" i="13" s="1"/>
  <c r="AA12" i="13"/>
  <c r="AB12" i="13" s="1"/>
  <c r="Z12" i="13"/>
  <c r="Z11" i="13"/>
  <c r="AA11" i="13" s="1"/>
  <c r="AB11" i="13" s="1"/>
  <c r="AA10" i="13"/>
  <c r="AB10" i="13" s="1"/>
  <c r="Z10" i="13"/>
  <c r="Z9" i="13"/>
  <c r="AA9" i="13" s="1"/>
  <c r="AB9" i="13" s="1"/>
  <c r="AA8" i="13"/>
  <c r="AB8" i="13" s="1"/>
  <c r="Z8" i="13"/>
  <c r="Z7" i="13"/>
  <c r="AA7" i="13" s="1"/>
  <c r="AB7" i="13" s="1"/>
  <c r="AA6" i="13"/>
  <c r="AB6" i="13" s="1"/>
  <c r="Z6" i="13"/>
  <c r="Z5" i="13"/>
  <c r="AA5" i="13" s="1"/>
  <c r="AB5" i="13" s="1"/>
  <c r="AA4" i="13"/>
  <c r="AB4" i="13" s="1"/>
  <c r="Z4" i="13"/>
  <c r="Z3" i="13"/>
  <c r="AA3" i="13" s="1"/>
  <c r="AB3" i="13" s="1"/>
  <c r="V94" i="13"/>
  <c r="W94" i="13" s="1"/>
  <c r="X94" i="13" s="1"/>
  <c r="V93" i="13"/>
  <c r="W93" i="13" s="1"/>
  <c r="X93" i="13" s="1"/>
  <c r="W92" i="13"/>
  <c r="X92" i="13" s="1"/>
  <c r="V92" i="13"/>
  <c r="V91" i="13"/>
  <c r="W91" i="13" s="1"/>
  <c r="X91" i="13" s="1"/>
  <c r="V90" i="13"/>
  <c r="W90" i="13" s="1"/>
  <c r="X90" i="13" s="1"/>
  <c r="V89" i="13"/>
  <c r="W89" i="13" s="1"/>
  <c r="X89" i="13" s="1"/>
  <c r="W88" i="13"/>
  <c r="X88" i="13" s="1"/>
  <c r="V88" i="13"/>
  <c r="V87" i="13"/>
  <c r="W87" i="13" s="1"/>
  <c r="X87" i="13" s="1"/>
  <c r="V86" i="13"/>
  <c r="W86" i="13" s="1"/>
  <c r="X86" i="13" s="1"/>
  <c r="V85" i="13"/>
  <c r="W85" i="13" s="1"/>
  <c r="X85" i="13" s="1"/>
  <c r="W84" i="13"/>
  <c r="X84" i="13" s="1"/>
  <c r="V84" i="13"/>
  <c r="V83" i="13"/>
  <c r="W83" i="13" s="1"/>
  <c r="X83" i="13" s="1"/>
  <c r="V82" i="13"/>
  <c r="W82" i="13" s="1"/>
  <c r="X82" i="13" s="1"/>
  <c r="V81" i="13"/>
  <c r="W81" i="13" s="1"/>
  <c r="X81" i="13" s="1"/>
  <c r="W80" i="13"/>
  <c r="X80" i="13" s="1"/>
  <c r="V80" i="13"/>
  <c r="V79" i="13"/>
  <c r="W79" i="13" s="1"/>
  <c r="X79" i="13" s="1"/>
  <c r="V78" i="13"/>
  <c r="W78" i="13" s="1"/>
  <c r="X78" i="13" s="1"/>
  <c r="V77" i="13"/>
  <c r="W77" i="13" s="1"/>
  <c r="X77" i="13" s="1"/>
  <c r="W76" i="13"/>
  <c r="X76" i="13" s="1"/>
  <c r="V76" i="13"/>
  <c r="V75" i="13"/>
  <c r="W75" i="13" s="1"/>
  <c r="X75" i="13" s="1"/>
  <c r="V74" i="13"/>
  <c r="W74" i="13" s="1"/>
  <c r="X74" i="13" s="1"/>
  <c r="X73" i="13"/>
  <c r="W73" i="13"/>
  <c r="V73" i="13"/>
  <c r="W72" i="13"/>
  <c r="X72" i="13" s="1"/>
  <c r="V72" i="13"/>
  <c r="V71" i="13"/>
  <c r="W71" i="13" s="1"/>
  <c r="X71" i="13" s="1"/>
  <c r="V70" i="13"/>
  <c r="W70" i="13" s="1"/>
  <c r="X70" i="13" s="1"/>
  <c r="V69" i="13"/>
  <c r="W69" i="13" s="1"/>
  <c r="X69" i="13" s="1"/>
  <c r="W68" i="13"/>
  <c r="X68" i="13" s="1"/>
  <c r="V68" i="13"/>
  <c r="V67" i="13"/>
  <c r="W67" i="13" s="1"/>
  <c r="X67" i="13" s="1"/>
  <c r="V66" i="13"/>
  <c r="W66" i="13" s="1"/>
  <c r="X66" i="13" s="1"/>
  <c r="V65" i="13"/>
  <c r="W65" i="13" s="1"/>
  <c r="X65" i="13" s="1"/>
  <c r="W64" i="13"/>
  <c r="X64" i="13" s="1"/>
  <c r="V64" i="13"/>
  <c r="V63" i="13"/>
  <c r="W63" i="13" s="1"/>
  <c r="X63" i="13" s="1"/>
  <c r="V62" i="13"/>
  <c r="W62" i="13" s="1"/>
  <c r="X62" i="13" s="1"/>
  <c r="V61" i="13"/>
  <c r="W61" i="13" s="1"/>
  <c r="X61" i="13" s="1"/>
  <c r="W60" i="13"/>
  <c r="X60" i="13" s="1"/>
  <c r="V60" i="13"/>
  <c r="V59" i="13"/>
  <c r="W59" i="13" s="1"/>
  <c r="X59" i="13" s="1"/>
  <c r="V58" i="13"/>
  <c r="W58" i="13" s="1"/>
  <c r="X58" i="13" s="1"/>
  <c r="V57" i="13"/>
  <c r="W57" i="13" s="1"/>
  <c r="X57" i="13" s="1"/>
  <c r="W56" i="13"/>
  <c r="X56" i="13" s="1"/>
  <c r="V56" i="13"/>
  <c r="V55" i="13"/>
  <c r="W55" i="13" s="1"/>
  <c r="X55" i="13" s="1"/>
  <c r="V54" i="13"/>
  <c r="W54" i="13" s="1"/>
  <c r="X54" i="13" s="1"/>
  <c r="V53" i="13"/>
  <c r="W53" i="13" s="1"/>
  <c r="X53" i="13" s="1"/>
  <c r="W52" i="13"/>
  <c r="X52" i="13" s="1"/>
  <c r="V52" i="13"/>
  <c r="V51" i="13"/>
  <c r="W51" i="13" s="1"/>
  <c r="X51" i="13" s="1"/>
  <c r="V50" i="13"/>
  <c r="W50" i="13" s="1"/>
  <c r="X50" i="13" s="1"/>
  <c r="V49" i="13"/>
  <c r="W49" i="13" s="1"/>
  <c r="X49" i="13" s="1"/>
  <c r="W48" i="13"/>
  <c r="X48" i="13" s="1"/>
  <c r="V48" i="13"/>
  <c r="V47" i="13"/>
  <c r="W47" i="13" s="1"/>
  <c r="X47" i="13" s="1"/>
  <c r="V46" i="13"/>
  <c r="W46" i="13" s="1"/>
  <c r="X46" i="13" s="1"/>
  <c r="V45" i="13"/>
  <c r="W45" i="13" s="1"/>
  <c r="X45" i="13" s="1"/>
  <c r="W44" i="13"/>
  <c r="X44" i="13" s="1"/>
  <c r="V44" i="13"/>
  <c r="V43" i="13"/>
  <c r="W43" i="13" s="1"/>
  <c r="X43" i="13" s="1"/>
  <c r="V42" i="13"/>
  <c r="W42" i="13" s="1"/>
  <c r="X42" i="13" s="1"/>
  <c r="X41" i="13"/>
  <c r="W41" i="13"/>
  <c r="V41" i="13"/>
  <c r="W40" i="13"/>
  <c r="X40" i="13" s="1"/>
  <c r="V40" i="13"/>
  <c r="V39" i="13"/>
  <c r="W39" i="13" s="1"/>
  <c r="X39" i="13" s="1"/>
  <c r="V38" i="13"/>
  <c r="W38" i="13" s="1"/>
  <c r="X38" i="13" s="1"/>
  <c r="X37" i="13"/>
  <c r="W37" i="13"/>
  <c r="V37" i="13"/>
  <c r="W36" i="13"/>
  <c r="X36" i="13" s="1"/>
  <c r="V36" i="13"/>
  <c r="V35" i="13"/>
  <c r="W35" i="13" s="1"/>
  <c r="X35" i="13" s="1"/>
  <c r="V34" i="13"/>
  <c r="W34" i="13" s="1"/>
  <c r="X34" i="13" s="1"/>
  <c r="V33" i="13"/>
  <c r="W33" i="13" s="1"/>
  <c r="X33" i="13" s="1"/>
  <c r="W32" i="13"/>
  <c r="X32" i="13" s="1"/>
  <c r="V32" i="13"/>
  <c r="V31" i="13"/>
  <c r="W31" i="13" s="1"/>
  <c r="X31" i="13" s="1"/>
  <c r="V30" i="13"/>
  <c r="W30" i="13" s="1"/>
  <c r="X30" i="13" s="1"/>
  <c r="X29" i="13"/>
  <c r="V29" i="13"/>
  <c r="W28" i="13"/>
  <c r="V28" i="13"/>
  <c r="V27" i="13"/>
  <c r="V26" i="13"/>
  <c r="W26" i="13" s="1"/>
  <c r="X26" i="13" s="1"/>
  <c r="V25" i="13"/>
  <c r="W25" i="13" s="1"/>
  <c r="X25" i="13" s="1"/>
  <c r="W24" i="13"/>
  <c r="X21" i="13" s="1"/>
  <c r="V24" i="13"/>
  <c r="V23" i="13"/>
  <c r="W20" i="13" s="1"/>
  <c r="X28" i="13" s="1"/>
  <c r="V22" i="13"/>
  <c r="W22" i="13" s="1"/>
  <c r="W21" i="13"/>
  <c r="V21" i="13"/>
  <c r="W29" i="13" s="1"/>
  <c r="V20" i="13"/>
  <c r="W19" i="13"/>
  <c r="X27" i="13" s="1"/>
  <c r="V19" i="13"/>
  <c r="W27" i="13" s="1"/>
  <c r="V18" i="13"/>
  <c r="W18" i="13" s="1"/>
  <c r="X18" i="13" s="1"/>
  <c r="V17" i="13"/>
  <c r="W17" i="13" s="1"/>
  <c r="X17" i="13" s="1"/>
  <c r="W16" i="13"/>
  <c r="X16" i="13" s="1"/>
  <c r="V16" i="13"/>
  <c r="V15" i="13"/>
  <c r="W15" i="13" s="1"/>
  <c r="X15" i="13" s="1"/>
  <c r="V14" i="13"/>
  <c r="W14" i="13" s="1"/>
  <c r="X14" i="13" s="1"/>
  <c r="V13" i="13"/>
  <c r="W13" i="13" s="1"/>
  <c r="X13" i="13" s="1"/>
  <c r="W12" i="13"/>
  <c r="X12" i="13" s="1"/>
  <c r="V12" i="13"/>
  <c r="V11" i="13"/>
  <c r="W11" i="13" s="1"/>
  <c r="X11" i="13" s="1"/>
  <c r="V10" i="13"/>
  <c r="W10" i="13" s="1"/>
  <c r="X10" i="13" s="1"/>
  <c r="X9" i="13"/>
  <c r="W9" i="13"/>
  <c r="V9" i="13"/>
  <c r="W8" i="13"/>
  <c r="X8" i="13" s="1"/>
  <c r="V8" i="13"/>
  <c r="V7" i="13"/>
  <c r="W7" i="13" s="1"/>
  <c r="X7" i="13" s="1"/>
  <c r="V6" i="13"/>
  <c r="W6" i="13" s="1"/>
  <c r="X6" i="13" s="1"/>
  <c r="V5" i="13"/>
  <c r="W5" i="13" s="1"/>
  <c r="X5" i="13" s="1"/>
  <c r="W4" i="13"/>
  <c r="X4" i="13" s="1"/>
  <c r="V4" i="13"/>
  <c r="V3" i="13"/>
  <c r="W3" i="13" s="1"/>
  <c r="X3" i="13" s="1"/>
  <c r="R94" i="13"/>
  <c r="S94" i="13" s="1"/>
  <c r="T94" i="13" s="1"/>
  <c r="R93" i="13"/>
  <c r="S93" i="13" s="1"/>
  <c r="T93" i="13" s="1"/>
  <c r="S92" i="13"/>
  <c r="T92" i="13" s="1"/>
  <c r="R92" i="13"/>
  <c r="R91" i="13"/>
  <c r="S91" i="13" s="1"/>
  <c r="T91" i="13" s="1"/>
  <c r="R90" i="13"/>
  <c r="S90" i="13" s="1"/>
  <c r="T90" i="13" s="1"/>
  <c r="T89" i="13"/>
  <c r="R89" i="13"/>
  <c r="S89" i="13" s="1"/>
  <c r="S88" i="13"/>
  <c r="T88" i="13" s="1"/>
  <c r="R88" i="13"/>
  <c r="R87" i="13"/>
  <c r="S87" i="13" s="1"/>
  <c r="T87" i="13" s="1"/>
  <c r="R86" i="13"/>
  <c r="S86" i="13" s="1"/>
  <c r="T86" i="13" s="1"/>
  <c r="T85" i="13"/>
  <c r="R85" i="13"/>
  <c r="S85" i="13" s="1"/>
  <c r="S84" i="13"/>
  <c r="T84" i="13" s="1"/>
  <c r="R84" i="13"/>
  <c r="R83" i="13"/>
  <c r="S83" i="13" s="1"/>
  <c r="T83" i="13" s="1"/>
  <c r="R82" i="13"/>
  <c r="S82" i="13" s="1"/>
  <c r="T82" i="13" s="1"/>
  <c r="T81" i="13"/>
  <c r="R81" i="13"/>
  <c r="S81" i="13" s="1"/>
  <c r="S80" i="13"/>
  <c r="T80" i="13" s="1"/>
  <c r="R80" i="13"/>
  <c r="R79" i="13"/>
  <c r="S79" i="13" s="1"/>
  <c r="T79" i="13" s="1"/>
  <c r="R78" i="13"/>
  <c r="S78" i="13" s="1"/>
  <c r="T78" i="13" s="1"/>
  <c r="T77" i="13"/>
  <c r="R77" i="13"/>
  <c r="S77" i="13" s="1"/>
  <c r="S76" i="13"/>
  <c r="T76" i="13" s="1"/>
  <c r="R76" i="13"/>
  <c r="R75" i="13"/>
  <c r="S75" i="13" s="1"/>
  <c r="T75" i="13" s="1"/>
  <c r="R74" i="13"/>
  <c r="S74" i="13" s="1"/>
  <c r="T74" i="13" s="1"/>
  <c r="T73" i="13"/>
  <c r="R73" i="13"/>
  <c r="S73" i="13" s="1"/>
  <c r="S72" i="13"/>
  <c r="T72" i="13" s="1"/>
  <c r="R72" i="13"/>
  <c r="R71" i="13"/>
  <c r="S71" i="13" s="1"/>
  <c r="T71" i="13" s="1"/>
  <c r="R70" i="13"/>
  <c r="S70" i="13" s="1"/>
  <c r="T70" i="13" s="1"/>
  <c r="T69" i="13"/>
  <c r="R69" i="13"/>
  <c r="S69" i="13" s="1"/>
  <c r="S68" i="13"/>
  <c r="T68" i="13" s="1"/>
  <c r="R68" i="13"/>
  <c r="R67" i="13"/>
  <c r="S67" i="13" s="1"/>
  <c r="T67" i="13" s="1"/>
  <c r="R66" i="13"/>
  <c r="S66" i="13" s="1"/>
  <c r="T66" i="13" s="1"/>
  <c r="T65" i="13"/>
  <c r="R65" i="13"/>
  <c r="S65" i="13" s="1"/>
  <c r="S64" i="13"/>
  <c r="T64" i="13" s="1"/>
  <c r="R64" i="13"/>
  <c r="R63" i="13"/>
  <c r="S63" i="13" s="1"/>
  <c r="T63" i="13" s="1"/>
  <c r="R62" i="13"/>
  <c r="S62" i="13" s="1"/>
  <c r="T62" i="13" s="1"/>
  <c r="T61" i="13"/>
  <c r="R61" i="13"/>
  <c r="S61" i="13" s="1"/>
  <c r="S60" i="13"/>
  <c r="T60" i="13" s="1"/>
  <c r="R60" i="13"/>
  <c r="R59" i="13"/>
  <c r="S59" i="13" s="1"/>
  <c r="T59" i="13" s="1"/>
  <c r="R58" i="13"/>
  <c r="S58" i="13" s="1"/>
  <c r="T58" i="13" s="1"/>
  <c r="T57" i="13"/>
  <c r="R57" i="13"/>
  <c r="S57" i="13" s="1"/>
  <c r="S56" i="13"/>
  <c r="T56" i="13" s="1"/>
  <c r="R56" i="13"/>
  <c r="R55" i="13"/>
  <c r="S55" i="13" s="1"/>
  <c r="T55" i="13" s="1"/>
  <c r="R54" i="13"/>
  <c r="S54" i="13" s="1"/>
  <c r="T54" i="13" s="1"/>
  <c r="T53" i="13"/>
  <c r="R53" i="13"/>
  <c r="S53" i="13" s="1"/>
  <c r="S52" i="13"/>
  <c r="T52" i="13" s="1"/>
  <c r="R52" i="13"/>
  <c r="S51" i="13"/>
  <c r="T51" i="13" s="1"/>
  <c r="R51" i="13"/>
  <c r="R50" i="13"/>
  <c r="S50" i="13" s="1"/>
  <c r="T50" i="13" s="1"/>
  <c r="R49" i="13"/>
  <c r="S49" i="13" s="1"/>
  <c r="T49" i="13" s="1"/>
  <c r="S48" i="13"/>
  <c r="T48" i="13" s="1"/>
  <c r="R48" i="13"/>
  <c r="S47" i="13"/>
  <c r="T47" i="13" s="1"/>
  <c r="R47" i="13"/>
  <c r="R46" i="13"/>
  <c r="S46" i="13" s="1"/>
  <c r="T46" i="13" s="1"/>
  <c r="R45" i="13"/>
  <c r="S45" i="13" s="1"/>
  <c r="T45" i="13" s="1"/>
  <c r="S44" i="13"/>
  <c r="T44" i="13" s="1"/>
  <c r="R44" i="13"/>
  <c r="S43" i="13"/>
  <c r="T43" i="13" s="1"/>
  <c r="R43" i="13"/>
  <c r="R42" i="13"/>
  <c r="S42" i="13" s="1"/>
  <c r="T42" i="13" s="1"/>
  <c r="R41" i="13"/>
  <c r="S41" i="13" s="1"/>
  <c r="T41" i="13" s="1"/>
  <c r="S40" i="13"/>
  <c r="T40" i="13" s="1"/>
  <c r="R40" i="13"/>
  <c r="S39" i="13"/>
  <c r="T39" i="13" s="1"/>
  <c r="R39" i="13"/>
  <c r="R38" i="13"/>
  <c r="S38" i="13" s="1"/>
  <c r="T38" i="13" s="1"/>
  <c r="R37" i="13"/>
  <c r="S37" i="13" s="1"/>
  <c r="T37" i="13" s="1"/>
  <c r="S36" i="13"/>
  <c r="T36" i="13" s="1"/>
  <c r="R36" i="13"/>
  <c r="S35" i="13"/>
  <c r="T35" i="13" s="1"/>
  <c r="R35" i="13"/>
  <c r="R34" i="13"/>
  <c r="S34" i="13" s="1"/>
  <c r="T34" i="13" s="1"/>
  <c r="R33" i="13"/>
  <c r="S33" i="13" s="1"/>
  <c r="T33" i="13" s="1"/>
  <c r="S32" i="13"/>
  <c r="T32" i="13" s="1"/>
  <c r="R32" i="13"/>
  <c r="S31" i="13"/>
  <c r="T31" i="13" s="1"/>
  <c r="R31" i="13"/>
  <c r="R30" i="13"/>
  <c r="S30" i="13" s="1"/>
  <c r="T30" i="13" s="1"/>
  <c r="T29" i="13"/>
  <c r="R29" i="13"/>
  <c r="S28" i="13"/>
  <c r="R28" i="13"/>
  <c r="R27" i="13"/>
  <c r="R26" i="13"/>
  <c r="S26" i="13" s="1"/>
  <c r="T26" i="13" s="1"/>
  <c r="R25" i="13"/>
  <c r="S24" i="13"/>
  <c r="T21" i="13" s="1"/>
  <c r="R24" i="13"/>
  <c r="S23" i="13"/>
  <c r="T23" i="13" s="1"/>
  <c r="R23" i="13"/>
  <c r="S20" i="13" s="1"/>
  <c r="T28" i="13" s="1"/>
  <c r="R22" i="13"/>
  <c r="S22" i="13" s="1"/>
  <c r="S21" i="13"/>
  <c r="R21" i="13"/>
  <c r="S29" i="13" s="1"/>
  <c r="T20" i="13"/>
  <c r="R20" i="13"/>
  <c r="R19" i="13"/>
  <c r="S27" i="13" s="1"/>
  <c r="R18" i="13"/>
  <c r="S18" i="13" s="1"/>
  <c r="T18" i="13" s="1"/>
  <c r="T17" i="13"/>
  <c r="R17" i="13"/>
  <c r="S17" i="13" s="1"/>
  <c r="T16" i="13"/>
  <c r="S16" i="13"/>
  <c r="R16" i="13"/>
  <c r="R15" i="13"/>
  <c r="S15" i="13" s="1"/>
  <c r="T15" i="13" s="1"/>
  <c r="R14" i="13"/>
  <c r="S14" i="13" s="1"/>
  <c r="T14" i="13" s="1"/>
  <c r="T13" i="13"/>
  <c r="R13" i="13"/>
  <c r="S13" i="13" s="1"/>
  <c r="T12" i="13"/>
  <c r="S12" i="13"/>
  <c r="R12" i="13"/>
  <c r="R11" i="13"/>
  <c r="S11" i="13" s="1"/>
  <c r="T11" i="13" s="1"/>
  <c r="R10" i="13"/>
  <c r="S10" i="13" s="1"/>
  <c r="T10" i="13" s="1"/>
  <c r="T9" i="13"/>
  <c r="R9" i="13"/>
  <c r="S9" i="13" s="1"/>
  <c r="T8" i="13"/>
  <c r="S8" i="13"/>
  <c r="R8" i="13"/>
  <c r="R7" i="13"/>
  <c r="S7" i="13" s="1"/>
  <c r="T7" i="13" s="1"/>
  <c r="R6" i="13"/>
  <c r="S6" i="13" s="1"/>
  <c r="T6" i="13" s="1"/>
  <c r="T5" i="13"/>
  <c r="R5" i="13"/>
  <c r="S5" i="13" s="1"/>
  <c r="T4" i="13"/>
  <c r="S4" i="13"/>
  <c r="R4" i="13"/>
  <c r="R3" i="13"/>
  <c r="S3" i="13" s="1"/>
  <c r="T3" i="13" s="1"/>
  <c r="O94" i="13"/>
  <c r="P94" i="13" s="1"/>
  <c r="N94" i="13"/>
  <c r="N93" i="13"/>
  <c r="O93" i="13" s="1"/>
  <c r="P93" i="13" s="1"/>
  <c r="O92" i="13"/>
  <c r="P92" i="13" s="1"/>
  <c r="N92" i="13"/>
  <c r="N91" i="13"/>
  <c r="O91" i="13" s="1"/>
  <c r="P91" i="13" s="1"/>
  <c r="O90" i="13"/>
  <c r="P90" i="13" s="1"/>
  <c r="N90" i="13"/>
  <c r="N89" i="13"/>
  <c r="O89" i="13" s="1"/>
  <c r="P89" i="13" s="1"/>
  <c r="O88" i="13"/>
  <c r="P88" i="13" s="1"/>
  <c r="N88" i="13"/>
  <c r="N87" i="13"/>
  <c r="O87" i="13" s="1"/>
  <c r="P87" i="13" s="1"/>
  <c r="O86" i="13"/>
  <c r="P86" i="13" s="1"/>
  <c r="N86" i="13"/>
  <c r="N85" i="13"/>
  <c r="O85" i="13" s="1"/>
  <c r="P85" i="13" s="1"/>
  <c r="O84" i="13"/>
  <c r="P84" i="13" s="1"/>
  <c r="N84" i="13"/>
  <c r="N83" i="13"/>
  <c r="O83" i="13" s="1"/>
  <c r="P83" i="13" s="1"/>
  <c r="O82" i="13"/>
  <c r="P82" i="13" s="1"/>
  <c r="N82" i="13"/>
  <c r="N81" i="13"/>
  <c r="O81" i="13" s="1"/>
  <c r="P81" i="13" s="1"/>
  <c r="O80" i="13"/>
  <c r="P80" i="13" s="1"/>
  <c r="N80" i="13"/>
  <c r="N79" i="13"/>
  <c r="O79" i="13" s="1"/>
  <c r="P79" i="13" s="1"/>
  <c r="O78" i="13"/>
  <c r="P78" i="13" s="1"/>
  <c r="N78" i="13"/>
  <c r="N77" i="13"/>
  <c r="O77" i="13" s="1"/>
  <c r="P77" i="13" s="1"/>
  <c r="O76" i="13"/>
  <c r="P76" i="13" s="1"/>
  <c r="N76" i="13"/>
  <c r="N75" i="13"/>
  <c r="O75" i="13" s="1"/>
  <c r="P75" i="13" s="1"/>
  <c r="O74" i="13"/>
  <c r="P74" i="13" s="1"/>
  <c r="N74" i="13"/>
  <c r="N73" i="13"/>
  <c r="O73" i="13" s="1"/>
  <c r="P73" i="13" s="1"/>
  <c r="O72" i="13"/>
  <c r="P72" i="13" s="1"/>
  <c r="N72" i="13"/>
  <c r="N71" i="13"/>
  <c r="O71" i="13" s="1"/>
  <c r="P71" i="13" s="1"/>
  <c r="O70" i="13"/>
  <c r="P70" i="13" s="1"/>
  <c r="N70" i="13"/>
  <c r="N69" i="13"/>
  <c r="O69" i="13" s="1"/>
  <c r="P69" i="13" s="1"/>
  <c r="O68" i="13"/>
  <c r="P68" i="13" s="1"/>
  <c r="N68" i="13"/>
  <c r="N67" i="13"/>
  <c r="O67" i="13" s="1"/>
  <c r="P67" i="13" s="1"/>
  <c r="O66" i="13"/>
  <c r="P66" i="13" s="1"/>
  <c r="N66" i="13"/>
  <c r="N65" i="13"/>
  <c r="O65" i="13" s="1"/>
  <c r="P65" i="13" s="1"/>
  <c r="O64" i="13"/>
  <c r="P64" i="13" s="1"/>
  <c r="N64" i="13"/>
  <c r="N63" i="13"/>
  <c r="O63" i="13" s="1"/>
  <c r="P63" i="13" s="1"/>
  <c r="O62" i="13"/>
  <c r="P62" i="13" s="1"/>
  <c r="N62" i="13"/>
  <c r="N61" i="13"/>
  <c r="O61" i="13" s="1"/>
  <c r="P61" i="13" s="1"/>
  <c r="O60" i="13"/>
  <c r="P60" i="13" s="1"/>
  <c r="N60" i="13"/>
  <c r="N59" i="13"/>
  <c r="O59" i="13" s="1"/>
  <c r="P59" i="13" s="1"/>
  <c r="O58" i="13"/>
  <c r="P58" i="13" s="1"/>
  <c r="N58" i="13"/>
  <c r="N57" i="13"/>
  <c r="O57" i="13" s="1"/>
  <c r="P57" i="13" s="1"/>
  <c r="O56" i="13"/>
  <c r="P56" i="13" s="1"/>
  <c r="N56" i="13"/>
  <c r="N55" i="13"/>
  <c r="O55" i="13" s="1"/>
  <c r="P55" i="13" s="1"/>
  <c r="O54" i="13"/>
  <c r="P54" i="13" s="1"/>
  <c r="N54" i="13"/>
  <c r="N53" i="13"/>
  <c r="O53" i="13" s="1"/>
  <c r="P53" i="13" s="1"/>
  <c r="O52" i="13"/>
  <c r="P52" i="13" s="1"/>
  <c r="N52" i="13"/>
  <c r="N51" i="13"/>
  <c r="O51" i="13" s="1"/>
  <c r="P51" i="13" s="1"/>
  <c r="O50" i="13"/>
  <c r="P50" i="13" s="1"/>
  <c r="N50" i="13"/>
  <c r="N49" i="13"/>
  <c r="O49" i="13" s="1"/>
  <c r="P49" i="13" s="1"/>
  <c r="O48" i="13"/>
  <c r="P48" i="13" s="1"/>
  <c r="N48" i="13"/>
  <c r="N47" i="13"/>
  <c r="O47" i="13" s="1"/>
  <c r="P47" i="13" s="1"/>
  <c r="O46" i="13"/>
  <c r="P46" i="13" s="1"/>
  <c r="N46" i="13"/>
  <c r="N45" i="13"/>
  <c r="O45" i="13" s="1"/>
  <c r="P45" i="13" s="1"/>
  <c r="O44" i="13"/>
  <c r="P44" i="13" s="1"/>
  <c r="N44" i="13"/>
  <c r="N43" i="13"/>
  <c r="O43" i="13" s="1"/>
  <c r="P43" i="13" s="1"/>
  <c r="O42" i="13"/>
  <c r="P42" i="13" s="1"/>
  <c r="N42" i="13"/>
  <c r="N41" i="13"/>
  <c r="O41" i="13" s="1"/>
  <c r="P41" i="13" s="1"/>
  <c r="O40" i="13"/>
  <c r="P40" i="13" s="1"/>
  <c r="N40" i="13"/>
  <c r="N39" i="13"/>
  <c r="O39" i="13" s="1"/>
  <c r="P39" i="13" s="1"/>
  <c r="O38" i="13"/>
  <c r="P38" i="13" s="1"/>
  <c r="N38" i="13"/>
  <c r="N37" i="13"/>
  <c r="O37" i="13" s="1"/>
  <c r="P37" i="13" s="1"/>
  <c r="O36" i="13"/>
  <c r="P36" i="13" s="1"/>
  <c r="N36" i="13"/>
  <c r="N35" i="13"/>
  <c r="O35" i="13" s="1"/>
  <c r="P35" i="13" s="1"/>
  <c r="O34" i="13"/>
  <c r="P34" i="13" s="1"/>
  <c r="N34" i="13"/>
  <c r="N33" i="13"/>
  <c r="O33" i="13" s="1"/>
  <c r="P33" i="13" s="1"/>
  <c r="O32" i="13"/>
  <c r="P32" i="13" s="1"/>
  <c r="N32" i="13"/>
  <c r="N31" i="13"/>
  <c r="O31" i="13" s="1"/>
  <c r="P31" i="13" s="1"/>
  <c r="O30" i="13"/>
  <c r="P30" i="13" s="1"/>
  <c r="N30" i="13"/>
  <c r="P29" i="13"/>
  <c r="N29" i="13"/>
  <c r="O28" i="13"/>
  <c r="N28" i="13"/>
  <c r="P27" i="13"/>
  <c r="N27" i="13"/>
  <c r="N26" i="13"/>
  <c r="N25" i="13"/>
  <c r="O25" i="13" s="1"/>
  <c r="P25" i="13" s="1"/>
  <c r="O24" i="13"/>
  <c r="P24" i="13" s="1"/>
  <c r="N24" i="13"/>
  <c r="N23" i="13"/>
  <c r="O23" i="13" s="1"/>
  <c r="N22" i="13"/>
  <c r="P21" i="13"/>
  <c r="O21" i="13"/>
  <c r="N21" i="13"/>
  <c r="O29" i="13" s="1"/>
  <c r="O20" i="13"/>
  <c r="P28" i="13" s="1"/>
  <c r="N20" i="13"/>
  <c r="O19" i="13"/>
  <c r="N19" i="13"/>
  <c r="O27" i="13" s="1"/>
  <c r="O18" i="13"/>
  <c r="P18" i="13" s="1"/>
  <c r="N18" i="13"/>
  <c r="N17" i="13"/>
  <c r="O17" i="13" s="1"/>
  <c r="P17" i="13" s="1"/>
  <c r="O16" i="13"/>
  <c r="P16" i="13" s="1"/>
  <c r="N16" i="13"/>
  <c r="N15" i="13"/>
  <c r="O15" i="13" s="1"/>
  <c r="P15" i="13" s="1"/>
  <c r="O14" i="13"/>
  <c r="P14" i="13" s="1"/>
  <c r="N14" i="13"/>
  <c r="N13" i="13"/>
  <c r="O13" i="13" s="1"/>
  <c r="P13" i="13" s="1"/>
  <c r="O12" i="13"/>
  <c r="P12" i="13" s="1"/>
  <c r="N12" i="13"/>
  <c r="N11" i="13"/>
  <c r="O11" i="13" s="1"/>
  <c r="P11" i="13" s="1"/>
  <c r="O10" i="13"/>
  <c r="P10" i="13" s="1"/>
  <c r="N10" i="13"/>
  <c r="N9" i="13"/>
  <c r="O9" i="13" s="1"/>
  <c r="P9" i="13" s="1"/>
  <c r="O8" i="13"/>
  <c r="P8" i="13" s="1"/>
  <c r="N8" i="13"/>
  <c r="N7" i="13"/>
  <c r="O7" i="13" s="1"/>
  <c r="P7" i="13" s="1"/>
  <c r="O6" i="13"/>
  <c r="P6" i="13" s="1"/>
  <c r="N6" i="13"/>
  <c r="N5" i="13"/>
  <c r="O5" i="13" s="1"/>
  <c r="P5" i="13" s="1"/>
  <c r="O4" i="13"/>
  <c r="P4" i="13" s="1"/>
  <c r="N4" i="13"/>
  <c r="N3" i="13"/>
  <c r="O3" i="13" s="1"/>
  <c r="P3" i="13" s="1"/>
  <c r="J94" i="13"/>
  <c r="K94" i="13" s="1"/>
  <c r="L94" i="13" s="1"/>
  <c r="J93" i="13"/>
  <c r="K93" i="13" s="1"/>
  <c r="L93" i="13" s="1"/>
  <c r="L92" i="13"/>
  <c r="K92" i="13"/>
  <c r="J92" i="13"/>
  <c r="J91" i="13"/>
  <c r="K91" i="13" s="1"/>
  <c r="L91" i="13" s="1"/>
  <c r="J90" i="13"/>
  <c r="K90" i="13" s="1"/>
  <c r="L90" i="13" s="1"/>
  <c r="J89" i="13"/>
  <c r="K89" i="13" s="1"/>
  <c r="L89" i="13" s="1"/>
  <c r="L88" i="13"/>
  <c r="K88" i="13"/>
  <c r="J88" i="13"/>
  <c r="J87" i="13"/>
  <c r="K87" i="13" s="1"/>
  <c r="L87" i="13" s="1"/>
  <c r="J86" i="13"/>
  <c r="K86" i="13" s="1"/>
  <c r="L86" i="13" s="1"/>
  <c r="J85" i="13"/>
  <c r="K85" i="13" s="1"/>
  <c r="L85" i="13" s="1"/>
  <c r="L84" i="13"/>
  <c r="K84" i="13"/>
  <c r="J84" i="13"/>
  <c r="J83" i="13"/>
  <c r="K83" i="13" s="1"/>
  <c r="L83" i="13" s="1"/>
  <c r="J82" i="13"/>
  <c r="K82" i="13" s="1"/>
  <c r="L82" i="13" s="1"/>
  <c r="J81" i="13"/>
  <c r="K81" i="13" s="1"/>
  <c r="L81" i="13" s="1"/>
  <c r="L80" i="13"/>
  <c r="K80" i="13"/>
  <c r="J80" i="13"/>
  <c r="J79" i="13"/>
  <c r="K79" i="13" s="1"/>
  <c r="L79" i="13" s="1"/>
  <c r="J78" i="13"/>
  <c r="K78" i="13" s="1"/>
  <c r="L78" i="13" s="1"/>
  <c r="J77" i="13"/>
  <c r="K77" i="13" s="1"/>
  <c r="L77" i="13" s="1"/>
  <c r="L76" i="13"/>
  <c r="K76" i="13"/>
  <c r="J76" i="13"/>
  <c r="J75" i="13"/>
  <c r="K75" i="13" s="1"/>
  <c r="L75" i="13" s="1"/>
  <c r="J74" i="13"/>
  <c r="K74" i="13" s="1"/>
  <c r="L74" i="13" s="1"/>
  <c r="J73" i="13"/>
  <c r="K73" i="13" s="1"/>
  <c r="L73" i="13" s="1"/>
  <c r="L72" i="13"/>
  <c r="K72" i="13"/>
  <c r="J72" i="13"/>
  <c r="J71" i="13"/>
  <c r="K71" i="13" s="1"/>
  <c r="L71" i="13" s="1"/>
  <c r="J70" i="13"/>
  <c r="K70" i="13" s="1"/>
  <c r="L70" i="13" s="1"/>
  <c r="J69" i="13"/>
  <c r="K69" i="13" s="1"/>
  <c r="L69" i="13" s="1"/>
  <c r="L68" i="13"/>
  <c r="K68" i="13"/>
  <c r="J68" i="13"/>
  <c r="J67" i="13"/>
  <c r="K67" i="13" s="1"/>
  <c r="L67" i="13" s="1"/>
  <c r="J66" i="13"/>
  <c r="K66" i="13" s="1"/>
  <c r="L66" i="13" s="1"/>
  <c r="J65" i="13"/>
  <c r="K65" i="13" s="1"/>
  <c r="L65" i="13" s="1"/>
  <c r="L64" i="13"/>
  <c r="K64" i="13"/>
  <c r="J64" i="13"/>
  <c r="J63" i="13"/>
  <c r="K63" i="13" s="1"/>
  <c r="L63" i="13" s="1"/>
  <c r="J62" i="13"/>
  <c r="K62" i="13" s="1"/>
  <c r="L62" i="13" s="1"/>
  <c r="J61" i="13"/>
  <c r="K61" i="13" s="1"/>
  <c r="L61" i="13" s="1"/>
  <c r="L60" i="13"/>
  <c r="K60" i="13"/>
  <c r="J60" i="13"/>
  <c r="J59" i="13"/>
  <c r="K59" i="13" s="1"/>
  <c r="L59" i="13" s="1"/>
  <c r="J58" i="13"/>
  <c r="K58" i="13" s="1"/>
  <c r="L58" i="13" s="1"/>
  <c r="J57" i="13"/>
  <c r="K57" i="13" s="1"/>
  <c r="L57" i="13" s="1"/>
  <c r="L56" i="13"/>
  <c r="K56" i="13"/>
  <c r="J56" i="13"/>
  <c r="J55" i="13"/>
  <c r="K55" i="13" s="1"/>
  <c r="L55" i="13" s="1"/>
  <c r="J54" i="13"/>
  <c r="K54" i="13" s="1"/>
  <c r="L54" i="13" s="1"/>
  <c r="J53" i="13"/>
  <c r="K53" i="13" s="1"/>
  <c r="L53" i="13" s="1"/>
  <c r="L52" i="13"/>
  <c r="K52" i="13"/>
  <c r="J52" i="13"/>
  <c r="J51" i="13"/>
  <c r="K51" i="13" s="1"/>
  <c r="L51" i="13" s="1"/>
  <c r="J50" i="13"/>
  <c r="K50" i="13" s="1"/>
  <c r="L50" i="13" s="1"/>
  <c r="J49" i="13"/>
  <c r="K49" i="13" s="1"/>
  <c r="L49" i="13" s="1"/>
  <c r="L48" i="13"/>
  <c r="K48" i="13"/>
  <c r="J48" i="13"/>
  <c r="J47" i="13"/>
  <c r="K47" i="13" s="1"/>
  <c r="L47" i="13" s="1"/>
  <c r="J46" i="13"/>
  <c r="K46" i="13" s="1"/>
  <c r="L46" i="13" s="1"/>
  <c r="J45" i="13"/>
  <c r="K45" i="13" s="1"/>
  <c r="L45" i="13" s="1"/>
  <c r="L44" i="13"/>
  <c r="K44" i="13"/>
  <c r="J44" i="13"/>
  <c r="J43" i="13"/>
  <c r="K43" i="13" s="1"/>
  <c r="L43" i="13" s="1"/>
  <c r="J42" i="13"/>
  <c r="K42" i="13" s="1"/>
  <c r="L42" i="13" s="1"/>
  <c r="J41" i="13"/>
  <c r="K41" i="13" s="1"/>
  <c r="L41" i="13" s="1"/>
  <c r="L40" i="13"/>
  <c r="K40" i="13"/>
  <c r="J40" i="13"/>
  <c r="J39" i="13"/>
  <c r="K39" i="13" s="1"/>
  <c r="L39" i="13" s="1"/>
  <c r="J38" i="13"/>
  <c r="K38" i="13" s="1"/>
  <c r="L38" i="13" s="1"/>
  <c r="J37" i="13"/>
  <c r="K37" i="13" s="1"/>
  <c r="L37" i="13" s="1"/>
  <c r="L36" i="13"/>
  <c r="K36" i="13"/>
  <c r="J36" i="13"/>
  <c r="J35" i="13"/>
  <c r="K35" i="13" s="1"/>
  <c r="L35" i="13" s="1"/>
  <c r="J34" i="13"/>
  <c r="K34" i="13" s="1"/>
  <c r="L34" i="13" s="1"/>
  <c r="J33" i="13"/>
  <c r="K33" i="13" s="1"/>
  <c r="L33" i="13" s="1"/>
  <c r="L32" i="13"/>
  <c r="K32" i="13"/>
  <c r="J32" i="13"/>
  <c r="J31" i="13"/>
  <c r="K31" i="13" s="1"/>
  <c r="L31" i="13" s="1"/>
  <c r="J30" i="13"/>
  <c r="K30" i="13" s="1"/>
  <c r="L30" i="13" s="1"/>
  <c r="L29" i="13"/>
  <c r="J29" i="13"/>
  <c r="K28" i="13"/>
  <c r="J28" i="13"/>
  <c r="K27" i="13"/>
  <c r="J27" i="13"/>
  <c r="J26" i="13"/>
  <c r="J25" i="13"/>
  <c r="J24" i="13"/>
  <c r="J23" i="13"/>
  <c r="K20" i="13" s="1"/>
  <c r="L28" i="13" s="1"/>
  <c r="J22" i="13"/>
  <c r="K21" i="13"/>
  <c r="J21" i="13"/>
  <c r="K29" i="13" s="1"/>
  <c r="J20" i="13"/>
  <c r="K19" i="13"/>
  <c r="L27" i="13" s="1"/>
  <c r="J19" i="13"/>
  <c r="J18" i="13"/>
  <c r="K18" i="13" s="1"/>
  <c r="L18" i="13" s="1"/>
  <c r="J17" i="13"/>
  <c r="K17" i="13" s="1"/>
  <c r="L17" i="13" s="1"/>
  <c r="K16" i="13"/>
  <c r="L16" i="13" s="1"/>
  <c r="J16" i="13"/>
  <c r="K15" i="13"/>
  <c r="L15" i="13" s="1"/>
  <c r="J15" i="13"/>
  <c r="J14" i="13"/>
  <c r="K14" i="13" s="1"/>
  <c r="L14" i="13" s="1"/>
  <c r="L13" i="13"/>
  <c r="J13" i="13"/>
  <c r="K13" i="13" s="1"/>
  <c r="K12" i="13"/>
  <c r="L12" i="13" s="1"/>
  <c r="J12" i="13"/>
  <c r="J11" i="13"/>
  <c r="K11" i="13" s="1"/>
  <c r="L11" i="13" s="1"/>
  <c r="K10" i="13"/>
  <c r="L10" i="13" s="1"/>
  <c r="J10" i="13"/>
  <c r="J9" i="13"/>
  <c r="K9" i="13" s="1"/>
  <c r="L9" i="13" s="1"/>
  <c r="L8" i="13"/>
  <c r="K8" i="13"/>
  <c r="J8" i="13"/>
  <c r="K7" i="13"/>
  <c r="L7" i="13" s="1"/>
  <c r="J7" i="13"/>
  <c r="J6" i="13"/>
  <c r="K24" i="13" s="1"/>
  <c r="L5" i="13"/>
  <c r="J5" i="13"/>
  <c r="K5" i="13" s="1"/>
  <c r="K4" i="13"/>
  <c r="L4" i="13" s="1"/>
  <c r="J4" i="13"/>
  <c r="J3" i="13"/>
  <c r="K3" i="13" s="1"/>
  <c r="L3" i="13" s="1"/>
  <c r="G18" i="13"/>
  <c r="G17" i="13"/>
  <c r="G16" i="13"/>
  <c r="G15" i="13"/>
  <c r="G14" i="13"/>
  <c r="G11" i="13"/>
  <c r="G10" i="13"/>
  <c r="G9" i="13"/>
  <c r="G6" i="13"/>
  <c r="G5" i="13"/>
  <c r="AB23" i="13" l="1"/>
  <c r="AB20" i="13"/>
  <c r="AA26" i="13"/>
  <c r="AB26" i="13" s="1"/>
  <c r="AB19" i="13"/>
  <c r="X22" i="13"/>
  <c r="X19" i="13"/>
  <c r="W23" i="13"/>
  <c r="X24" i="13"/>
  <c r="T22" i="13"/>
  <c r="T19" i="13"/>
  <c r="S19" i="13"/>
  <c r="T27" i="13" s="1"/>
  <c r="T24" i="13"/>
  <c r="S25" i="13"/>
  <c r="T25" i="13" s="1"/>
  <c r="P23" i="13"/>
  <c r="P20" i="13"/>
  <c r="O22" i="13"/>
  <c r="O26" i="13"/>
  <c r="P26" i="13" s="1"/>
  <c r="L21" i="13"/>
  <c r="L24" i="13"/>
  <c r="K23" i="13"/>
  <c r="K25" i="13"/>
  <c r="L25" i="13" s="1"/>
  <c r="K6" i="13"/>
  <c r="L6" i="13" s="1"/>
  <c r="K22" i="13"/>
  <c r="K26" i="13"/>
  <c r="L26" i="13" s="1"/>
  <c r="X23" i="13" l="1"/>
  <c r="X20" i="13"/>
  <c r="P22" i="13"/>
  <c r="P19" i="13"/>
  <c r="L23" i="13"/>
  <c r="L20" i="13"/>
  <c r="L22" i="13"/>
  <c r="L19" i="13"/>
  <c r="Z94" i="14" l="1"/>
  <c r="AA94" i="14" s="1"/>
  <c r="AB94" i="14" s="1"/>
  <c r="Z93" i="14"/>
  <c r="AA93" i="14" s="1"/>
  <c r="AB93" i="14" s="1"/>
  <c r="AA92" i="14"/>
  <c r="AB92" i="14" s="1"/>
  <c r="Z92" i="14"/>
  <c r="Z91" i="14"/>
  <c r="AA91" i="14" s="1"/>
  <c r="AB91" i="14" s="1"/>
  <c r="Z90" i="14"/>
  <c r="AA90" i="14" s="1"/>
  <c r="AB90" i="14" s="1"/>
  <c r="Z89" i="14"/>
  <c r="AA89" i="14" s="1"/>
  <c r="AB89" i="14" s="1"/>
  <c r="AA88" i="14"/>
  <c r="AB88" i="14" s="1"/>
  <c r="Z88" i="14"/>
  <c r="Z87" i="14"/>
  <c r="AA87" i="14" s="1"/>
  <c r="AB87" i="14" s="1"/>
  <c r="AA86" i="14"/>
  <c r="AB86" i="14" s="1"/>
  <c r="Z86" i="14"/>
  <c r="Z85" i="14"/>
  <c r="AA85" i="14" s="1"/>
  <c r="AB85" i="14" s="1"/>
  <c r="AA84" i="14"/>
  <c r="AB84" i="14" s="1"/>
  <c r="Z84" i="14"/>
  <c r="Z83" i="14"/>
  <c r="AA83" i="14" s="1"/>
  <c r="AB83" i="14" s="1"/>
  <c r="AA82" i="14"/>
  <c r="AB82" i="14" s="1"/>
  <c r="Z82" i="14"/>
  <c r="Z81" i="14"/>
  <c r="AA81" i="14" s="1"/>
  <c r="AB81" i="14" s="1"/>
  <c r="AA80" i="14"/>
  <c r="AB80" i="14" s="1"/>
  <c r="Z80" i="14"/>
  <c r="Z79" i="14"/>
  <c r="AA79" i="14" s="1"/>
  <c r="AB79" i="14" s="1"/>
  <c r="AA78" i="14"/>
  <c r="AB78" i="14" s="1"/>
  <c r="Z78" i="14"/>
  <c r="Z77" i="14"/>
  <c r="AA77" i="14" s="1"/>
  <c r="AB77" i="14" s="1"/>
  <c r="AA76" i="14"/>
  <c r="AB76" i="14" s="1"/>
  <c r="Z76" i="14"/>
  <c r="Z75" i="14"/>
  <c r="AA75" i="14" s="1"/>
  <c r="AB75" i="14" s="1"/>
  <c r="AA74" i="14"/>
  <c r="AB74" i="14" s="1"/>
  <c r="Z74" i="14"/>
  <c r="Z73" i="14"/>
  <c r="AA73" i="14" s="1"/>
  <c r="AB73" i="14" s="1"/>
  <c r="AA72" i="14"/>
  <c r="AB72" i="14" s="1"/>
  <c r="Z72" i="14"/>
  <c r="Z71" i="14"/>
  <c r="AA71" i="14" s="1"/>
  <c r="AB71" i="14" s="1"/>
  <c r="AA70" i="14"/>
  <c r="AB70" i="14" s="1"/>
  <c r="Z70" i="14"/>
  <c r="Z69" i="14"/>
  <c r="AA69" i="14" s="1"/>
  <c r="AB69" i="14" s="1"/>
  <c r="AA68" i="14"/>
  <c r="AB68" i="14" s="1"/>
  <c r="Z68" i="14"/>
  <c r="Z67" i="14"/>
  <c r="AA67" i="14" s="1"/>
  <c r="AB67" i="14" s="1"/>
  <c r="AA66" i="14"/>
  <c r="AB66" i="14" s="1"/>
  <c r="Z66" i="14"/>
  <c r="Z65" i="14"/>
  <c r="AA65" i="14" s="1"/>
  <c r="AB65" i="14" s="1"/>
  <c r="AA64" i="14"/>
  <c r="AB64" i="14" s="1"/>
  <c r="Z64" i="14"/>
  <c r="Z63" i="14"/>
  <c r="AA63" i="14" s="1"/>
  <c r="AB63" i="14" s="1"/>
  <c r="AA62" i="14"/>
  <c r="AB62" i="14" s="1"/>
  <c r="Z62" i="14"/>
  <c r="Z61" i="14"/>
  <c r="AA61" i="14" s="1"/>
  <c r="AB61" i="14" s="1"/>
  <c r="AA60" i="14"/>
  <c r="AB60" i="14" s="1"/>
  <c r="Z60" i="14"/>
  <c r="Z59" i="14"/>
  <c r="AA59" i="14" s="1"/>
  <c r="AB59" i="14" s="1"/>
  <c r="AA58" i="14"/>
  <c r="AB58" i="14" s="1"/>
  <c r="Z58" i="14"/>
  <c r="Z57" i="14"/>
  <c r="AA57" i="14" s="1"/>
  <c r="AB57" i="14" s="1"/>
  <c r="AA56" i="14"/>
  <c r="AB56" i="14" s="1"/>
  <c r="Z56" i="14"/>
  <c r="Z55" i="14"/>
  <c r="AA55" i="14" s="1"/>
  <c r="AB55" i="14" s="1"/>
  <c r="AA54" i="14"/>
  <c r="AB54" i="14" s="1"/>
  <c r="Z54" i="14"/>
  <c r="Z53" i="14"/>
  <c r="AA53" i="14" s="1"/>
  <c r="AB53" i="14" s="1"/>
  <c r="AA52" i="14"/>
  <c r="AB52" i="14" s="1"/>
  <c r="Z52" i="14"/>
  <c r="Z51" i="14"/>
  <c r="AA51" i="14" s="1"/>
  <c r="AB51" i="14" s="1"/>
  <c r="AA50" i="14"/>
  <c r="AB50" i="14" s="1"/>
  <c r="Z50" i="14"/>
  <c r="Z49" i="14"/>
  <c r="AA49" i="14" s="1"/>
  <c r="AB49" i="14" s="1"/>
  <c r="AA48" i="14"/>
  <c r="AB48" i="14" s="1"/>
  <c r="Z48" i="14"/>
  <c r="Z47" i="14"/>
  <c r="AA47" i="14" s="1"/>
  <c r="AB47" i="14" s="1"/>
  <c r="AA46" i="14"/>
  <c r="AB46" i="14" s="1"/>
  <c r="Z46" i="14"/>
  <c r="Z45" i="14"/>
  <c r="AA45" i="14" s="1"/>
  <c r="AB45" i="14" s="1"/>
  <c r="AA44" i="14"/>
  <c r="AB44" i="14" s="1"/>
  <c r="Z44" i="14"/>
  <c r="Z43" i="14"/>
  <c r="AA43" i="14" s="1"/>
  <c r="AB43" i="14" s="1"/>
  <c r="AA42" i="14"/>
  <c r="AB42" i="14" s="1"/>
  <c r="Z42" i="14"/>
  <c r="Z41" i="14"/>
  <c r="AA41" i="14" s="1"/>
  <c r="AB41" i="14" s="1"/>
  <c r="AA40" i="14"/>
  <c r="AB40" i="14" s="1"/>
  <c r="Z40" i="14"/>
  <c r="Z39" i="14"/>
  <c r="AA39" i="14" s="1"/>
  <c r="AB39" i="14" s="1"/>
  <c r="AA38" i="14"/>
  <c r="AB38" i="14" s="1"/>
  <c r="Z38" i="14"/>
  <c r="Z37" i="14"/>
  <c r="AA37" i="14" s="1"/>
  <c r="AB37" i="14" s="1"/>
  <c r="AA36" i="14"/>
  <c r="AB36" i="14" s="1"/>
  <c r="Z36" i="14"/>
  <c r="Z35" i="14"/>
  <c r="AA35" i="14" s="1"/>
  <c r="AB35" i="14" s="1"/>
  <c r="AA34" i="14"/>
  <c r="AB34" i="14" s="1"/>
  <c r="Z34" i="14"/>
  <c r="Z33" i="14"/>
  <c r="AA33" i="14" s="1"/>
  <c r="AB33" i="14" s="1"/>
  <c r="AA32" i="14"/>
  <c r="Z32" i="14"/>
  <c r="Z31" i="14"/>
  <c r="Z30" i="14"/>
  <c r="AB29" i="14"/>
  <c r="Z29" i="14"/>
  <c r="AA28" i="14"/>
  <c r="AB31" i="14" s="1"/>
  <c r="Z28" i="14"/>
  <c r="AA31" i="14" s="1"/>
  <c r="Z27" i="14"/>
  <c r="AA30" i="14" s="1"/>
  <c r="Z26" i="14"/>
  <c r="AA26" i="14" s="1"/>
  <c r="Z25" i="14"/>
  <c r="AA25" i="14" s="1"/>
  <c r="AB25" i="14" s="1"/>
  <c r="AA24" i="14"/>
  <c r="AB24" i="14" s="1"/>
  <c r="Z24" i="14"/>
  <c r="Z23" i="14"/>
  <c r="AA23" i="14" s="1"/>
  <c r="Z22" i="14"/>
  <c r="AA22" i="14" s="1"/>
  <c r="AB22" i="14" s="1"/>
  <c r="AA21" i="14"/>
  <c r="Z21" i="14"/>
  <c r="AA29" i="14" s="1"/>
  <c r="AB32" i="14" s="1"/>
  <c r="AA20" i="14"/>
  <c r="AB28" i="14" s="1"/>
  <c r="Z20" i="14"/>
  <c r="Z19" i="14"/>
  <c r="AA27" i="14" s="1"/>
  <c r="AB30" i="14" s="1"/>
  <c r="AA18" i="14"/>
  <c r="AB18" i="14" s="1"/>
  <c r="Z18" i="14"/>
  <c r="Z17" i="14"/>
  <c r="AA17" i="14" s="1"/>
  <c r="AB17" i="14" s="1"/>
  <c r="AA16" i="14"/>
  <c r="AB16" i="14" s="1"/>
  <c r="Z16" i="14"/>
  <c r="Z15" i="14"/>
  <c r="AA15" i="14" s="1"/>
  <c r="AB15" i="14" s="1"/>
  <c r="AA14" i="14"/>
  <c r="AB14" i="14" s="1"/>
  <c r="Z14" i="14"/>
  <c r="Z13" i="14"/>
  <c r="AA13" i="14" s="1"/>
  <c r="AB13" i="14" s="1"/>
  <c r="AA12" i="14"/>
  <c r="AB12" i="14" s="1"/>
  <c r="Z12" i="14"/>
  <c r="Z11" i="14"/>
  <c r="AA11" i="14" s="1"/>
  <c r="AB11" i="14" s="1"/>
  <c r="AA10" i="14"/>
  <c r="AB10" i="14" s="1"/>
  <c r="Z10" i="14"/>
  <c r="Z9" i="14"/>
  <c r="AA9" i="14" s="1"/>
  <c r="AB9" i="14" s="1"/>
  <c r="AA8" i="14"/>
  <c r="AB8" i="14" s="1"/>
  <c r="Z8" i="14"/>
  <c r="Z7" i="14"/>
  <c r="AA7" i="14" s="1"/>
  <c r="AB7" i="14" s="1"/>
  <c r="AA6" i="14"/>
  <c r="AB6" i="14" s="1"/>
  <c r="Z6" i="14"/>
  <c r="Z5" i="14"/>
  <c r="AA5" i="14" s="1"/>
  <c r="AB5" i="14" s="1"/>
  <c r="AA4" i="14"/>
  <c r="AB4" i="14" s="1"/>
  <c r="Z4" i="14"/>
  <c r="Z3" i="14"/>
  <c r="AA3" i="14" s="1"/>
  <c r="AB3" i="14" s="1"/>
  <c r="V94" i="14"/>
  <c r="W94" i="14" s="1"/>
  <c r="X94" i="14" s="1"/>
  <c r="V93" i="14"/>
  <c r="W93" i="14" s="1"/>
  <c r="X93" i="14" s="1"/>
  <c r="W92" i="14"/>
  <c r="X92" i="14" s="1"/>
  <c r="V92" i="14"/>
  <c r="V91" i="14"/>
  <c r="W91" i="14" s="1"/>
  <c r="X91" i="14" s="1"/>
  <c r="V90" i="14"/>
  <c r="W90" i="14" s="1"/>
  <c r="X90" i="14" s="1"/>
  <c r="V89" i="14"/>
  <c r="W89" i="14" s="1"/>
  <c r="X89" i="14" s="1"/>
  <c r="W88" i="14"/>
  <c r="X88" i="14" s="1"/>
  <c r="V88" i="14"/>
  <c r="V87" i="14"/>
  <c r="W87" i="14" s="1"/>
  <c r="X87" i="14" s="1"/>
  <c r="W86" i="14"/>
  <c r="X86" i="14" s="1"/>
  <c r="V86" i="14"/>
  <c r="V85" i="14"/>
  <c r="W85" i="14" s="1"/>
  <c r="X85" i="14" s="1"/>
  <c r="W84" i="14"/>
  <c r="X84" i="14" s="1"/>
  <c r="V84" i="14"/>
  <c r="V83" i="14"/>
  <c r="W83" i="14" s="1"/>
  <c r="X83" i="14" s="1"/>
  <c r="W82" i="14"/>
  <c r="X82" i="14" s="1"/>
  <c r="V82" i="14"/>
  <c r="V81" i="14"/>
  <c r="W81" i="14" s="1"/>
  <c r="X81" i="14" s="1"/>
  <c r="W80" i="14"/>
  <c r="X80" i="14" s="1"/>
  <c r="V80" i="14"/>
  <c r="V79" i="14"/>
  <c r="W79" i="14" s="1"/>
  <c r="X79" i="14" s="1"/>
  <c r="W78" i="14"/>
  <c r="X78" i="14" s="1"/>
  <c r="V78" i="14"/>
  <c r="V77" i="14"/>
  <c r="W77" i="14" s="1"/>
  <c r="X77" i="14" s="1"/>
  <c r="W76" i="14"/>
  <c r="X76" i="14" s="1"/>
  <c r="V76" i="14"/>
  <c r="V75" i="14"/>
  <c r="W75" i="14" s="1"/>
  <c r="X75" i="14" s="1"/>
  <c r="W74" i="14"/>
  <c r="X74" i="14" s="1"/>
  <c r="V74" i="14"/>
  <c r="V73" i="14"/>
  <c r="W73" i="14" s="1"/>
  <c r="X73" i="14" s="1"/>
  <c r="W72" i="14"/>
  <c r="X72" i="14" s="1"/>
  <c r="V72" i="14"/>
  <c r="V71" i="14"/>
  <c r="W71" i="14" s="1"/>
  <c r="X71" i="14" s="1"/>
  <c r="W70" i="14"/>
  <c r="X70" i="14" s="1"/>
  <c r="V70" i="14"/>
  <c r="V69" i="14"/>
  <c r="W69" i="14" s="1"/>
  <c r="X69" i="14" s="1"/>
  <c r="W68" i="14"/>
  <c r="X68" i="14" s="1"/>
  <c r="V68" i="14"/>
  <c r="V67" i="14"/>
  <c r="W67" i="14" s="1"/>
  <c r="X67" i="14" s="1"/>
  <c r="W66" i="14"/>
  <c r="X66" i="14" s="1"/>
  <c r="V66" i="14"/>
  <c r="V65" i="14"/>
  <c r="W65" i="14" s="1"/>
  <c r="X65" i="14" s="1"/>
  <c r="W64" i="14"/>
  <c r="X64" i="14" s="1"/>
  <c r="V64" i="14"/>
  <c r="V63" i="14"/>
  <c r="W63" i="14" s="1"/>
  <c r="X63" i="14" s="1"/>
  <c r="W62" i="14"/>
  <c r="X62" i="14" s="1"/>
  <c r="V62" i="14"/>
  <c r="V61" i="14"/>
  <c r="W61" i="14" s="1"/>
  <c r="X61" i="14" s="1"/>
  <c r="W60" i="14"/>
  <c r="X60" i="14" s="1"/>
  <c r="V60" i="14"/>
  <c r="V59" i="14"/>
  <c r="W59" i="14" s="1"/>
  <c r="X59" i="14" s="1"/>
  <c r="W58" i="14"/>
  <c r="X58" i="14" s="1"/>
  <c r="V58" i="14"/>
  <c r="V57" i="14"/>
  <c r="W57" i="14" s="1"/>
  <c r="X57" i="14" s="1"/>
  <c r="W56" i="14"/>
  <c r="X56" i="14" s="1"/>
  <c r="V56" i="14"/>
  <c r="V55" i="14"/>
  <c r="W55" i="14" s="1"/>
  <c r="X55" i="14" s="1"/>
  <c r="W54" i="14"/>
  <c r="X54" i="14" s="1"/>
  <c r="V54" i="14"/>
  <c r="V53" i="14"/>
  <c r="W53" i="14" s="1"/>
  <c r="X53" i="14" s="1"/>
  <c r="W52" i="14"/>
  <c r="X52" i="14" s="1"/>
  <c r="V52" i="14"/>
  <c r="V51" i="14"/>
  <c r="W51" i="14" s="1"/>
  <c r="X51" i="14" s="1"/>
  <c r="W50" i="14"/>
  <c r="X50" i="14" s="1"/>
  <c r="V50" i="14"/>
  <c r="V49" i="14"/>
  <c r="W49" i="14" s="1"/>
  <c r="X49" i="14" s="1"/>
  <c r="W48" i="14"/>
  <c r="X48" i="14" s="1"/>
  <c r="V48" i="14"/>
  <c r="V47" i="14"/>
  <c r="W47" i="14" s="1"/>
  <c r="X47" i="14" s="1"/>
  <c r="W46" i="14"/>
  <c r="X46" i="14" s="1"/>
  <c r="V46" i="14"/>
  <c r="V45" i="14"/>
  <c r="W45" i="14" s="1"/>
  <c r="X45" i="14" s="1"/>
  <c r="W44" i="14"/>
  <c r="X44" i="14" s="1"/>
  <c r="V44" i="14"/>
  <c r="V43" i="14"/>
  <c r="W43" i="14" s="1"/>
  <c r="X43" i="14" s="1"/>
  <c r="W42" i="14"/>
  <c r="X42" i="14" s="1"/>
  <c r="V42" i="14"/>
  <c r="V41" i="14"/>
  <c r="W41" i="14" s="1"/>
  <c r="X41" i="14" s="1"/>
  <c r="W40" i="14"/>
  <c r="X40" i="14" s="1"/>
  <c r="V40" i="14"/>
  <c r="V39" i="14"/>
  <c r="W39" i="14" s="1"/>
  <c r="X39" i="14" s="1"/>
  <c r="W38" i="14"/>
  <c r="X38" i="14" s="1"/>
  <c r="V38" i="14"/>
  <c r="V37" i="14"/>
  <c r="W37" i="14" s="1"/>
  <c r="X37" i="14" s="1"/>
  <c r="W36" i="14"/>
  <c r="X36" i="14" s="1"/>
  <c r="V36" i="14"/>
  <c r="V35" i="14"/>
  <c r="W35" i="14" s="1"/>
  <c r="X35" i="14" s="1"/>
  <c r="W34" i="14"/>
  <c r="X34" i="14" s="1"/>
  <c r="V34" i="14"/>
  <c r="V33" i="14"/>
  <c r="W33" i="14" s="1"/>
  <c r="X33" i="14" s="1"/>
  <c r="W32" i="14"/>
  <c r="V32" i="14"/>
  <c r="V31" i="14"/>
  <c r="V30" i="14"/>
  <c r="X29" i="14"/>
  <c r="V29" i="14"/>
  <c r="W28" i="14"/>
  <c r="X31" i="14" s="1"/>
  <c r="V28" i="14"/>
  <c r="W31" i="14" s="1"/>
  <c r="V27" i="14"/>
  <c r="W30" i="14" s="1"/>
  <c r="V26" i="14"/>
  <c r="W26" i="14" s="1"/>
  <c r="V25" i="14"/>
  <c r="W25" i="14" s="1"/>
  <c r="X25" i="14" s="1"/>
  <c r="W24" i="14"/>
  <c r="X24" i="14" s="1"/>
  <c r="V24" i="14"/>
  <c r="V23" i="14"/>
  <c r="W23" i="14" s="1"/>
  <c r="V22" i="14"/>
  <c r="W22" i="14" s="1"/>
  <c r="X22" i="14" s="1"/>
  <c r="W21" i="14"/>
  <c r="V21" i="14"/>
  <c r="W29" i="14" s="1"/>
  <c r="X32" i="14" s="1"/>
  <c r="W20" i="14"/>
  <c r="X28" i="14" s="1"/>
  <c r="V20" i="14"/>
  <c r="V19" i="14"/>
  <c r="W27" i="14" s="1"/>
  <c r="X30" i="14" s="1"/>
  <c r="W18" i="14"/>
  <c r="X18" i="14" s="1"/>
  <c r="V18" i="14"/>
  <c r="V17" i="14"/>
  <c r="W17" i="14" s="1"/>
  <c r="X17" i="14" s="1"/>
  <c r="W16" i="14"/>
  <c r="X16" i="14" s="1"/>
  <c r="V16" i="14"/>
  <c r="V15" i="14"/>
  <c r="W15" i="14" s="1"/>
  <c r="X15" i="14" s="1"/>
  <c r="W14" i="14"/>
  <c r="X14" i="14" s="1"/>
  <c r="V14" i="14"/>
  <c r="V13" i="14"/>
  <c r="W13" i="14" s="1"/>
  <c r="X13" i="14" s="1"/>
  <c r="W12" i="14"/>
  <c r="X12" i="14" s="1"/>
  <c r="V12" i="14"/>
  <c r="V11" i="14"/>
  <c r="W11" i="14" s="1"/>
  <c r="X11" i="14" s="1"/>
  <c r="W10" i="14"/>
  <c r="X10" i="14" s="1"/>
  <c r="V10" i="14"/>
  <c r="V9" i="14"/>
  <c r="W9" i="14" s="1"/>
  <c r="X9" i="14" s="1"/>
  <c r="W8" i="14"/>
  <c r="X8" i="14" s="1"/>
  <c r="V8" i="14"/>
  <c r="V7" i="14"/>
  <c r="W7" i="14" s="1"/>
  <c r="X7" i="14" s="1"/>
  <c r="W6" i="14"/>
  <c r="X6" i="14" s="1"/>
  <c r="V6" i="14"/>
  <c r="V5" i="14"/>
  <c r="W5" i="14" s="1"/>
  <c r="X5" i="14" s="1"/>
  <c r="W4" i="14"/>
  <c r="X4" i="14" s="1"/>
  <c r="V4" i="14"/>
  <c r="V3" i="14"/>
  <c r="W3" i="14" s="1"/>
  <c r="X3" i="14" s="1"/>
  <c r="R94" i="14"/>
  <c r="S94" i="14" s="1"/>
  <c r="T94" i="14" s="1"/>
  <c r="R93" i="14"/>
  <c r="S93" i="14" s="1"/>
  <c r="T93" i="14" s="1"/>
  <c r="S92" i="14"/>
  <c r="T92" i="14" s="1"/>
  <c r="R92" i="14"/>
  <c r="R91" i="14"/>
  <c r="S91" i="14" s="1"/>
  <c r="T91" i="14" s="1"/>
  <c r="R90" i="14"/>
  <c r="S90" i="14" s="1"/>
  <c r="T90" i="14" s="1"/>
  <c r="R89" i="14"/>
  <c r="S89" i="14" s="1"/>
  <c r="T89" i="14" s="1"/>
  <c r="S88" i="14"/>
  <c r="T88" i="14" s="1"/>
  <c r="R88" i="14"/>
  <c r="R87" i="14"/>
  <c r="S87" i="14" s="1"/>
  <c r="T87" i="14" s="1"/>
  <c r="R86" i="14"/>
  <c r="S86" i="14" s="1"/>
  <c r="T86" i="14" s="1"/>
  <c r="R85" i="14"/>
  <c r="S85" i="14" s="1"/>
  <c r="T85" i="14" s="1"/>
  <c r="S84" i="14"/>
  <c r="T84" i="14" s="1"/>
  <c r="R84" i="14"/>
  <c r="R83" i="14"/>
  <c r="S83" i="14" s="1"/>
  <c r="T83" i="14" s="1"/>
  <c r="R82" i="14"/>
  <c r="S82" i="14" s="1"/>
  <c r="T82" i="14" s="1"/>
  <c r="R81" i="14"/>
  <c r="S81" i="14" s="1"/>
  <c r="T81" i="14" s="1"/>
  <c r="S80" i="14"/>
  <c r="T80" i="14" s="1"/>
  <c r="R80" i="14"/>
  <c r="R79" i="14"/>
  <c r="S79" i="14" s="1"/>
  <c r="T79" i="14" s="1"/>
  <c r="R78" i="14"/>
  <c r="S78" i="14" s="1"/>
  <c r="T78" i="14" s="1"/>
  <c r="R77" i="14"/>
  <c r="S77" i="14" s="1"/>
  <c r="T77" i="14" s="1"/>
  <c r="S76" i="14"/>
  <c r="T76" i="14" s="1"/>
  <c r="R76" i="14"/>
  <c r="R75" i="14"/>
  <c r="S75" i="14" s="1"/>
  <c r="T75" i="14" s="1"/>
  <c r="R74" i="14"/>
  <c r="S74" i="14" s="1"/>
  <c r="T74" i="14" s="1"/>
  <c r="R73" i="14"/>
  <c r="S73" i="14" s="1"/>
  <c r="T73" i="14" s="1"/>
  <c r="S72" i="14"/>
  <c r="T72" i="14" s="1"/>
  <c r="R72" i="14"/>
  <c r="R71" i="14"/>
  <c r="S71" i="14" s="1"/>
  <c r="T71" i="14" s="1"/>
  <c r="R70" i="14"/>
  <c r="S70" i="14" s="1"/>
  <c r="T70" i="14" s="1"/>
  <c r="R69" i="14"/>
  <c r="S69" i="14" s="1"/>
  <c r="T69" i="14" s="1"/>
  <c r="S68" i="14"/>
  <c r="T68" i="14" s="1"/>
  <c r="R68" i="14"/>
  <c r="R67" i="14"/>
  <c r="S67" i="14" s="1"/>
  <c r="T67" i="14" s="1"/>
  <c r="R66" i="14"/>
  <c r="S66" i="14" s="1"/>
  <c r="T66" i="14" s="1"/>
  <c r="R65" i="14"/>
  <c r="S65" i="14" s="1"/>
  <c r="T65" i="14" s="1"/>
  <c r="S64" i="14"/>
  <c r="T64" i="14" s="1"/>
  <c r="R64" i="14"/>
  <c r="R63" i="14"/>
  <c r="S63" i="14" s="1"/>
  <c r="T63" i="14" s="1"/>
  <c r="R62" i="14"/>
  <c r="S62" i="14" s="1"/>
  <c r="T62" i="14" s="1"/>
  <c r="R61" i="14"/>
  <c r="S61" i="14" s="1"/>
  <c r="T61" i="14" s="1"/>
  <c r="S60" i="14"/>
  <c r="T60" i="14" s="1"/>
  <c r="R60" i="14"/>
  <c r="R59" i="14"/>
  <c r="S59" i="14" s="1"/>
  <c r="T59" i="14" s="1"/>
  <c r="R58" i="14"/>
  <c r="S58" i="14" s="1"/>
  <c r="T58" i="14" s="1"/>
  <c r="T57" i="14"/>
  <c r="S57" i="14"/>
  <c r="R57" i="14"/>
  <c r="S56" i="14"/>
  <c r="T56" i="14" s="1"/>
  <c r="R56" i="14"/>
  <c r="R55" i="14"/>
  <c r="S55" i="14" s="1"/>
  <c r="T55" i="14" s="1"/>
  <c r="R54" i="14"/>
  <c r="S54" i="14" s="1"/>
  <c r="T54" i="14" s="1"/>
  <c r="T53" i="14"/>
  <c r="S53" i="14"/>
  <c r="R53" i="14"/>
  <c r="S52" i="14"/>
  <c r="T52" i="14" s="1"/>
  <c r="R52" i="14"/>
  <c r="R51" i="14"/>
  <c r="S51" i="14" s="1"/>
  <c r="T51" i="14" s="1"/>
  <c r="T50" i="14"/>
  <c r="S50" i="14"/>
  <c r="R50" i="14"/>
  <c r="T49" i="14"/>
  <c r="S49" i="14"/>
  <c r="R49" i="14"/>
  <c r="S48" i="14"/>
  <c r="T48" i="14" s="1"/>
  <c r="R48" i="14"/>
  <c r="R47" i="14"/>
  <c r="S47" i="14" s="1"/>
  <c r="T47" i="14" s="1"/>
  <c r="R46" i="14"/>
  <c r="S46" i="14" s="1"/>
  <c r="T46" i="14" s="1"/>
  <c r="T45" i="14"/>
  <c r="S45" i="14"/>
  <c r="R45" i="14"/>
  <c r="S44" i="14"/>
  <c r="T44" i="14" s="1"/>
  <c r="R44" i="14"/>
  <c r="R43" i="14"/>
  <c r="S43" i="14" s="1"/>
  <c r="T43" i="14" s="1"/>
  <c r="R42" i="14"/>
  <c r="S42" i="14" s="1"/>
  <c r="T42" i="14" s="1"/>
  <c r="T41" i="14"/>
  <c r="S41" i="14"/>
  <c r="R41" i="14"/>
  <c r="S40" i="14"/>
  <c r="T40" i="14" s="1"/>
  <c r="R40" i="14"/>
  <c r="R39" i="14"/>
  <c r="S39" i="14" s="1"/>
  <c r="T39" i="14" s="1"/>
  <c r="R38" i="14"/>
  <c r="S38" i="14" s="1"/>
  <c r="T38" i="14" s="1"/>
  <c r="T37" i="14"/>
  <c r="S37" i="14"/>
  <c r="R37" i="14"/>
  <c r="S36" i="14"/>
  <c r="T36" i="14" s="1"/>
  <c r="R36" i="14"/>
  <c r="R35" i="14"/>
  <c r="S35" i="14" s="1"/>
  <c r="T35" i="14" s="1"/>
  <c r="R34" i="14"/>
  <c r="S34" i="14" s="1"/>
  <c r="T34" i="14" s="1"/>
  <c r="T33" i="14"/>
  <c r="S33" i="14"/>
  <c r="R33" i="14"/>
  <c r="S32" i="14"/>
  <c r="R32" i="14"/>
  <c r="R31" i="14"/>
  <c r="R30" i="14"/>
  <c r="T29" i="14"/>
  <c r="R29" i="14"/>
  <c r="S28" i="14"/>
  <c r="T31" i="14" s="1"/>
  <c r="R28" i="14"/>
  <c r="S31" i="14" s="1"/>
  <c r="R27" i="14"/>
  <c r="S30" i="14" s="1"/>
  <c r="R26" i="14"/>
  <c r="S26" i="14" s="1"/>
  <c r="R25" i="14"/>
  <c r="S24" i="14"/>
  <c r="T24" i="14" s="1"/>
  <c r="R24" i="14"/>
  <c r="R23" i="14"/>
  <c r="S23" i="14" s="1"/>
  <c r="R22" i="14"/>
  <c r="S22" i="14" s="1"/>
  <c r="T22" i="14" s="1"/>
  <c r="S21" i="14"/>
  <c r="R21" i="14"/>
  <c r="S29" i="14" s="1"/>
  <c r="T32" i="14" s="1"/>
  <c r="S20" i="14"/>
  <c r="T28" i="14" s="1"/>
  <c r="R20" i="14"/>
  <c r="R19" i="14"/>
  <c r="S27" i="14" s="1"/>
  <c r="T30" i="14" s="1"/>
  <c r="R18" i="14"/>
  <c r="S18" i="14" s="1"/>
  <c r="T18" i="14" s="1"/>
  <c r="T17" i="14"/>
  <c r="S17" i="14"/>
  <c r="R17" i="14"/>
  <c r="S16" i="14"/>
  <c r="T16" i="14" s="1"/>
  <c r="R16" i="14"/>
  <c r="R15" i="14"/>
  <c r="S15" i="14" s="1"/>
  <c r="T15" i="14" s="1"/>
  <c r="R14" i="14"/>
  <c r="S14" i="14" s="1"/>
  <c r="T14" i="14" s="1"/>
  <c r="T13" i="14"/>
  <c r="S13" i="14"/>
  <c r="R13" i="14"/>
  <c r="S12" i="14"/>
  <c r="T12" i="14" s="1"/>
  <c r="R12" i="14"/>
  <c r="R11" i="14"/>
  <c r="S11" i="14" s="1"/>
  <c r="T11" i="14" s="1"/>
  <c r="R10" i="14"/>
  <c r="S10" i="14" s="1"/>
  <c r="T10" i="14" s="1"/>
  <c r="T9" i="14"/>
  <c r="S9" i="14"/>
  <c r="R9" i="14"/>
  <c r="S8" i="14"/>
  <c r="T8" i="14" s="1"/>
  <c r="R8" i="14"/>
  <c r="R7" i="14"/>
  <c r="S7" i="14" s="1"/>
  <c r="T7" i="14" s="1"/>
  <c r="R6" i="14"/>
  <c r="S6" i="14" s="1"/>
  <c r="T6" i="14" s="1"/>
  <c r="T5" i="14"/>
  <c r="S5" i="14"/>
  <c r="R5" i="14"/>
  <c r="S4" i="14"/>
  <c r="T4" i="14" s="1"/>
  <c r="R4" i="14"/>
  <c r="R3" i="14"/>
  <c r="S25" i="14" s="1"/>
  <c r="T25" i="14" s="1"/>
  <c r="N94" i="14"/>
  <c r="O94" i="14" s="1"/>
  <c r="P94" i="14" s="1"/>
  <c r="N93" i="14"/>
  <c r="O93" i="14" s="1"/>
  <c r="P93" i="14" s="1"/>
  <c r="O92" i="14"/>
  <c r="P92" i="14" s="1"/>
  <c r="N92" i="14"/>
  <c r="N91" i="14"/>
  <c r="O91" i="14" s="1"/>
  <c r="P91" i="14" s="1"/>
  <c r="N90" i="14"/>
  <c r="O90" i="14" s="1"/>
  <c r="P90" i="14" s="1"/>
  <c r="P89" i="14"/>
  <c r="N89" i="14"/>
  <c r="O89" i="14" s="1"/>
  <c r="O88" i="14"/>
  <c r="P88" i="14" s="1"/>
  <c r="N88" i="14"/>
  <c r="N87" i="14"/>
  <c r="O87" i="14" s="1"/>
  <c r="P87" i="14" s="1"/>
  <c r="N86" i="14"/>
  <c r="O86" i="14" s="1"/>
  <c r="P86" i="14" s="1"/>
  <c r="N85" i="14"/>
  <c r="O85" i="14" s="1"/>
  <c r="P85" i="14" s="1"/>
  <c r="O84" i="14"/>
  <c r="P84" i="14" s="1"/>
  <c r="N84" i="14"/>
  <c r="N83" i="14"/>
  <c r="O83" i="14" s="1"/>
  <c r="P83" i="14" s="1"/>
  <c r="N82" i="14"/>
  <c r="O82" i="14" s="1"/>
  <c r="P82" i="14" s="1"/>
  <c r="P81" i="14"/>
  <c r="N81" i="14"/>
  <c r="O81" i="14" s="1"/>
  <c r="O80" i="14"/>
  <c r="P80" i="14" s="1"/>
  <c r="N80" i="14"/>
  <c r="N79" i="14"/>
  <c r="O79" i="14" s="1"/>
  <c r="P79" i="14" s="1"/>
  <c r="N78" i="14"/>
  <c r="O78" i="14" s="1"/>
  <c r="P78" i="14" s="1"/>
  <c r="N77" i="14"/>
  <c r="O77" i="14" s="1"/>
  <c r="P77" i="14" s="1"/>
  <c r="O76" i="14"/>
  <c r="P76" i="14" s="1"/>
  <c r="N76" i="14"/>
  <c r="N75" i="14"/>
  <c r="O75" i="14" s="1"/>
  <c r="P75" i="14" s="1"/>
  <c r="N74" i="14"/>
  <c r="O74" i="14" s="1"/>
  <c r="P74" i="14" s="1"/>
  <c r="P73" i="14"/>
  <c r="N73" i="14"/>
  <c r="O73" i="14" s="1"/>
  <c r="O72" i="14"/>
  <c r="P72" i="14" s="1"/>
  <c r="N72" i="14"/>
  <c r="N71" i="14"/>
  <c r="O71" i="14" s="1"/>
  <c r="P71" i="14" s="1"/>
  <c r="N70" i="14"/>
  <c r="O70" i="14" s="1"/>
  <c r="P70" i="14" s="1"/>
  <c r="N69" i="14"/>
  <c r="O69" i="14" s="1"/>
  <c r="P69" i="14" s="1"/>
  <c r="O68" i="14"/>
  <c r="P68" i="14" s="1"/>
  <c r="N68" i="14"/>
  <c r="N67" i="14"/>
  <c r="O67" i="14" s="1"/>
  <c r="P67" i="14" s="1"/>
  <c r="N66" i="14"/>
  <c r="O66" i="14" s="1"/>
  <c r="P66" i="14" s="1"/>
  <c r="P65" i="14"/>
  <c r="N65" i="14"/>
  <c r="O65" i="14" s="1"/>
  <c r="O64" i="14"/>
  <c r="P64" i="14" s="1"/>
  <c r="N64" i="14"/>
  <c r="N63" i="14"/>
  <c r="O63" i="14" s="1"/>
  <c r="P63" i="14" s="1"/>
  <c r="N62" i="14"/>
  <c r="O62" i="14" s="1"/>
  <c r="P62" i="14" s="1"/>
  <c r="N61" i="14"/>
  <c r="O61" i="14" s="1"/>
  <c r="P61" i="14" s="1"/>
  <c r="O60" i="14"/>
  <c r="P60" i="14" s="1"/>
  <c r="N60" i="14"/>
  <c r="N59" i="14"/>
  <c r="O59" i="14" s="1"/>
  <c r="P59" i="14" s="1"/>
  <c r="N58" i="14"/>
  <c r="O58" i="14" s="1"/>
  <c r="P58" i="14" s="1"/>
  <c r="P57" i="14"/>
  <c r="N57" i="14"/>
  <c r="O57" i="14" s="1"/>
  <c r="O56" i="14"/>
  <c r="P56" i="14" s="1"/>
  <c r="N56" i="14"/>
  <c r="N55" i="14"/>
  <c r="O55" i="14" s="1"/>
  <c r="P55" i="14" s="1"/>
  <c r="N54" i="14"/>
  <c r="O54" i="14" s="1"/>
  <c r="P54" i="14" s="1"/>
  <c r="N53" i="14"/>
  <c r="O53" i="14" s="1"/>
  <c r="P53" i="14" s="1"/>
  <c r="O52" i="14"/>
  <c r="P52" i="14" s="1"/>
  <c r="N52" i="14"/>
  <c r="N51" i="14"/>
  <c r="O51" i="14" s="1"/>
  <c r="P51" i="14" s="1"/>
  <c r="N50" i="14"/>
  <c r="O50" i="14" s="1"/>
  <c r="P50" i="14" s="1"/>
  <c r="P49" i="14"/>
  <c r="N49" i="14"/>
  <c r="O49" i="14" s="1"/>
  <c r="O48" i="14"/>
  <c r="P48" i="14" s="1"/>
  <c r="N48" i="14"/>
  <c r="N47" i="14"/>
  <c r="O47" i="14" s="1"/>
  <c r="P47" i="14" s="1"/>
  <c r="N46" i="14"/>
  <c r="O46" i="14" s="1"/>
  <c r="P46" i="14" s="1"/>
  <c r="N45" i="14"/>
  <c r="O45" i="14" s="1"/>
  <c r="P45" i="14" s="1"/>
  <c r="O44" i="14"/>
  <c r="P44" i="14" s="1"/>
  <c r="N44" i="14"/>
  <c r="N43" i="14"/>
  <c r="O43" i="14" s="1"/>
  <c r="P43" i="14" s="1"/>
  <c r="N42" i="14"/>
  <c r="O42" i="14" s="1"/>
  <c r="P42" i="14" s="1"/>
  <c r="P41" i="14"/>
  <c r="N41" i="14"/>
  <c r="O41" i="14" s="1"/>
  <c r="O40" i="14"/>
  <c r="P40" i="14" s="1"/>
  <c r="N40" i="14"/>
  <c r="N39" i="14"/>
  <c r="O39" i="14" s="1"/>
  <c r="P39" i="14" s="1"/>
  <c r="N38" i="14"/>
  <c r="O38" i="14" s="1"/>
  <c r="P38" i="14" s="1"/>
  <c r="N37" i="14"/>
  <c r="O37" i="14" s="1"/>
  <c r="P37" i="14" s="1"/>
  <c r="O36" i="14"/>
  <c r="P36" i="14" s="1"/>
  <c r="N36" i="14"/>
  <c r="N35" i="14"/>
  <c r="O35" i="14" s="1"/>
  <c r="P35" i="14" s="1"/>
  <c r="N34" i="14"/>
  <c r="O34" i="14" s="1"/>
  <c r="P34" i="14" s="1"/>
  <c r="P33" i="14"/>
  <c r="N33" i="14"/>
  <c r="O33" i="14" s="1"/>
  <c r="O32" i="14"/>
  <c r="N32" i="14"/>
  <c r="O31" i="14"/>
  <c r="N31" i="14"/>
  <c r="N30" i="14"/>
  <c r="N29" i="14"/>
  <c r="O28" i="14"/>
  <c r="P31" i="14" s="1"/>
  <c r="N28" i="14"/>
  <c r="N27" i="14"/>
  <c r="O30" i="14" s="1"/>
  <c r="N26" i="14"/>
  <c r="O21" i="14" s="1"/>
  <c r="P29" i="14" s="1"/>
  <c r="N25" i="14"/>
  <c r="N24" i="14"/>
  <c r="N23" i="14"/>
  <c r="N22" i="14"/>
  <c r="O22" i="14" s="1"/>
  <c r="P22" i="14" s="1"/>
  <c r="N21" i="14"/>
  <c r="O29" i="14" s="1"/>
  <c r="P32" i="14" s="1"/>
  <c r="O20" i="14"/>
  <c r="P28" i="14" s="1"/>
  <c r="N20" i="14"/>
  <c r="N19" i="14"/>
  <c r="O27" i="14" s="1"/>
  <c r="P30" i="14" s="1"/>
  <c r="N18" i="14"/>
  <c r="O18" i="14" s="1"/>
  <c r="P18" i="14" s="1"/>
  <c r="P17" i="14"/>
  <c r="O17" i="14"/>
  <c r="N17" i="14"/>
  <c r="O16" i="14"/>
  <c r="P16" i="14" s="1"/>
  <c r="N16" i="14"/>
  <c r="N15" i="14"/>
  <c r="O15" i="14" s="1"/>
  <c r="P15" i="14" s="1"/>
  <c r="N14" i="14"/>
  <c r="O14" i="14" s="1"/>
  <c r="P14" i="14" s="1"/>
  <c r="P13" i="14"/>
  <c r="O13" i="14"/>
  <c r="N13" i="14"/>
  <c r="O12" i="14"/>
  <c r="P12" i="14" s="1"/>
  <c r="N12" i="14"/>
  <c r="N11" i="14"/>
  <c r="O11" i="14" s="1"/>
  <c r="P11" i="14" s="1"/>
  <c r="P10" i="14"/>
  <c r="N10" i="14"/>
  <c r="O10" i="14" s="1"/>
  <c r="O9" i="14"/>
  <c r="P9" i="14" s="1"/>
  <c r="N9" i="14"/>
  <c r="N8" i="14"/>
  <c r="O8" i="14" s="1"/>
  <c r="P8" i="14" s="1"/>
  <c r="O7" i="14"/>
  <c r="P7" i="14" s="1"/>
  <c r="N7" i="14"/>
  <c r="N6" i="14"/>
  <c r="O6" i="14" s="1"/>
  <c r="P6" i="14" s="1"/>
  <c r="P5" i="14"/>
  <c r="O5" i="14"/>
  <c r="N5" i="14"/>
  <c r="O4" i="14"/>
  <c r="P4" i="14" s="1"/>
  <c r="N4" i="14"/>
  <c r="N3" i="14"/>
  <c r="O3" i="14" s="1"/>
  <c r="P3" i="14" s="1"/>
  <c r="J94" i="14"/>
  <c r="K94" i="14" s="1"/>
  <c r="L94" i="14" s="1"/>
  <c r="K93" i="14"/>
  <c r="L93" i="14" s="1"/>
  <c r="J93" i="14"/>
  <c r="J92" i="14"/>
  <c r="K92" i="14" s="1"/>
  <c r="L92" i="14" s="1"/>
  <c r="J91" i="14"/>
  <c r="K91" i="14" s="1"/>
  <c r="L91" i="14" s="1"/>
  <c r="J90" i="14"/>
  <c r="K90" i="14" s="1"/>
  <c r="L90" i="14" s="1"/>
  <c r="K89" i="14"/>
  <c r="L89" i="14" s="1"/>
  <c r="J89" i="14"/>
  <c r="J88" i="14"/>
  <c r="K88" i="14" s="1"/>
  <c r="L88" i="14" s="1"/>
  <c r="J87" i="14"/>
  <c r="K87" i="14" s="1"/>
  <c r="L87" i="14" s="1"/>
  <c r="J86" i="14"/>
  <c r="K86" i="14" s="1"/>
  <c r="L86" i="14" s="1"/>
  <c r="K85" i="14"/>
  <c r="L85" i="14" s="1"/>
  <c r="J85" i="14"/>
  <c r="J84" i="14"/>
  <c r="K84" i="14" s="1"/>
  <c r="L84" i="14" s="1"/>
  <c r="J83" i="14"/>
  <c r="K83" i="14" s="1"/>
  <c r="L83" i="14" s="1"/>
  <c r="L82" i="14"/>
  <c r="K82" i="14"/>
  <c r="J82" i="14"/>
  <c r="K81" i="14"/>
  <c r="L81" i="14" s="1"/>
  <c r="J81" i="14"/>
  <c r="J80" i="14"/>
  <c r="K80" i="14" s="1"/>
  <c r="L80" i="14" s="1"/>
  <c r="J79" i="14"/>
  <c r="K79" i="14" s="1"/>
  <c r="L79" i="14" s="1"/>
  <c r="J78" i="14"/>
  <c r="K78" i="14" s="1"/>
  <c r="L78" i="14" s="1"/>
  <c r="K77" i="14"/>
  <c r="L77" i="14" s="1"/>
  <c r="J77" i="14"/>
  <c r="J76" i="14"/>
  <c r="K76" i="14" s="1"/>
  <c r="L76" i="14" s="1"/>
  <c r="J75" i="14"/>
  <c r="K75" i="14" s="1"/>
  <c r="L75" i="14" s="1"/>
  <c r="J74" i="14"/>
  <c r="K74" i="14" s="1"/>
  <c r="L74" i="14" s="1"/>
  <c r="K73" i="14"/>
  <c r="L73" i="14" s="1"/>
  <c r="J73" i="14"/>
  <c r="J72" i="14"/>
  <c r="K72" i="14" s="1"/>
  <c r="L72" i="14" s="1"/>
  <c r="J71" i="14"/>
  <c r="K71" i="14" s="1"/>
  <c r="L71" i="14" s="1"/>
  <c r="J70" i="14"/>
  <c r="K70" i="14" s="1"/>
  <c r="L70" i="14" s="1"/>
  <c r="K69" i="14"/>
  <c r="L69" i="14" s="1"/>
  <c r="J69" i="14"/>
  <c r="J68" i="14"/>
  <c r="K68" i="14" s="1"/>
  <c r="L68" i="14" s="1"/>
  <c r="J67" i="14"/>
  <c r="K67" i="14" s="1"/>
  <c r="L67" i="14" s="1"/>
  <c r="J66" i="14"/>
  <c r="K66" i="14" s="1"/>
  <c r="L66" i="14" s="1"/>
  <c r="K65" i="14"/>
  <c r="L65" i="14" s="1"/>
  <c r="J65" i="14"/>
  <c r="J64" i="14"/>
  <c r="K64" i="14" s="1"/>
  <c r="L64" i="14" s="1"/>
  <c r="J63" i="14"/>
  <c r="K63" i="14" s="1"/>
  <c r="L63" i="14" s="1"/>
  <c r="J62" i="14"/>
  <c r="K62" i="14" s="1"/>
  <c r="L62" i="14" s="1"/>
  <c r="K61" i="14"/>
  <c r="L61" i="14" s="1"/>
  <c r="J61" i="14"/>
  <c r="J60" i="14"/>
  <c r="K60" i="14" s="1"/>
  <c r="L60" i="14" s="1"/>
  <c r="J59" i="14"/>
  <c r="K59" i="14" s="1"/>
  <c r="L59" i="14" s="1"/>
  <c r="J58" i="14"/>
  <c r="K58" i="14" s="1"/>
  <c r="L58" i="14" s="1"/>
  <c r="K57" i="14"/>
  <c r="L57" i="14" s="1"/>
  <c r="J57" i="14"/>
  <c r="J56" i="14"/>
  <c r="K56" i="14" s="1"/>
  <c r="L56" i="14" s="1"/>
  <c r="J55" i="14"/>
  <c r="K55" i="14" s="1"/>
  <c r="L55" i="14" s="1"/>
  <c r="J54" i="14"/>
  <c r="K54" i="14" s="1"/>
  <c r="L54" i="14" s="1"/>
  <c r="K53" i="14"/>
  <c r="L53" i="14" s="1"/>
  <c r="J53" i="14"/>
  <c r="J52" i="14"/>
  <c r="K52" i="14" s="1"/>
  <c r="L52" i="14" s="1"/>
  <c r="J51" i="14"/>
  <c r="K51" i="14" s="1"/>
  <c r="L51" i="14" s="1"/>
  <c r="J50" i="14"/>
  <c r="K50" i="14" s="1"/>
  <c r="L50" i="14" s="1"/>
  <c r="K49" i="14"/>
  <c r="L49" i="14" s="1"/>
  <c r="J49" i="14"/>
  <c r="J48" i="14"/>
  <c r="K48" i="14" s="1"/>
  <c r="L48" i="14" s="1"/>
  <c r="J47" i="14"/>
  <c r="K47" i="14" s="1"/>
  <c r="L47" i="14" s="1"/>
  <c r="J46" i="14"/>
  <c r="K46" i="14" s="1"/>
  <c r="L46" i="14" s="1"/>
  <c r="K45" i="14"/>
  <c r="L45" i="14" s="1"/>
  <c r="J45" i="14"/>
  <c r="J44" i="14"/>
  <c r="K44" i="14" s="1"/>
  <c r="L44" i="14" s="1"/>
  <c r="J43" i="14"/>
  <c r="K43" i="14" s="1"/>
  <c r="L43" i="14" s="1"/>
  <c r="J42" i="14"/>
  <c r="K42" i="14" s="1"/>
  <c r="L42" i="14" s="1"/>
  <c r="K41" i="14"/>
  <c r="L41" i="14" s="1"/>
  <c r="J41" i="14"/>
  <c r="J40" i="14"/>
  <c r="K40" i="14" s="1"/>
  <c r="L40" i="14" s="1"/>
  <c r="J39" i="14"/>
  <c r="K39" i="14" s="1"/>
  <c r="L39" i="14" s="1"/>
  <c r="J38" i="14"/>
  <c r="K38" i="14" s="1"/>
  <c r="L38" i="14" s="1"/>
  <c r="K37" i="14"/>
  <c r="L37" i="14" s="1"/>
  <c r="J37" i="14"/>
  <c r="J36" i="14"/>
  <c r="K36" i="14" s="1"/>
  <c r="L36" i="14" s="1"/>
  <c r="J35" i="14"/>
  <c r="K35" i="14" s="1"/>
  <c r="L35" i="14" s="1"/>
  <c r="J34" i="14"/>
  <c r="K34" i="14" s="1"/>
  <c r="L34" i="14" s="1"/>
  <c r="K33" i="14"/>
  <c r="L33" i="14" s="1"/>
  <c r="J33" i="14"/>
  <c r="K32" i="14"/>
  <c r="J32" i="14"/>
  <c r="J31" i="14"/>
  <c r="J30" i="14"/>
  <c r="K29" i="14"/>
  <c r="L32" i="14" s="1"/>
  <c r="J29" i="14"/>
  <c r="J28" i="14"/>
  <c r="K31" i="14" s="1"/>
  <c r="J27" i="14"/>
  <c r="K30" i="14" s="1"/>
  <c r="J26" i="14"/>
  <c r="K26" i="14" s="1"/>
  <c r="K25" i="14"/>
  <c r="L25" i="14" s="1"/>
  <c r="J25" i="14"/>
  <c r="J24" i="14"/>
  <c r="K24" i="14" s="1"/>
  <c r="J23" i="14"/>
  <c r="K23" i="14" s="1"/>
  <c r="J22" i="14"/>
  <c r="K22" i="14" s="1"/>
  <c r="L22" i="14" s="1"/>
  <c r="K21" i="14"/>
  <c r="L29" i="14" s="1"/>
  <c r="J21" i="14"/>
  <c r="J20" i="14"/>
  <c r="K28" i="14" s="1"/>
  <c r="L31" i="14" s="1"/>
  <c r="J19" i="14"/>
  <c r="K27" i="14" s="1"/>
  <c r="L30" i="14" s="1"/>
  <c r="J18" i="14"/>
  <c r="K18" i="14" s="1"/>
  <c r="L18" i="14" s="1"/>
  <c r="K17" i="14"/>
  <c r="L17" i="14" s="1"/>
  <c r="J17" i="14"/>
  <c r="J16" i="14"/>
  <c r="K16" i="14" s="1"/>
  <c r="L16" i="14" s="1"/>
  <c r="J15" i="14"/>
  <c r="K15" i="14" s="1"/>
  <c r="L15" i="14" s="1"/>
  <c r="J14" i="14"/>
  <c r="K14" i="14" s="1"/>
  <c r="L14" i="14" s="1"/>
  <c r="K13" i="14"/>
  <c r="L13" i="14" s="1"/>
  <c r="J13" i="14"/>
  <c r="J12" i="14"/>
  <c r="K12" i="14" s="1"/>
  <c r="L12" i="14" s="1"/>
  <c r="J11" i="14"/>
  <c r="K11" i="14" s="1"/>
  <c r="L11" i="14" s="1"/>
  <c r="J10" i="14"/>
  <c r="K10" i="14" s="1"/>
  <c r="L10" i="14" s="1"/>
  <c r="K9" i="14"/>
  <c r="L9" i="14" s="1"/>
  <c r="J9" i="14"/>
  <c r="J8" i="14"/>
  <c r="K8" i="14" s="1"/>
  <c r="L8" i="14" s="1"/>
  <c r="J7" i="14"/>
  <c r="K7" i="14" s="1"/>
  <c r="L7" i="14" s="1"/>
  <c r="J6" i="14"/>
  <c r="K6" i="14" s="1"/>
  <c r="L6" i="14" s="1"/>
  <c r="K5" i="14"/>
  <c r="L5" i="14" s="1"/>
  <c r="J5" i="14"/>
  <c r="J4" i="14"/>
  <c r="K4" i="14" s="1"/>
  <c r="L4" i="14" s="1"/>
  <c r="J3" i="14"/>
  <c r="K3" i="14" s="1"/>
  <c r="L3" i="14" s="1"/>
  <c r="G13" i="13"/>
  <c r="G12" i="13"/>
  <c r="G8" i="13"/>
  <c r="G7" i="13"/>
  <c r="G3" i="13"/>
  <c r="Z94" i="5"/>
  <c r="AA94" i="5" s="1"/>
  <c r="Z93" i="5"/>
  <c r="AA93" i="5" s="1"/>
  <c r="AA92" i="5"/>
  <c r="Z92" i="5"/>
  <c r="Z91" i="5"/>
  <c r="AA91" i="5" s="1"/>
  <c r="AB94" i="5" s="1"/>
  <c r="Z90" i="5"/>
  <c r="AA90" i="5" s="1"/>
  <c r="AB93" i="5" s="1"/>
  <c r="Z89" i="5"/>
  <c r="AA89" i="5" s="1"/>
  <c r="AB92" i="5" s="1"/>
  <c r="AA88" i="5"/>
  <c r="AB91" i="5" s="1"/>
  <c r="Z88" i="5"/>
  <c r="Z87" i="5"/>
  <c r="AA87" i="5" s="1"/>
  <c r="AB90" i="5" s="1"/>
  <c r="Z86" i="5"/>
  <c r="AA86" i="5" s="1"/>
  <c r="AB89" i="5" s="1"/>
  <c r="Z85" i="5"/>
  <c r="AA85" i="5" s="1"/>
  <c r="AB88" i="5" s="1"/>
  <c r="AA84" i="5"/>
  <c r="AB87" i="5" s="1"/>
  <c r="Z84" i="5"/>
  <c r="Z83" i="5"/>
  <c r="AA83" i="5" s="1"/>
  <c r="AB86" i="5" s="1"/>
  <c r="Z82" i="5"/>
  <c r="AA82" i="5" s="1"/>
  <c r="AB85" i="5" s="1"/>
  <c r="Z81" i="5"/>
  <c r="AA81" i="5" s="1"/>
  <c r="AB84" i="5" s="1"/>
  <c r="AA80" i="5"/>
  <c r="AB83" i="5" s="1"/>
  <c r="Z80" i="5"/>
  <c r="Z79" i="5"/>
  <c r="AA79" i="5" s="1"/>
  <c r="AB82" i="5" s="1"/>
  <c r="Z78" i="5"/>
  <c r="AA78" i="5" s="1"/>
  <c r="AB81" i="5" s="1"/>
  <c r="Z77" i="5"/>
  <c r="AA77" i="5" s="1"/>
  <c r="AB80" i="5" s="1"/>
  <c r="AA76" i="5"/>
  <c r="AB79" i="5" s="1"/>
  <c r="Z76" i="5"/>
  <c r="Z75" i="5"/>
  <c r="AA75" i="5" s="1"/>
  <c r="AB78" i="5" s="1"/>
  <c r="Z74" i="5"/>
  <c r="AA74" i="5" s="1"/>
  <c r="AB77" i="5" s="1"/>
  <c r="Z73" i="5"/>
  <c r="AA73" i="5" s="1"/>
  <c r="AB76" i="5" s="1"/>
  <c r="AA72" i="5"/>
  <c r="AB75" i="5" s="1"/>
  <c r="Z72" i="5"/>
  <c r="Z71" i="5"/>
  <c r="AA71" i="5" s="1"/>
  <c r="AB74" i="5" s="1"/>
  <c r="Z70" i="5"/>
  <c r="AA70" i="5" s="1"/>
  <c r="AB73" i="5" s="1"/>
  <c r="Z69" i="5"/>
  <c r="AA69" i="5" s="1"/>
  <c r="AB72" i="5" s="1"/>
  <c r="AA68" i="5"/>
  <c r="AB71" i="5" s="1"/>
  <c r="Z68" i="5"/>
  <c r="Z67" i="5"/>
  <c r="AA67" i="5" s="1"/>
  <c r="AB70" i="5" s="1"/>
  <c r="Z66" i="5"/>
  <c r="AA66" i="5" s="1"/>
  <c r="AB69" i="5" s="1"/>
  <c r="Z65" i="5"/>
  <c r="AA65" i="5" s="1"/>
  <c r="AB68" i="5" s="1"/>
  <c r="AA64" i="5"/>
  <c r="AB67" i="5" s="1"/>
  <c r="Z64" i="5"/>
  <c r="Z63" i="5"/>
  <c r="AA63" i="5" s="1"/>
  <c r="AB66" i="5" s="1"/>
  <c r="Z62" i="5"/>
  <c r="AA62" i="5" s="1"/>
  <c r="AB65" i="5" s="1"/>
  <c r="Z61" i="5"/>
  <c r="AA61" i="5" s="1"/>
  <c r="AB64" i="5" s="1"/>
  <c r="AA60" i="5"/>
  <c r="AB63" i="5" s="1"/>
  <c r="Z60" i="5"/>
  <c r="Z59" i="5"/>
  <c r="AA59" i="5" s="1"/>
  <c r="AB62" i="5" s="1"/>
  <c r="Z58" i="5"/>
  <c r="AA58" i="5" s="1"/>
  <c r="AB61" i="5" s="1"/>
  <c r="Z57" i="5"/>
  <c r="AA57" i="5" s="1"/>
  <c r="AB60" i="5" s="1"/>
  <c r="AA56" i="5"/>
  <c r="AB59" i="5" s="1"/>
  <c r="Z56" i="5"/>
  <c r="Z55" i="5"/>
  <c r="AA55" i="5" s="1"/>
  <c r="AB58" i="5" s="1"/>
  <c r="Z54" i="5"/>
  <c r="AA54" i="5" s="1"/>
  <c r="AB57" i="5" s="1"/>
  <c r="Z53" i="5"/>
  <c r="AA53" i="5" s="1"/>
  <c r="AA52" i="5"/>
  <c r="AB52" i="5" s="1"/>
  <c r="Z52" i="5"/>
  <c r="Z51" i="5"/>
  <c r="AA51" i="5" s="1"/>
  <c r="Z50" i="5"/>
  <c r="AA50" i="5" s="1"/>
  <c r="AB50" i="5" s="1"/>
  <c r="Z49" i="5"/>
  <c r="AA49" i="5" s="1"/>
  <c r="AB49" i="5" s="1"/>
  <c r="AA48" i="5"/>
  <c r="AB48" i="5" s="1"/>
  <c r="Z48" i="5"/>
  <c r="Z47" i="5"/>
  <c r="AA47" i="5" s="1"/>
  <c r="AB47" i="5" s="1"/>
  <c r="Z46" i="5"/>
  <c r="AA46" i="5" s="1"/>
  <c r="AB46" i="5" s="1"/>
  <c r="Z45" i="5"/>
  <c r="AA45" i="5" s="1"/>
  <c r="AB45" i="5" s="1"/>
  <c r="AA44" i="5"/>
  <c r="AB44" i="5" s="1"/>
  <c r="Z44" i="5"/>
  <c r="Z43" i="5"/>
  <c r="AA43" i="5" s="1"/>
  <c r="AB43" i="5" s="1"/>
  <c r="Z42" i="5"/>
  <c r="AA42" i="5" s="1"/>
  <c r="AB42" i="5" s="1"/>
  <c r="Z41" i="5"/>
  <c r="AA41" i="5" s="1"/>
  <c r="AB41" i="5" s="1"/>
  <c r="AA40" i="5"/>
  <c r="AB40" i="5" s="1"/>
  <c r="Z40" i="5"/>
  <c r="Z39" i="5"/>
  <c r="AA39" i="5" s="1"/>
  <c r="AB39" i="5" s="1"/>
  <c r="Z38" i="5"/>
  <c r="AA38" i="5" s="1"/>
  <c r="AB38" i="5" s="1"/>
  <c r="Z37" i="5"/>
  <c r="AA37" i="5" s="1"/>
  <c r="AB37" i="5" s="1"/>
  <c r="AA36" i="5"/>
  <c r="AB36" i="5" s="1"/>
  <c r="Z36" i="5"/>
  <c r="Z35" i="5"/>
  <c r="AA35" i="5" s="1"/>
  <c r="AB35" i="5" s="1"/>
  <c r="Z34" i="5"/>
  <c r="AA34" i="5" s="1"/>
  <c r="AB34" i="5" s="1"/>
  <c r="Z33" i="5"/>
  <c r="AA33" i="5" s="1"/>
  <c r="AB33" i="5" s="1"/>
  <c r="AA32" i="5"/>
  <c r="Z32" i="5"/>
  <c r="AA31" i="5"/>
  <c r="Z31" i="5"/>
  <c r="Z30" i="5"/>
  <c r="Z29" i="5"/>
  <c r="AA28" i="5"/>
  <c r="AB31" i="5" s="1"/>
  <c r="Z28" i="5"/>
  <c r="Z27" i="5"/>
  <c r="AA30" i="5" s="1"/>
  <c r="Z26" i="5"/>
  <c r="AA21" i="5" s="1"/>
  <c r="AB29" i="5" s="1"/>
  <c r="Z25" i="5"/>
  <c r="AA25" i="5" s="1"/>
  <c r="AA24" i="5"/>
  <c r="AB24" i="5" s="1"/>
  <c r="Z24" i="5"/>
  <c r="Z23" i="5"/>
  <c r="AA23" i="5" s="1"/>
  <c r="Z22" i="5"/>
  <c r="AA22" i="5" s="1"/>
  <c r="AB22" i="5" s="1"/>
  <c r="Z21" i="5"/>
  <c r="AA29" i="5" s="1"/>
  <c r="AB32" i="5" s="1"/>
  <c r="AA20" i="5"/>
  <c r="AB28" i="5" s="1"/>
  <c r="Z20" i="5"/>
  <c r="Z19" i="5"/>
  <c r="AA27" i="5" s="1"/>
  <c r="AB30" i="5" s="1"/>
  <c r="Z18" i="5"/>
  <c r="AA18" i="5" s="1"/>
  <c r="AB18" i="5" s="1"/>
  <c r="AB17" i="5"/>
  <c r="AA17" i="5"/>
  <c r="Z17" i="5"/>
  <c r="AA16" i="5"/>
  <c r="AB16" i="5" s="1"/>
  <c r="Z16" i="5"/>
  <c r="Z15" i="5"/>
  <c r="AA15" i="5" s="1"/>
  <c r="AB15" i="5" s="1"/>
  <c r="Z14" i="5"/>
  <c r="AA14" i="5" s="1"/>
  <c r="AB14" i="5" s="1"/>
  <c r="AB13" i="5"/>
  <c r="AA13" i="5"/>
  <c r="Z13" i="5"/>
  <c r="AA12" i="5"/>
  <c r="AB12" i="5" s="1"/>
  <c r="Z12" i="5"/>
  <c r="Z11" i="5"/>
  <c r="AA11" i="5" s="1"/>
  <c r="AB11" i="5" s="1"/>
  <c r="Z10" i="5"/>
  <c r="AA10" i="5" s="1"/>
  <c r="AB10" i="5" s="1"/>
  <c r="AB9" i="5"/>
  <c r="AA9" i="5"/>
  <c r="Z9" i="5"/>
  <c r="AA8" i="5"/>
  <c r="AB8" i="5" s="1"/>
  <c r="Z8" i="5"/>
  <c r="AA26" i="5" s="1"/>
  <c r="AB26" i="5" s="1"/>
  <c r="Z7" i="5"/>
  <c r="AA7" i="5" s="1"/>
  <c r="AB7" i="5" s="1"/>
  <c r="Z6" i="5"/>
  <c r="AA6" i="5" s="1"/>
  <c r="AB6" i="5" s="1"/>
  <c r="AB5" i="5"/>
  <c r="AA5" i="5"/>
  <c r="Z5" i="5"/>
  <c r="AA4" i="5"/>
  <c r="AB4" i="5" s="1"/>
  <c r="Z4" i="5"/>
  <c r="Z3" i="5"/>
  <c r="AA3" i="5" s="1"/>
  <c r="AB3" i="5" s="1"/>
  <c r="V94" i="5"/>
  <c r="W94" i="5" s="1"/>
  <c r="V93" i="5"/>
  <c r="W93" i="5" s="1"/>
  <c r="W92" i="5"/>
  <c r="V92" i="5"/>
  <c r="V91" i="5"/>
  <c r="W91" i="5" s="1"/>
  <c r="X94" i="5" s="1"/>
  <c r="V90" i="5"/>
  <c r="W90" i="5" s="1"/>
  <c r="X93" i="5" s="1"/>
  <c r="V89" i="5"/>
  <c r="W89" i="5" s="1"/>
  <c r="X92" i="5" s="1"/>
  <c r="W88" i="5"/>
  <c r="X91" i="5" s="1"/>
  <c r="V88" i="5"/>
  <c r="V87" i="5"/>
  <c r="W87" i="5" s="1"/>
  <c r="X90" i="5" s="1"/>
  <c r="V86" i="5"/>
  <c r="W86" i="5" s="1"/>
  <c r="X89" i="5" s="1"/>
  <c r="V85" i="5"/>
  <c r="W85" i="5" s="1"/>
  <c r="X88" i="5" s="1"/>
  <c r="W84" i="5"/>
  <c r="X87" i="5" s="1"/>
  <c r="V84" i="5"/>
  <c r="V83" i="5"/>
  <c r="W83" i="5" s="1"/>
  <c r="X86" i="5" s="1"/>
  <c r="V82" i="5"/>
  <c r="W82" i="5" s="1"/>
  <c r="X85" i="5" s="1"/>
  <c r="V81" i="5"/>
  <c r="W81" i="5" s="1"/>
  <c r="X84" i="5" s="1"/>
  <c r="W80" i="5"/>
  <c r="X83" i="5" s="1"/>
  <c r="V80" i="5"/>
  <c r="V79" i="5"/>
  <c r="W79" i="5" s="1"/>
  <c r="X82" i="5" s="1"/>
  <c r="V78" i="5"/>
  <c r="W78" i="5" s="1"/>
  <c r="X81" i="5" s="1"/>
  <c r="V77" i="5"/>
  <c r="W77" i="5" s="1"/>
  <c r="X80" i="5" s="1"/>
  <c r="W76" i="5"/>
  <c r="X79" i="5" s="1"/>
  <c r="V76" i="5"/>
  <c r="V75" i="5"/>
  <c r="W75" i="5" s="1"/>
  <c r="X78" i="5" s="1"/>
  <c r="V74" i="5"/>
  <c r="W74" i="5" s="1"/>
  <c r="X77" i="5" s="1"/>
  <c r="V73" i="5"/>
  <c r="W73" i="5" s="1"/>
  <c r="X76" i="5" s="1"/>
  <c r="W72" i="5"/>
  <c r="X75" i="5" s="1"/>
  <c r="V72" i="5"/>
  <c r="V71" i="5"/>
  <c r="W71" i="5" s="1"/>
  <c r="X74" i="5" s="1"/>
  <c r="V70" i="5"/>
  <c r="W70" i="5" s="1"/>
  <c r="X73" i="5" s="1"/>
  <c r="V69" i="5"/>
  <c r="W69" i="5" s="1"/>
  <c r="X72" i="5" s="1"/>
  <c r="W68" i="5"/>
  <c r="X71" i="5" s="1"/>
  <c r="V68" i="5"/>
  <c r="V67" i="5"/>
  <c r="W67" i="5" s="1"/>
  <c r="X70" i="5" s="1"/>
  <c r="V66" i="5"/>
  <c r="W66" i="5" s="1"/>
  <c r="X69" i="5" s="1"/>
  <c r="V65" i="5"/>
  <c r="W65" i="5" s="1"/>
  <c r="X68" i="5" s="1"/>
  <c r="W64" i="5"/>
  <c r="X67" i="5" s="1"/>
  <c r="V64" i="5"/>
  <c r="V63" i="5"/>
  <c r="W63" i="5" s="1"/>
  <c r="X66" i="5" s="1"/>
  <c r="V62" i="5"/>
  <c r="W62" i="5" s="1"/>
  <c r="X65" i="5" s="1"/>
  <c r="V61" i="5"/>
  <c r="W61" i="5" s="1"/>
  <c r="X64" i="5" s="1"/>
  <c r="W60" i="5"/>
  <c r="X63" i="5" s="1"/>
  <c r="V60" i="5"/>
  <c r="V59" i="5"/>
  <c r="W59" i="5" s="1"/>
  <c r="X62" i="5" s="1"/>
  <c r="V58" i="5"/>
  <c r="W58" i="5" s="1"/>
  <c r="X61" i="5" s="1"/>
  <c r="V57" i="5"/>
  <c r="W57" i="5" s="1"/>
  <c r="X60" i="5" s="1"/>
  <c r="W56" i="5"/>
  <c r="X59" i="5" s="1"/>
  <c r="V56" i="5"/>
  <c r="V55" i="5"/>
  <c r="W55" i="5" s="1"/>
  <c r="X58" i="5" s="1"/>
  <c r="V54" i="5"/>
  <c r="W54" i="5" s="1"/>
  <c r="X57" i="5" s="1"/>
  <c r="V53" i="5"/>
  <c r="W53" i="5" s="1"/>
  <c r="W52" i="5"/>
  <c r="X55" i="5" s="1"/>
  <c r="V52" i="5"/>
  <c r="V51" i="5"/>
  <c r="W51" i="5" s="1"/>
  <c r="V50" i="5"/>
  <c r="W50" i="5" s="1"/>
  <c r="X50" i="5" s="1"/>
  <c r="V49" i="5"/>
  <c r="W49" i="5" s="1"/>
  <c r="X49" i="5" s="1"/>
  <c r="W48" i="5"/>
  <c r="X48" i="5" s="1"/>
  <c r="V48" i="5"/>
  <c r="V47" i="5"/>
  <c r="W47" i="5" s="1"/>
  <c r="X47" i="5" s="1"/>
  <c r="V46" i="5"/>
  <c r="W46" i="5" s="1"/>
  <c r="X46" i="5" s="1"/>
  <c r="V45" i="5"/>
  <c r="W45" i="5" s="1"/>
  <c r="X45" i="5" s="1"/>
  <c r="W44" i="5"/>
  <c r="X44" i="5" s="1"/>
  <c r="V44" i="5"/>
  <c r="V43" i="5"/>
  <c r="W43" i="5" s="1"/>
  <c r="X43" i="5" s="1"/>
  <c r="V42" i="5"/>
  <c r="W42" i="5" s="1"/>
  <c r="X42" i="5" s="1"/>
  <c r="V41" i="5"/>
  <c r="W41" i="5" s="1"/>
  <c r="X41" i="5" s="1"/>
  <c r="W40" i="5"/>
  <c r="X40" i="5" s="1"/>
  <c r="V40" i="5"/>
  <c r="V39" i="5"/>
  <c r="W39" i="5" s="1"/>
  <c r="X39" i="5" s="1"/>
  <c r="V38" i="5"/>
  <c r="W38" i="5" s="1"/>
  <c r="X38" i="5" s="1"/>
  <c r="V37" i="5"/>
  <c r="W37" i="5" s="1"/>
  <c r="X37" i="5" s="1"/>
  <c r="W36" i="5"/>
  <c r="X36" i="5" s="1"/>
  <c r="V36" i="5"/>
  <c r="V35" i="5"/>
  <c r="W35" i="5" s="1"/>
  <c r="X35" i="5" s="1"/>
  <c r="V34" i="5"/>
  <c r="W34" i="5" s="1"/>
  <c r="X34" i="5" s="1"/>
  <c r="V33" i="5"/>
  <c r="W33" i="5" s="1"/>
  <c r="X33" i="5" s="1"/>
  <c r="W32" i="5"/>
  <c r="V32" i="5"/>
  <c r="W31" i="5"/>
  <c r="V31" i="5"/>
  <c r="V30" i="5"/>
  <c r="V29" i="5"/>
  <c r="W28" i="5"/>
  <c r="X31" i="5" s="1"/>
  <c r="V28" i="5"/>
  <c r="V27" i="5"/>
  <c r="W30" i="5" s="1"/>
  <c r="V26" i="5"/>
  <c r="W21" i="5" s="1"/>
  <c r="X29" i="5" s="1"/>
  <c r="V25" i="5"/>
  <c r="W25" i="5" s="1"/>
  <c r="W24" i="5"/>
  <c r="X24" i="5" s="1"/>
  <c r="V24" i="5"/>
  <c r="V23" i="5"/>
  <c r="W23" i="5" s="1"/>
  <c r="V22" i="5"/>
  <c r="W22" i="5" s="1"/>
  <c r="X22" i="5" s="1"/>
  <c r="V21" i="5"/>
  <c r="W29" i="5" s="1"/>
  <c r="X32" i="5" s="1"/>
  <c r="W20" i="5"/>
  <c r="X28" i="5" s="1"/>
  <c r="V20" i="5"/>
  <c r="V19" i="5"/>
  <c r="W27" i="5" s="1"/>
  <c r="X30" i="5" s="1"/>
  <c r="V18" i="5"/>
  <c r="W18" i="5" s="1"/>
  <c r="X18" i="5" s="1"/>
  <c r="X17" i="5"/>
  <c r="W17" i="5"/>
  <c r="V17" i="5"/>
  <c r="W16" i="5"/>
  <c r="X16" i="5" s="1"/>
  <c r="V16" i="5"/>
  <c r="V15" i="5"/>
  <c r="W15" i="5" s="1"/>
  <c r="X15" i="5" s="1"/>
  <c r="V14" i="5"/>
  <c r="W14" i="5" s="1"/>
  <c r="X14" i="5" s="1"/>
  <c r="X13" i="5"/>
  <c r="W13" i="5"/>
  <c r="V13" i="5"/>
  <c r="W12" i="5"/>
  <c r="X12" i="5" s="1"/>
  <c r="V12" i="5"/>
  <c r="V11" i="5"/>
  <c r="W11" i="5" s="1"/>
  <c r="X11" i="5" s="1"/>
  <c r="V10" i="5"/>
  <c r="W10" i="5" s="1"/>
  <c r="X10" i="5" s="1"/>
  <c r="X9" i="5"/>
  <c r="W9" i="5"/>
  <c r="V9" i="5"/>
  <c r="W8" i="5"/>
  <c r="X8" i="5" s="1"/>
  <c r="V8" i="5"/>
  <c r="W26" i="5" s="1"/>
  <c r="X26" i="5" s="1"/>
  <c r="V7" i="5"/>
  <c r="W7" i="5" s="1"/>
  <c r="X7" i="5" s="1"/>
  <c r="V6" i="5"/>
  <c r="W6" i="5" s="1"/>
  <c r="X6" i="5" s="1"/>
  <c r="X5" i="5"/>
  <c r="W5" i="5"/>
  <c r="V5" i="5"/>
  <c r="W4" i="5"/>
  <c r="X4" i="5" s="1"/>
  <c r="V4" i="5"/>
  <c r="V3" i="5"/>
  <c r="W3" i="5" s="1"/>
  <c r="X3" i="5" s="1"/>
  <c r="S94" i="5"/>
  <c r="R94" i="5"/>
  <c r="T93" i="5"/>
  <c r="R93" i="5"/>
  <c r="S93" i="5" s="1"/>
  <c r="S92" i="5"/>
  <c r="R92" i="5"/>
  <c r="R91" i="5"/>
  <c r="S91" i="5" s="1"/>
  <c r="T94" i="5" s="1"/>
  <c r="S90" i="5"/>
  <c r="R90" i="5"/>
  <c r="T89" i="5"/>
  <c r="R89" i="5"/>
  <c r="S89" i="5" s="1"/>
  <c r="T92" i="5" s="1"/>
  <c r="S88" i="5"/>
  <c r="T91" i="5" s="1"/>
  <c r="R88" i="5"/>
  <c r="R87" i="5"/>
  <c r="S87" i="5" s="1"/>
  <c r="T90" i="5" s="1"/>
  <c r="S86" i="5"/>
  <c r="R86" i="5"/>
  <c r="T85" i="5"/>
  <c r="R85" i="5"/>
  <c r="S85" i="5" s="1"/>
  <c r="T88" i="5" s="1"/>
  <c r="S84" i="5"/>
  <c r="T87" i="5" s="1"/>
  <c r="R84" i="5"/>
  <c r="R83" i="5"/>
  <c r="S83" i="5" s="1"/>
  <c r="T86" i="5" s="1"/>
  <c r="S82" i="5"/>
  <c r="R82" i="5"/>
  <c r="T81" i="5"/>
  <c r="R81" i="5"/>
  <c r="S81" i="5" s="1"/>
  <c r="T84" i="5" s="1"/>
  <c r="S80" i="5"/>
  <c r="T83" i="5" s="1"/>
  <c r="R80" i="5"/>
  <c r="R79" i="5"/>
  <c r="S79" i="5" s="1"/>
  <c r="T82" i="5" s="1"/>
  <c r="S78" i="5"/>
  <c r="R78" i="5"/>
  <c r="T77" i="5"/>
  <c r="R77" i="5"/>
  <c r="S77" i="5" s="1"/>
  <c r="T80" i="5" s="1"/>
  <c r="S76" i="5"/>
  <c r="T79" i="5" s="1"/>
  <c r="R76" i="5"/>
  <c r="R75" i="5"/>
  <c r="S75" i="5" s="1"/>
  <c r="T78" i="5" s="1"/>
  <c r="S74" i="5"/>
  <c r="R74" i="5"/>
  <c r="T73" i="5"/>
  <c r="R73" i="5"/>
  <c r="S73" i="5" s="1"/>
  <c r="T76" i="5" s="1"/>
  <c r="S72" i="5"/>
  <c r="T75" i="5" s="1"/>
  <c r="R72" i="5"/>
  <c r="R71" i="5"/>
  <c r="S71" i="5" s="1"/>
  <c r="T74" i="5" s="1"/>
  <c r="S70" i="5"/>
  <c r="R70" i="5"/>
  <c r="T69" i="5"/>
  <c r="R69" i="5"/>
  <c r="S69" i="5" s="1"/>
  <c r="T72" i="5" s="1"/>
  <c r="S68" i="5"/>
  <c r="T71" i="5" s="1"/>
  <c r="R68" i="5"/>
  <c r="R67" i="5"/>
  <c r="S67" i="5" s="1"/>
  <c r="T70" i="5" s="1"/>
  <c r="S66" i="5"/>
  <c r="R66" i="5"/>
  <c r="T65" i="5"/>
  <c r="R65" i="5"/>
  <c r="S65" i="5" s="1"/>
  <c r="T68" i="5" s="1"/>
  <c r="S64" i="5"/>
  <c r="T67" i="5" s="1"/>
  <c r="R64" i="5"/>
  <c r="R63" i="5"/>
  <c r="S63" i="5" s="1"/>
  <c r="T66" i="5" s="1"/>
  <c r="S62" i="5"/>
  <c r="R62" i="5"/>
  <c r="T61" i="5"/>
  <c r="R61" i="5"/>
  <c r="S61" i="5" s="1"/>
  <c r="T64" i="5" s="1"/>
  <c r="S60" i="5"/>
  <c r="T63" i="5" s="1"/>
  <c r="R60" i="5"/>
  <c r="R59" i="5"/>
  <c r="S59" i="5" s="1"/>
  <c r="T62" i="5" s="1"/>
  <c r="S58" i="5"/>
  <c r="R58" i="5"/>
  <c r="T57" i="5"/>
  <c r="R57" i="5"/>
  <c r="S57" i="5" s="1"/>
  <c r="T60" i="5" s="1"/>
  <c r="S56" i="5"/>
  <c r="T59" i="5" s="1"/>
  <c r="R56" i="5"/>
  <c r="R55" i="5"/>
  <c r="S55" i="5" s="1"/>
  <c r="T58" i="5" s="1"/>
  <c r="S54" i="5"/>
  <c r="R54" i="5"/>
  <c r="R53" i="5"/>
  <c r="S53" i="5" s="1"/>
  <c r="S52" i="5"/>
  <c r="T55" i="5" s="1"/>
  <c r="R52" i="5"/>
  <c r="R51" i="5"/>
  <c r="S51" i="5" s="1"/>
  <c r="S50" i="5"/>
  <c r="T50" i="5" s="1"/>
  <c r="R50" i="5"/>
  <c r="R49" i="5"/>
  <c r="S49" i="5" s="1"/>
  <c r="T49" i="5" s="1"/>
  <c r="S48" i="5"/>
  <c r="T48" i="5" s="1"/>
  <c r="R48" i="5"/>
  <c r="R47" i="5"/>
  <c r="S47" i="5" s="1"/>
  <c r="T47" i="5" s="1"/>
  <c r="S46" i="5"/>
  <c r="T46" i="5" s="1"/>
  <c r="R46" i="5"/>
  <c r="R45" i="5"/>
  <c r="S45" i="5" s="1"/>
  <c r="T45" i="5" s="1"/>
  <c r="S44" i="5"/>
  <c r="T44" i="5" s="1"/>
  <c r="R44" i="5"/>
  <c r="R43" i="5"/>
  <c r="S43" i="5" s="1"/>
  <c r="T43" i="5" s="1"/>
  <c r="S42" i="5"/>
  <c r="T42" i="5" s="1"/>
  <c r="R42" i="5"/>
  <c r="R41" i="5"/>
  <c r="S41" i="5" s="1"/>
  <c r="T41" i="5" s="1"/>
  <c r="S40" i="5"/>
  <c r="T40" i="5" s="1"/>
  <c r="R40" i="5"/>
  <c r="R39" i="5"/>
  <c r="S39" i="5" s="1"/>
  <c r="T39" i="5" s="1"/>
  <c r="S38" i="5"/>
  <c r="T38" i="5" s="1"/>
  <c r="R38" i="5"/>
  <c r="R37" i="5"/>
  <c r="S37" i="5" s="1"/>
  <c r="T37" i="5" s="1"/>
  <c r="S36" i="5"/>
  <c r="T36" i="5" s="1"/>
  <c r="R36" i="5"/>
  <c r="R35" i="5"/>
  <c r="S35" i="5" s="1"/>
  <c r="T35" i="5" s="1"/>
  <c r="S34" i="5"/>
  <c r="T34" i="5" s="1"/>
  <c r="R34" i="5"/>
  <c r="R33" i="5"/>
  <c r="S33" i="5" s="1"/>
  <c r="T33" i="5" s="1"/>
  <c r="S32" i="5"/>
  <c r="R32" i="5"/>
  <c r="R31" i="5"/>
  <c r="R30" i="5"/>
  <c r="T29" i="5"/>
  <c r="R29" i="5"/>
  <c r="S28" i="5"/>
  <c r="T31" i="5" s="1"/>
  <c r="R28" i="5"/>
  <c r="S31" i="5" s="1"/>
  <c r="R27" i="5"/>
  <c r="S30" i="5" s="1"/>
  <c r="R26" i="5"/>
  <c r="R25" i="5"/>
  <c r="S25" i="5" s="1"/>
  <c r="S24" i="5"/>
  <c r="T24" i="5" s="1"/>
  <c r="R24" i="5"/>
  <c r="R23" i="5"/>
  <c r="S23" i="5" s="1"/>
  <c r="S22" i="5"/>
  <c r="T22" i="5" s="1"/>
  <c r="R22" i="5"/>
  <c r="S21" i="5"/>
  <c r="R21" i="5"/>
  <c r="S29" i="5" s="1"/>
  <c r="T32" i="5" s="1"/>
  <c r="S20" i="5"/>
  <c r="T28" i="5" s="1"/>
  <c r="R20" i="5"/>
  <c r="R19" i="5"/>
  <c r="S27" i="5" s="1"/>
  <c r="T30" i="5" s="1"/>
  <c r="S18" i="5"/>
  <c r="T18" i="5" s="1"/>
  <c r="R18" i="5"/>
  <c r="R17" i="5"/>
  <c r="S17" i="5" s="1"/>
  <c r="T17" i="5" s="1"/>
  <c r="S16" i="5"/>
  <c r="T16" i="5" s="1"/>
  <c r="R16" i="5"/>
  <c r="R15" i="5"/>
  <c r="S15" i="5" s="1"/>
  <c r="T15" i="5" s="1"/>
  <c r="S14" i="5"/>
  <c r="T14" i="5" s="1"/>
  <c r="R14" i="5"/>
  <c r="R13" i="5"/>
  <c r="S13" i="5" s="1"/>
  <c r="T13" i="5" s="1"/>
  <c r="S12" i="5"/>
  <c r="T12" i="5" s="1"/>
  <c r="R12" i="5"/>
  <c r="R11" i="5"/>
  <c r="S11" i="5" s="1"/>
  <c r="T11" i="5" s="1"/>
  <c r="S10" i="5"/>
  <c r="T10" i="5" s="1"/>
  <c r="R10" i="5"/>
  <c r="R9" i="5"/>
  <c r="S9" i="5" s="1"/>
  <c r="T9" i="5" s="1"/>
  <c r="S8" i="5"/>
  <c r="T8" i="5" s="1"/>
  <c r="R8" i="5"/>
  <c r="S26" i="5" s="1"/>
  <c r="T26" i="5" s="1"/>
  <c r="R7" i="5"/>
  <c r="S7" i="5" s="1"/>
  <c r="T7" i="5" s="1"/>
  <c r="S6" i="5"/>
  <c r="T6" i="5" s="1"/>
  <c r="R6" i="5"/>
  <c r="R5" i="5"/>
  <c r="S5" i="5" s="1"/>
  <c r="T5" i="5" s="1"/>
  <c r="S4" i="5"/>
  <c r="T4" i="5" s="1"/>
  <c r="R4" i="5"/>
  <c r="R3" i="5"/>
  <c r="S3" i="5" s="1"/>
  <c r="T3" i="5" s="1"/>
  <c r="N94" i="5"/>
  <c r="O94" i="5" s="1"/>
  <c r="N93" i="5"/>
  <c r="O93" i="5" s="1"/>
  <c r="O92" i="5"/>
  <c r="N92" i="5"/>
  <c r="N91" i="5"/>
  <c r="O91" i="5" s="1"/>
  <c r="P94" i="5" s="1"/>
  <c r="N90" i="5"/>
  <c r="O90" i="5" s="1"/>
  <c r="P93" i="5" s="1"/>
  <c r="N89" i="5"/>
  <c r="O89" i="5" s="1"/>
  <c r="P92" i="5" s="1"/>
  <c r="O88" i="5"/>
  <c r="P91" i="5" s="1"/>
  <c r="N88" i="5"/>
  <c r="N87" i="5"/>
  <c r="O87" i="5" s="1"/>
  <c r="P90" i="5" s="1"/>
  <c r="N86" i="5"/>
  <c r="O86" i="5" s="1"/>
  <c r="P89" i="5" s="1"/>
  <c r="N85" i="5"/>
  <c r="O85" i="5" s="1"/>
  <c r="P88" i="5" s="1"/>
  <c r="O84" i="5"/>
  <c r="P87" i="5" s="1"/>
  <c r="N84" i="5"/>
  <c r="N83" i="5"/>
  <c r="O83" i="5" s="1"/>
  <c r="P86" i="5" s="1"/>
  <c r="N82" i="5"/>
  <c r="O82" i="5" s="1"/>
  <c r="P85" i="5" s="1"/>
  <c r="N81" i="5"/>
  <c r="O81" i="5" s="1"/>
  <c r="P84" i="5" s="1"/>
  <c r="O80" i="5"/>
  <c r="P83" i="5" s="1"/>
  <c r="N80" i="5"/>
  <c r="N79" i="5"/>
  <c r="O79" i="5" s="1"/>
  <c r="P82" i="5" s="1"/>
  <c r="N78" i="5"/>
  <c r="O78" i="5" s="1"/>
  <c r="P81" i="5" s="1"/>
  <c r="N77" i="5"/>
  <c r="O77" i="5" s="1"/>
  <c r="P80" i="5" s="1"/>
  <c r="O76" i="5"/>
  <c r="P79" i="5" s="1"/>
  <c r="N76" i="5"/>
  <c r="N75" i="5"/>
  <c r="O75" i="5" s="1"/>
  <c r="P78" i="5" s="1"/>
  <c r="N74" i="5"/>
  <c r="O74" i="5" s="1"/>
  <c r="P77" i="5" s="1"/>
  <c r="O73" i="5"/>
  <c r="P76" i="5" s="1"/>
  <c r="N73" i="5"/>
  <c r="N72" i="5"/>
  <c r="O72" i="5" s="1"/>
  <c r="P75" i="5" s="1"/>
  <c r="N71" i="5"/>
  <c r="O71" i="5" s="1"/>
  <c r="P74" i="5" s="1"/>
  <c r="N70" i="5"/>
  <c r="O70" i="5" s="1"/>
  <c r="P73" i="5" s="1"/>
  <c r="O69" i="5"/>
  <c r="P72" i="5" s="1"/>
  <c r="N69" i="5"/>
  <c r="N68" i="5"/>
  <c r="O68" i="5" s="1"/>
  <c r="P71" i="5" s="1"/>
  <c r="N67" i="5"/>
  <c r="O67" i="5" s="1"/>
  <c r="P70" i="5" s="1"/>
  <c r="N66" i="5"/>
  <c r="O66" i="5" s="1"/>
  <c r="P69" i="5" s="1"/>
  <c r="O65" i="5"/>
  <c r="P68" i="5" s="1"/>
  <c r="N65" i="5"/>
  <c r="N64" i="5"/>
  <c r="O64" i="5" s="1"/>
  <c r="P67" i="5" s="1"/>
  <c r="N63" i="5"/>
  <c r="O63" i="5" s="1"/>
  <c r="P66" i="5" s="1"/>
  <c r="N62" i="5"/>
  <c r="O62" i="5" s="1"/>
  <c r="P65" i="5" s="1"/>
  <c r="O61" i="5"/>
  <c r="P64" i="5" s="1"/>
  <c r="N61" i="5"/>
  <c r="N60" i="5"/>
  <c r="O60" i="5" s="1"/>
  <c r="P63" i="5" s="1"/>
  <c r="N59" i="5"/>
  <c r="O59" i="5" s="1"/>
  <c r="P62" i="5" s="1"/>
  <c r="N58" i="5"/>
  <c r="O58" i="5" s="1"/>
  <c r="P61" i="5" s="1"/>
  <c r="O57" i="5"/>
  <c r="P60" i="5" s="1"/>
  <c r="N57" i="5"/>
  <c r="N56" i="5"/>
  <c r="O56" i="5" s="1"/>
  <c r="P59" i="5" s="1"/>
  <c r="N55" i="5"/>
  <c r="O55" i="5" s="1"/>
  <c r="P58" i="5" s="1"/>
  <c r="N54" i="5"/>
  <c r="O54" i="5" s="1"/>
  <c r="P57" i="5" s="1"/>
  <c r="O53" i="5"/>
  <c r="P56" i="5" s="1"/>
  <c r="N53" i="5"/>
  <c r="N52" i="5"/>
  <c r="O52" i="5" s="1"/>
  <c r="N51" i="5"/>
  <c r="O51" i="5" s="1"/>
  <c r="N50" i="5"/>
  <c r="O50" i="5" s="1"/>
  <c r="P50" i="5" s="1"/>
  <c r="O49" i="5"/>
  <c r="P49" i="5" s="1"/>
  <c r="N49" i="5"/>
  <c r="N48" i="5"/>
  <c r="O48" i="5" s="1"/>
  <c r="P48" i="5" s="1"/>
  <c r="N47" i="5"/>
  <c r="O47" i="5" s="1"/>
  <c r="P47" i="5" s="1"/>
  <c r="N46" i="5"/>
  <c r="O46" i="5" s="1"/>
  <c r="P46" i="5" s="1"/>
  <c r="O45" i="5"/>
  <c r="P45" i="5" s="1"/>
  <c r="N45" i="5"/>
  <c r="N44" i="5"/>
  <c r="O44" i="5" s="1"/>
  <c r="P44" i="5" s="1"/>
  <c r="N43" i="5"/>
  <c r="O43" i="5" s="1"/>
  <c r="P43" i="5" s="1"/>
  <c r="N42" i="5"/>
  <c r="O42" i="5" s="1"/>
  <c r="P42" i="5" s="1"/>
  <c r="O41" i="5"/>
  <c r="P41" i="5" s="1"/>
  <c r="N41" i="5"/>
  <c r="N40" i="5"/>
  <c r="O40" i="5" s="1"/>
  <c r="P40" i="5" s="1"/>
  <c r="N39" i="5"/>
  <c r="O39" i="5" s="1"/>
  <c r="P39" i="5" s="1"/>
  <c r="N38" i="5"/>
  <c r="O38" i="5" s="1"/>
  <c r="P38" i="5" s="1"/>
  <c r="O37" i="5"/>
  <c r="P37" i="5" s="1"/>
  <c r="N37" i="5"/>
  <c r="N36" i="5"/>
  <c r="O36" i="5" s="1"/>
  <c r="P36" i="5" s="1"/>
  <c r="N35" i="5"/>
  <c r="O35" i="5" s="1"/>
  <c r="P35" i="5" s="1"/>
  <c r="N34" i="5"/>
  <c r="O34" i="5" s="1"/>
  <c r="P34" i="5" s="1"/>
  <c r="O33" i="5"/>
  <c r="P33" i="5" s="1"/>
  <c r="N33" i="5"/>
  <c r="O32" i="5"/>
  <c r="N32" i="5"/>
  <c r="N31" i="5"/>
  <c r="N30" i="5"/>
  <c r="O29" i="5"/>
  <c r="P32" i="5" s="1"/>
  <c r="N29" i="5"/>
  <c r="N28" i="5"/>
  <c r="O31" i="5" s="1"/>
  <c r="N27" i="5"/>
  <c r="O30" i="5" s="1"/>
  <c r="N26" i="5"/>
  <c r="O25" i="5"/>
  <c r="P21" i="5" s="1"/>
  <c r="N25" i="5"/>
  <c r="N24" i="5"/>
  <c r="O20" i="5" s="1"/>
  <c r="P28" i="5" s="1"/>
  <c r="N23" i="5"/>
  <c r="O23" i="5" s="1"/>
  <c r="N22" i="5"/>
  <c r="O22" i="5" s="1"/>
  <c r="P22" i="5" s="1"/>
  <c r="O21" i="5"/>
  <c r="P29" i="5" s="1"/>
  <c r="N21" i="5"/>
  <c r="N20" i="5"/>
  <c r="O28" i="5" s="1"/>
  <c r="P31" i="5" s="1"/>
  <c r="N19" i="5"/>
  <c r="O27" i="5" s="1"/>
  <c r="P30" i="5" s="1"/>
  <c r="N18" i="5"/>
  <c r="O18" i="5" s="1"/>
  <c r="P18" i="5" s="1"/>
  <c r="O17" i="5"/>
  <c r="P17" i="5" s="1"/>
  <c r="N17" i="5"/>
  <c r="N16" i="5"/>
  <c r="O16" i="5" s="1"/>
  <c r="P16" i="5" s="1"/>
  <c r="N15" i="5"/>
  <c r="O15" i="5" s="1"/>
  <c r="P15" i="5" s="1"/>
  <c r="N14" i="5"/>
  <c r="O14" i="5" s="1"/>
  <c r="P14" i="5" s="1"/>
  <c r="O13" i="5"/>
  <c r="P13" i="5" s="1"/>
  <c r="N13" i="5"/>
  <c r="N12" i="5"/>
  <c r="O12" i="5" s="1"/>
  <c r="P12" i="5" s="1"/>
  <c r="N11" i="5"/>
  <c r="O11" i="5" s="1"/>
  <c r="P11" i="5" s="1"/>
  <c r="N10" i="5"/>
  <c r="O10" i="5" s="1"/>
  <c r="P10" i="5" s="1"/>
  <c r="O9" i="5"/>
  <c r="P9" i="5" s="1"/>
  <c r="N9" i="5"/>
  <c r="N8" i="5"/>
  <c r="O26" i="5" s="1"/>
  <c r="P26" i="5" s="1"/>
  <c r="N7" i="5"/>
  <c r="O7" i="5" s="1"/>
  <c r="P7" i="5" s="1"/>
  <c r="N6" i="5"/>
  <c r="O6" i="5" s="1"/>
  <c r="P6" i="5" s="1"/>
  <c r="O5" i="5"/>
  <c r="P5" i="5" s="1"/>
  <c r="N5" i="5"/>
  <c r="N4" i="5"/>
  <c r="O4" i="5" s="1"/>
  <c r="P4" i="5" s="1"/>
  <c r="N3" i="5"/>
  <c r="O3" i="5" s="1"/>
  <c r="P3" i="5" s="1"/>
  <c r="L94" i="5"/>
  <c r="K94" i="5"/>
  <c r="J94" i="5"/>
  <c r="K93" i="5"/>
  <c r="J93" i="5"/>
  <c r="J92" i="5"/>
  <c r="K92" i="5" s="1"/>
  <c r="K91" i="5"/>
  <c r="J91" i="5"/>
  <c r="K90" i="5"/>
  <c r="L93" i="5" s="1"/>
  <c r="J90" i="5"/>
  <c r="K89" i="5"/>
  <c r="L92" i="5" s="1"/>
  <c r="J89" i="5"/>
  <c r="J88" i="5"/>
  <c r="K88" i="5" s="1"/>
  <c r="L91" i="5" s="1"/>
  <c r="J87" i="5"/>
  <c r="K87" i="5" s="1"/>
  <c r="L90" i="5" s="1"/>
  <c r="K86" i="5"/>
  <c r="L89" i="5" s="1"/>
  <c r="J86" i="5"/>
  <c r="K85" i="5"/>
  <c r="L88" i="5" s="1"/>
  <c r="J85" i="5"/>
  <c r="J84" i="5"/>
  <c r="K84" i="5" s="1"/>
  <c r="L87" i="5" s="1"/>
  <c r="J83" i="5"/>
  <c r="K83" i="5" s="1"/>
  <c r="L86" i="5" s="1"/>
  <c r="K82" i="5"/>
  <c r="L85" i="5" s="1"/>
  <c r="J82" i="5"/>
  <c r="K81" i="5"/>
  <c r="L84" i="5" s="1"/>
  <c r="J81" i="5"/>
  <c r="J80" i="5"/>
  <c r="K80" i="5" s="1"/>
  <c r="L83" i="5" s="1"/>
  <c r="J79" i="5"/>
  <c r="K79" i="5" s="1"/>
  <c r="L82" i="5" s="1"/>
  <c r="K78" i="5"/>
  <c r="L81" i="5" s="1"/>
  <c r="J78" i="5"/>
  <c r="K77" i="5"/>
  <c r="L80" i="5" s="1"/>
  <c r="J77" i="5"/>
  <c r="J76" i="5"/>
  <c r="K76" i="5" s="1"/>
  <c r="L79" i="5" s="1"/>
  <c r="J75" i="5"/>
  <c r="K75" i="5" s="1"/>
  <c r="L78" i="5" s="1"/>
  <c r="K74" i="5"/>
  <c r="L77" i="5" s="1"/>
  <c r="J74" i="5"/>
  <c r="K73" i="5"/>
  <c r="L76" i="5" s="1"/>
  <c r="J73" i="5"/>
  <c r="J72" i="5"/>
  <c r="K72" i="5" s="1"/>
  <c r="L75" i="5" s="1"/>
  <c r="J71" i="5"/>
  <c r="K71" i="5" s="1"/>
  <c r="L74" i="5" s="1"/>
  <c r="K70" i="5"/>
  <c r="L73" i="5" s="1"/>
  <c r="J70" i="5"/>
  <c r="K69" i="5"/>
  <c r="L72" i="5" s="1"/>
  <c r="J69" i="5"/>
  <c r="J68" i="5"/>
  <c r="K68" i="5" s="1"/>
  <c r="L71" i="5" s="1"/>
  <c r="J67" i="5"/>
  <c r="K67" i="5" s="1"/>
  <c r="L70" i="5" s="1"/>
  <c r="K66" i="5"/>
  <c r="L69" i="5" s="1"/>
  <c r="J66" i="5"/>
  <c r="K65" i="5"/>
  <c r="L68" i="5" s="1"/>
  <c r="J65" i="5"/>
  <c r="J64" i="5"/>
  <c r="K64" i="5" s="1"/>
  <c r="L67" i="5" s="1"/>
  <c r="J63" i="5"/>
  <c r="K63" i="5" s="1"/>
  <c r="L66" i="5" s="1"/>
  <c r="K62" i="5"/>
  <c r="L65" i="5" s="1"/>
  <c r="J62" i="5"/>
  <c r="K61" i="5"/>
  <c r="L64" i="5" s="1"/>
  <c r="J61" i="5"/>
  <c r="J60" i="5"/>
  <c r="K60" i="5" s="1"/>
  <c r="L63" i="5" s="1"/>
  <c r="J59" i="5"/>
  <c r="K59" i="5" s="1"/>
  <c r="L62" i="5" s="1"/>
  <c r="K58" i="5"/>
  <c r="L61" i="5" s="1"/>
  <c r="J58" i="5"/>
  <c r="K57" i="5"/>
  <c r="L60" i="5" s="1"/>
  <c r="J57" i="5"/>
  <c r="J56" i="5"/>
  <c r="K56" i="5" s="1"/>
  <c r="L59" i="5" s="1"/>
  <c r="J55" i="5"/>
  <c r="K55" i="5" s="1"/>
  <c r="L58" i="5" s="1"/>
  <c r="K54" i="5"/>
  <c r="L57" i="5" s="1"/>
  <c r="J54" i="5"/>
  <c r="K53" i="5"/>
  <c r="L56" i="5" s="1"/>
  <c r="J53" i="5"/>
  <c r="J52" i="5"/>
  <c r="K52" i="5" s="1"/>
  <c r="J51" i="5"/>
  <c r="K51" i="5" s="1"/>
  <c r="L50" i="5"/>
  <c r="K50" i="5"/>
  <c r="J50" i="5"/>
  <c r="K49" i="5"/>
  <c r="L49" i="5" s="1"/>
  <c r="J49" i="5"/>
  <c r="J48" i="5"/>
  <c r="K48" i="5" s="1"/>
  <c r="L48" i="5" s="1"/>
  <c r="J47" i="5"/>
  <c r="K47" i="5" s="1"/>
  <c r="L47" i="5" s="1"/>
  <c r="L46" i="5"/>
  <c r="K46" i="5"/>
  <c r="J46" i="5"/>
  <c r="K45" i="5"/>
  <c r="L45" i="5" s="1"/>
  <c r="J45" i="5"/>
  <c r="J44" i="5"/>
  <c r="K44" i="5" s="1"/>
  <c r="L44" i="5" s="1"/>
  <c r="J43" i="5"/>
  <c r="K43" i="5" s="1"/>
  <c r="L43" i="5" s="1"/>
  <c r="L42" i="5"/>
  <c r="K42" i="5"/>
  <c r="J42" i="5"/>
  <c r="K41" i="5"/>
  <c r="L41" i="5" s="1"/>
  <c r="J41" i="5"/>
  <c r="J40" i="5"/>
  <c r="K40" i="5" s="1"/>
  <c r="L40" i="5" s="1"/>
  <c r="J39" i="5"/>
  <c r="K39" i="5" s="1"/>
  <c r="L39" i="5" s="1"/>
  <c r="L38" i="5"/>
  <c r="K38" i="5"/>
  <c r="J38" i="5"/>
  <c r="K37" i="5"/>
  <c r="L37" i="5" s="1"/>
  <c r="J37" i="5"/>
  <c r="J36" i="5"/>
  <c r="K36" i="5" s="1"/>
  <c r="L36" i="5" s="1"/>
  <c r="J35" i="5"/>
  <c r="K35" i="5" s="1"/>
  <c r="L35" i="5" s="1"/>
  <c r="L34" i="5"/>
  <c r="K34" i="5"/>
  <c r="J34" i="5"/>
  <c r="K33" i="5"/>
  <c r="L33" i="5" s="1"/>
  <c r="J33" i="5"/>
  <c r="J32" i="5"/>
  <c r="J31" i="5"/>
  <c r="K30" i="5"/>
  <c r="J30" i="5"/>
  <c r="K29" i="5"/>
  <c r="L32" i="5" s="1"/>
  <c r="J29" i="5"/>
  <c r="K32" i="5" s="1"/>
  <c r="J28" i="5"/>
  <c r="K31" i="5" s="1"/>
  <c r="L27" i="5"/>
  <c r="J27" i="5"/>
  <c r="J26" i="5"/>
  <c r="K25" i="5"/>
  <c r="L25" i="5" s="1"/>
  <c r="J25" i="5"/>
  <c r="J24" i="5"/>
  <c r="K24" i="5" s="1"/>
  <c r="J23" i="5"/>
  <c r="K23" i="5" s="1"/>
  <c r="J22" i="5"/>
  <c r="K21" i="5"/>
  <c r="L29" i="5" s="1"/>
  <c r="J21" i="5"/>
  <c r="J20" i="5"/>
  <c r="K28" i="5" s="1"/>
  <c r="L31" i="5" s="1"/>
  <c r="K19" i="5"/>
  <c r="J19" i="5"/>
  <c r="K27" i="5" s="1"/>
  <c r="L30" i="5" s="1"/>
  <c r="L18" i="5"/>
  <c r="K18" i="5"/>
  <c r="J18" i="5"/>
  <c r="K17" i="5"/>
  <c r="L17" i="5" s="1"/>
  <c r="J17" i="5"/>
  <c r="J16" i="5"/>
  <c r="K16" i="5" s="1"/>
  <c r="L16" i="5" s="1"/>
  <c r="J15" i="5"/>
  <c r="K15" i="5" s="1"/>
  <c r="L15" i="5" s="1"/>
  <c r="L14" i="5"/>
  <c r="K14" i="5"/>
  <c r="J14" i="5"/>
  <c r="K13" i="5"/>
  <c r="L13" i="5" s="1"/>
  <c r="J13" i="5"/>
  <c r="J12" i="5"/>
  <c r="K12" i="5" s="1"/>
  <c r="L12" i="5" s="1"/>
  <c r="J11" i="5"/>
  <c r="K11" i="5" s="1"/>
  <c r="L11" i="5" s="1"/>
  <c r="L10" i="5"/>
  <c r="K10" i="5"/>
  <c r="J10" i="5"/>
  <c r="K9" i="5"/>
  <c r="L9" i="5" s="1"/>
  <c r="J9" i="5"/>
  <c r="J8" i="5"/>
  <c r="K26" i="5" s="1"/>
  <c r="L26" i="5" s="1"/>
  <c r="J7" i="5"/>
  <c r="K7" i="5" s="1"/>
  <c r="L7" i="5" s="1"/>
  <c r="L6" i="5"/>
  <c r="K6" i="5"/>
  <c r="J6" i="5"/>
  <c r="K5" i="5"/>
  <c r="L5" i="5" s="1"/>
  <c r="J5" i="5"/>
  <c r="K22" i="5" s="1"/>
  <c r="L22" i="5" s="1"/>
  <c r="J4" i="5"/>
  <c r="K4" i="5" s="1"/>
  <c r="L4" i="5" s="1"/>
  <c r="J3" i="5"/>
  <c r="K3" i="5" s="1"/>
  <c r="L3" i="5" s="1"/>
  <c r="F3" i="5"/>
  <c r="AB23" i="14" l="1"/>
  <c r="AB19" i="14"/>
  <c r="AB26" i="14"/>
  <c r="AB21" i="14"/>
  <c r="AA19" i="14"/>
  <c r="AB27" i="14" s="1"/>
  <c r="AB20" i="14"/>
  <c r="X23" i="14"/>
  <c r="X19" i="14"/>
  <c r="X26" i="14"/>
  <c r="X21" i="14"/>
  <c r="W19" i="14"/>
  <c r="X27" i="14" s="1"/>
  <c r="X20" i="14"/>
  <c r="T23" i="14"/>
  <c r="T19" i="14"/>
  <c r="T26" i="14"/>
  <c r="T21" i="14"/>
  <c r="S3" i="14"/>
  <c r="T3" i="14" s="1"/>
  <c r="S19" i="14"/>
  <c r="T27" i="14" s="1"/>
  <c r="T20" i="14"/>
  <c r="O24" i="14"/>
  <c r="O25" i="14"/>
  <c r="P25" i="14" s="1"/>
  <c r="O23" i="14"/>
  <c r="O19" i="14"/>
  <c r="P27" i="14" s="1"/>
  <c r="O26" i="14"/>
  <c r="L24" i="14"/>
  <c r="L20" i="14"/>
  <c r="L23" i="14"/>
  <c r="L19" i="14"/>
  <c r="L26" i="14"/>
  <c r="L21" i="14"/>
  <c r="K20" i="14"/>
  <c r="L28" i="14" s="1"/>
  <c r="K19" i="14"/>
  <c r="L27" i="14" s="1"/>
  <c r="AB23" i="5"/>
  <c r="AB19" i="5"/>
  <c r="AB54" i="5"/>
  <c r="AB51" i="5"/>
  <c r="AB21" i="5"/>
  <c r="AB25" i="5"/>
  <c r="AB53" i="5"/>
  <c r="AB56" i="5"/>
  <c r="AB20" i="5"/>
  <c r="AB55" i="5"/>
  <c r="AA19" i="5"/>
  <c r="AB27" i="5" s="1"/>
  <c r="X56" i="5"/>
  <c r="X53" i="5"/>
  <c r="X23" i="5"/>
  <c r="X19" i="5"/>
  <c r="X54" i="5"/>
  <c r="X51" i="5"/>
  <c r="X25" i="5"/>
  <c r="X21" i="5"/>
  <c r="W19" i="5"/>
  <c r="X27" i="5" s="1"/>
  <c r="X20" i="5"/>
  <c r="X52" i="5"/>
  <c r="T54" i="5"/>
  <c r="T51" i="5"/>
  <c r="T21" i="5"/>
  <c r="T25" i="5"/>
  <c r="T23" i="5"/>
  <c r="T19" i="5"/>
  <c r="T56" i="5"/>
  <c r="T53" i="5"/>
  <c r="S19" i="5"/>
  <c r="T27" i="5" s="1"/>
  <c r="T20" i="5"/>
  <c r="T52" i="5"/>
  <c r="P23" i="5"/>
  <c r="P19" i="5"/>
  <c r="P51" i="5"/>
  <c r="P54" i="5"/>
  <c r="P55" i="5"/>
  <c r="P52" i="5"/>
  <c r="O24" i="5"/>
  <c r="P25" i="5"/>
  <c r="P53" i="5"/>
  <c r="O19" i="5"/>
  <c r="P27" i="5" s="1"/>
  <c r="O8" i="5"/>
  <c r="P8" i="5" s="1"/>
  <c r="L51" i="5"/>
  <c r="L54" i="5"/>
  <c r="L24" i="5"/>
  <c r="L20" i="5"/>
  <c r="L23" i="5"/>
  <c r="L19" i="5"/>
  <c r="L55" i="5"/>
  <c r="L52" i="5"/>
  <c r="K8" i="5"/>
  <c r="L8" i="5" s="1"/>
  <c r="K20" i="5"/>
  <c r="L28" i="5" s="1"/>
  <c r="L21" i="5"/>
  <c r="L53" i="5"/>
  <c r="H56" i="13"/>
  <c r="H55" i="13"/>
  <c r="H54" i="13"/>
  <c r="H53" i="13"/>
  <c r="H52" i="13"/>
  <c r="H51" i="13"/>
  <c r="G53" i="13"/>
  <c r="G52" i="13"/>
  <c r="G51" i="13"/>
  <c r="H50" i="13"/>
  <c r="G50" i="13"/>
  <c r="H56" i="14"/>
  <c r="H55" i="14"/>
  <c r="H54" i="14"/>
  <c r="H53" i="14"/>
  <c r="H51" i="14"/>
  <c r="G53" i="14"/>
  <c r="G51" i="14"/>
  <c r="H52" i="14"/>
  <c r="G36" i="14"/>
  <c r="G39" i="14"/>
  <c r="G56" i="14"/>
  <c r="G55" i="14"/>
  <c r="G54" i="14"/>
  <c r="G52" i="14"/>
  <c r="F26" i="14"/>
  <c r="F25" i="14"/>
  <c r="H26" i="13"/>
  <c r="H25" i="13"/>
  <c r="H24" i="13"/>
  <c r="H23" i="13"/>
  <c r="H22" i="13"/>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53" i="5"/>
  <c r="H52" i="5"/>
  <c r="H51" i="5"/>
  <c r="H50" i="5"/>
  <c r="H54" i="5"/>
  <c r="H49" i="5"/>
  <c r="H4" i="5"/>
  <c r="H5" i="5"/>
  <c r="H6" i="5"/>
  <c r="H7" i="5"/>
  <c r="H8" i="5"/>
  <c r="H9" i="5"/>
  <c r="H10" i="5"/>
  <c r="H11" i="5"/>
  <c r="H12" i="5"/>
  <c r="H13" i="5"/>
  <c r="H14" i="5"/>
  <c r="H15" i="5"/>
  <c r="H16" i="5"/>
  <c r="H17" i="5"/>
  <c r="H18" i="5"/>
  <c r="G83" i="5"/>
  <c r="G82" i="5"/>
  <c r="G81" i="5"/>
  <c r="G53" i="5"/>
  <c r="G52" i="5"/>
  <c r="G51" i="5"/>
  <c r="G50" i="5"/>
  <c r="G49" i="5"/>
  <c r="G13" i="5"/>
  <c r="G12" i="5"/>
  <c r="G8" i="5"/>
  <c r="G7" i="5"/>
  <c r="G5" i="5"/>
  <c r="G6" i="5"/>
  <c r="G9" i="5"/>
  <c r="G10" i="5"/>
  <c r="G11" i="5"/>
  <c r="G14" i="5"/>
  <c r="G15" i="5"/>
  <c r="G16" i="5"/>
  <c r="G17" i="5"/>
  <c r="G18" i="5"/>
  <c r="G3" i="5"/>
  <c r="F18" i="5"/>
  <c r="F17" i="5"/>
  <c r="F13" i="5"/>
  <c r="F12" i="5"/>
  <c r="F10" i="5"/>
  <c r="F8" i="5"/>
  <c r="F7" i="5"/>
  <c r="F5" i="5"/>
  <c r="F6" i="5"/>
  <c r="F9" i="5"/>
  <c r="F11" i="5"/>
  <c r="F14" i="5"/>
  <c r="F15" i="5"/>
  <c r="F16" i="5"/>
  <c r="P23" i="14" l="1"/>
  <c r="P19" i="14"/>
  <c r="P26" i="14"/>
  <c r="P21" i="14"/>
  <c r="P24" i="14"/>
  <c r="P20" i="14"/>
  <c r="P24" i="5"/>
  <c r="P20" i="5"/>
  <c r="F29" i="14"/>
  <c r="F30" i="14"/>
  <c r="F31" i="14"/>
  <c r="F32" i="14"/>
  <c r="F33" i="14"/>
  <c r="F34" i="14"/>
  <c r="F35" i="14"/>
  <c r="G35" i="14" s="1"/>
  <c r="H35" i="14" s="1"/>
  <c r="F36" i="14"/>
  <c r="F37" i="14"/>
  <c r="G37" i="14" s="1"/>
  <c r="H37" i="14" s="1"/>
  <c r="F38" i="14"/>
  <c r="G38" i="14" s="1"/>
  <c r="H38" i="14" s="1"/>
  <c r="F39" i="14"/>
  <c r="H39" i="14" s="1"/>
  <c r="F40" i="14"/>
  <c r="G40" i="14" s="1"/>
  <c r="H40" i="14" s="1"/>
  <c r="F41" i="14"/>
  <c r="G41" i="14" s="1"/>
  <c r="H41" i="14" s="1"/>
  <c r="F42" i="14"/>
  <c r="F43" i="14"/>
  <c r="F44" i="14"/>
  <c r="G44" i="14" s="1"/>
  <c r="H44" i="14" s="1"/>
  <c r="F45" i="14"/>
  <c r="G45" i="14" s="1"/>
  <c r="H45" i="14" s="1"/>
  <c r="F46" i="14"/>
  <c r="F47" i="14"/>
  <c r="F48" i="14"/>
  <c r="G48" i="14" s="1"/>
  <c r="H48" i="14" s="1"/>
  <c r="F49" i="14"/>
  <c r="F50" i="14"/>
  <c r="F51" i="14"/>
  <c r="F52" i="14"/>
  <c r="F53" i="14"/>
  <c r="F54" i="14"/>
  <c r="F55" i="14"/>
  <c r="F56" i="14"/>
  <c r="F57" i="14"/>
  <c r="F58" i="14"/>
  <c r="F59" i="14"/>
  <c r="F60" i="14"/>
  <c r="F61" i="14"/>
  <c r="G61" i="14" s="1"/>
  <c r="H61" i="14" s="1"/>
  <c r="F62" i="14"/>
  <c r="G62" i="14" s="1"/>
  <c r="H62" i="14" s="1"/>
  <c r="F63" i="14"/>
  <c r="G63" i="14" s="1"/>
  <c r="H63" i="14" s="1"/>
  <c r="F64" i="14"/>
  <c r="G64" i="14" s="1"/>
  <c r="H64" i="14" s="1"/>
  <c r="F65" i="14"/>
  <c r="G65" i="14" s="1"/>
  <c r="H65" i="14" s="1"/>
  <c r="F66" i="14"/>
  <c r="G66" i="14" s="1"/>
  <c r="H66" i="14" s="1"/>
  <c r="F67" i="14"/>
  <c r="G67" i="14" s="1"/>
  <c r="H67" i="14" s="1"/>
  <c r="F68" i="14"/>
  <c r="G68" i="14" s="1"/>
  <c r="H68" i="14" s="1"/>
  <c r="F69" i="14"/>
  <c r="G69" i="14" s="1"/>
  <c r="H69" i="14" s="1"/>
  <c r="F70" i="14"/>
  <c r="G70" i="14" s="1"/>
  <c r="H70" i="14" s="1"/>
  <c r="F71" i="14"/>
  <c r="G71" i="14" s="1"/>
  <c r="H71" i="14" s="1"/>
  <c r="F72" i="14"/>
  <c r="G72" i="14" s="1"/>
  <c r="H72" i="14" s="1"/>
  <c r="F73" i="14"/>
  <c r="G73" i="14" s="1"/>
  <c r="H73" i="14" s="1"/>
  <c r="F74" i="14"/>
  <c r="G74" i="14" s="1"/>
  <c r="H74" i="14" s="1"/>
  <c r="F75" i="14"/>
  <c r="G75" i="14" s="1"/>
  <c r="H75" i="14" s="1"/>
  <c r="F76" i="14"/>
  <c r="G76" i="14" s="1"/>
  <c r="H76" i="14" s="1"/>
  <c r="F77" i="14"/>
  <c r="G77" i="14" s="1"/>
  <c r="H77" i="14" s="1"/>
  <c r="F78" i="14"/>
  <c r="G78" i="14" s="1"/>
  <c r="H78" i="14" s="1"/>
  <c r="F79" i="14"/>
  <c r="G79" i="14" s="1"/>
  <c r="H79" i="14" s="1"/>
  <c r="F80" i="14"/>
  <c r="G80" i="14" s="1"/>
  <c r="H80" i="14" s="1"/>
  <c r="F81" i="14"/>
  <c r="F82" i="14"/>
  <c r="F83" i="14"/>
  <c r="G83" i="14" s="1"/>
  <c r="H83" i="14" s="1"/>
  <c r="F84" i="14"/>
  <c r="G84" i="14" s="1"/>
  <c r="H84" i="14" s="1"/>
  <c r="F85" i="14"/>
  <c r="G85" i="14" s="1"/>
  <c r="H85" i="14" s="1"/>
  <c r="F86" i="14"/>
  <c r="G86" i="14" s="1"/>
  <c r="H86" i="14" s="1"/>
  <c r="F87" i="14"/>
  <c r="G87" i="14" s="1"/>
  <c r="H87" i="14" s="1"/>
  <c r="F88" i="14"/>
  <c r="G88" i="14" s="1"/>
  <c r="H88" i="14" s="1"/>
  <c r="F89" i="14"/>
  <c r="G89" i="14" s="1"/>
  <c r="H89" i="14" s="1"/>
  <c r="F90" i="14"/>
  <c r="G90" i="14" s="1"/>
  <c r="H90" i="14" s="1"/>
  <c r="F91" i="14"/>
  <c r="G91" i="14" s="1"/>
  <c r="H91" i="14" s="1"/>
  <c r="F92" i="14"/>
  <c r="G92" i="14" s="1"/>
  <c r="H92" i="14" s="1"/>
  <c r="F93" i="14"/>
  <c r="G93" i="14" s="1"/>
  <c r="H93" i="14" s="1"/>
  <c r="F94" i="14"/>
  <c r="G94" i="14" s="1"/>
  <c r="H94" i="14" s="1"/>
  <c r="F28" i="14"/>
  <c r="F27" i="14"/>
  <c r="G30" i="14" s="1"/>
  <c r="F21" i="14"/>
  <c r="F20" i="14"/>
  <c r="F19" i="14"/>
  <c r="G27" i="14" s="1"/>
  <c r="H30" i="14" s="1"/>
  <c r="F18" i="14"/>
  <c r="F17" i="14"/>
  <c r="F16" i="14"/>
  <c r="F15" i="14"/>
  <c r="F5" i="14"/>
  <c r="H47" i="13"/>
  <c r="H36" i="13"/>
  <c r="H83" i="13"/>
  <c r="G82" i="13"/>
  <c r="G47" i="13"/>
  <c r="G46" i="13"/>
  <c r="H46" i="13" s="1"/>
  <c r="G28" i="13"/>
  <c r="G94" i="13"/>
  <c r="H94" i="13" s="1"/>
  <c r="G91" i="13"/>
  <c r="H91" i="13" s="1"/>
  <c r="G90" i="13"/>
  <c r="H90" i="13" s="1"/>
  <c r="G87" i="13"/>
  <c r="H87" i="13" s="1"/>
  <c r="G86" i="13"/>
  <c r="H86" i="13" s="1"/>
  <c r="G83" i="13"/>
  <c r="G80" i="13"/>
  <c r="H80" i="13" s="1"/>
  <c r="G76" i="13"/>
  <c r="H76" i="13" s="1"/>
  <c r="G72" i="13"/>
  <c r="H72" i="13" s="1"/>
  <c r="G68" i="13"/>
  <c r="H68" i="13" s="1"/>
  <c r="G64" i="13"/>
  <c r="H64" i="13" s="1"/>
  <c r="G60" i="13"/>
  <c r="H60" i="13" s="1"/>
  <c r="G56" i="13"/>
  <c r="G48" i="13"/>
  <c r="H48" i="13" s="1"/>
  <c r="G40" i="13"/>
  <c r="H40" i="13" s="1"/>
  <c r="G39" i="13"/>
  <c r="H39" i="13" s="1"/>
  <c r="G36" i="13"/>
  <c r="G35" i="13"/>
  <c r="H35" i="13" s="1"/>
  <c r="H16" i="13"/>
  <c r="H15" i="13"/>
  <c r="F21" i="13"/>
  <c r="G29" i="13" s="1"/>
  <c r="F20" i="13"/>
  <c r="F19" i="13"/>
  <c r="G27" i="13" s="1"/>
  <c r="F18" i="13"/>
  <c r="H18" i="13" s="1"/>
  <c r="F17" i="13"/>
  <c r="H17" i="13" s="1"/>
  <c r="F16" i="13"/>
  <c r="F15" i="13"/>
  <c r="F94" i="13"/>
  <c r="F93" i="13"/>
  <c r="G93" i="13" s="1"/>
  <c r="H93" i="13" s="1"/>
  <c r="F92" i="13"/>
  <c r="G92" i="13" s="1"/>
  <c r="H92" i="13" s="1"/>
  <c r="F91" i="13"/>
  <c r="F90" i="13"/>
  <c r="F89" i="13"/>
  <c r="G89" i="13" s="1"/>
  <c r="H89" i="13" s="1"/>
  <c r="F88" i="13"/>
  <c r="G88" i="13" s="1"/>
  <c r="H88" i="13" s="1"/>
  <c r="F87" i="13"/>
  <c r="F86" i="13"/>
  <c r="F85" i="13"/>
  <c r="G85" i="13" s="1"/>
  <c r="H85" i="13" s="1"/>
  <c r="F84" i="13"/>
  <c r="G84" i="13" s="1"/>
  <c r="H84" i="13" s="1"/>
  <c r="F83" i="13"/>
  <c r="F82" i="13"/>
  <c r="F81" i="13"/>
  <c r="G81" i="13" s="1"/>
  <c r="H81" i="13" s="1"/>
  <c r="F80" i="13"/>
  <c r="F79" i="13"/>
  <c r="G79" i="13" s="1"/>
  <c r="H79" i="13" s="1"/>
  <c r="F78" i="13"/>
  <c r="G78" i="13" s="1"/>
  <c r="H78" i="13" s="1"/>
  <c r="F77" i="13"/>
  <c r="G77" i="13" s="1"/>
  <c r="H77" i="13" s="1"/>
  <c r="F76" i="13"/>
  <c r="F75" i="13"/>
  <c r="G75" i="13" s="1"/>
  <c r="H75" i="13" s="1"/>
  <c r="F74" i="13"/>
  <c r="G74" i="13" s="1"/>
  <c r="H74" i="13" s="1"/>
  <c r="F73" i="13"/>
  <c r="G73" i="13" s="1"/>
  <c r="H73" i="13" s="1"/>
  <c r="F72" i="13"/>
  <c r="F71" i="13"/>
  <c r="G71" i="13" s="1"/>
  <c r="H71" i="13" s="1"/>
  <c r="F70" i="13"/>
  <c r="G70" i="13" s="1"/>
  <c r="H70" i="13" s="1"/>
  <c r="F69" i="13"/>
  <c r="G69" i="13" s="1"/>
  <c r="H69" i="13" s="1"/>
  <c r="F68" i="13"/>
  <c r="F67" i="13"/>
  <c r="G67" i="13" s="1"/>
  <c r="H67" i="13" s="1"/>
  <c r="F66" i="13"/>
  <c r="G66" i="13" s="1"/>
  <c r="H66" i="13" s="1"/>
  <c r="F65" i="13"/>
  <c r="G65" i="13" s="1"/>
  <c r="H65" i="13" s="1"/>
  <c r="F64" i="13"/>
  <c r="F63" i="13"/>
  <c r="G63" i="13" s="1"/>
  <c r="H63" i="13" s="1"/>
  <c r="F62" i="13"/>
  <c r="G62" i="13" s="1"/>
  <c r="H62" i="13" s="1"/>
  <c r="F61" i="13"/>
  <c r="G61" i="13" s="1"/>
  <c r="H61" i="13" s="1"/>
  <c r="F60" i="13"/>
  <c r="F59" i="13"/>
  <c r="G59" i="13" s="1"/>
  <c r="H59" i="13" s="1"/>
  <c r="F58" i="13"/>
  <c r="G58" i="13" s="1"/>
  <c r="H58" i="13" s="1"/>
  <c r="F57" i="13"/>
  <c r="G57" i="13" s="1"/>
  <c r="H57" i="13" s="1"/>
  <c r="F56" i="13"/>
  <c r="F55" i="13"/>
  <c r="G55" i="13" s="1"/>
  <c r="F54" i="13"/>
  <c r="G54" i="13" s="1"/>
  <c r="F53" i="13"/>
  <c r="F52" i="13"/>
  <c r="F51" i="13"/>
  <c r="F50" i="13"/>
  <c r="F49" i="13"/>
  <c r="G49" i="13" s="1"/>
  <c r="H49" i="13" s="1"/>
  <c r="F48" i="13"/>
  <c r="F47" i="13"/>
  <c r="F46" i="13"/>
  <c r="F45" i="13"/>
  <c r="G45" i="13" s="1"/>
  <c r="H45" i="13" s="1"/>
  <c r="F44" i="13"/>
  <c r="G44" i="13" s="1"/>
  <c r="H44" i="13" s="1"/>
  <c r="F43" i="13"/>
  <c r="G43" i="13" s="1"/>
  <c r="H43" i="13" s="1"/>
  <c r="F42" i="13"/>
  <c r="G42" i="13" s="1"/>
  <c r="H42" i="13" s="1"/>
  <c r="F41" i="13"/>
  <c r="G41" i="13" s="1"/>
  <c r="H41" i="13" s="1"/>
  <c r="F40" i="13"/>
  <c r="F39" i="13"/>
  <c r="F38" i="13"/>
  <c r="G38" i="13" s="1"/>
  <c r="H38" i="13" s="1"/>
  <c r="F37" i="13"/>
  <c r="G37" i="13" s="1"/>
  <c r="H37" i="13" s="1"/>
  <c r="F36" i="13"/>
  <c r="F35" i="13"/>
  <c r="F3" i="13"/>
  <c r="H3" i="13" s="1"/>
  <c r="D82" i="13"/>
  <c r="D81" i="13"/>
  <c r="G94" i="5"/>
  <c r="G93" i="5"/>
  <c r="G91" i="5"/>
  <c r="G90" i="5"/>
  <c r="G87" i="5"/>
  <c r="G86" i="5"/>
  <c r="G79" i="5"/>
  <c r="G75" i="5"/>
  <c r="G71" i="5"/>
  <c r="G67" i="5"/>
  <c r="G63" i="5"/>
  <c r="G59" i="5"/>
  <c r="G55" i="5"/>
  <c r="F94" i="5"/>
  <c r="F93" i="5"/>
  <c r="F92" i="5"/>
  <c r="G92" i="5" s="1"/>
  <c r="F91" i="5"/>
  <c r="F90" i="5"/>
  <c r="F89" i="5"/>
  <c r="G89" i="5" s="1"/>
  <c r="F88" i="5"/>
  <c r="G88" i="5" s="1"/>
  <c r="F87" i="5"/>
  <c r="F86" i="5"/>
  <c r="F85" i="5"/>
  <c r="G85" i="5" s="1"/>
  <c r="F84" i="5"/>
  <c r="G84" i="5" s="1"/>
  <c r="F83" i="5"/>
  <c r="F82" i="5"/>
  <c r="F81" i="5"/>
  <c r="F80" i="5"/>
  <c r="G80" i="5" s="1"/>
  <c r="F79" i="5"/>
  <c r="F78" i="5"/>
  <c r="G78" i="5" s="1"/>
  <c r="F77" i="5"/>
  <c r="G77" i="5" s="1"/>
  <c r="F76" i="5"/>
  <c r="G76" i="5" s="1"/>
  <c r="F75" i="5"/>
  <c r="F74" i="5"/>
  <c r="G74" i="5" s="1"/>
  <c r="F73" i="5"/>
  <c r="G73" i="5" s="1"/>
  <c r="F72" i="5"/>
  <c r="G72" i="5" s="1"/>
  <c r="F71" i="5"/>
  <c r="F70" i="5"/>
  <c r="G70" i="5" s="1"/>
  <c r="F69" i="5"/>
  <c r="G69" i="5" s="1"/>
  <c r="F68" i="5"/>
  <c r="G68" i="5" s="1"/>
  <c r="F67" i="5"/>
  <c r="F66" i="5"/>
  <c r="G66" i="5" s="1"/>
  <c r="F65" i="5"/>
  <c r="G65" i="5" s="1"/>
  <c r="F64" i="5"/>
  <c r="G64" i="5" s="1"/>
  <c r="F63" i="5"/>
  <c r="F62" i="5"/>
  <c r="G62" i="5" s="1"/>
  <c r="F61" i="5"/>
  <c r="G61" i="5" s="1"/>
  <c r="F60" i="5"/>
  <c r="G60" i="5" s="1"/>
  <c r="F59" i="5"/>
  <c r="F58" i="5"/>
  <c r="G58" i="5" s="1"/>
  <c r="F57" i="5"/>
  <c r="G57" i="5" s="1"/>
  <c r="F56" i="5"/>
  <c r="G56" i="5" s="1"/>
  <c r="F55" i="5"/>
  <c r="F54" i="5"/>
  <c r="G54" i="5" s="1"/>
  <c r="F53" i="5"/>
  <c r="F52" i="5"/>
  <c r="F51" i="5"/>
  <c r="F50" i="5"/>
  <c r="F49" i="5"/>
  <c r="G42" i="5"/>
  <c r="H42" i="5" s="1"/>
  <c r="G43" i="5"/>
  <c r="H43" i="5" s="1"/>
  <c r="G46" i="5"/>
  <c r="H46" i="5" s="1"/>
  <c r="G47" i="5"/>
  <c r="H47" i="5" s="1"/>
  <c r="F36" i="5"/>
  <c r="G36" i="5" s="1"/>
  <c r="H36" i="5" s="1"/>
  <c r="F37" i="5"/>
  <c r="G37" i="5" s="1"/>
  <c r="H37" i="5" s="1"/>
  <c r="F38" i="5"/>
  <c r="G38" i="5" s="1"/>
  <c r="H38" i="5" s="1"/>
  <c r="F39" i="5"/>
  <c r="G39" i="5" s="1"/>
  <c r="H39" i="5" s="1"/>
  <c r="F40" i="5"/>
  <c r="G40" i="5" s="1"/>
  <c r="H40" i="5" s="1"/>
  <c r="F41" i="5"/>
  <c r="G41" i="5" s="1"/>
  <c r="H41" i="5" s="1"/>
  <c r="F42" i="5"/>
  <c r="F43" i="5"/>
  <c r="F44" i="5"/>
  <c r="G44" i="5" s="1"/>
  <c r="H44" i="5" s="1"/>
  <c r="F45" i="5"/>
  <c r="G45" i="5" s="1"/>
  <c r="H45" i="5" s="1"/>
  <c r="F46" i="5"/>
  <c r="F47" i="5"/>
  <c r="F48" i="5"/>
  <c r="G48" i="5" s="1"/>
  <c r="H48" i="5" s="1"/>
  <c r="F35" i="5"/>
  <c r="G35" i="5" s="1"/>
  <c r="H35" i="5" s="1"/>
  <c r="F26" i="5"/>
  <c r="F25" i="5"/>
  <c r="G25" i="5" s="1"/>
  <c r="H25" i="5" s="1"/>
  <c r="F24" i="5"/>
  <c r="G24" i="5" s="1"/>
  <c r="F23" i="5"/>
  <c r="G23" i="5" s="1"/>
  <c r="F22" i="5"/>
  <c r="G22" i="5" s="1"/>
  <c r="H22" i="5" s="1"/>
  <c r="H21" i="5"/>
  <c r="H82" i="13" l="1"/>
  <c r="G26" i="5"/>
  <c r="H26" i="5" s="1"/>
  <c r="H20" i="5"/>
  <c r="H24" i="5"/>
  <c r="H19" i="5"/>
  <c r="H23" i="5"/>
  <c r="AO25" i="11" l="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3" i="13"/>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3"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G21" i="14"/>
  <c r="H29" i="14" s="1"/>
  <c r="K28" i="11" s="1"/>
  <c r="I24" i="11"/>
  <c r="AY37" i="11"/>
  <c r="BI35" i="11"/>
  <c r="T49" i="11"/>
  <c r="BH80" i="11"/>
  <c r="K93" i="11"/>
  <c r="K91" i="11"/>
  <c r="K90" i="11"/>
  <c r="K89" i="11"/>
  <c r="K87" i="11"/>
  <c r="K86" i="11"/>
  <c r="K85" i="11"/>
  <c r="J83" i="11"/>
  <c r="K82" i="11"/>
  <c r="G82" i="14"/>
  <c r="J81" i="11" s="1"/>
  <c r="J79" i="11"/>
  <c r="K78" i="11"/>
  <c r="K77" i="11"/>
  <c r="K76" i="11"/>
  <c r="K75" i="11"/>
  <c r="K74" i="11"/>
  <c r="K73" i="11"/>
  <c r="K72" i="11"/>
  <c r="K71" i="11"/>
  <c r="K70" i="11"/>
  <c r="K69" i="11"/>
  <c r="K68" i="11"/>
  <c r="K67" i="11"/>
  <c r="K66" i="11"/>
  <c r="K65" i="11"/>
  <c r="K64" i="11"/>
  <c r="K63" i="11"/>
  <c r="K62" i="11"/>
  <c r="K61" i="11"/>
  <c r="K60" i="11"/>
  <c r="G60" i="14"/>
  <c r="G58" i="14"/>
  <c r="H58" i="14" s="1"/>
  <c r="G57" i="14"/>
  <c r="K54" i="11"/>
  <c r="J53" i="11"/>
  <c r="G50" i="14"/>
  <c r="G47" i="14"/>
  <c r="I45" i="11"/>
  <c r="G43" i="14"/>
  <c r="I41" i="11"/>
  <c r="J37" i="11"/>
  <c r="J36" i="11"/>
  <c r="I35" i="11"/>
  <c r="K34" i="11"/>
  <c r="G34" i="14"/>
  <c r="H34" i="14" s="1"/>
  <c r="K33" i="11" s="1"/>
  <c r="G33" i="14"/>
  <c r="H33" i="14" s="1"/>
  <c r="K32" i="11" s="1"/>
  <c r="G32" i="14"/>
  <c r="J31" i="11" s="1"/>
  <c r="G31" i="14"/>
  <c r="J30" i="11" s="1"/>
  <c r="F24" i="14"/>
  <c r="G20" i="14" s="1"/>
  <c r="H28" i="14" s="1"/>
  <c r="K27" i="11" s="1"/>
  <c r="F23" i="14"/>
  <c r="I22" i="11" s="1"/>
  <c r="F22" i="14"/>
  <c r="G22" i="14" s="1"/>
  <c r="H22" i="14" s="1"/>
  <c r="K21" i="11" s="1"/>
  <c r="G29" i="14"/>
  <c r="H32" i="14" s="1"/>
  <c r="K31" i="11" s="1"/>
  <c r="G28" i="14"/>
  <c r="H31" i="14" s="1"/>
  <c r="K30" i="11" s="1"/>
  <c r="G18" i="14"/>
  <c r="H18" i="14" s="1"/>
  <c r="K17" i="11" s="1"/>
  <c r="G17" i="14"/>
  <c r="H17" i="14" s="1"/>
  <c r="K16" i="11" s="1"/>
  <c r="G16" i="14"/>
  <c r="H16" i="14" s="1"/>
  <c r="K15" i="11" s="1"/>
  <c r="G15" i="14"/>
  <c r="H15" i="14" s="1"/>
  <c r="K14" i="11" s="1"/>
  <c r="F14" i="14"/>
  <c r="G14" i="14" s="1"/>
  <c r="H14" i="14" s="1"/>
  <c r="K13" i="11" s="1"/>
  <c r="F13" i="14"/>
  <c r="G13" i="14" s="1"/>
  <c r="H13" i="14" s="1"/>
  <c r="K12" i="11" s="1"/>
  <c r="F12" i="14"/>
  <c r="G12" i="14" s="1"/>
  <c r="H12" i="14" s="1"/>
  <c r="K11" i="11" s="1"/>
  <c r="F11" i="14"/>
  <c r="G11" i="14" s="1"/>
  <c r="H11" i="14" s="1"/>
  <c r="K10" i="11" s="1"/>
  <c r="F10" i="14"/>
  <c r="G10" i="14" s="1"/>
  <c r="H10" i="14" s="1"/>
  <c r="K9" i="11" s="1"/>
  <c r="F9" i="14"/>
  <c r="G9" i="14" s="1"/>
  <c r="H9" i="14" s="1"/>
  <c r="K8" i="11" s="1"/>
  <c r="F8" i="14"/>
  <c r="G8" i="14" s="1"/>
  <c r="H8" i="14" s="1"/>
  <c r="K7" i="11" s="1"/>
  <c r="F7" i="14"/>
  <c r="G7" i="14" s="1"/>
  <c r="H7" i="14" s="1"/>
  <c r="K6" i="11" s="1"/>
  <c r="F6" i="14"/>
  <c r="G6" i="14" s="1"/>
  <c r="H6" i="14" s="1"/>
  <c r="K5" i="11" s="1"/>
  <c r="G5" i="14"/>
  <c r="H5" i="14" s="1"/>
  <c r="K4" i="11" s="1"/>
  <c r="F4" i="14"/>
  <c r="G4" i="14" s="1"/>
  <c r="H4" i="14" s="1"/>
  <c r="K3" i="11" s="1"/>
  <c r="F3" i="14"/>
  <c r="G3" i="14" s="1"/>
  <c r="H3"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12" i="13"/>
  <c r="H12" i="13" s="1"/>
  <c r="F10" i="13"/>
  <c r="F8" i="13"/>
  <c r="F5" i="13"/>
  <c r="H5" i="13" s="1"/>
  <c r="F7" i="13"/>
  <c r="H7" i="13" s="1"/>
  <c r="F26" i="13"/>
  <c r="F25" i="13"/>
  <c r="G25" i="13" s="1"/>
  <c r="F22" i="13"/>
  <c r="F23" i="13"/>
  <c r="F83" i="11"/>
  <c r="G82" i="11"/>
  <c r="G80" i="11"/>
  <c r="F79" i="11"/>
  <c r="H68" i="11"/>
  <c r="H67" i="11"/>
  <c r="H64" i="11"/>
  <c r="H63" i="11"/>
  <c r="H54" i="11"/>
  <c r="G52" i="11"/>
  <c r="G50" i="11"/>
  <c r="G49" i="11"/>
  <c r="F47" i="11"/>
  <c r="F46" i="11"/>
  <c r="F45" i="11"/>
  <c r="F44" i="11"/>
  <c r="F43" i="11"/>
  <c r="F42" i="11"/>
  <c r="F41" i="11"/>
  <c r="G38" i="11"/>
  <c r="G36" i="11"/>
  <c r="G35" i="11"/>
  <c r="G34" i="11"/>
  <c r="F34" i="13"/>
  <c r="G34" i="13" s="1"/>
  <c r="H34" i="13" s="1"/>
  <c r="F33" i="13"/>
  <c r="G33" i="13" s="1"/>
  <c r="H33" i="13" s="1"/>
  <c r="F32" i="13"/>
  <c r="F31" i="13"/>
  <c r="F30" i="13"/>
  <c r="F29" i="13"/>
  <c r="F28" i="13"/>
  <c r="F27" i="13"/>
  <c r="F24" i="13"/>
  <c r="F14" i="13"/>
  <c r="H14" i="13" s="1"/>
  <c r="F13" i="13"/>
  <c r="F11" i="13"/>
  <c r="H11" i="13" s="1"/>
  <c r="F9" i="13"/>
  <c r="H9" i="13" s="1"/>
  <c r="F6" i="13"/>
  <c r="H6" i="13" s="1"/>
  <c r="F4" i="13"/>
  <c r="G4" i="13" s="1"/>
  <c r="H4" i="13" s="1"/>
  <c r="J11" i="11" l="1"/>
  <c r="I23" i="11"/>
  <c r="F25" i="11"/>
  <c r="G26" i="13"/>
  <c r="F9" i="11"/>
  <c r="H10" i="13"/>
  <c r="G21" i="13"/>
  <c r="H29" i="13" s="1"/>
  <c r="G24" i="13"/>
  <c r="F29" i="11"/>
  <c r="G30" i="13"/>
  <c r="H30" i="13" s="1"/>
  <c r="G20" i="13"/>
  <c r="H28" i="13" s="1"/>
  <c r="G23" i="13"/>
  <c r="F30" i="11"/>
  <c r="G31" i="13"/>
  <c r="H31" i="13" s="1"/>
  <c r="G22" i="13"/>
  <c r="G19" i="13"/>
  <c r="H27" i="13" s="1"/>
  <c r="F24" i="11"/>
  <c r="F12" i="11"/>
  <c r="H13" i="13"/>
  <c r="F31" i="11"/>
  <c r="G32" i="13"/>
  <c r="H32" i="13" s="1"/>
  <c r="F7" i="11"/>
  <c r="H8" i="13"/>
  <c r="I5" i="11"/>
  <c r="J28" i="11"/>
  <c r="I13" i="11"/>
  <c r="I11" i="11"/>
  <c r="I7" i="11"/>
  <c r="I3" i="11"/>
  <c r="I25" i="11"/>
  <c r="I21" i="11"/>
  <c r="I10" i="11"/>
  <c r="J6" i="11"/>
  <c r="I2" i="11"/>
  <c r="J57" i="11"/>
  <c r="I12" i="11"/>
  <c r="I8" i="11"/>
  <c r="I6" i="11"/>
  <c r="H60" i="14"/>
  <c r="K59" i="11" s="1"/>
  <c r="J20" i="11"/>
  <c r="J46" i="11"/>
  <c r="H47" i="14"/>
  <c r="K46" i="11" s="1"/>
  <c r="J12" i="11"/>
  <c r="J7" i="11"/>
  <c r="J2" i="11"/>
  <c r="J49" i="11"/>
  <c r="H50" i="14"/>
  <c r="K49" i="11" s="1"/>
  <c r="J56" i="11"/>
  <c r="H57" i="14"/>
  <c r="J19" i="11"/>
  <c r="J13" i="11"/>
  <c r="J8" i="11"/>
  <c r="J3" i="11"/>
  <c r="J42" i="11"/>
  <c r="H43"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G81"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G59" i="14"/>
  <c r="H59"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G24" i="14"/>
  <c r="AO40" i="11"/>
  <c r="K37" i="11"/>
  <c r="U37" i="11"/>
  <c r="T41" i="11"/>
  <c r="U80" i="11"/>
  <c r="AE18" i="11"/>
  <c r="AO44" i="11"/>
  <c r="AY36" i="11"/>
  <c r="U81" i="11"/>
  <c r="K36" i="11"/>
  <c r="U39" i="11"/>
  <c r="U41" i="11"/>
  <c r="AY81" i="11"/>
  <c r="G23" i="14"/>
  <c r="G19" i="14"/>
  <c r="U82" i="11"/>
  <c r="AN36" i="11"/>
  <c r="H82" i="14"/>
  <c r="K81" i="11" s="1"/>
  <c r="U49" i="11"/>
  <c r="BI20" i="11"/>
  <c r="BI19" i="11"/>
  <c r="AY20" i="11"/>
  <c r="AO19" i="11"/>
  <c r="AE20" i="11"/>
  <c r="U20" i="11"/>
  <c r="H36" i="14"/>
  <c r="G49" i="14"/>
  <c r="H49" i="14" s="1"/>
  <c r="G26" i="14"/>
  <c r="G25" i="14"/>
  <c r="K56" i="11"/>
  <c r="K83" i="11"/>
  <c r="G42" i="14"/>
  <c r="H42" i="14" s="1"/>
  <c r="G46" i="14"/>
  <c r="H46"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31" i="11" l="1"/>
  <c r="H19" i="13"/>
  <c r="BF21" i="11"/>
  <c r="H20" i="13"/>
  <c r="H21" i="13"/>
  <c r="H26" i="14"/>
  <c r="K25" i="11" s="1"/>
  <c r="H21" i="14"/>
  <c r="K20" i="11" s="1"/>
  <c r="J25" i="11"/>
  <c r="H23" i="14"/>
  <c r="K22" i="11" s="1"/>
  <c r="H19" i="14"/>
  <c r="J22" i="11"/>
  <c r="H24" i="14"/>
  <c r="K23" i="11" s="1"/>
  <c r="H20" i="14"/>
  <c r="K19" i="11" s="1"/>
  <c r="J23" i="11"/>
  <c r="J80" i="11"/>
  <c r="H81" i="14"/>
  <c r="K80" i="11" s="1"/>
  <c r="H25" i="14"/>
  <c r="K24" i="11" s="1"/>
  <c r="J24" i="11"/>
  <c r="H27"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F34" i="5"/>
  <c r="F33" i="5"/>
  <c r="F32" i="5"/>
  <c r="C31" i="11" s="1"/>
  <c r="F31" i="5"/>
  <c r="C30" i="11" s="1"/>
  <c r="F30" i="5"/>
  <c r="C29" i="11" s="1"/>
  <c r="F29" i="5"/>
  <c r="F28" i="5"/>
  <c r="F27" i="5"/>
  <c r="G20" i="5"/>
  <c r="F21" i="5"/>
  <c r="F20" i="5"/>
  <c r="F19" i="5"/>
  <c r="F4" i="5"/>
  <c r="H22" i="11" l="1"/>
  <c r="AL23" i="11"/>
  <c r="E21" i="11"/>
  <c r="G31" i="5"/>
  <c r="D30" i="11" s="1"/>
  <c r="C27" i="11"/>
  <c r="C39" i="11"/>
  <c r="C59" i="11"/>
  <c r="C71" i="11"/>
  <c r="C8" i="11"/>
  <c r="G29" i="5"/>
  <c r="C20" i="11"/>
  <c r="C24" i="11"/>
  <c r="G32" i="5"/>
  <c r="D31" i="11" s="1"/>
  <c r="C28" i="11"/>
  <c r="G33" i="5"/>
  <c r="C32" i="11"/>
  <c r="C36" i="11"/>
  <c r="C48" i="11"/>
  <c r="C52" i="11"/>
  <c r="C56" i="11"/>
  <c r="C60" i="11"/>
  <c r="C64" i="11"/>
  <c r="C68" i="11"/>
  <c r="C72" i="11"/>
  <c r="C76" i="11"/>
  <c r="G28" i="5"/>
  <c r="C19" i="11"/>
  <c r="C55" i="11"/>
  <c r="C63" i="11"/>
  <c r="C75" i="11"/>
  <c r="G34" i="5"/>
  <c r="C33" i="11"/>
  <c r="C37" i="11"/>
  <c r="C49" i="11"/>
  <c r="C53" i="11"/>
  <c r="C57" i="11"/>
  <c r="C61" i="11"/>
  <c r="C65" i="11"/>
  <c r="C69" i="11"/>
  <c r="C73" i="11"/>
  <c r="C77" i="11"/>
  <c r="G4" i="5"/>
  <c r="C3" i="11"/>
  <c r="C15" i="11"/>
  <c r="E19" i="11"/>
  <c r="D19" i="11"/>
  <c r="C35" i="11"/>
  <c r="C51" i="11"/>
  <c r="C67" i="11"/>
  <c r="C5" i="11"/>
  <c r="C13" i="11"/>
  <c r="C25" i="11"/>
  <c r="C10" i="11"/>
  <c r="C14" i="11"/>
  <c r="G27" i="5"/>
  <c r="C18" i="11"/>
  <c r="E22" i="11"/>
  <c r="D22" i="11"/>
  <c r="G30" i="5"/>
  <c r="D29" i="11" s="1"/>
  <c r="C26" i="11"/>
  <c r="C34" i="11"/>
  <c r="C38" i="11"/>
  <c r="C50" i="11"/>
  <c r="C54" i="11"/>
  <c r="C58" i="11"/>
  <c r="C62" i="11"/>
  <c r="C66" i="11"/>
  <c r="C70" i="11"/>
  <c r="C74" i="11"/>
  <c r="C11" i="11"/>
  <c r="C12" i="11"/>
  <c r="C16" i="11"/>
  <c r="C7" i="11"/>
  <c r="C4" i="11"/>
  <c r="C9" i="11"/>
  <c r="C17" i="11"/>
  <c r="C2" i="11"/>
  <c r="C6" i="11"/>
  <c r="H28" i="5"/>
  <c r="E27" i="11" s="1"/>
  <c r="G21" i="5"/>
  <c r="D20" i="11" s="1"/>
  <c r="G19" i="5"/>
  <c r="D18" i="11" s="1"/>
  <c r="BF23" i="11" l="1"/>
  <c r="AV23" i="11"/>
  <c r="R22" i="11"/>
  <c r="E87" i="11"/>
  <c r="D87" i="11"/>
  <c r="E86" i="11"/>
  <c r="D86" i="11"/>
  <c r="E89" i="11"/>
  <c r="D89" i="11"/>
  <c r="E70" i="11"/>
  <c r="D70" i="11"/>
  <c r="E62" i="11"/>
  <c r="D62" i="11"/>
  <c r="E54" i="11"/>
  <c r="D54" i="11"/>
  <c r="E38" i="11"/>
  <c r="D38" i="11"/>
  <c r="H30"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H32"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H34" i="5"/>
  <c r="E33" i="11" s="1"/>
  <c r="D33" i="11"/>
  <c r="E63" i="11"/>
  <c r="D63" i="11"/>
  <c r="H31" i="5"/>
  <c r="E30" i="11" s="1"/>
  <c r="D27" i="11"/>
  <c r="E72" i="11"/>
  <c r="D72" i="11"/>
  <c r="E64" i="11"/>
  <c r="D64" i="11"/>
  <c r="E56" i="11"/>
  <c r="D56" i="11"/>
  <c r="E48" i="11"/>
  <c r="D48" i="11"/>
  <c r="H33" i="5"/>
  <c r="E32" i="11" s="1"/>
  <c r="D32" i="11"/>
  <c r="E24" i="11"/>
  <c r="D24" i="11"/>
  <c r="E8" i="11"/>
  <c r="D8" i="11"/>
  <c r="E59" i="11"/>
  <c r="D59" i="11"/>
  <c r="H3" i="5"/>
  <c r="E2" i="11" s="1"/>
  <c r="D2" i="11"/>
  <c r="E9" i="11"/>
  <c r="D9" i="11"/>
  <c r="E7" i="11"/>
  <c r="D7" i="11"/>
  <c r="E12" i="11"/>
  <c r="D12" i="11"/>
  <c r="E6" i="11"/>
  <c r="D6" i="11"/>
  <c r="E17" i="11"/>
  <c r="D17" i="11"/>
  <c r="E4" i="11"/>
  <c r="D4" i="11"/>
  <c r="E16" i="11"/>
  <c r="D16" i="11"/>
  <c r="E11" i="11"/>
  <c r="D11" i="11"/>
  <c r="E20" i="11"/>
  <c r="H29" i="5"/>
  <c r="E28" i="11" s="1"/>
  <c r="H27"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C51" authorId="0" shapeId="0">
      <text>
        <r>
          <rPr>
            <b/>
            <sz val="9"/>
            <color indexed="81"/>
            <rFont val="Tahoma"/>
            <charset val="1"/>
          </rPr>
          <t>Susan J. Prichard:</t>
        </r>
        <r>
          <rPr>
            <sz val="9"/>
            <color indexed="81"/>
            <rFont val="Tahoma"/>
            <charset val="1"/>
          </rPr>
          <t xml:space="preserve">
min =3
</t>
        </r>
      </text>
    </comment>
    <comment ref="D51" authorId="0" shapeId="0">
      <text>
        <r>
          <rPr>
            <b/>
            <sz val="9"/>
            <color indexed="81"/>
            <rFont val="Tahoma"/>
            <charset val="1"/>
          </rPr>
          <t>Susan J. Prichard:</t>
        </r>
        <r>
          <rPr>
            <sz val="9"/>
            <color indexed="81"/>
            <rFont val="Tahoma"/>
            <charset val="1"/>
          </rPr>
          <t xml:space="preserve">
min = 3</t>
        </r>
      </text>
    </comment>
    <comment ref="C52" authorId="0" shapeId="0">
      <text>
        <r>
          <rPr>
            <b/>
            <sz val="9"/>
            <color indexed="81"/>
            <rFont val="Tahoma"/>
            <charset val="1"/>
          </rPr>
          <t>Susan J. Prichard:</t>
        </r>
        <r>
          <rPr>
            <sz val="9"/>
            <color indexed="81"/>
            <rFont val="Tahoma"/>
            <charset val="1"/>
          </rPr>
          <t xml:space="preserve">
min = 2
</t>
        </r>
      </text>
    </comment>
    <comment ref="D52" authorId="0" shapeId="0">
      <text>
        <r>
          <rPr>
            <b/>
            <sz val="9"/>
            <color indexed="81"/>
            <rFont val="Tahoma"/>
            <charset val="1"/>
          </rPr>
          <t>Susan J. Prichard:</t>
        </r>
        <r>
          <rPr>
            <sz val="9"/>
            <color indexed="81"/>
            <rFont val="Tahoma"/>
            <charset val="1"/>
          </rPr>
          <t xml:space="preserve">
min = 2</t>
        </r>
      </text>
    </comment>
    <comment ref="C53" authorId="0" shapeId="0">
      <text>
        <r>
          <rPr>
            <b/>
            <sz val="9"/>
            <color indexed="81"/>
            <rFont val="Tahoma"/>
            <charset val="1"/>
          </rPr>
          <t>Susan J. Prichard:</t>
        </r>
        <r>
          <rPr>
            <sz val="9"/>
            <color indexed="81"/>
            <rFont val="Tahoma"/>
            <charset val="1"/>
          </rPr>
          <t xml:space="preserve">
min = 1</t>
        </r>
      </text>
    </comment>
    <comment ref="D53" authorId="0" shapeId="0">
      <text>
        <r>
          <rPr>
            <b/>
            <sz val="9"/>
            <color indexed="81"/>
            <rFont val="Tahoma"/>
            <charset val="1"/>
          </rPr>
          <t>Susan J. Prichard:</t>
        </r>
        <r>
          <rPr>
            <sz val="9"/>
            <color indexed="81"/>
            <rFont val="Tahoma"/>
            <charset val="1"/>
          </rPr>
          <t xml:space="preserve">
min =1</t>
        </r>
      </text>
    </comment>
    <comment ref="D54" authorId="0" shapeId="0">
      <text>
        <r>
          <rPr>
            <b/>
            <sz val="9"/>
            <color indexed="81"/>
            <rFont val="Tahoma"/>
            <charset val="1"/>
          </rPr>
          <t>Susan J. Prichard:</t>
        </r>
        <r>
          <rPr>
            <sz val="9"/>
            <color indexed="81"/>
            <rFont val="Tahoma"/>
            <charset val="1"/>
          </rPr>
          <t xml:space="preserve">
min = 4
</t>
        </r>
      </text>
    </comment>
    <comment ref="D55" authorId="0" shapeId="0">
      <text>
        <r>
          <rPr>
            <b/>
            <sz val="9"/>
            <color indexed="81"/>
            <rFont val="Tahoma"/>
            <charset val="1"/>
          </rPr>
          <t>Susan J. Prichard:</t>
        </r>
        <r>
          <rPr>
            <sz val="9"/>
            <color indexed="81"/>
            <rFont val="Tahoma"/>
            <charset val="1"/>
          </rPr>
          <t xml:space="preserve">
min = 4
</t>
        </r>
      </text>
    </comment>
    <comment ref="D56" authorId="0" shapeId="0">
      <text>
        <r>
          <rPr>
            <b/>
            <sz val="9"/>
            <color indexed="81"/>
            <rFont val="Tahoma"/>
            <charset val="1"/>
          </rPr>
          <t>Susan J. Prichard:</t>
        </r>
        <r>
          <rPr>
            <sz val="9"/>
            <color indexed="81"/>
            <rFont val="Tahoma"/>
            <charset val="1"/>
          </rPr>
          <t xml:space="preserve">
min = 4
</t>
        </r>
      </text>
    </comment>
  </commentList>
</comments>
</file>

<file path=xl/comments2.xml><?xml version="1.0" encoding="utf-8"?>
<comments xmlns="http://schemas.openxmlformats.org/spreadsheetml/2006/main">
  <authors>
    <author>Susan J. Prichard</author>
  </authors>
  <commentList>
    <comment ref="C51" authorId="0" shapeId="0">
      <text>
        <r>
          <rPr>
            <b/>
            <sz val="9"/>
            <color indexed="81"/>
            <rFont val="Tahoma"/>
            <charset val="1"/>
          </rPr>
          <t>Susan J. Prichard:</t>
        </r>
        <r>
          <rPr>
            <sz val="9"/>
            <color indexed="81"/>
            <rFont val="Tahoma"/>
            <charset val="1"/>
          </rPr>
          <t xml:space="preserve">
min = 3
</t>
        </r>
      </text>
    </comment>
    <comment ref="D51" authorId="0" shapeId="0">
      <text>
        <r>
          <rPr>
            <b/>
            <sz val="9"/>
            <color indexed="81"/>
            <rFont val="Tahoma"/>
            <charset val="1"/>
          </rPr>
          <t>Susan J. Prichard:</t>
        </r>
        <r>
          <rPr>
            <sz val="9"/>
            <color indexed="81"/>
            <rFont val="Tahoma"/>
            <charset val="1"/>
          </rPr>
          <t xml:space="preserve">
min = 3</t>
        </r>
      </text>
    </comment>
    <comment ref="C52" authorId="0" shapeId="0">
      <text>
        <r>
          <rPr>
            <b/>
            <sz val="9"/>
            <color indexed="81"/>
            <rFont val="Tahoma"/>
            <charset val="1"/>
          </rPr>
          <t>Susan J. Prichard:</t>
        </r>
        <r>
          <rPr>
            <sz val="9"/>
            <color indexed="81"/>
            <rFont val="Tahoma"/>
            <charset val="1"/>
          </rPr>
          <t xml:space="preserve">
min = 2</t>
        </r>
      </text>
    </comment>
    <comment ref="D52" authorId="0" shapeId="0">
      <text>
        <r>
          <rPr>
            <b/>
            <sz val="9"/>
            <color indexed="81"/>
            <rFont val="Tahoma"/>
            <charset val="1"/>
          </rPr>
          <t>Susan J. Prichard:</t>
        </r>
        <r>
          <rPr>
            <sz val="9"/>
            <color indexed="81"/>
            <rFont val="Tahoma"/>
            <charset val="1"/>
          </rPr>
          <t xml:space="preserve">
min = 2</t>
        </r>
      </text>
    </comment>
    <comment ref="C53" authorId="0" shapeId="0">
      <text>
        <r>
          <rPr>
            <b/>
            <sz val="9"/>
            <color indexed="81"/>
            <rFont val="Tahoma"/>
            <charset val="1"/>
          </rPr>
          <t>Susan J. Prichard:</t>
        </r>
        <r>
          <rPr>
            <sz val="9"/>
            <color indexed="81"/>
            <rFont val="Tahoma"/>
            <charset val="1"/>
          </rPr>
          <t xml:space="preserve">
min = 1
</t>
        </r>
      </text>
    </comment>
    <comment ref="D53" authorId="0" shapeId="0">
      <text>
        <r>
          <rPr>
            <b/>
            <sz val="9"/>
            <color indexed="81"/>
            <rFont val="Tahoma"/>
            <charset val="1"/>
          </rPr>
          <t>Susan J. Prichard:</t>
        </r>
        <r>
          <rPr>
            <sz val="9"/>
            <color indexed="81"/>
            <rFont val="Tahoma"/>
            <charset val="1"/>
          </rPr>
          <t xml:space="preserve">
min = 1</t>
        </r>
      </text>
    </comment>
    <comment ref="D54" authorId="0" shapeId="0">
      <text>
        <r>
          <rPr>
            <b/>
            <sz val="9"/>
            <color indexed="81"/>
            <rFont val="Tahoma"/>
            <charset val="1"/>
          </rPr>
          <t>Susan J. Prichard:</t>
        </r>
        <r>
          <rPr>
            <sz val="9"/>
            <color indexed="81"/>
            <rFont val="Tahoma"/>
            <charset val="1"/>
          </rPr>
          <t xml:space="preserve">
min = 4
</t>
        </r>
      </text>
    </comment>
    <comment ref="D55" authorId="0" shapeId="0">
      <text>
        <r>
          <rPr>
            <b/>
            <sz val="9"/>
            <color indexed="81"/>
            <rFont val="Tahoma"/>
            <charset val="1"/>
          </rPr>
          <t>Susan J. Prichard:</t>
        </r>
        <r>
          <rPr>
            <sz val="9"/>
            <color indexed="81"/>
            <rFont val="Tahoma"/>
            <charset val="1"/>
          </rPr>
          <t xml:space="preserve">
min = 4
</t>
        </r>
      </text>
    </comment>
    <comment ref="D56"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<sst xmlns="http://schemas.openxmlformats.org/spreadsheetml/2006/main" count="693" uniqueCount="315">
  <si>
    <t>* = 0.9</t>
  </si>
  <si>
    <t>* = 1.1</t>
  </si>
  <si>
    <t>ADD CANOPY_TreesTotalPercent Cover * = 0.1</t>
  </si>
  <si>
    <t>If not present, = TreesOverstoryHeight</t>
  </si>
  <si>
    <t>If not present, = TreesOverstoryStemDensity</t>
  </si>
  <si>
    <t>If not present = TreesOverstoryHTLC</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</si>
  <si>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</si>
  <si>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</si>
  <si>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</si>
  <si>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</si>
  <si>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</si>
  <si>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</si>
  <si>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</si>
  <si>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</si>
  <si>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</si>
  <si>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CANOPYSnagsClass1ConifersWithFoliageCBH</t>
  </si>
  <si>
    <t xml:space="preserve"> = CANOPYSnagsClass1ConifersWithFoliageHeight</t>
  </si>
  <si>
    <t xml:space="preserve"> = CANOPYSnagsClass1ConifersWithFoliageStemDensity</t>
  </si>
  <si>
    <t xml:space="preserve"> = CANOPYSnagsClass1AllOthersCBH</t>
  </si>
  <si>
    <t xml:space="preserve"> = CANOPYSnagsClass1AllOthersHeight</t>
  </si>
  <si>
    <t xml:space="preserve"> = CANOPYSnagsClass1AllOthersStemDensity</t>
  </si>
  <si>
    <t xml:space="preserve"> = CANOPYSnagsClass2CBH</t>
  </si>
  <si>
    <t xml:space="preserve"> = CANOPYSnagsClass2Height</t>
  </si>
  <si>
    <t xml:space="preserve"> = CANOPYSnagsClass2StemDensity</t>
  </si>
  <si>
    <t>* = 1.25</t>
  </si>
  <si>
    <t>* = 0.6</t>
  </si>
  <si>
    <t>* = 1.2</t>
  </si>
  <si>
    <t>ADD CANOPY_TreesTotalPercent Cover * = 0.4</t>
  </si>
  <si>
    <t>* = 1.5</t>
  </si>
  <si>
    <t>ADD TreesOverstoryStemDensity * = 0.1 + TreesMidstoryStemDensity * = 0.1</t>
  </si>
  <si>
    <t>ADD TreesOverstoryStemDensity * = 0.4 + TreesMidstoryStemDensity * = 0.4</t>
  </si>
  <si>
    <t xml:space="preserve"> = CANOPYSnagsClass1ConifersWithFoliageDiameter</t>
  </si>
  <si>
    <t xml:space="preserve"> = CANOPYSnagsClass1AllOthersDiameter</t>
  </si>
  <si>
    <t xml:space="preserve"> = CANOPYSnagsClass2Diameter</t>
  </si>
  <si>
    <t>Time Step 1</t>
  </si>
  <si>
    <t>Time Step 2</t>
  </si>
  <si>
    <t>Time Step 3</t>
  </si>
  <si>
    <t>Issues to discuss</t>
  </si>
  <si>
    <t>If not present = TreesOverstoryHeight</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</si>
  <si>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</si>
  <si>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</si>
  <si>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</si>
  <si>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</si>
  <si>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</si>
  <si>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</si>
  <si>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</si>
  <si>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</si>
  <si>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</si>
  <si>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</si>
  <si>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</si>
  <si>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</si>
  <si>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</si>
  <si>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</si>
  <si>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</si>
  <si>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</si>
  <si>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</si>
  <si>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</si>
  <si>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</si>
  <si>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</si>
  <si>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</si>
  <si>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</si>
  <si>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</si>
  <si>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</si>
  <si>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</si>
  <si>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</si>
  <si>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</si>
  <si>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</si>
  <si>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</si>
  <si>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</si>
  <si>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</si>
  <si>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</si>
  <si>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</si>
  <si>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</si>
  <si>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</si>
  <si>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</si>
  <si>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</si>
  <si>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</si>
  <si>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</si>
  <si>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</si>
  <si>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</si>
  <si>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</si>
  <si>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</si>
  <si>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</si>
  <si>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</si>
  <si>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</si>
  <si>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</si>
  <si>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</si>
  <si>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</si>
  <si>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</si>
  <si>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</si>
  <si>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</si>
  <si>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</si>
  <si>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</si>
  <si>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</si>
  <si>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</si>
  <si>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</si>
  <si>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</si>
  <si>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</si>
  <si>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</si>
  <si>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</si>
  <si>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</si>
  <si>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</si>
  <si>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</si>
  <si>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</si>
  <si>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</si>
  <si>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</si>
  <si>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</si>
  <si>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</si>
  <si>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</si>
  <si>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</si>
  <si>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</si>
  <si>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</si>
  <si>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</si>
  <si>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</si>
  <si>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</si>
  <si>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</si>
  <si>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</si>
  <si>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</si>
  <si>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</si>
  <si>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</si>
  <si>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</si>
  <si>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</si>
  <si>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</si>
  <si>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</si>
  <si>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</si>
  <si>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</si>
  <si>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</si>
  <si>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</si>
  <si>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</si>
  <si>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</si>
  <si>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</si>
  <si>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</si>
  <si>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</si>
  <si>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</si>
  <si>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</si>
  <si>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</si>
  <si>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</si>
  <si>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</si>
  <si>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</si>
  <si>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</si>
  <si>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</si>
  <si>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</si>
  <si>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</si>
  <si>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</si>
  <si>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</si>
  <si>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</si>
  <si>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</si>
  <si>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</si>
  <si>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</si>
  <si>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</si>
  <si>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</si>
  <si>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</si>
  <si>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</si>
  <si>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</si>
  <si>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</si>
  <si>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</si>
  <si>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</si>
  <si>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</si>
  <si>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</si>
  <si>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</si>
  <si>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</si>
  <si>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</si>
  <si>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</si>
  <si>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</si>
  <si>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</si>
  <si>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</si>
  <si>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</si>
  <si>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</si>
  <si>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</si>
  <si>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</si>
  <si>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</si>
  <si>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</si>
  <si>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</si>
  <si>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</si>
  <si>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</si>
  <si>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</si>
  <si>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</si>
  <si>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</si>
  <si>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</si>
  <si>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</si>
  <si>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</si>
  <si>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</si>
  <si>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</si>
  <si>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</si>
  <si>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</si>
  <si>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</si>
  <si>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</si>
  <si>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</si>
  <si>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</si>
  <si>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</si>
  <si>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</si>
  <si>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</si>
  <si>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</si>
  <si>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</si>
  <si>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</si>
  <si>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</si>
  <si>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</si>
  <si>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</si>
  <si>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</si>
  <si>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</si>
  <si>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</si>
  <si>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</si>
  <si>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</si>
  <si>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</si>
  <si>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</si>
  <si>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</si>
  <si>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</si>
  <si>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</si>
  <si>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</si>
  <si>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</si>
  <si>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</si>
  <si>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</si>
  <si>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</si>
  <si>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</si>
  <si>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</si>
  <si>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</si>
  <si>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</si>
  <si>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</si>
  <si>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</si>
  <si>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</si>
  <si>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</si>
  <si>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</si>
  <si>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</si>
  <si>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</si>
  <si>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</si>
  <si>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</si>
  <si>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</si>
  <si>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</si>
  <si>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</si>
  <si>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</si>
  <si>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Low Severity I&amp;D</t>
  </si>
  <si>
    <t>Moderate Severity I&amp;D</t>
  </si>
  <si>
    <t>High Severity I&amp;D</t>
  </si>
  <si>
    <t>* = 0.95</t>
  </si>
  <si>
    <t>TreesTotalPercentCover * = 0.05</t>
  </si>
  <si>
    <t>TreesOverstoryStemDensity * = 0.05 + TreesMidstoryStemDensity * = 0.05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</si>
  <si>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</si>
  <si>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</si>
  <si>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</si>
  <si>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</si>
  <si>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</si>
  <si>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</si>
  <si>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</si>
  <si>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</si>
  <si>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</si>
  <si>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xml:space="preserve"> * = 0</t>
  </si>
  <si>
    <t>* = 1.3</t>
  </si>
  <si>
    <t>If not present = TreesOverstoryDiameter</t>
  </si>
  <si>
    <t>If not present = TreesOverstoryStemDensity</t>
  </si>
  <si>
    <t>ADD CANOPY_TreesTotalPercent Cover * = 0.75</t>
  </si>
  <si>
    <t>ADD TreesOverstoryStemDensity * = 0.75 + TreesMidstoryStemDensity * = 0.75</t>
  </si>
  <si>
    <t>* = 1.4</t>
  </si>
  <si>
    <t>* = 1.25 , min = 1</t>
  </si>
  <si>
    <t>* = 1.25 , min = 2</t>
  </si>
  <si>
    <t>* = 1.25 , min = 3</t>
  </si>
  <si>
    <t>* = 1.75</t>
  </si>
  <si>
    <t>* = 2</t>
  </si>
  <si>
    <t>* = (1/1.5)</t>
  </si>
  <si>
    <t>* = (1/2)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</si>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</sst>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2" fillId="0" borderId="0" xfId="0"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applyAlignment="1">
      <alignment horizontal="left"/>
    </xf>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4" fillId="2" borderId="1" xfId="1" applyFont="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89</v>
      </c>
      <c r="B1" t="s">
        <v>90</v>
      </c>
      <c r="C1" t="s">
        <v>91</v>
      </c>
    </row>
    <row r="2" spans="1:3" s="11" customFormat="1" x14ac:dyDescent="0.25">
      <c r="A2" s="11" t="s">
        <v>39</v>
      </c>
      <c r="B2" s="11" t="s">
        <v>61</v>
      </c>
      <c r="C2" s="11" t="s">
        <v>62</v>
      </c>
    </row>
    <row r="3" spans="1:3" s="11" customFormat="1" x14ac:dyDescent="0.25">
      <c r="A3" s="11" t="s">
        <v>40</v>
      </c>
      <c r="B3" s="11" t="s">
        <v>63</v>
      </c>
      <c r="C3" s="11" t="s">
        <v>64</v>
      </c>
    </row>
    <row r="4" spans="1:3" s="11" customFormat="1" x14ac:dyDescent="0.25">
      <c r="A4" s="11" t="s">
        <v>41</v>
      </c>
      <c r="B4" s="11" t="s">
        <v>65</v>
      </c>
      <c r="C4" s="11" t="s">
        <v>66</v>
      </c>
    </row>
    <row r="5" spans="1:3" x14ac:dyDescent="0.25">
      <c r="A5" t="s">
        <v>42</v>
      </c>
      <c r="B5" t="s">
        <v>67</v>
      </c>
      <c r="C5" t="s">
        <v>68</v>
      </c>
    </row>
    <row r="6" spans="1:3" x14ac:dyDescent="0.25">
      <c r="A6" t="s">
        <v>43</v>
      </c>
      <c r="B6" t="s">
        <v>69</v>
      </c>
      <c r="C6" t="s">
        <v>70</v>
      </c>
    </row>
    <row r="7" spans="1:3" x14ac:dyDescent="0.25">
      <c r="A7" t="s">
        <v>44</v>
      </c>
      <c r="B7" t="s">
        <v>71</v>
      </c>
      <c r="C7" t="s">
        <v>72</v>
      </c>
    </row>
    <row r="8" spans="1:3" x14ac:dyDescent="0.25">
      <c r="A8" t="s">
        <v>45</v>
      </c>
      <c r="B8" t="s">
        <v>73</v>
      </c>
      <c r="C8" t="s">
        <v>74</v>
      </c>
    </row>
    <row r="9" spans="1:3" s="11" customFormat="1" x14ac:dyDescent="0.25">
      <c r="A9" s="11" t="s">
        <v>46</v>
      </c>
      <c r="B9" s="11" t="s">
        <v>75</v>
      </c>
      <c r="C9" s="11" t="s">
        <v>76</v>
      </c>
    </row>
    <row r="10" spans="1:3" s="11" customFormat="1" x14ac:dyDescent="0.25">
      <c r="A10" s="11" t="s">
        <v>47</v>
      </c>
      <c r="B10" s="11" t="s">
        <v>77</v>
      </c>
      <c r="C10" s="11" t="s">
        <v>78</v>
      </c>
    </row>
    <row r="11" spans="1:3" x14ac:dyDescent="0.25">
      <c r="A11" t="s">
        <v>48</v>
      </c>
      <c r="B11" t="s">
        <v>79</v>
      </c>
      <c r="C11" t="s">
        <v>80</v>
      </c>
    </row>
    <row r="12" spans="1:3" x14ac:dyDescent="0.25">
      <c r="A12" t="s">
        <v>49</v>
      </c>
      <c r="B12" t="s">
        <v>81</v>
      </c>
      <c r="C12" t="s">
        <v>82</v>
      </c>
    </row>
    <row r="13" spans="1:3" x14ac:dyDescent="0.25">
      <c r="A13" t="s">
        <v>50</v>
      </c>
      <c r="B13" t="s">
        <v>83</v>
      </c>
      <c r="C13" t="s">
        <v>84</v>
      </c>
    </row>
    <row r="14" spans="1:3" x14ac:dyDescent="0.25">
      <c r="A14" t="s">
        <v>51</v>
      </c>
      <c r="B14" t="s">
        <v>85</v>
      </c>
      <c r="C14" t="s">
        <v>86</v>
      </c>
    </row>
    <row r="15" spans="1:3" s="11" customFormat="1" x14ac:dyDescent="0.25">
      <c r="A15" s="11" t="s">
        <v>52</v>
      </c>
      <c r="B15" s="11" t="s">
        <v>87</v>
      </c>
      <c r="C15" s="11"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7</v>
      </c>
      <c r="B1" s="1" t="s">
        <v>11</v>
      </c>
      <c r="C1" s="1" t="s">
        <v>12</v>
      </c>
    </row>
    <row r="2" spans="1:4" x14ac:dyDescent="0.25">
      <c r="A2">
        <v>1</v>
      </c>
      <c r="B2" t="s">
        <v>8</v>
      </c>
    </row>
    <row r="3" spans="1:4" x14ac:dyDescent="0.25">
      <c r="A3">
        <v>2</v>
      </c>
      <c r="B3" t="s">
        <v>9</v>
      </c>
      <c r="C3" t="s">
        <v>13</v>
      </c>
    </row>
    <row r="4" spans="1:4" x14ac:dyDescent="0.25">
      <c r="A4">
        <v>3</v>
      </c>
      <c r="B4" t="s">
        <v>10</v>
      </c>
      <c r="C4" t="s">
        <v>14</v>
      </c>
    </row>
    <row r="6" spans="1:4" x14ac:dyDescent="0.25">
      <c r="A6" t="s">
        <v>54</v>
      </c>
      <c r="B6" t="s">
        <v>56</v>
      </c>
      <c r="C6" t="s">
        <v>55</v>
      </c>
      <c r="D6" t="s">
        <v>60</v>
      </c>
    </row>
    <row r="7" spans="1:4" x14ac:dyDescent="0.25">
      <c r="A7">
        <v>511</v>
      </c>
      <c r="B7" t="s">
        <v>229</v>
      </c>
      <c r="C7" t="s">
        <v>57</v>
      </c>
      <c r="D7">
        <v>1</v>
      </c>
    </row>
    <row r="8" spans="1:4" x14ac:dyDescent="0.25">
      <c r="A8">
        <v>512</v>
      </c>
      <c r="B8" t="s">
        <v>229</v>
      </c>
      <c r="C8" t="s">
        <v>57</v>
      </c>
      <c r="D8">
        <v>2</v>
      </c>
    </row>
    <row r="9" spans="1:4" x14ac:dyDescent="0.25">
      <c r="A9">
        <v>513</v>
      </c>
      <c r="B9" t="s">
        <v>229</v>
      </c>
      <c r="C9" t="s">
        <v>57</v>
      </c>
      <c r="D9">
        <v>3</v>
      </c>
    </row>
    <row r="10" spans="1:4" x14ac:dyDescent="0.25">
      <c r="A10">
        <v>521</v>
      </c>
      <c r="B10" t="s">
        <v>229</v>
      </c>
      <c r="C10" t="s">
        <v>58</v>
      </c>
      <c r="D10">
        <v>1</v>
      </c>
    </row>
    <row r="11" spans="1:4" x14ac:dyDescent="0.25">
      <c r="A11">
        <v>522</v>
      </c>
      <c r="B11" t="s">
        <v>229</v>
      </c>
      <c r="C11" t="s">
        <v>58</v>
      </c>
      <c r="D11">
        <v>2</v>
      </c>
    </row>
    <row r="12" spans="1:4" x14ac:dyDescent="0.25">
      <c r="A12">
        <v>523</v>
      </c>
      <c r="B12" t="s">
        <v>229</v>
      </c>
      <c r="C12" t="s">
        <v>58</v>
      </c>
      <c r="D12">
        <v>3</v>
      </c>
    </row>
    <row r="13" spans="1:4" x14ac:dyDescent="0.25">
      <c r="A13">
        <v>531</v>
      </c>
      <c r="B13" t="s">
        <v>229</v>
      </c>
      <c r="C13" t="s">
        <v>59</v>
      </c>
      <c r="D13">
        <v>1</v>
      </c>
    </row>
    <row r="14" spans="1:4" x14ac:dyDescent="0.25">
      <c r="A14">
        <v>532</v>
      </c>
      <c r="B14" t="s">
        <v>229</v>
      </c>
      <c r="C14" t="s">
        <v>59</v>
      </c>
      <c r="D14">
        <v>2</v>
      </c>
    </row>
    <row r="15" spans="1:4" x14ac:dyDescent="0.25">
      <c r="A15">
        <v>533</v>
      </c>
      <c r="B15" t="s">
        <v>229</v>
      </c>
      <c r="C15" t="s">
        <v>59</v>
      </c>
      <c r="D15">
        <v>3</v>
      </c>
    </row>
    <row r="17" spans="1:1" x14ac:dyDescent="0.25">
      <c r="A17" s="1" t="s">
        <v>37</v>
      </c>
    </row>
    <row r="18" spans="1:1" x14ac:dyDescent="0.25">
      <c r="A18" t="s">
        <v>222</v>
      </c>
    </row>
    <row r="19" spans="1:1" x14ac:dyDescent="0.25">
      <c r="A19" t="s">
        <v>221</v>
      </c>
    </row>
    <row r="20" spans="1:1" x14ac:dyDescent="0.25">
      <c r="A20" t="s">
        <v>227</v>
      </c>
    </row>
    <row r="22" spans="1:1" x14ac:dyDescent="0.25">
      <c r="A22" s="1" t="s">
        <v>226</v>
      </c>
    </row>
    <row r="23" spans="1:1" x14ac:dyDescent="0.25">
      <c r="A23" t="s">
        <v>223</v>
      </c>
    </row>
    <row r="24" spans="1:1" x14ac:dyDescent="0.25">
      <c r="A24" t="s">
        <v>224</v>
      </c>
    </row>
    <row r="25" spans="1:1" x14ac:dyDescent="0.25">
      <c r="A25" t="s">
        <v>225</v>
      </c>
    </row>
    <row r="26" spans="1:1" x14ac:dyDescent="0.25">
      <c r="A26" t="s">
        <v>228</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20" t="s">
        <v>198</v>
      </c>
    </row>
    <row r="2" spans="1:1" x14ac:dyDescent="0.25">
      <c r="A2" t="s">
        <v>182</v>
      </c>
    </row>
    <row r="3" spans="1:1" x14ac:dyDescent="0.25">
      <c r="A3" t="s">
        <v>183</v>
      </c>
    </row>
    <row r="4" spans="1:1" x14ac:dyDescent="0.25">
      <c r="A4" t="s">
        <v>184</v>
      </c>
    </row>
    <row r="5" spans="1:1" x14ac:dyDescent="0.25">
      <c r="A5" t="s">
        <v>185</v>
      </c>
    </row>
    <row r="6" spans="1:1" x14ac:dyDescent="0.25">
      <c r="A6" t="s">
        <v>186</v>
      </c>
    </row>
    <row r="7" spans="1:1" x14ac:dyDescent="0.25">
      <c r="A7" t="s">
        <v>187</v>
      </c>
    </row>
    <row r="8" spans="1:1" x14ac:dyDescent="0.25">
      <c r="A8" t="s">
        <v>188</v>
      </c>
    </row>
    <row r="9" spans="1:1" x14ac:dyDescent="0.25">
      <c r="A9" t="s">
        <v>125</v>
      </c>
    </row>
    <row r="10" spans="1:1" x14ac:dyDescent="0.25">
      <c r="A10" t="s">
        <v>126</v>
      </c>
    </row>
    <row r="11" spans="1:1" x14ac:dyDescent="0.25">
      <c r="A11" t="s">
        <v>189</v>
      </c>
    </row>
    <row r="12" spans="1:1" x14ac:dyDescent="0.25">
      <c r="A12" t="s">
        <v>190</v>
      </c>
    </row>
    <row r="13" spans="1:1" x14ac:dyDescent="0.25">
      <c r="A13" t="s">
        <v>158</v>
      </c>
    </row>
    <row r="14" spans="1:1" x14ac:dyDescent="0.25">
      <c r="A14" t="s">
        <v>191</v>
      </c>
    </row>
    <row r="15" spans="1:1" x14ac:dyDescent="0.25">
      <c r="A15" t="s">
        <v>192</v>
      </c>
    </row>
    <row r="16" spans="1:1" x14ac:dyDescent="0.25">
      <c r="A16" t="s">
        <v>193</v>
      </c>
    </row>
    <row r="17" spans="1:1" x14ac:dyDescent="0.25">
      <c r="A17" t="s">
        <v>194</v>
      </c>
    </row>
    <row r="18" spans="1:1" x14ac:dyDescent="0.25">
      <c r="A18" t="s">
        <v>195</v>
      </c>
    </row>
    <row r="19" spans="1:1" x14ac:dyDescent="0.25">
      <c r="A19" t="s">
        <v>196</v>
      </c>
    </row>
    <row r="20" spans="1:1" x14ac:dyDescent="0.25">
      <c r="A20" t="s">
        <v>197</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2"/>
  <sheetViews>
    <sheetView tabSelected="1" zoomScale="75" zoomScaleNormal="75" workbookViewId="0">
      <selection activeCell="B4" sqref="B4"/>
    </sheetView>
  </sheetViews>
  <sheetFormatPr defaultRowHeight="15" x14ac:dyDescent="0.25"/>
  <cols>
    <col min="1" max="1" width="89.28515625" style="37" customWidth="1"/>
    <col min="2" max="2" width="69.7109375" style="31" bestFit="1" customWidth="1"/>
    <col min="3" max="3" width="67.42578125" style="35" bestFit="1" customWidth="1"/>
    <col min="4" max="4" width="51.5703125" style="36" bestFit="1" customWidth="1"/>
    <col min="5" max="5" width="69.7109375" style="31" bestFit="1" customWidth="1"/>
    <col min="6" max="6" width="69.7109375" style="35" bestFit="1" customWidth="1"/>
    <col min="7" max="7" width="51.5703125" style="36" bestFit="1" customWidth="1"/>
    <col min="8" max="8" width="71.85546875" style="31" bestFit="1" customWidth="1"/>
    <col min="9" max="9" width="69.7109375" style="35" bestFit="1" customWidth="1"/>
    <col min="10" max="10" width="51.5703125" style="36" bestFit="1" customWidth="1"/>
    <col min="11" max="16384" width="9.140625" style="37"/>
  </cols>
  <sheetData>
    <row r="1" spans="1:10" s="25" customFormat="1" x14ac:dyDescent="0.25">
      <c r="B1" s="26" t="s">
        <v>230</v>
      </c>
      <c r="C1" s="27"/>
      <c r="D1" s="28"/>
      <c r="E1" s="29" t="s">
        <v>231</v>
      </c>
      <c r="F1" s="27"/>
      <c r="G1" s="36"/>
      <c r="H1" s="29" t="s">
        <v>232</v>
      </c>
      <c r="I1" s="27"/>
      <c r="J1" s="28"/>
    </row>
    <row r="2" spans="1:10" s="30" customFormat="1" x14ac:dyDescent="0.25">
      <c r="B2" s="31" t="s">
        <v>34</v>
      </c>
      <c r="C2" s="32" t="s">
        <v>35</v>
      </c>
      <c r="D2" s="33" t="s">
        <v>36</v>
      </c>
      <c r="E2" s="31" t="s">
        <v>34</v>
      </c>
      <c r="F2" s="32" t="s">
        <v>35</v>
      </c>
      <c r="G2" s="36" t="s">
        <v>36</v>
      </c>
      <c r="H2" s="31" t="s">
        <v>34</v>
      </c>
      <c r="I2" s="32" t="s">
        <v>35</v>
      </c>
      <c r="J2" s="33" t="s">
        <v>36</v>
      </c>
    </row>
    <row r="3" spans="1:10" x14ac:dyDescent="0.25">
      <c r="A3" s="34" t="s">
        <v>119</v>
      </c>
      <c r="B3" s="31" t="s">
        <v>0</v>
      </c>
      <c r="C3" s="32" t="s">
        <v>233</v>
      </c>
      <c r="E3" s="31" t="s">
        <v>25</v>
      </c>
      <c r="F3" s="35" t="s">
        <v>0</v>
      </c>
      <c r="H3" s="31" t="s">
        <v>6</v>
      </c>
      <c r="I3" s="35" t="s">
        <v>0</v>
      </c>
    </row>
    <row r="4" spans="1:10" x14ac:dyDescent="0.25">
      <c r="A4" s="34" t="s">
        <v>114</v>
      </c>
    </row>
    <row r="5" spans="1:10" x14ac:dyDescent="0.25">
      <c r="A5" s="34" t="s">
        <v>116</v>
      </c>
      <c r="B5" s="31" t="s">
        <v>1</v>
      </c>
      <c r="E5" s="31" t="s">
        <v>26</v>
      </c>
      <c r="H5" s="31" t="s">
        <v>246</v>
      </c>
    </row>
    <row r="6" spans="1:10" x14ac:dyDescent="0.25">
      <c r="A6" s="34" t="s">
        <v>115</v>
      </c>
    </row>
    <row r="7" spans="1:10" x14ac:dyDescent="0.25">
      <c r="A7" s="34" t="s">
        <v>117</v>
      </c>
      <c r="B7" s="31" t="s">
        <v>0</v>
      </c>
      <c r="C7" s="32" t="s">
        <v>233</v>
      </c>
      <c r="E7" s="31" t="s">
        <v>25</v>
      </c>
      <c r="F7" s="35" t="s">
        <v>0</v>
      </c>
      <c r="H7" s="31" t="s">
        <v>6</v>
      </c>
      <c r="I7" s="35" t="s">
        <v>0</v>
      </c>
    </row>
    <row r="8" spans="1:10" x14ac:dyDescent="0.25">
      <c r="A8" s="34" t="s">
        <v>118</v>
      </c>
      <c r="B8" s="31" t="s">
        <v>0</v>
      </c>
      <c r="C8" s="32" t="s">
        <v>233</v>
      </c>
      <c r="E8" s="31" t="s">
        <v>25</v>
      </c>
      <c r="F8" s="35" t="s">
        <v>0</v>
      </c>
      <c r="H8" s="31" t="s">
        <v>6</v>
      </c>
      <c r="I8" s="35" t="s">
        <v>0</v>
      </c>
    </row>
    <row r="9" spans="1:10" x14ac:dyDescent="0.25">
      <c r="A9" s="34" t="s">
        <v>109</v>
      </c>
    </row>
    <row r="10" spans="1:10" x14ac:dyDescent="0.25">
      <c r="A10" s="34" t="s">
        <v>111</v>
      </c>
      <c r="B10" s="31" t="s">
        <v>1</v>
      </c>
      <c r="E10" s="31" t="s">
        <v>26</v>
      </c>
      <c r="H10" s="31" t="s">
        <v>246</v>
      </c>
    </row>
    <row r="11" spans="1:10" x14ac:dyDescent="0.25">
      <c r="A11" s="34" t="s">
        <v>110</v>
      </c>
    </row>
    <row r="12" spans="1:10" x14ac:dyDescent="0.25">
      <c r="A12" s="34" t="s">
        <v>112</v>
      </c>
      <c r="B12" s="31" t="s">
        <v>0</v>
      </c>
      <c r="C12" s="32" t="s">
        <v>233</v>
      </c>
      <c r="E12" s="31" t="s">
        <v>25</v>
      </c>
      <c r="F12" s="35" t="s">
        <v>0</v>
      </c>
      <c r="H12" s="31" t="s">
        <v>6</v>
      </c>
      <c r="I12" s="35" t="s">
        <v>0</v>
      </c>
    </row>
    <row r="13" spans="1:10" x14ac:dyDescent="0.25">
      <c r="A13" s="34" t="s">
        <v>113</v>
      </c>
      <c r="B13" s="31" t="s">
        <v>0</v>
      </c>
      <c r="C13" s="32" t="s">
        <v>233</v>
      </c>
      <c r="E13" s="31" t="s">
        <v>25</v>
      </c>
      <c r="F13" s="35" t="s">
        <v>0</v>
      </c>
      <c r="H13" s="31" t="s">
        <v>6</v>
      </c>
      <c r="I13" s="35" t="s">
        <v>0</v>
      </c>
    </row>
    <row r="14" spans="1:10" x14ac:dyDescent="0.25">
      <c r="A14" s="34" t="s">
        <v>120</v>
      </c>
    </row>
    <row r="15" spans="1:10" x14ac:dyDescent="0.25">
      <c r="A15" s="34" t="s">
        <v>122</v>
      </c>
    </row>
    <row r="16" spans="1:10" x14ac:dyDescent="0.25">
      <c r="A16" s="34" t="s">
        <v>121</v>
      </c>
    </row>
    <row r="17" spans="1:10" x14ac:dyDescent="0.25">
      <c r="A17" s="34" t="s">
        <v>123</v>
      </c>
    </row>
    <row r="18" spans="1:10" x14ac:dyDescent="0.25">
      <c r="A18" s="34" t="s">
        <v>124</v>
      </c>
    </row>
    <row r="19" spans="1:10" x14ac:dyDescent="0.25">
      <c r="A19" s="34" t="s">
        <v>95</v>
      </c>
      <c r="C19" s="35" t="s">
        <v>31</v>
      </c>
      <c r="D19" s="36" t="s">
        <v>31</v>
      </c>
      <c r="F19" s="35" t="s">
        <v>31</v>
      </c>
      <c r="G19" s="36" t="s">
        <v>31</v>
      </c>
      <c r="I19" s="35" t="s">
        <v>15</v>
      </c>
      <c r="J19" s="36" t="s">
        <v>15</v>
      </c>
    </row>
    <row r="20" spans="1:10" x14ac:dyDescent="0.25">
      <c r="A20" s="34" t="s">
        <v>96</v>
      </c>
      <c r="C20" s="35" t="s">
        <v>16</v>
      </c>
      <c r="D20" s="36" t="s">
        <v>16</v>
      </c>
      <c r="F20" s="35" t="s">
        <v>16</v>
      </c>
      <c r="G20" s="36" t="s">
        <v>16</v>
      </c>
      <c r="I20" s="35" t="s">
        <v>16</v>
      </c>
      <c r="J20" s="36" t="s">
        <v>16</v>
      </c>
    </row>
    <row r="21" spans="1:10" x14ac:dyDescent="0.25">
      <c r="A21" s="34" t="s">
        <v>97</v>
      </c>
      <c r="C21" s="35" t="s">
        <v>17</v>
      </c>
      <c r="D21" s="36" t="s">
        <v>17</v>
      </c>
      <c r="F21" s="35" t="s">
        <v>17</v>
      </c>
      <c r="G21" s="36" t="s">
        <v>17</v>
      </c>
      <c r="I21" s="35" t="s">
        <v>17</v>
      </c>
      <c r="J21" s="36" t="s">
        <v>17</v>
      </c>
    </row>
    <row r="22" spans="1:10" x14ac:dyDescent="0.25">
      <c r="A22" s="34" t="s">
        <v>100</v>
      </c>
      <c r="B22" s="31" t="s">
        <v>5</v>
      </c>
      <c r="C22" s="35" t="s">
        <v>5</v>
      </c>
      <c r="D22" s="33" t="s">
        <v>245</v>
      </c>
      <c r="E22" s="31" t="s">
        <v>5</v>
      </c>
      <c r="F22" s="35" t="s">
        <v>5</v>
      </c>
      <c r="G22" s="36" t="s">
        <v>220</v>
      </c>
      <c r="H22" s="31" t="s">
        <v>5</v>
      </c>
      <c r="I22" s="35" t="s">
        <v>5</v>
      </c>
      <c r="J22" s="36" t="s">
        <v>220</v>
      </c>
    </row>
    <row r="23" spans="1:10" x14ac:dyDescent="0.25">
      <c r="A23" s="34" t="s">
        <v>98</v>
      </c>
      <c r="B23" s="31" t="s">
        <v>247</v>
      </c>
      <c r="C23" s="32" t="s">
        <v>247</v>
      </c>
      <c r="D23" s="33" t="s">
        <v>245</v>
      </c>
      <c r="E23" s="31" t="s">
        <v>248</v>
      </c>
      <c r="F23" s="32" t="s">
        <v>248</v>
      </c>
      <c r="G23" s="36" t="s">
        <v>220</v>
      </c>
      <c r="H23" s="31" t="s">
        <v>248</v>
      </c>
      <c r="I23" s="32" t="s">
        <v>248</v>
      </c>
      <c r="J23" s="36" t="s">
        <v>220</v>
      </c>
    </row>
    <row r="24" spans="1:10" x14ac:dyDescent="0.25">
      <c r="A24" s="34" t="s">
        <v>99</v>
      </c>
      <c r="B24" s="31" t="s">
        <v>38</v>
      </c>
      <c r="C24" s="35" t="s">
        <v>38</v>
      </c>
      <c r="D24" s="33" t="s">
        <v>245</v>
      </c>
      <c r="E24" s="31" t="s">
        <v>38</v>
      </c>
      <c r="F24" s="32" t="s">
        <v>38</v>
      </c>
      <c r="G24" s="36" t="s">
        <v>220</v>
      </c>
      <c r="H24" s="31" t="s">
        <v>38</v>
      </c>
      <c r="I24" s="32" t="s">
        <v>38</v>
      </c>
      <c r="J24" s="36" t="s">
        <v>220</v>
      </c>
    </row>
    <row r="25" spans="1:10" x14ac:dyDescent="0.25">
      <c r="A25" s="34" t="s">
        <v>101</v>
      </c>
      <c r="B25" s="31" t="s">
        <v>2</v>
      </c>
      <c r="C25" s="32" t="s">
        <v>234</v>
      </c>
      <c r="D25" s="33" t="s">
        <v>245</v>
      </c>
      <c r="E25" s="31" t="s">
        <v>27</v>
      </c>
      <c r="F25" s="35" t="s">
        <v>2</v>
      </c>
      <c r="G25" s="36" t="s">
        <v>220</v>
      </c>
      <c r="H25" s="31" t="s">
        <v>249</v>
      </c>
      <c r="I25" s="35" t="s">
        <v>2</v>
      </c>
      <c r="J25" s="36" t="s">
        <v>220</v>
      </c>
    </row>
    <row r="26" spans="1:10" x14ac:dyDescent="0.25">
      <c r="A26" s="34" t="s">
        <v>102</v>
      </c>
      <c r="B26" s="31" t="s">
        <v>29</v>
      </c>
      <c r="C26" s="35" t="s">
        <v>235</v>
      </c>
      <c r="D26" s="33" t="s">
        <v>245</v>
      </c>
      <c r="E26" s="31" t="s">
        <v>30</v>
      </c>
      <c r="F26" s="35" t="s">
        <v>29</v>
      </c>
      <c r="G26" s="36" t="s">
        <v>220</v>
      </c>
      <c r="H26" s="31" t="s">
        <v>250</v>
      </c>
      <c r="I26" s="35" t="s">
        <v>29</v>
      </c>
      <c r="J26" s="36" t="s">
        <v>220</v>
      </c>
    </row>
    <row r="27" spans="1:10" x14ac:dyDescent="0.25">
      <c r="A27" s="34" t="s">
        <v>103</v>
      </c>
      <c r="C27" s="35" t="s">
        <v>32</v>
      </c>
      <c r="D27" s="36" t="s">
        <v>32</v>
      </c>
      <c r="F27" s="35" t="s">
        <v>32</v>
      </c>
      <c r="G27" s="36" t="s">
        <v>32</v>
      </c>
      <c r="I27" s="35" t="s">
        <v>18</v>
      </c>
      <c r="J27" s="36" t="s">
        <v>18</v>
      </c>
    </row>
    <row r="28" spans="1:10" x14ac:dyDescent="0.25">
      <c r="A28" s="34" t="s">
        <v>104</v>
      </c>
      <c r="C28" s="35" t="s">
        <v>19</v>
      </c>
      <c r="D28" s="36" t="s">
        <v>19</v>
      </c>
      <c r="F28" s="35" t="s">
        <v>19</v>
      </c>
      <c r="G28" s="36" t="s">
        <v>19</v>
      </c>
      <c r="I28" s="35" t="s">
        <v>19</v>
      </c>
      <c r="J28" s="36" t="s">
        <v>19</v>
      </c>
    </row>
    <row r="29" spans="1:10" x14ac:dyDescent="0.25">
      <c r="A29" s="34" t="s">
        <v>105</v>
      </c>
      <c r="C29" s="35" t="s">
        <v>20</v>
      </c>
      <c r="D29" s="36" t="s">
        <v>20</v>
      </c>
      <c r="F29" s="35" t="s">
        <v>20</v>
      </c>
      <c r="G29" s="36" t="s">
        <v>20</v>
      </c>
      <c r="I29" s="35" t="s">
        <v>20</v>
      </c>
      <c r="J29" s="36" t="s">
        <v>20</v>
      </c>
    </row>
    <row r="30" spans="1:10" x14ac:dyDescent="0.25">
      <c r="A30" s="34" t="s">
        <v>106</v>
      </c>
      <c r="C30" s="35" t="s">
        <v>33</v>
      </c>
      <c r="D30" s="36" t="s">
        <v>33</v>
      </c>
      <c r="F30" s="35" t="s">
        <v>33</v>
      </c>
      <c r="G30" s="36" t="s">
        <v>33</v>
      </c>
      <c r="I30" s="35" t="s">
        <v>21</v>
      </c>
      <c r="J30" s="36" t="s">
        <v>21</v>
      </c>
    </row>
    <row r="31" spans="1:10" x14ac:dyDescent="0.25">
      <c r="A31" s="34" t="s">
        <v>107</v>
      </c>
      <c r="C31" s="35" t="s">
        <v>22</v>
      </c>
      <c r="D31" s="36" t="s">
        <v>22</v>
      </c>
      <c r="F31" s="35" t="s">
        <v>22</v>
      </c>
      <c r="G31" s="36" t="s">
        <v>22</v>
      </c>
      <c r="I31" s="35" t="s">
        <v>22</v>
      </c>
      <c r="J31" s="36" t="s">
        <v>22</v>
      </c>
    </row>
    <row r="32" spans="1:10" x14ac:dyDescent="0.25">
      <c r="A32" s="34" t="s">
        <v>108</v>
      </c>
      <c r="C32" s="35" t="s">
        <v>23</v>
      </c>
      <c r="D32" s="36" t="s">
        <v>23</v>
      </c>
      <c r="F32" s="35" t="s">
        <v>23</v>
      </c>
      <c r="G32" s="36" t="s">
        <v>23</v>
      </c>
      <c r="I32" s="35" t="s">
        <v>23</v>
      </c>
      <c r="J32" s="36" t="s">
        <v>23</v>
      </c>
    </row>
    <row r="33" spans="1:10" x14ac:dyDescent="0.25">
      <c r="A33" s="34" t="s">
        <v>93</v>
      </c>
    </row>
    <row r="34" spans="1:10" x14ac:dyDescent="0.25">
      <c r="A34" s="34" t="s">
        <v>94</v>
      </c>
    </row>
    <row r="35" spans="1:10" x14ac:dyDescent="0.25">
      <c r="A35" s="34" t="s">
        <v>159</v>
      </c>
      <c r="D35" s="33"/>
      <c r="I35" s="32"/>
      <c r="J35" s="33"/>
    </row>
    <row r="36" spans="1:10" x14ac:dyDescent="0.25">
      <c r="A36" s="34" t="s">
        <v>160</v>
      </c>
      <c r="D36" s="33"/>
      <c r="I36" s="32" t="s">
        <v>24</v>
      </c>
      <c r="J36" s="33"/>
    </row>
    <row r="37" spans="1:10" x14ac:dyDescent="0.25">
      <c r="A37" s="34" t="s">
        <v>161</v>
      </c>
      <c r="D37" s="33"/>
      <c r="I37" s="32"/>
      <c r="J37" s="33"/>
    </row>
    <row r="38" spans="1:10" x14ac:dyDescent="0.25">
      <c r="A38" s="34" t="s">
        <v>162</v>
      </c>
      <c r="D38" s="33"/>
      <c r="I38" s="32"/>
      <c r="J38" s="33"/>
    </row>
    <row r="39" spans="1:10" x14ac:dyDescent="0.25">
      <c r="A39" s="34" t="s">
        <v>163</v>
      </c>
      <c r="D39" s="33"/>
      <c r="I39" s="32" t="s">
        <v>24</v>
      </c>
      <c r="J39" s="33"/>
    </row>
    <row r="40" spans="1:10" x14ac:dyDescent="0.25">
      <c r="A40" s="34" t="s">
        <v>164</v>
      </c>
      <c r="D40" s="33"/>
      <c r="I40" s="32"/>
      <c r="J40" s="33"/>
    </row>
    <row r="41" spans="1:10" x14ac:dyDescent="0.25">
      <c r="A41" s="34" t="s">
        <v>137</v>
      </c>
      <c r="C41" s="32"/>
      <c r="F41" s="32"/>
      <c r="I41" s="32"/>
      <c r="J41" s="33"/>
    </row>
    <row r="42" spans="1:10" x14ac:dyDescent="0.25">
      <c r="A42" s="34" t="s">
        <v>138</v>
      </c>
      <c r="C42" s="32"/>
      <c r="F42" s="35" t="s">
        <v>24</v>
      </c>
      <c r="I42" s="32" t="s">
        <v>251</v>
      </c>
      <c r="J42" s="33"/>
    </row>
    <row r="43" spans="1:10" x14ac:dyDescent="0.25">
      <c r="A43" s="34" t="s">
        <v>139</v>
      </c>
      <c r="C43" s="32"/>
      <c r="F43" s="35" t="s">
        <v>24</v>
      </c>
      <c r="I43" s="32" t="s">
        <v>251</v>
      </c>
      <c r="J43" s="33"/>
    </row>
    <row r="44" spans="1:10" x14ac:dyDescent="0.25">
      <c r="A44" s="34" t="s">
        <v>140</v>
      </c>
      <c r="C44" s="32"/>
      <c r="F44" s="32"/>
      <c r="I44" s="32"/>
      <c r="J44" s="33"/>
    </row>
    <row r="45" spans="1:10" x14ac:dyDescent="0.25">
      <c r="A45" s="34" t="s">
        <v>141</v>
      </c>
      <c r="C45" s="32"/>
      <c r="I45" s="32"/>
      <c r="J45" s="33"/>
    </row>
    <row r="46" spans="1:10" x14ac:dyDescent="0.25">
      <c r="A46" s="34" t="s">
        <v>142</v>
      </c>
      <c r="C46" s="32"/>
      <c r="F46" s="35" t="s">
        <v>24</v>
      </c>
      <c r="I46" s="32" t="s">
        <v>251</v>
      </c>
      <c r="J46" s="33"/>
    </row>
    <row r="47" spans="1:10" x14ac:dyDescent="0.25">
      <c r="A47" s="34" t="s">
        <v>143</v>
      </c>
      <c r="C47" s="32"/>
      <c r="F47" s="35" t="s">
        <v>24</v>
      </c>
      <c r="I47" s="32" t="s">
        <v>251</v>
      </c>
      <c r="J47" s="33"/>
    </row>
    <row r="48" spans="1:10" x14ac:dyDescent="0.25">
      <c r="A48" s="34" t="s">
        <v>144</v>
      </c>
      <c r="C48" s="32"/>
      <c r="F48" s="32"/>
      <c r="I48" s="32"/>
      <c r="J48" s="33"/>
    </row>
    <row r="49" spans="1:10" x14ac:dyDescent="0.25">
      <c r="A49" s="34" t="s">
        <v>165</v>
      </c>
      <c r="C49" s="32" t="s">
        <v>1</v>
      </c>
      <c r="D49" s="36" t="s">
        <v>1</v>
      </c>
      <c r="F49" s="32" t="s">
        <v>24</v>
      </c>
      <c r="G49" s="33" t="s">
        <v>24</v>
      </c>
      <c r="I49" s="32" t="s">
        <v>255</v>
      </c>
      <c r="J49" s="33"/>
    </row>
    <row r="50" spans="1:10" x14ac:dyDescent="0.25">
      <c r="A50" s="34" t="s">
        <v>166</v>
      </c>
      <c r="C50" s="32" t="s">
        <v>1</v>
      </c>
      <c r="D50" s="36" t="s">
        <v>1</v>
      </c>
      <c r="F50" s="32" t="s">
        <v>24</v>
      </c>
      <c r="G50" s="33" t="s">
        <v>24</v>
      </c>
      <c r="I50" s="32" t="s">
        <v>255</v>
      </c>
      <c r="J50" s="33"/>
    </row>
    <row r="51" spans="1:10" x14ac:dyDescent="0.25">
      <c r="A51" s="34" t="s">
        <v>170</v>
      </c>
      <c r="C51" s="32" t="s">
        <v>1</v>
      </c>
      <c r="D51" s="36" t="s">
        <v>1</v>
      </c>
      <c r="F51" s="32" t="s">
        <v>254</v>
      </c>
      <c r="G51" s="33" t="s">
        <v>254</v>
      </c>
      <c r="I51" s="32" t="s">
        <v>254</v>
      </c>
      <c r="J51" s="33" t="s">
        <v>254</v>
      </c>
    </row>
    <row r="52" spans="1:10" x14ac:dyDescent="0.25">
      <c r="A52" s="34" t="s">
        <v>171</v>
      </c>
      <c r="C52" s="32" t="s">
        <v>1</v>
      </c>
      <c r="D52" s="36" t="s">
        <v>1</v>
      </c>
      <c r="F52" s="32" t="s">
        <v>253</v>
      </c>
      <c r="G52" s="36" t="s">
        <v>253</v>
      </c>
      <c r="I52" s="32" t="s">
        <v>253</v>
      </c>
      <c r="J52" s="36" t="s">
        <v>253</v>
      </c>
    </row>
    <row r="53" spans="1:10" x14ac:dyDescent="0.25">
      <c r="A53" s="34" t="s">
        <v>172</v>
      </c>
      <c r="C53" s="32" t="s">
        <v>1</v>
      </c>
      <c r="D53" s="36" t="s">
        <v>1</v>
      </c>
      <c r="F53" s="32" t="s">
        <v>252</v>
      </c>
      <c r="G53" s="33" t="s">
        <v>252</v>
      </c>
      <c r="I53" s="32" t="s">
        <v>252</v>
      </c>
      <c r="J53" s="33" t="s">
        <v>252</v>
      </c>
    </row>
    <row r="54" spans="1:10" x14ac:dyDescent="0.25">
      <c r="A54" s="34" t="s">
        <v>214</v>
      </c>
      <c r="D54" s="33"/>
      <c r="G54" s="36" t="s">
        <v>259</v>
      </c>
      <c r="J54" s="36" t="s">
        <v>260</v>
      </c>
    </row>
    <row r="55" spans="1:10" x14ac:dyDescent="0.25">
      <c r="A55" s="34" t="s">
        <v>215</v>
      </c>
      <c r="D55" s="33"/>
      <c r="G55" s="36" t="s">
        <v>259</v>
      </c>
      <c r="J55" s="36" t="s">
        <v>260</v>
      </c>
    </row>
    <row r="56" spans="1:10" x14ac:dyDescent="0.25">
      <c r="A56" s="34" t="s">
        <v>216</v>
      </c>
      <c r="D56" s="33"/>
      <c r="G56" s="36" t="s">
        <v>259</v>
      </c>
      <c r="J56" s="36" t="s">
        <v>260</v>
      </c>
    </row>
    <row r="57" spans="1:10" x14ac:dyDescent="0.25">
      <c r="A57" s="34" t="s">
        <v>217</v>
      </c>
      <c r="D57" s="33"/>
    </row>
    <row r="58" spans="1:10" x14ac:dyDescent="0.25">
      <c r="A58" s="34" t="s">
        <v>218</v>
      </c>
      <c r="D58" s="33"/>
    </row>
    <row r="59" spans="1:10" x14ac:dyDescent="0.25">
      <c r="A59" s="34" t="s">
        <v>219</v>
      </c>
      <c r="D59" s="33"/>
    </row>
    <row r="60" spans="1:10" x14ac:dyDescent="0.25">
      <c r="A60" s="34" t="s">
        <v>179</v>
      </c>
    </row>
    <row r="61" spans="1:10" x14ac:dyDescent="0.25">
      <c r="A61" s="34" t="s">
        <v>180</v>
      </c>
    </row>
    <row r="62" spans="1:10" x14ac:dyDescent="0.25">
      <c r="A62" s="34" t="s">
        <v>181</v>
      </c>
    </row>
    <row r="63" spans="1:10" x14ac:dyDescent="0.25">
      <c r="A63" s="34" t="s">
        <v>176</v>
      </c>
    </row>
    <row r="64" spans="1:10" x14ac:dyDescent="0.25">
      <c r="A64" s="34" t="s">
        <v>177</v>
      </c>
    </row>
    <row r="65" spans="1:9" x14ac:dyDescent="0.25">
      <c r="A65" s="34" t="s">
        <v>178</v>
      </c>
    </row>
    <row r="66" spans="1:9" x14ac:dyDescent="0.25">
      <c r="A66" s="34" t="s">
        <v>173</v>
      </c>
    </row>
    <row r="67" spans="1:9" x14ac:dyDescent="0.25">
      <c r="A67" s="34" t="s">
        <v>174</v>
      </c>
    </row>
    <row r="68" spans="1:9" x14ac:dyDescent="0.25">
      <c r="A68" s="34" t="s">
        <v>175</v>
      </c>
    </row>
    <row r="69" spans="1:9" x14ac:dyDescent="0.25">
      <c r="A69" s="34" t="s">
        <v>167</v>
      </c>
    </row>
    <row r="70" spans="1:9" x14ac:dyDescent="0.25">
      <c r="A70" s="34" t="s">
        <v>168</v>
      </c>
    </row>
    <row r="71" spans="1:9" x14ac:dyDescent="0.25">
      <c r="A71" s="34" t="s">
        <v>169</v>
      </c>
    </row>
    <row r="72" spans="1:9" x14ac:dyDescent="0.25">
      <c r="A72" s="34" t="s">
        <v>145</v>
      </c>
    </row>
    <row r="73" spans="1:9" x14ac:dyDescent="0.25">
      <c r="A73" s="34" t="s">
        <v>146</v>
      </c>
    </row>
    <row r="74" spans="1:9" x14ac:dyDescent="0.25">
      <c r="A74" s="34" t="s">
        <v>147</v>
      </c>
    </row>
    <row r="75" spans="1:9" x14ac:dyDescent="0.25">
      <c r="A75" s="34" t="s">
        <v>148</v>
      </c>
    </row>
    <row r="76" spans="1:9" x14ac:dyDescent="0.25">
      <c r="A76" s="34" t="s">
        <v>149</v>
      </c>
    </row>
    <row r="77" spans="1:9" x14ac:dyDescent="0.25">
      <c r="A77" s="34" t="s">
        <v>150</v>
      </c>
    </row>
    <row r="78" spans="1:9" x14ac:dyDescent="0.25">
      <c r="A78" s="34" t="s">
        <v>151</v>
      </c>
    </row>
    <row r="79" spans="1:9" x14ac:dyDescent="0.25">
      <c r="A79" s="34" t="s">
        <v>152</v>
      </c>
      <c r="C79" s="32"/>
      <c r="I79" s="32"/>
    </row>
    <row r="80" spans="1:9" x14ac:dyDescent="0.25">
      <c r="A80" s="34" t="s">
        <v>153</v>
      </c>
      <c r="C80" s="32"/>
      <c r="I80" s="32"/>
    </row>
    <row r="81" spans="1:10" x14ac:dyDescent="0.25">
      <c r="A81" s="34" t="s">
        <v>154</v>
      </c>
      <c r="C81" s="32" t="s">
        <v>1</v>
      </c>
      <c r="F81" s="35" t="s">
        <v>28</v>
      </c>
      <c r="G81" s="33" t="s">
        <v>257</v>
      </c>
      <c r="I81" s="32" t="s">
        <v>256</v>
      </c>
      <c r="J81" s="33" t="s">
        <v>258</v>
      </c>
    </row>
    <row r="82" spans="1:10" x14ac:dyDescent="0.25">
      <c r="A82" s="34" t="s">
        <v>155</v>
      </c>
      <c r="C82" s="32" t="s">
        <v>1</v>
      </c>
      <c r="F82" s="35" t="s">
        <v>28</v>
      </c>
      <c r="G82" s="33" t="s">
        <v>257</v>
      </c>
      <c r="I82" s="32" t="s">
        <v>256</v>
      </c>
      <c r="J82" s="33" t="s">
        <v>258</v>
      </c>
    </row>
    <row r="83" spans="1:10" x14ac:dyDescent="0.25">
      <c r="A83" s="34" t="s">
        <v>156</v>
      </c>
      <c r="C83" s="32"/>
      <c r="I83" s="32"/>
    </row>
    <row r="84" spans="1:10" x14ac:dyDescent="0.25">
      <c r="A84" s="34" t="s">
        <v>157</v>
      </c>
      <c r="C84" s="32"/>
      <c r="I84" s="32"/>
    </row>
    <row r="85" spans="1:10" x14ac:dyDescent="0.25">
      <c r="A85" s="34" t="s">
        <v>130</v>
      </c>
      <c r="C85" s="32"/>
    </row>
    <row r="86" spans="1:10" x14ac:dyDescent="0.25">
      <c r="A86" s="34" t="s">
        <v>131</v>
      </c>
      <c r="C86" s="32"/>
    </row>
    <row r="87" spans="1:10" x14ac:dyDescent="0.25">
      <c r="A87" s="34" t="s">
        <v>132</v>
      </c>
      <c r="C87" s="32"/>
      <c r="D87" s="33"/>
      <c r="G87" s="33" t="s">
        <v>1</v>
      </c>
      <c r="J87" s="33" t="s">
        <v>246</v>
      </c>
    </row>
    <row r="88" spans="1:10" x14ac:dyDescent="0.25">
      <c r="A88" s="34" t="s">
        <v>133</v>
      </c>
      <c r="C88" s="32"/>
      <c r="G88" s="33" t="s">
        <v>1</v>
      </c>
      <c r="J88" s="33" t="s">
        <v>246</v>
      </c>
    </row>
    <row r="89" spans="1:10" x14ac:dyDescent="0.25">
      <c r="A89" s="34" t="s">
        <v>127</v>
      </c>
      <c r="C89" s="32"/>
    </row>
    <row r="90" spans="1:10" x14ac:dyDescent="0.25">
      <c r="A90" s="34" t="s">
        <v>128</v>
      </c>
      <c r="C90" s="32"/>
    </row>
    <row r="91" spans="1:10" x14ac:dyDescent="0.25">
      <c r="A91" s="34" t="s">
        <v>129</v>
      </c>
      <c r="C91" s="32"/>
    </row>
    <row r="92" spans="1:10" x14ac:dyDescent="0.25">
      <c r="A92" s="34" t="s">
        <v>134</v>
      </c>
      <c r="C92" s="32"/>
    </row>
    <row r="93" spans="1:10" x14ac:dyDescent="0.25">
      <c r="A93" s="34" t="s">
        <v>135</v>
      </c>
      <c r="C93" s="32"/>
    </row>
    <row r="94" spans="1:10" x14ac:dyDescent="0.25">
      <c r="A94" s="34" t="s">
        <v>136</v>
      </c>
      <c r="C94" s="32"/>
    </row>
    <row r="95" spans="1:10" customFormat="1" x14ac:dyDescent="0.25"/>
    <row r="96" spans="1:10"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8" bestFit="1" customWidth="1"/>
    <col min="2" max="6" width="9.140625" customWidth="1"/>
    <col min="9" max="13" width="9.140625" customWidth="1"/>
  </cols>
  <sheetData>
    <row r="1" spans="1:16" x14ac:dyDescent="0.25">
      <c r="A1" s="16" t="s">
        <v>53</v>
      </c>
      <c r="B1" t="s">
        <v>39</v>
      </c>
      <c r="C1" t="s">
        <v>40</v>
      </c>
      <c r="D1" t="s">
        <v>41</v>
      </c>
      <c r="E1" t="s">
        <v>46</v>
      </c>
      <c r="F1" t="s">
        <v>47</v>
      </c>
      <c r="G1" t="s">
        <v>52</v>
      </c>
      <c r="I1" t="s">
        <v>42</v>
      </c>
      <c r="J1" t="s">
        <v>43</v>
      </c>
      <c r="K1" t="s">
        <v>44</v>
      </c>
      <c r="L1" t="s">
        <v>45</v>
      </c>
      <c r="M1" t="s">
        <v>48</v>
      </c>
      <c r="N1" t="s">
        <v>49</v>
      </c>
      <c r="O1" t="s">
        <v>50</v>
      </c>
      <c r="P1" t="s">
        <v>51</v>
      </c>
    </row>
    <row r="2" spans="1:16" x14ac:dyDescent="0.25">
      <c r="A2" s="21" t="s">
        <v>119</v>
      </c>
      <c r="B2">
        <v>40</v>
      </c>
      <c r="E2">
        <v>80</v>
      </c>
      <c r="F2">
        <v>85</v>
      </c>
      <c r="G2">
        <v>60</v>
      </c>
      <c r="I2">
        <v>50</v>
      </c>
      <c r="J2">
        <v>2</v>
      </c>
      <c r="K2">
        <v>25</v>
      </c>
      <c r="L2">
        <v>84</v>
      </c>
      <c r="M2">
        <v>85</v>
      </c>
      <c r="N2">
        <v>5</v>
      </c>
      <c r="O2">
        <v>20</v>
      </c>
    </row>
    <row r="3" spans="1:16" x14ac:dyDescent="0.25">
      <c r="A3" s="21" t="s">
        <v>114</v>
      </c>
      <c r="B3">
        <v>9.6</v>
      </c>
      <c r="E3">
        <v>2.9</v>
      </c>
      <c r="F3">
        <v>14</v>
      </c>
      <c r="G3">
        <v>12</v>
      </c>
      <c r="I3">
        <v>27</v>
      </c>
      <c r="J3">
        <v>2.8</v>
      </c>
      <c r="K3">
        <v>10.6</v>
      </c>
      <c r="L3">
        <v>29</v>
      </c>
      <c r="M3">
        <v>17</v>
      </c>
      <c r="N3">
        <v>12</v>
      </c>
      <c r="O3">
        <v>6</v>
      </c>
    </row>
    <row r="4" spans="1:16" x14ac:dyDescent="0.25">
      <c r="A4" s="21" t="s">
        <v>116</v>
      </c>
      <c r="B4">
        <v>20</v>
      </c>
      <c r="E4">
        <v>4</v>
      </c>
      <c r="F4">
        <v>20</v>
      </c>
      <c r="G4">
        <v>55</v>
      </c>
      <c r="I4">
        <v>55</v>
      </c>
      <c r="J4">
        <v>0.8</v>
      </c>
      <c r="K4">
        <v>13.2</v>
      </c>
      <c r="L4">
        <v>68</v>
      </c>
      <c r="M4">
        <v>60</v>
      </c>
      <c r="N4">
        <v>45</v>
      </c>
      <c r="O4">
        <v>10.5</v>
      </c>
    </row>
    <row r="5" spans="1:16" x14ac:dyDescent="0.25">
      <c r="A5" s="21" t="s">
        <v>115</v>
      </c>
      <c r="B5">
        <v>100</v>
      </c>
      <c r="E5">
        <v>25</v>
      </c>
      <c r="F5">
        <v>60</v>
      </c>
      <c r="G5">
        <v>78</v>
      </c>
      <c r="I5">
        <v>105</v>
      </c>
      <c r="J5">
        <v>7.2</v>
      </c>
      <c r="K5">
        <v>34.700000000000003</v>
      </c>
      <c r="L5">
        <v>110</v>
      </c>
      <c r="M5">
        <v>100</v>
      </c>
      <c r="N5">
        <v>70</v>
      </c>
      <c r="O5">
        <v>25</v>
      </c>
    </row>
    <row r="6" spans="1:16" x14ac:dyDescent="0.25">
      <c r="A6" s="21" t="s">
        <v>117</v>
      </c>
      <c r="B6">
        <v>40</v>
      </c>
      <c r="E6">
        <v>80</v>
      </c>
      <c r="F6">
        <v>50</v>
      </c>
      <c r="G6">
        <v>50</v>
      </c>
      <c r="I6">
        <v>20</v>
      </c>
      <c r="J6">
        <v>1</v>
      </c>
      <c r="K6">
        <v>21</v>
      </c>
      <c r="L6">
        <v>20</v>
      </c>
      <c r="M6">
        <v>55</v>
      </c>
      <c r="N6">
        <v>5</v>
      </c>
      <c r="O6">
        <v>20</v>
      </c>
    </row>
    <row r="7" spans="1:16" x14ac:dyDescent="0.25">
      <c r="A7" s="21" t="s">
        <v>118</v>
      </c>
      <c r="B7">
        <v>12</v>
      </c>
      <c r="E7">
        <v>3500</v>
      </c>
      <c r="F7">
        <v>45</v>
      </c>
      <c r="G7">
        <v>100</v>
      </c>
      <c r="I7">
        <v>17</v>
      </c>
      <c r="J7">
        <v>36</v>
      </c>
      <c r="K7">
        <v>106</v>
      </c>
      <c r="L7">
        <v>15</v>
      </c>
      <c r="M7">
        <v>75</v>
      </c>
      <c r="N7">
        <v>15</v>
      </c>
      <c r="O7">
        <v>60</v>
      </c>
    </row>
    <row r="8" spans="1:16" x14ac:dyDescent="0.25">
      <c r="A8" s="21" t="s">
        <v>109</v>
      </c>
      <c r="F8">
        <v>7.5</v>
      </c>
      <c r="I8">
        <v>10</v>
      </c>
      <c r="L8">
        <v>14</v>
      </c>
      <c r="M8">
        <v>6</v>
      </c>
      <c r="N8">
        <v>8</v>
      </c>
    </row>
    <row r="9" spans="1:16" x14ac:dyDescent="0.25">
      <c r="A9" s="21" t="s">
        <v>111</v>
      </c>
      <c r="F9">
        <v>10</v>
      </c>
      <c r="I9">
        <v>28</v>
      </c>
      <c r="L9">
        <v>25</v>
      </c>
      <c r="M9">
        <v>40</v>
      </c>
      <c r="N9">
        <v>15</v>
      </c>
    </row>
    <row r="10" spans="1:16" x14ac:dyDescent="0.25">
      <c r="A10" s="21" t="s">
        <v>110</v>
      </c>
      <c r="F10">
        <v>44</v>
      </c>
      <c r="I10">
        <v>58</v>
      </c>
      <c r="L10">
        <v>54</v>
      </c>
      <c r="M10">
        <v>60</v>
      </c>
      <c r="N10">
        <v>20</v>
      </c>
    </row>
    <row r="11" spans="1:16" x14ac:dyDescent="0.25">
      <c r="A11" s="21" t="s">
        <v>112</v>
      </c>
      <c r="F11">
        <v>50</v>
      </c>
      <c r="I11">
        <v>40</v>
      </c>
      <c r="L11">
        <v>40</v>
      </c>
      <c r="M11">
        <v>40</v>
      </c>
      <c r="N11">
        <v>5</v>
      </c>
    </row>
    <row r="12" spans="1:16" x14ac:dyDescent="0.25">
      <c r="A12" s="21" t="s">
        <v>113</v>
      </c>
      <c r="F12">
        <v>150</v>
      </c>
      <c r="I12">
        <v>153</v>
      </c>
      <c r="L12">
        <v>100</v>
      </c>
      <c r="M12">
        <v>150</v>
      </c>
      <c r="N12">
        <v>10</v>
      </c>
    </row>
    <row r="13" spans="1:16" x14ac:dyDescent="0.25">
      <c r="A13" s="21" t="s">
        <v>120</v>
      </c>
      <c r="E13">
        <v>0.5</v>
      </c>
      <c r="F13">
        <v>1.7</v>
      </c>
      <c r="G13">
        <v>1</v>
      </c>
      <c r="J13">
        <v>0.4</v>
      </c>
      <c r="L13">
        <v>5</v>
      </c>
      <c r="M13">
        <v>2</v>
      </c>
      <c r="O13">
        <v>0</v>
      </c>
    </row>
    <row r="14" spans="1:16" x14ac:dyDescent="0.25">
      <c r="A14" s="21" t="s">
        <v>122</v>
      </c>
      <c r="E14">
        <v>0</v>
      </c>
      <c r="F14">
        <v>2</v>
      </c>
      <c r="G14">
        <v>2</v>
      </c>
      <c r="J14">
        <v>0.1</v>
      </c>
      <c r="L14">
        <v>12</v>
      </c>
      <c r="M14">
        <v>4</v>
      </c>
      <c r="O14">
        <v>1</v>
      </c>
    </row>
    <row r="15" spans="1:16" x14ac:dyDescent="0.25">
      <c r="A15" s="21" t="s">
        <v>121</v>
      </c>
      <c r="E15">
        <v>1.5</v>
      </c>
      <c r="F15">
        <v>10</v>
      </c>
      <c r="G15">
        <v>5</v>
      </c>
      <c r="J15">
        <v>0.9</v>
      </c>
      <c r="L15">
        <v>27.5</v>
      </c>
      <c r="M15">
        <v>15</v>
      </c>
      <c r="O15">
        <v>3</v>
      </c>
    </row>
    <row r="16" spans="1:16" x14ac:dyDescent="0.25">
      <c r="A16" s="21" t="s">
        <v>123</v>
      </c>
      <c r="E16">
        <v>3</v>
      </c>
      <c r="F16">
        <v>30</v>
      </c>
      <c r="G16">
        <v>5</v>
      </c>
      <c r="J16">
        <v>1</v>
      </c>
      <c r="L16">
        <v>40</v>
      </c>
      <c r="M16">
        <v>20</v>
      </c>
      <c r="O16">
        <v>3</v>
      </c>
    </row>
    <row r="17" spans="1:15" x14ac:dyDescent="0.25">
      <c r="A17" s="21" t="s">
        <v>124</v>
      </c>
      <c r="E17">
        <v>1000</v>
      </c>
      <c r="F17">
        <v>1000</v>
      </c>
      <c r="G17">
        <v>25</v>
      </c>
      <c r="J17">
        <v>108</v>
      </c>
      <c r="L17">
        <v>700</v>
      </c>
      <c r="M17">
        <v>300</v>
      </c>
      <c r="O17">
        <v>40</v>
      </c>
    </row>
    <row r="18" spans="1:15" x14ac:dyDescent="0.25">
      <c r="A18" s="21" t="s">
        <v>95</v>
      </c>
      <c r="E18">
        <v>3.5</v>
      </c>
      <c r="F18">
        <v>13</v>
      </c>
      <c r="M18">
        <v>7</v>
      </c>
    </row>
    <row r="19" spans="1:15" x14ac:dyDescent="0.25">
      <c r="A19" s="21" t="s">
        <v>96</v>
      </c>
      <c r="E19">
        <v>25</v>
      </c>
      <c r="F19">
        <v>55</v>
      </c>
      <c r="M19">
        <v>45</v>
      </c>
    </row>
    <row r="20" spans="1:15" x14ac:dyDescent="0.25">
      <c r="A20" s="21" t="s">
        <v>97</v>
      </c>
      <c r="E20">
        <v>100</v>
      </c>
      <c r="F20">
        <v>5</v>
      </c>
      <c r="M20">
        <v>15</v>
      </c>
    </row>
    <row r="21" spans="1:15" x14ac:dyDescent="0.25">
      <c r="A21" s="21" t="s">
        <v>100</v>
      </c>
      <c r="F21">
        <v>33.35</v>
      </c>
      <c r="I21">
        <v>47.36</v>
      </c>
      <c r="M21">
        <v>33.35</v>
      </c>
    </row>
    <row r="22" spans="1:15" x14ac:dyDescent="0.25">
      <c r="A22" s="21" t="s">
        <v>98</v>
      </c>
      <c r="F22">
        <v>9</v>
      </c>
      <c r="I22">
        <v>20.6</v>
      </c>
      <c r="M22">
        <v>9</v>
      </c>
    </row>
    <row r="23" spans="1:15" x14ac:dyDescent="0.25">
      <c r="A23" s="21" t="s">
        <v>99</v>
      </c>
      <c r="F23">
        <v>50</v>
      </c>
      <c r="I23">
        <v>71</v>
      </c>
      <c r="M23">
        <v>50</v>
      </c>
    </row>
    <row r="24" spans="1:15" x14ac:dyDescent="0.25">
      <c r="A24" s="21" t="s">
        <v>101</v>
      </c>
      <c r="F24">
        <v>0.5071</v>
      </c>
      <c r="I24">
        <v>1.4315199999999999</v>
      </c>
      <c r="M24">
        <v>0.10142</v>
      </c>
    </row>
    <row r="25" spans="1:15" x14ac:dyDescent="0.25">
      <c r="A25" s="21" t="s">
        <v>102</v>
      </c>
      <c r="F25">
        <v>5</v>
      </c>
      <c r="I25">
        <v>7</v>
      </c>
      <c r="M25">
        <v>1</v>
      </c>
    </row>
    <row r="26" spans="1:15" x14ac:dyDescent="0.25">
      <c r="A26" s="21" t="s">
        <v>103</v>
      </c>
      <c r="E26">
        <v>3.5</v>
      </c>
      <c r="F26">
        <v>11</v>
      </c>
      <c r="G26">
        <v>12</v>
      </c>
      <c r="I26">
        <v>20.6</v>
      </c>
      <c r="L26">
        <v>11.3</v>
      </c>
      <c r="M26">
        <v>7</v>
      </c>
      <c r="O26">
        <v>5</v>
      </c>
    </row>
    <row r="27" spans="1:15" x14ac:dyDescent="0.25">
      <c r="A27" s="21" t="s">
        <v>104</v>
      </c>
      <c r="E27">
        <v>20</v>
      </c>
      <c r="F27">
        <v>50</v>
      </c>
      <c r="G27">
        <v>70</v>
      </c>
      <c r="I27">
        <v>65</v>
      </c>
      <c r="L27">
        <v>51.3</v>
      </c>
      <c r="M27">
        <v>40</v>
      </c>
      <c r="O27">
        <v>20</v>
      </c>
    </row>
    <row r="28" spans="1:15" x14ac:dyDescent="0.25">
      <c r="A28" s="21" t="s">
        <v>105</v>
      </c>
      <c r="E28">
        <v>150</v>
      </c>
      <c r="F28">
        <v>10</v>
      </c>
      <c r="G28">
        <v>3</v>
      </c>
      <c r="I28">
        <v>7</v>
      </c>
      <c r="L28">
        <v>5</v>
      </c>
      <c r="M28">
        <v>15</v>
      </c>
      <c r="O28">
        <v>4</v>
      </c>
    </row>
    <row r="29" spans="1:15" x14ac:dyDescent="0.25">
      <c r="A29" s="21" t="s">
        <v>106</v>
      </c>
      <c r="B29">
        <v>9</v>
      </c>
      <c r="E29">
        <v>3.5</v>
      </c>
      <c r="F29">
        <v>11</v>
      </c>
      <c r="G29">
        <v>10</v>
      </c>
      <c r="I29">
        <v>20.6</v>
      </c>
      <c r="L29">
        <v>11.3</v>
      </c>
      <c r="M29">
        <v>7</v>
      </c>
      <c r="O29">
        <v>5</v>
      </c>
    </row>
    <row r="30" spans="1:15" x14ac:dyDescent="0.25">
      <c r="A30" s="21" t="s">
        <v>107</v>
      </c>
      <c r="B30">
        <v>60</v>
      </c>
      <c r="E30">
        <v>15</v>
      </c>
      <c r="F30">
        <v>40</v>
      </c>
      <c r="G30">
        <v>60</v>
      </c>
      <c r="I30">
        <v>50</v>
      </c>
      <c r="L30">
        <v>26</v>
      </c>
      <c r="M30">
        <v>20</v>
      </c>
      <c r="O30">
        <v>15</v>
      </c>
    </row>
    <row r="31" spans="1:15" x14ac:dyDescent="0.25">
      <c r="A31" s="21" t="s">
        <v>108</v>
      </c>
      <c r="B31">
        <v>3</v>
      </c>
      <c r="E31">
        <v>150</v>
      </c>
      <c r="F31">
        <v>5</v>
      </c>
      <c r="G31">
        <v>3</v>
      </c>
      <c r="I31">
        <v>7</v>
      </c>
      <c r="L31">
        <v>60</v>
      </c>
      <c r="M31">
        <v>15</v>
      </c>
      <c r="O31">
        <v>3</v>
      </c>
    </row>
    <row r="32" spans="1:15" x14ac:dyDescent="0.25">
      <c r="A32" s="21" t="s">
        <v>93</v>
      </c>
      <c r="E32">
        <v>4</v>
      </c>
      <c r="F32">
        <v>15</v>
      </c>
      <c r="I32">
        <v>58</v>
      </c>
      <c r="L32">
        <v>50</v>
      </c>
    </row>
    <row r="33" spans="1:16" x14ac:dyDescent="0.25">
      <c r="A33" s="21" t="s">
        <v>94</v>
      </c>
      <c r="E33">
        <v>0</v>
      </c>
      <c r="F33">
        <v>5</v>
      </c>
      <c r="I33">
        <v>28</v>
      </c>
      <c r="L33">
        <v>5</v>
      </c>
    </row>
    <row r="34" spans="1:16" x14ac:dyDescent="0.25">
      <c r="A34" s="21" t="s">
        <v>159</v>
      </c>
      <c r="B34">
        <v>2.2000000000000002</v>
      </c>
      <c r="C34">
        <v>5</v>
      </c>
      <c r="D34">
        <v>3</v>
      </c>
      <c r="E34">
        <v>5</v>
      </c>
      <c r="F34">
        <v>6</v>
      </c>
      <c r="G34">
        <v>5</v>
      </c>
      <c r="I34">
        <v>5</v>
      </c>
      <c r="J34">
        <v>1.7</v>
      </c>
      <c r="K34">
        <v>3.9</v>
      </c>
      <c r="L34">
        <v>3.1</v>
      </c>
      <c r="M34">
        <v>10</v>
      </c>
      <c r="N34">
        <v>10</v>
      </c>
      <c r="O34">
        <v>3.5</v>
      </c>
    </row>
    <row r="35" spans="1:16" x14ac:dyDescent="0.25">
      <c r="A35" s="21" t="s">
        <v>160</v>
      </c>
      <c r="B35">
        <v>21.6</v>
      </c>
      <c r="C35">
        <v>70</v>
      </c>
      <c r="D35">
        <v>2</v>
      </c>
      <c r="E35">
        <v>10</v>
      </c>
      <c r="F35">
        <v>30</v>
      </c>
      <c r="G35">
        <v>80</v>
      </c>
      <c r="I35">
        <v>60</v>
      </c>
      <c r="J35">
        <v>40</v>
      </c>
      <c r="K35">
        <v>33</v>
      </c>
      <c r="L35">
        <v>8</v>
      </c>
      <c r="M35">
        <v>25</v>
      </c>
      <c r="N35">
        <v>10</v>
      </c>
      <c r="O35">
        <v>85</v>
      </c>
    </row>
    <row r="36" spans="1:16" x14ac:dyDescent="0.25">
      <c r="A36" s="21" t="s">
        <v>161</v>
      </c>
      <c r="B36">
        <v>85</v>
      </c>
      <c r="C36">
        <v>85</v>
      </c>
      <c r="D36">
        <v>100</v>
      </c>
      <c r="E36">
        <v>90</v>
      </c>
      <c r="F36">
        <v>85</v>
      </c>
      <c r="G36">
        <v>90</v>
      </c>
      <c r="I36">
        <v>90</v>
      </c>
      <c r="J36">
        <v>93</v>
      </c>
      <c r="K36">
        <v>80</v>
      </c>
      <c r="L36">
        <v>90</v>
      </c>
      <c r="M36">
        <v>85</v>
      </c>
      <c r="N36">
        <v>80</v>
      </c>
      <c r="O36">
        <v>90</v>
      </c>
    </row>
    <row r="37" spans="1:16" x14ac:dyDescent="0.25">
      <c r="A37" s="21" t="s">
        <v>199</v>
      </c>
    </row>
    <row r="38" spans="1:16" x14ac:dyDescent="0.25">
      <c r="A38" s="21" t="s">
        <v>162</v>
      </c>
      <c r="B38">
        <v>0.3</v>
      </c>
      <c r="C38">
        <v>2</v>
      </c>
      <c r="E38">
        <v>1</v>
      </c>
      <c r="M38">
        <v>2.5</v>
      </c>
      <c r="N38">
        <v>4</v>
      </c>
      <c r="O38">
        <v>5</v>
      </c>
    </row>
    <row r="39" spans="1:16" x14ac:dyDescent="0.25">
      <c r="A39" s="21" t="s">
        <v>163</v>
      </c>
      <c r="B39">
        <v>1.2</v>
      </c>
      <c r="C39">
        <v>5</v>
      </c>
      <c r="E39">
        <v>20</v>
      </c>
      <c r="M39">
        <v>20</v>
      </c>
      <c r="N39">
        <v>15</v>
      </c>
      <c r="O39">
        <v>30</v>
      </c>
    </row>
    <row r="40" spans="1:16" x14ac:dyDescent="0.25">
      <c r="A40" s="21" t="s">
        <v>164</v>
      </c>
      <c r="B40">
        <v>95</v>
      </c>
      <c r="C40">
        <v>85</v>
      </c>
      <c r="E40">
        <v>90</v>
      </c>
      <c r="M40">
        <v>85</v>
      </c>
      <c r="N40">
        <v>80</v>
      </c>
      <c r="O40">
        <v>90</v>
      </c>
    </row>
    <row r="41" spans="1:16" x14ac:dyDescent="0.25">
      <c r="A41" s="21" t="s">
        <v>200</v>
      </c>
    </row>
    <row r="42" spans="1:16" x14ac:dyDescent="0.25">
      <c r="A42" s="21" t="s">
        <v>137</v>
      </c>
      <c r="B42">
        <v>0.9</v>
      </c>
      <c r="D42">
        <v>2</v>
      </c>
      <c r="E42">
        <v>1</v>
      </c>
      <c r="F42">
        <v>2.5</v>
      </c>
      <c r="G42">
        <v>2</v>
      </c>
      <c r="I42">
        <v>1</v>
      </c>
      <c r="J42">
        <v>1</v>
      </c>
      <c r="K42">
        <v>1.5</v>
      </c>
      <c r="L42">
        <v>0.5</v>
      </c>
      <c r="M42">
        <v>1.5</v>
      </c>
      <c r="N42">
        <v>1.5</v>
      </c>
      <c r="O42">
        <v>1</v>
      </c>
      <c r="P42">
        <v>6</v>
      </c>
    </row>
    <row r="43" spans="1:16" x14ac:dyDescent="0.25">
      <c r="A43" s="21" t="s">
        <v>138</v>
      </c>
      <c r="B43">
        <v>0.1</v>
      </c>
      <c r="D43">
        <v>1</v>
      </c>
      <c r="E43">
        <v>0.01</v>
      </c>
      <c r="F43">
        <v>0.4</v>
      </c>
      <c r="G43">
        <v>0.1</v>
      </c>
      <c r="I43">
        <v>0.75</v>
      </c>
      <c r="J43">
        <v>0.2</v>
      </c>
      <c r="K43">
        <v>0.5</v>
      </c>
      <c r="L43">
        <v>0.05</v>
      </c>
      <c r="M43">
        <v>0.05</v>
      </c>
      <c r="N43">
        <v>0.3</v>
      </c>
      <c r="O43">
        <v>0.1</v>
      </c>
      <c r="P43">
        <v>4</v>
      </c>
    </row>
    <row r="44" spans="1:16" x14ac:dyDescent="0.25">
      <c r="A44" s="21" t="s">
        <v>139</v>
      </c>
      <c r="B44">
        <v>0.7</v>
      </c>
      <c r="D44">
        <v>90</v>
      </c>
      <c r="E44">
        <v>2</v>
      </c>
      <c r="F44">
        <v>30</v>
      </c>
      <c r="G44">
        <v>20</v>
      </c>
      <c r="I44">
        <v>40</v>
      </c>
      <c r="J44">
        <v>20</v>
      </c>
      <c r="K44">
        <v>6</v>
      </c>
      <c r="L44">
        <v>6</v>
      </c>
      <c r="M44">
        <v>10</v>
      </c>
      <c r="N44">
        <v>95</v>
      </c>
      <c r="O44">
        <v>10</v>
      </c>
      <c r="P44">
        <v>100</v>
      </c>
    </row>
    <row r="45" spans="1:16" x14ac:dyDescent="0.25">
      <c r="A45" s="21" t="s">
        <v>140</v>
      </c>
      <c r="B45">
        <v>95</v>
      </c>
      <c r="D45">
        <v>85</v>
      </c>
      <c r="E45">
        <v>90</v>
      </c>
      <c r="F45">
        <v>80</v>
      </c>
      <c r="G45">
        <v>60</v>
      </c>
      <c r="I45">
        <v>75</v>
      </c>
      <c r="J45">
        <v>90</v>
      </c>
      <c r="K45">
        <v>80</v>
      </c>
      <c r="L45">
        <v>80</v>
      </c>
      <c r="M45">
        <v>75</v>
      </c>
      <c r="N45">
        <v>80</v>
      </c>
      <c r="O45">
        <v>80</v>
      </c>
      <c r="P45">
        <v>65</v>
      </c>
    </row>
    <row r="46" spans="1:16" x14ac:dyDescent="0.25">
      <c r="A46" s="21" t="s">
        <v>141</v>
      </c>
      <c r="B46">
        <v>0.9</v>
      </c>
      <c r="D46">
        <v>1</v>
      </c>
      <c r="E46">
        <v>0.5</v>
      </c>
      <c r="G46">
        <v>1</v>
      </c>
      <c r="K46">
        <v>1.5</v>
      </c>
      <c r="N46">
        <v>1.5</v>
      </c>
    </row>
    <row r="47" spans="1:16" x14ac:dyDescent="0.25">
      <c r="A47" s="21" t="s">
        <v>142</v>
      </c>
      <c r="B47">
        <v>0.1</v>
      </c>
      <c r="D47">
        <v>0.01</v>
      </c>
      <c r="E47">
        <v>0.02</v>
      </c>
      <c r="G47">
        <v>0.1</v>
      </c>
      <c r="K47">
        <v>0.1</v>
      </c>
      <c r="N47">
        <v>0.05</v>
      </c>
    </row>
    <row r="48" spans="1:16" x14ac:dyDescent="0.25">
      <c r="A48" s="21" t="s">
        <v>143</v>
      </c>
      <c r="B48">
        <v>0.2</v>
      </c>
      <c r="D48">
        <v>8</v>
      </c>
      <c r="E48">
        <v>5</v>
      </c>
      <c r="G48">
        <v>20</v>
      </c>
      <c r="K48">
        <v>1</v>
      </c>
      <c r="N48">
        <v>65</v>
      </c>
    </row>
    <row r="49" spans="1:14" x14ac:dyDescent="0.25">
      <c r="A49" s="21" t="s">
        <v>144</v>
      </c>
      <c r="B49">
        <v>85</v>
      </c>
      <c r="D49">
        <v>70</v>
      </c>
      <c r="E49">
        <v>90</v>
      </c>
      <c r="G49">
        <v>60</v>
      </c>
      <c r="K49">
        <v>75</v>
      </c>
      <c r="N49">
        <v>80</v>
      </c>
    </row>
    <row r="50" spans="1:14" x14ac:dyDescent="0.25">
      <c r="A50" s="21" t="s">
        <v>165</v>
      </c>
      <c r="B50">
        <v>4</v>
      </c>
      <c r="C50">
        <v>1</v>
      </c>
      <c r="E50">
        <v>0.5</v>
      </c>
      <c r="F50">
        <v>1</v>
      </c>
      <c r="G50">
        <v>0.5</v>
      </c>
      <c r="I50">
        <v>2</v>
      </c>
      <c r="J50">
        <v>0.2</v>
      </c>
      <c r="K50">
        <v>1</v>
      </c>
      <c r="L50">
        <v>3</v>
      </c>
      <c r="M50">
        <v>1</v>
      </c>
      <c r="N50">
        <v>0.5</v>
      </c>
    </row>
    <row r="51" spans="1:14" x14ac:dyDescent="0.25">
      <c r="A51" s="21" t="s">
        <v>166</v>
      </c>
      <c r="B51">
        <v>70</v>
      </c>
      <c r="C51">
        <v>50</v>
      </c>
      <c r="E51">
        <v>30</v>
      </c>
      <c r="F51">
        <v>40</v>
      </c>
      <c r="G51">
        <v>15</v>
      </c>
      <c r="I51">
        <v>2</v>
      </c>
      <c r="J51">
        <v>10</v>
      </c>
      <c r="K51">
        <v>30</v>
      </c>
      <c r="L51">
        <v>80</v>
      </c>
      <c r="M51">
        <v>25</v>
      </c>
      <c r="N51">
        <v>15</v>
      </c>
    </row>
    <row r="52" spans="1:14" x14ac:dyDescent="0.25">
      <c r="A52" s="21" t="s">
        <v>170</v>
      </c>
      <c r="B52">
        <v>2</v>
      </c>
      <c r="C52">
        <v>1</v>
      </c>
      <c r="E52">
        <v>0.5</v>
      </c>
      <c r="F52">
        <v>1</v>
      </c>
      <c r="G52">
        <v>0.3</v>
      </c>
      <c r="I52">
        <v>1.2</v>
      </c>
      <c r="J52">
        <v>0.2</v>
      </c>
      <c r="K52">
        <v>0.8</v>
      </c>
      <c r="L52">
        <v>4.2</v>
      </c>
      <c r="M52">
        <v>0.7</v>
      </c>
      <c r="N52">
        <v>0.14000000000000001</v>
      </c>
    </row>
    <row r="53" spans="1:14" x14ac:dyDescent="0.25">
      <c r="A53" s="21" t="s">
        <v>171</v>
      </c>
      <c r="B53">
        <v>1.5</v>
      </c>
      <c r="C53">
        <v>1</v>
      </c>
      <c r="E53">
        <v>0.2</v>
      </c>
      <c r="F53">
        <v>0.5</v>
      </c>
      <c r="G53">
        <v>0.4</v>
      </c>
      <c r="I53">
        <v>1.4</v>
      </c>
      <c r="J53">
        <v>0.4</v>
      </c>
      <c r="K53">
        <v>0.5</v>
      </c>
      <c r="L53">
        <v>3.3</v>
      </c>
      <c r="M53">
        <v>0.4</v>
      </c>
      <c r="N53">
        <v>0.16</v>
      </c>
    </row>
    <row r="54" spans="1:14" x14ac:dyDescent="0.25">
      <c r="A54" s="21" t="s">
        <v>172</v>
      </c>
      <c r="B54">
        <v>1</v>
      </c>
      <c r="C54">
        <v>0.5</v>
      </c>
      <c r="E54">
        <v>0.1</v>
      </c>
      <c r="F54">
        <v>0.3</v>
      </c>
      <c r="G54">
        <v>0.02</v>
      </c>
      <c r="I54">
        <v>0.5</v>
      </c>
      <c r="J54">
        <v>0.2</v>
      </c>
      <c r="K54">
        <v>0.4</v>
      </c>
      <c r="L54">
        <v>0.8</v>
      </c>
      <c r="M54">
        <v>0.02</v>
      </c>
      <c r="N54">
        <v>0.1</v>
      </c>
    </row>
    <row r="55" spans="1:14" x14ac:dyDescent="0.25">
      <c r="A55" s="21" t="s">
        <v>209</v>
      </c>
      <c r="B55">
        <v>6</v>
      </c>
      <c r="C55">
        <v>0</v>
      </c>
      <c r="E55">
        <v>1</v>
      </c>
      <c r="F55">
        <v>1.2</v>
      </c>
      <c r="G55">
        <v>0.5</v>
      </c>
      <c r="I55">
        <v>4</v>
      </c>
      <c r="J55">
        <v>0</v>
      </c>
      <c r="K55">
        <v>0.4</v>
      </c>
      <c r="L55">
        <v>4</v>
      </c>
      <c r="M55">
        <v>1.8</v>
      </c>
      <c r="N55">
        <v>0.2</v>
      </c>
    </row>
    <row r="56" spans="1:14" x14ac:dyDescent="0.25">
      <c r="A56" s="21" t="s">
        <v>208</v>
      </c>
      <c r="B56">
        <v>12</v>
      </c>
      <c r="C56">
        <v>0</v>
      </c>
      <c r="E56">
        <v>0</v>
      </c>
      <c r="F56">
        <v>0.5</v>
      </c>
      <c r="G56">
        <v>0</v>
      </c>
      <c r="I56">
        <v>2</v>
      </c>
      <c r="J56">
        <v>0</v>
      </c>
      <c r="K56">
        <v>0</v>
      </c>
      <c r="L56">
        <v>1</v>
      </c>
      <c r="M56">
        <v>1.8</v>
      </c>
      <c r="N56">
        <v>0.1</v>
      </c>
    </row>
    <row r="57" spans="1:14" x14ac:dyDescent="0.25">
      <c r="A57" s="21" t="s">
        <v>207</v>
      </c>
      <c r="B57">
        <v>0</v>
      </c>
      <c r="C57">
        <v>0</v>
      </c>
      <c r="E57">
        <v>0</v>
      </c>
      <c r="F57">
        <v>0.5</v>
      </c>
      <c r="G57">
        <v>0</v>
      </c>
      <c r="I57">
        <v>0</v>
      </c>
      <c r="J57">
        <v>0</v>
      </c>
      <c r="K57">
        <v>0</v>
      </c>
      <c r="L57">
        <v>6</v>
      </c>
      <c r="M57">
        <v>0</v>
      </c>
      <c r="N57">
        <v>0</v>
      </c>
    </row>
    <row r="58" spans="1:14" x14ac:dyDescent="0.25">
      <c r="A58" s="21" t="s">
        <v>206</v>
      </c>
      <c r="B58">
        <v>5</v>
      </c>
      <c r="E58">
        <v>0.5</v>
      </c>
      <c r="F58">
        <v>0.75</v>
      </c>
      <c r="I58">
        <v>1.6</v>
      </c>
      <c r="K58">
        <v>0.5</v>
      </c>
      <c r="L58">
        <v>2</v>
      </c>
      <c r="M58">
        <v>0.5</v>
      </c>
    </row>
    <row r="59" spans="1:14" x14ac:dyDescent="0.25">
      <c r="A59" s="21" t="s">
        <v>205</v>
      </c>
      <c r="B59">
        <v>11</v>
      </c>
      <c r="E59">
        <v>0</v>
      </c>
      <c r="F59">
        <v>0.3</v>
      </c>
      <c r="I59">
        <v>1</v>
      </c>
      <c r="K59">
        <v>0</v>
      </c>
      <c r="L59">
        <v>0.5</v>
      </c>
      <c r="M59">
        <v>0</v>
      </c>
    </row>
    <row r="60" spans="1:14" x14ac:dyDescent="0.25">
      <c r="A60" s="21" t="s">
        <v>204</v>
      </c>
      <c r="B60">
        <v>0</v>
      </c>
      <c r="E60">
        <v>0</v>
      </c>
      <c r="F60">
        <v>0</v>
      </c>
      <c r="I60">
        <v>0</v>
      </c>
      <c r="K60">
        <v>0</v>
      </c>
      <c r="L60">
        <v>0.5</v>
      </c>
      <c r="M60">
        <v>0</v>
      </c>
    </row>
    <row r="61" spans="1:14" x14ac:dyDescent="0.25">
      <c r="A61" s="21" t="s">
        <v>179</v>
      </c>
      <c r="B61">
        <v>9.6</v>
      </c>
      <c r="E61">
        <v>3.5</v>
      </c>
      <c r="I61">
        <v>15</v>
      </c>
    </row>
    <row r="62" spans="1:14" x14ac:dyDescent="0.25">
      <c r="A62" s="21" t="s">
        <v>180</v>
      </c>
      <c r="B62">
        <v>0.4</v>
      </c>
      <c r="E62">
        <v>2</v>
      </c>
      <c r="I62">
        <v>3</v>
      </c>
    </row>
    <row r="63" spans="1:14" x14ac:dyDescent="0.25">
      <c r="A63" s="21" t="s">
        <v>181</v>
      </c>
      <c r="B63">
        <v>115</v>
      </c>
      <c r="E63">
        <v>50</v>
      </c>
      <c r="I63">
        <v>5</v>
      </c>
    </row>
    <row r="64" spans="1:14" x14ac:dyDescent="0.25">
      <c r="A64" s="21" t="s">
        <v>176</v>
      </c>
      <c r="B64">
        <v>9.6</v>
      </c>
      <c r="E64">
        <v>3.5</v>
      </c>
      <c r="F64">
        <v>10</v>
      </c>
      <c r="G64">
        <v>10</v>
      </c>
      <c r="I64">
        <v>15</v>
      </c>
      <c r="M64">
        <v>10</v>
      </c>
    </row>
    <row r="65" spans="1:16" x14ac:dyDescent="0.25">
      <c r="A65" s="21" t="s">
        <v>177</v>
      </c>
      <c r="B65">
        <v>0.4</v>
      </c>
      <c r="E65">
        <v>2</v>
      </c>
      <c r="F65">
        <v>1</v>
      </c>
      <c r="G65">
        <v>1</v>
      </c>
      <c r="I65">
        <v>3</v>
      </c>
      <c r="M65">
        <v>0.5</v>
      </c>
    </row>
    <row r="66" spans="1:16" x14ac:dyDescent="0.25">
      <c r="A66" s="21" t="s">
        <v>178</v>
      </c>
      <c r="B66">
        <v>115</v>
      </c>
      <c r="E66">
        <v>50</v>
      </c>
      <c r="F66">
        <v>5</v>
      </c>
      <c r="G66">
        <v>3</v>
      </c>
      <c r="I66">
        <v>5</v>
      </c>
      <c r="M66">
        <v>80</v>
      </c>
    </row>
    <row r="67" spans="1:16" x14ac:dyDescent="0.25">
      <c r="A67" s="21" t="s">
        <v>173</v>
      </c>
    </row>
    <row r="68" spans="1:16" x14ac:dyDescent="0.25">
      <c r="A68" s="21" t="s">
        <v>174</v>
      </c>
    </row>
    <row r="69" spans="1:16" x14ac:dyDescent="0.25">
      <c r="A69" s="21" t="s">
        <v>175</v>
      </c>
    </row>
    <row r="70" spans="1:16" x14ac:dyDescent="0.25">
      <c r="A70" s="21" t="s">
        <v>167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1" t="s">
        <v>168</v>
      </c>
      <c r="B71">
        <v>0</v>
      </c>
      <c r="C71">
        <v>0</v>
      </c>
      <c r="D71">
        <v>0</v>
      </c>
      <c r="E71">
        <v>0</v>
      </c>
      <c r="F71">
        <v>0</v>
      </c>
      <c r="G71">
        <v>0</v>
      </c>
      <c r="I71">
        <v>0</v>
      </c>
      <c r="J71">
        <v>0</v>
      </c>
      <c r="K71">
        <v>0</v>
      </c>
      <c r="L71">
        <v>0</v>
      </c>
      <c r="M71">
        <v>0</v>
      </c>
      <c r="N71">
        <v>0</v>
      </c>
      <c r="O71">
        <v>0</v>
      </c>
      <c r="P71">
        <v>0</v>
      </c>
    </row>
    <row r="72" spans="1:16" ht="16.5" customHeight="1" x14ac:dyDescent="0.25">
      <c r="A72" s="21" t="s">
        <v>169</v>
      </c>
      <c r="B72">
        <v>0</v>
      </c>
      <c r="C72">
        <v>0</v>
      </c>
      <c r="D72">
        <v>0</v>
      </c>
      <c r="E72">
        <v>0</v>
      </c>
      <c r="F72">
        <v>0</v>
      </c>
      <c r="G72">
        <v>0</v>
      </c>
      <c r="I72">
        <v>0</v>
      </c>
      <c r="J72">
        <v>0</v>
      </c>
      <c r="K72">
        <v>0</v>
      </c>
      <c r="L72">
        <v>0</v>
      </c>
      <c r="M72">
        <v>0</v>
      </c>
      <c r="N72">
        <v>0</v>
      </c>
      <c r="O72">
        <v>0</v>
      </c>
      <c r="P72">
        <v>0</v>
      </c>
    </row>
    <row r="73" spans="1:16" x14ac:dyDescent="0.25">
      <c r="A73" s="21" t="s">
        <v>145</v>
      </c>
      <c r="F73">
        <v>90</v>
      </c>
      <c r="I73">
        <v>30</v>
      </c>
      <c r="M73">
        <v>93</v>
      </c>
      <c r="O73">
        <v>33</v>
      </c>
    </row>
    <row r="74" spans="1:16" x14ac:dyDescent="0.25">
      <c r="A74" s="21" t="s">
        <v>146</v>
      </c>
      <c r="C74">
        <v>100</v>
      </c>
      <c r="K74">
        <v>95</v>
      </c>
      <c r="L74">
        <v>100</v>
      </c>
      <c r="N74">
        <v>2</v>
      </c>
      <c r="O74">
        <v>33</v>
      </c>
    </row>
    <row r="75" spans="1:16" x14ac:dyDescent="0.25">
      <c r="A75" s="21" t="s">
        <v>147</v>
      </c>
      <c r="D75">
        <v>100</v>
      </c>
      <c r="I75">
        <v>20</v>
      </c>
      <c r="J75">
        <v>50</v>
      </c>
      <c r="K75">
        <v>5</v>
      </c>
      <c r="N75">
        <v>95</v>
      </c>
      <c r="P75">
        <v>100</v>
      </c>
    </row>
    <row r="76" spans="1:16" x14ac:dyDescent="0.25">
      <c r="A76" s="21" t="s">
        <v>148</v>
      </c>
      <c r="B76" s="1">
        <v>50</v>
      </c>
      <c r="F76">
        <v>10</v>
      </c>
      <c r="G76">
        <v>40</v>
      </c>
      <c r="I76">
        <v>25</v>
      </c>
      <c r="M76">
        <v>3</v>
      </c>
      <c r="N76">
        <v>3</v>
      </c>
      <c r="O76">
        <v>34</v>
      </c>
    </row>
    <row r="77" spans="1:16" x14ac:dyDescent="0.25">
      <c r="A77" s="21" t="s">
        <v>149</v>
      </c>
      <c r="B77" s="1">
        <v>50</v>
      </c>
      <c r="E77">
        <v>100</v>
      </c>
      <c r="I77">
        <v>25</v>
      </c>
      <c r="J77">
        <v>50</v>
      </c>
      <c r="M77">
        <v>2</v>
      </c>
    </row>
    <row r="78" spans="1:16" x14ac:dyDescent="0.25">
      <c r="A78" s="21" t="s">
        <v>150</v>
      </c>
      <c r="G78">
        <v>60</v>
      </c>
    </row>
    <row r="79" spans="1:16" x14ac:dyDescent="0.25">
      <c r="A79" s="21" t="s">
        <v>151</v>
      </c>
      <c r="M79">
        <v>5</v>
      </c>
    </row>
    <row r="80" spans="1:16" x14ac:dyDescent="0.25">
      <c r="A80" s="21" t="s">
        <v>152</v>
      </c>
      <c r="E80">
        <v>2</v>
      </c>
    </row>
    <row r="81" spans="1:16" x14ac:dyDescent="0.25">
      <c r="A81" s="21" t="s">
        <v>153</v>
      </c>
      <c r="E81">
        <v>5</v>
      </c>
    </row>
    <row r="82" spans="1:16" x14ac:dyDescent="0.25">
      <c r="A82" s="21" t="s">
        <v>201</v>
      </c>
    </row>
    <row r="83" spans="1:16" x14ac:dyDescent="0.25">
      <c r="A83" s="21" t="s">
        <v>154</v>
      </c>
      <c r="B83">
        <v>0.2</v>
      </c>
      <c r="C83">
        <v>1</v>
      </c>
      <c r="D83">
        <v>2.5</v>
      </c>
      <c r="E83">
        <v>1</v>
      </c>
      <c r="F83">
        <v>1.5</v>
      </c>
      <c r="G83">
        <v>2</v>
      </c>
      <c r="I83">
        <v>0.7</v>
      </c>
      <c r="J83">
        <v>0.2</v>
      </c>
      <c r="K83">
        <v>1.2</v>
      </c>
      <c r="L83">
        <v>1.8</v>
      </c>
      <c r="M83">
        <v>2</v>
      </c>
      <c r="N83">
        <v>0.5</v>
      </c>
      <c r="O83">
        <v>2</v>
      </c>
      <c r="P83">
        <v>1.5</v>
      </c>
    </row>
    <row r="84" spans="1:16" x14ac:dyDescent="0.25">
      <c r="A84" s="21" t="s">
        <v>155</v>
      </c>
      <c r="B84">
        <v>70</v>
      </c>
      <c r="C84">
        <v>60</v>
      </c>
      <c r="D84">
        <v>5</v>
      </c>
      <c r="E84">
        <v>15</v>
      </c>
      <c r="F84">
        <v>90</v>
      </c>
      <c r="G84">
        <v>70</v>
      </c>
      <c r="I84">
        <v>90</v>
      </c>
      <c r="J84">
        <v>10</v>
      </c>
      <c r="K84">
        <v>34</v>
      </c>
      <c r="L84">
        <v>98</v>
      </c>
      <c r="M84">
        <v>90</v>
      </c>
      <c r="N84">
        <v>90</v>
      </c>
      <c r="O84">
        <v>50</v>
      </c>
      <c r="P84">
        <v>90</v>
      </c>
    </row>
    <row r="85" spans="1:16" x14ac:dyDescent="0.25">
      <c r="A85" s="21" t="s">
        <v>202</v>
      </c>
    </row>
    <row r="86" spans="1:16" x14ac:dyDescent="0.25">
      <c r="A86" s="21" t="s">
        <v>156</v>
      </c>
      <c r="E86">
        <v>2.5</v>
      </c>
      <c r="F86">
        <v>1</v>
      </c>
      <c r="I86">
        <v>0.2</v>
      </c>
      <c r="O86">
        <v>2</v>
      </c>
    </row>
    <row r="87" spans="1:16" x14ac:dyDescent="0.25">
      <c r="A87" s="21" t="s">
        <v>157</v>
      </c>
      <c r="E87">
        <v>80</v>
      </c>
      <c r="F87">
        <v>5</v>
      </c>
      <c r="I87">
        <v>1.5</v>
      </c>
      <c r="O87">
        <v>5</v>
      </c>
    </row>
    <row r="88" spans="1:16" x14ac:dyDescent="0.25">
      <c r="A88" s="21" t="s">
        <v>203</v>
      </c>
    </row>
    <row r="89" spans="1:16" x14ac:dyDescent="0.25">
      <c r="A89" s="21" t="s">
        <v>130</v>
      </c>
      <c r="C89">
        <v>0.2</v>
      </c>
      <c r="E89">
        <v>2</v>
      </c>
      <c r="O89">
        <v>5</v>
      </c>
      <c r="P89">
        <v>6</v>
      </c>
    </row>
    <row r="90" spans="1:16" x14ac:dyDescent="0.25">
      <c r="A90" s="21" t="s">
        <v>131</v>
      </c>
      <c r="C90">
        <v>60</v>
      </c>
      <c r="E90">
        <v>90</v>
      </c>
      <c r="O90">
        <v>100</v>
      </c>
      <c r="P90">
        <v>50</v>
      </c>
    </row>
    <row r="91" spans="1:16" x14ac:dyDescent="0.25">
      <c r="A91" s="21" t="s">
        <v>210</v>
      </c>
    </row>
    <row r="92" spans="1:16" x14ac:dyDescent="0.25">
      <c r="A92" s="21" t="s">
        <v>132</v>
      </c>
      <c r="B92">
        <v>0.5</v>
      </c>
      <c r="C92">
        <v>0.4</v>
      </c>
      <c r="D92">
        <v>0.2</v>
      </c>
      <c r="E92">
        <v>4</v>
      </c>
      <c r="F92">
        <v>1</v>
      </c>
      <c r="G92">
        <v>1.5</v>
      </c>
      <c r="I92">
        <v>2</v>
      </c>
      <c r="J92">
        <v>0.2</v>
      </c>
      <c r="L92">
        <v>1.7</v>
      </c>
      <c r="M92">
        <v>0.7</v>
      </c>
      <c r="N92">
        <v>0.5</v>
      </c>
      <c r="O92">
        <v>5</v>
      </c>
      <c r="P92">
        <v>6</v>
      </c>
    </row>
    <row r="93" spans="1:16" x14ac:dyDescent="0.25">
      <c r="A93" s="21" t="s">
        <v>133</v>
      </c>
      <c r="B93">
        <v>70</v>
      </c>
      <c r="C93">
        <v>60</v>
      </c>
      <c r="D93">
        <v>70</v>
      </c>
      <c r="E93">
        <v>100</v>
      </c>
      <c r="F93">
        <v>90</v>
      </c>
      <c r="G93">
        <v>70</v>
      </c>
      <c r="I93">
        <v>80</v>
      </c>
      <c r="J93">
        <v>10</v>
      </c>
      <c r="L93">
        <v>98</v>
      </c>
      <c r="M93">
        <v>85</v>
      </c>
      <c r="N93">
        <v>20</v>
      </c>
      <c r="O93">
        <v>80</v>
      </c>
      <c r="P93">
        <v>50</v>
      </c>
    </row>
    <row r="94" spans="1:16" x14ac:dyDescent="0.25">
      <c r="A94" s="21" t="s">
        <v>211</v>
      </c>
    </row>
    <row r="95" spans="1:16" x14ac:dyDescent="0.25">
      <c r="A95" s="21" t="s">
        <v>127</v>
      </c>
      <c r="I95">
        <v>2</v>
      </c>
      <c r="J95">
        <v>0.8</v>
      </c>
      <c r="L95">
        <v>3</v>
      </c>
      <c r="M95">
        <v>5</v>
      </c>
    </row>
    <row r="96" spans="1:16" x14ac:dyDescent="0.25">
      <c r="A96" s="21" t="s">
        <v>128</v>
      </c>
      <c r="I96">
        <v>2.5499999999999998</v>
      </c>
      <c r="J96">
        <v>0.72</v>
      </c>
      <c r="L96">
        <v>3</v>
      </c>
      <c r="M96">
        <v>1.5</v>
      </c>
    </row>
    <row r="97" spans="1:13" x14ac:dyDescent="0.25">
      <c r="A97" s="21" t="s">
        <v>129</v>
      </c>
      <c r="I97">
        <v>0.5</v>
      </c>
      <c r="J97">
        <v>2.5</v>
      </c>
      <c r="L97">
        <v>0.66</v>
      </c>
      <c r="M97">
        <v>0.75</v>
      </c>
    </row>
    <row r="98" spans="1:13" x14ac:dyDescent="0.25">
      <c r="A98" s="21" t="s">
        <v>212</v>
      </c>
    </row>
    <row r="99" spans="1:13" x14ac:dyDescent="0.25">
      <c r="A99" s="21" t="s">
        <v>134</v>
      </c>
      <c r="E99">
        <v>18</v>
      </c>
    </row>
    <row r="100" spans="1:13" x14ac:dyDescent="0.25">
      <c r="A100" s="21" t="s">
        <v>135</v>
      </c>
      <c r="E100">
        <v>1</v>
      </c>
    </row>
    <row r="101" spans="1:13" x14ac:dyDescent="0.25">
      <c r="A101" s="21" t="s">
        <v>136</v>
      </c>
      <c r="E101">
        <v>5</v>
      </c>
    </row>
    <row r="102" spans="1:13" x14ac:dyDescent="0.25">
      <c r="A102" s="21" t="s">
        <v>213</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C1" zoomScale="75" zoomScaleNormal="75" workbookViewId="0">
      <selection activeCell="F2" sqref="F2:H2"/>
    </sheetView>
  </sheetViews>
  <sheetFormatPr defaultRowHeight="15" x14ac:dyDescent="0.25"/>
  <cols>
    <col min="1" max="1" width="57.85546875" customWidth="1"/>
    <col min="2" max="2" width="37.42578125" customWidth="1"/>
    <col min="3" max="3" width="49.42578125" customWidth="1"/>
    <col min="4" max="4" width="39.7109375" customWidth="1"/>
    <col min="5" max="24" width="9.140625" customWidth="1"/>
    <col min="26" max="28" width="9.140625" customWidth="1"/>
  </cols>
  <sheetData>
    <row r="1" spans="1:28" s="13" customFormat="1" x14ac:dyDescent="0.25">
      <c r="A1" s="4"/>
      <c r="B1" s="38"/>
      <c r="C1" s="6"/>
      <c r="D1" s="7"/>
      <c r="F1" s="14"/>
      <c r="G1" s="18"/>
      <c r="H1" s="19"/>
      <c r="J1" s="14"/>
      <c r="K1" s="18"/>
      <c r="L1" s="19"/>
      <c r="N1" s="14"/>
      <c r="O1" s="18"/>
      <c r="P1" s="19"/>
      <c r="R1" s="14"/>
      <c r="S1" s="18"/>
      <c r="T1" s="19"/>
      <c r="V1" s="14"/>
      <c r="W1" s="18"/>
      <c r="X1" s="19"/>
      <c r="Z1" s="14"/>
      <c r="AA1" s="18"/>
      <c r="AB1" s="19"/>
    </row>
    <row r="2" spans="1:28" s="15" customFormat="1" x14ac:dyDescent="0.25">
      <c r="A2" s="16" t="s">
        <v>53</v>
      </c>
      <c r="B2" s="39" t="s">
        <v>236</v>
      </c>
      <c r="C2" s="2" t="s">
        <v>237</v>
      </c>
      <c r="D2" s="3" t="s">
        <v>238</v>
      </c>
      <c r="E2" s="15" t="s">
        <v>39</v>
      </c>
      <c r="F2" s="17">
        <v>511</v>
      </c>
      <c r="G2" s="18">
        <v>512</v>
      </c>
      <c r="H2" s="19">
        <v>513</v>
      </c>
      <c r="I2" s="15" t="s">
        <v>40</v>
      </c>
      <c r="J2" s="17">
        <v>511</v>
      </c>
      <c r="K2" s="18">
        <v>512</v>
      </c>
      <c r="L2" s="19">
        <v>513</v>
      </c>
      <c r="M2" s="15" t="s">
        <v>41</v>
      </c>
      <c r="N2" s="17">
        <v>511</v>
      </c>
      <c r="O2" s="18">
        <v>512</v>
      </c>
      <c r="P2" s="19">
        <v>513</v>
      </c>
      <c r="Q2" s="15" t="s">
        <v>46</v>
      </c>
      <c r="R2" s="17">
        <v>511</v>
      </c>
      <c r="S2" s="18">
        <v>512</v>
      </c>
      <c r="T2" s="19">
        <v>513</v>
      </c>
      <c r="U2" s="15" t="s">
        <v>47</v>
      </c>
      <c r="V2" s="17">
        <v>511</v>
      </c>
      <c r="W2" s="18">
        <v>512</v>
      </c>
      <c r="X2" s="19">
        <v>513</v>
      </c>
      <c r="Y2" s="15" t="s">
        <v>52</v>
      </c>
      <c r="Z2" s="17">
        <v>511</v>
      </c>
      <c r="AA2" s="18">
        <v>512</v>
      </c>
      <c r="AB2" s="19">
        <v>513</v>
      </c>
    </row>
    <row r="3" spans="1:28" s="13" customFormat="1" x14ac:dyDescent="0.25">
      <c r="A3" s="21" t="str">
        <f>Specs!A3</f>
        <v>eCANOPY_TREES_TOTAL_PERCENT_COVER</v>
      </c>
      <c r="B3" s="5">
        <v>0.9</v>
      </c>
      <c r="C3" s="6">
        <v>0.95</v>
      </c>
      <c r="D3" s="7"/>
      <c r="E3" s="13">
        <v>40</v>
      </c>
      <c r="F3" s="14">
        <f>$B3*E3</f>
        <v>36</v>
      </c>
      <c r="G3" s="18">
        <f>$C3*F3</f>
        <v>34.199999999999996</v>
      </c>
      <c r="H3" s="19">
        <f>G3</f>
        <v>34.199999999999996</v>
      </c>
      <c r="J3" s="14">
        <f>$B3*I3</f>
        <v>0</v>
      </c>
      <c r="K3" s="18">
        <f>$C3*J3</f>
        <v>0</v>
      </c>
      <c r="L3" s="19">
        <f>K3</f>
        <v>0</v>
      </c>
      <c r="N3" s="14">
        <f>$B3*M3</f>
        <v>0</v>
      </c>
      <c r="O3" s="18">
        <f>$C3*N3</f>
        <v>0</v>
      </c>
      <c r="P3" s="19">
        <f>O3</f>
        <v>0</v>
      </c>
      <c r="Q3" s="13">
        <v>80</v>
      </c>
      <c r="R3" s="14">
        <f>$B3*Q3</f>
        <v>72</v>
      </c>
      <c r="S3" s="18">
        <f>$C3*R3</f>
        <v>68.399999999999991</v>
      </c>
      <c r="T3" s="19">
        <f>S3</f>
        <v>68.399999999999991</v>
      </c>
      <c r="U3" s="13">
        <v>85</v>
      </c>
      <c r="V3" s="14">
        <f>$B3*U3</f>
        <v>76.5</v>
      </c>
      <c r="W3" s="18">
        <f>$C3*V3</f>
        <v>72.674999999999997</v>
      </c>
      <c r="X3" s="19">
        <f>W3</f>
        <v>72.674999999999997</v>
      </c>
      <c r="Y3" s="13">
        <v>60</v>
      </c>
      <c r="Z3" s="14">
        <f>$B3*Y3</f>
        <v>54</v>
      </c>
      <c r="AA3" s="18">
        <f>$C3*Z3</f>
        <v>51.3</v>
      </c>
      <c r="AB3" s="19">
        <f>AA3</f>
        <v>51.3</v>
      </c>
    </row>
    <row r="4" spans="1:28" s="13" customFormat="1" x14ac:dyDescent="0.25">
      <c r="A4" s="21" t="str">
        <f>Specs!A4</f>
        <v>eCANOPY_TREES_OVERSTORY_DIAMETER_AT_BREAST_HEIGHT</v>
      </c>
      <c r="B4" s="5"/>
      <c r="C4" s="6"/>
      <c r="D4" s="7"/>
      <c r="E4" s="13">
        <v>9.6</v>
      </c>
      <c r="F4" s="14">
        <f>E4</f>
        <v>9.6</v>
      </c>
      <c r="G4" s="18">
        <f t="shared" ref="G4" si="0">F4</f>
        <v>9.6</v>
      </c>
      <c r="H4" s="19">
        <f t="shared" ref="H4:H18" si="1">G4</f>
        <v>9.6</v>
      </c>
      <c r="J4" s="14">
        <f>I4</f>
        <v>0</v>
      </c>
      <c r="K4" s="18">
        <f t="shared" ref="K4:K6" si="2">J4</f>
        <v>0</v>
      </c>
      <c r="L4" s="19">
        <f t="shared" ref="L4:L18" si="3">K4</f>
        <v>0</v>
      </c>
      <c r="N4" s="14">
        <f>M4</f>
        <v>0</v>
      </c>
      <c r="O4" s="18">
        <f t="shared" ref="O4:O6" si="4">N4</f>
        <v>0</v>
      </c>
      <c r="P4" s="19">
        <f t="shared" ref="P4:P18" si="5">O4</f>
        <v>0</v>
      </c>
      <c r="Q4" s="13">
        <v>2.9</v>
      </c>
      <c r="R4" s="14">
        <f>Q4</f>
        <v>2.9</v>
      </c>
      <c r="S4" s="18">
        <f t="shared" ref="S4:S6" si="6">R4</f>
        <v>2.9</v>
      </c>
      <c r="T4" s="19">
        <f t="shared" ref="T4:T18" si="7">S4</f>
        <v>2.9</v>
      </c>
      <c r="U4" s="13">
        <v>14</v>
      </c>
      <c r="V4" s="14">
        <f>U4</f>
        <v>14</v>
      </c>
      <c r="W4" s="18">
        <f t="shared" ref="W4:W6" si="8">V4</f>
        <v>14</v>
      </c>
      <c r="X4" s="19">
        <f t="shared" ref="X4:X18" si="9">W4</f>
        <v>14</v>
      </c>
      <c r="Y4" s="13">
        <v>12</v>
      </c>
      <c r="Z4" s="14">
        <f>Y4</f>
        <v>12</v>
      </c>
      <c r="AA4" s="18">
        <f t="shared" ref="AA4:AA6" si="10">Z4</f>
        <v>12</v>
      </c>
      <c r="AB4" s="19">
        <f t="shared" ref="AB4:AB18" si="11">AA4</f>
        <v>12</v>
      </c>
    </row>
    <row r="5" spans="1:28" s="13" customFormat="1" x14ac:dyDescent="0.25">
      <c r="A5" s="21" t="str">
        <f>Specs!A5</f>
        <v>eCANOPY_TREES_OVERSTORY_HEIGHT_TO_LIVE_CROWN</v>
      </c>
      <c r="B5" s="5">
        <v>1.1000000000000001</v>
      </c>
      <c r="C5" s="6"/>
      <c r="D5" s="7"/>
      <c r="E5" s="13">
        <v>20</v>
      </c>
      <c r="F5" s="14">
        <f>$B5*E5</f>
        <v>22</v>
      </c>
      <c r="G5" s="18">
        <f t="shared" ref="G5:G18" si="12">F5</f>
        <v>22</v>
      </c>
      <c r="H5" s="19">
        <f t="shared" si="1"/>
        <v>22</v>
      </c>
      <c r="J5" s="14">
        <f>$B5*I5</f>
        <v>0</v>
      </c>
      <c r="K5" s="18">
        <f t="shared" si="2"/>
        <v>0</v>
      </c>
      <c r="L5" s="19">
        <f t="shared" si="3"/>
        <v>0</v>
      </c>
      <c r="N5" s="14">
        <f>$B5*M5</f>
        <v>0</v>
      </c>
      <c r="O5" s="18">
        <f t="shared" si="4"/>
        <v>0</v>
      </c>
      <c r="P5" s="19">
        <f t="shared" si="5"/>
        <v>0</v>
      </c>
      <c r="Q5" s="13">
        <v>4</v>
      </c>
      <c r="R5" s="14">
        <f>$B5*Q5</f>
        <v>4.4000000000000004</v>
      </c>
      <c r="S5" s="18">
        <f t="shared" si="6"/>
        <v>4.4000000000000004</v>
      </c>
      <c r="T5" s="19">
        <f t="shared" si="7"/>
        <v>4.4000000000000004</v>
      </c>
      <c r="U5" s="13">
        <v>20</v>
      </c>
      <c r="V5" s="14">
        <f>$B5*U5</f>
        <v>22</v>
      </c>
      <c r="W5" s="18">
        <f t="shared" si="8"/>
        <v>22</v>
      </c>
      <c r="X5" s="19">
        <f t="shared" si="9"/>
        <v>22</v>
      </c>
      <c r="Y5" s="13">
        <v>55</v>
      </c>
      <c r="Z5" s="14">
        <f>$B5*Y5</f>
        <v>60.500000000000007</v>
      </c>
      <c r="AA5" s="18">
        <f t="shared" si="10"/>
        <v>60.500000000000007</v>
      </c>
      <c r="AB5" s="19">
        <f t="shared" si="11"/>
        <v>60.500000000000007</v>
      </c>
    </row>
    <row r="6" spans="1:28" s="13" customFormat="1" x14ac:dyDescent="0.25">
      <c r="A6" s="21" t="str">
        <f>Specs!A6</f>
        <v>eCANOPY_TREES_OVERSTORY_HEIGHT</v>
      </c>
      <c r="B6" s="5"/>
      <c r="C6" s="6"/>
      <c r="D6" s="7"/>
      <c r="E6" s="13">
        <v>100</v>
      </c>
      <c r="F6" s="14">
        <f t="shared" ref="F6:F16" si="13">E6</f>
        <v>100</v>
      </c>
      <c r="G6" s="18">
        <f t="shared" si="12"/>
        <v>100</v>
      </c>
      <c r="H6" s="19">
        <f t="shared" si="1"/>
        <v>100</v>
      </c>
      <c r="J6" s="14">
        <f t="shared" ref="J6" si="14">I6</f>
        <v>0</v>
      </c>
      <c r="K6" s="18">
        <f t="shared" si="2"/>
        <v>0</v>
      </c>
      <c r="L6" s="19">
        <f t="shared" si="3"/>
        <v>0</v>
      </c>
      <c r="N6" s="14">
        <f t="shared" ref="N6" si="15">M6</f>
        <v>0</v>
      </c>
      <c r="O6" s="18">
        <f t="shared" si="4"/>
        <v>0</v>
      </c>
      <c r="P6" s="19">
        <f t="shared" si="5"/>
        <v>0</v>
      </c>
      <c r="Q6" s="13">
        <v>25</v>
      </c>
      <c r="R6" s="14">
        <f t="shared" ref="R6" si="16">Q6</f>
        <v>25</v>
      </c>
      <c r="S6" s="18">
        <f t="shared" si="6"/>
        <v>25</v>
      </c>
      <c r="T6" s="19">
        <f t="shared" si="7"/>
        <v>25</v>
      </c>
      <c r="U6" s="13">
        <v>60</v>
      </c>
      <c r="V6" s="14">
        <f t="shared" ref="V6" si="17">U6</f>
        <v>60</v>
      </c>
      <c r="W6" s="18">
        <f t="shared" si="8"/>
        <v>60</v>
      </c>
      <c r="X6" s="19">
        <f t="shared" si="9"/>
        <v>60</v>
      </c>
      <c r="Y6" s="13">
        <v>78</v>
      </c>
      <c r="Z6" s="14">
        <f t="shared" ref="Z6" si="18">Y6</f>
        <v>78</v>
      </c>
      <c r="AA6" s="18">
        <f t="shared" si="10"/>
        <v>78</v>
      </c>
      <c r="AB6" s="19">
        <f t="shared" si="11"/>
        <v>78</v>
      </c>
    </row>
    <row r="7" spans="1:28" s="13" customFormat="1" x14ac:dyDescent="0.25">
      <c r="A7" s="21" t="str">
        <f>Specs!A7</f>
        <v>eCANOPY_TREES_OVERSTORY_PERCENT_COVER</v>
      </c>
      <c r="B7" s="5">
        <v>0.9</v>
      </c>
      <c r="C7" s="6">
        <v>0.95</v>
      </c>
      <c r="D7" s="7"/>
      <c r="E7" s="13">
        <v>40</v>
      </c>
      <c r="F7" s="14">
        <f>$B7*E7</f>
        <v>36</v>
      </c>
      <c r="G7" s="18">
        <f>$C7*F7</f>
        <v>34.199999999999996</v>
      </c>
      <c r="H7" s="19">
        <f t="shared" si="1"/>
        <v>34.199999999999996</v>
      </c>
      <c r="J7" s="14">
        <f>$B7*I7</f>
        <v>0</v>
      </c>
      <c r="K7" s="18">
        <f>$C7*J7</f>
        <v>0</v>
      </c>
      <c r="L7" s="19">
        <f t="shared" si="3"/>
        <v>0</v>
      </c>
      <c r="N7" s="14">
        <f>$B7*M7</f>
        <v>0</v>
      </c>
      <c r="O7" s="18">
        <f>$C7*N7</f>
        <v>0</v>
      </c>
      <c r="P7" s="19">
        <f t="shared" si="5"/>
        <v>0</v>
      </c>
      <c r="Q7" s="13">
        <v>80</v>
      </c>
      <c r="R7" s="14">
        <f>$B7*Q7</f>
        <v>72</v>
      </c>
      <c r="S7" s="18">
        <f>$C7*R7</f>
        <v>68.399999999999991</v>
      </c>
      <c r="T7" s="19">
        <f t="shared" si="7"/>
        <v>68.399999999999991</v>
      </c>
      <c r="U7" s="13">
        <v>50</v>
      </c>
      <c r="V7" s="14">
        <f>$B7*U7</f>
        <v>45</v>
      </c>
      <c r="W7" s="18">
        <f>$C7*V7</f>
        <v>42.75</v>
      </c>
      <c r="X7" s="19">
        <f t="shared" si="9"/>
        <v>42.75</v>
      </c>
      <c r="Y7" s="13">
        <v>50</v>
      </c>
      <c r="Z7" s="14">
        <f>$B7*Y7</f>
        <v>45</v>
      </c>
      <c r="AA7" s="18">
        <f>$C7*Z7</f>
        <v>42.75</v>
      </c>
      <c r="AB7" s="19">
        <f t="shared" si="11"/>
        <v>42.75</v>
      </c>
    </row>
    <row r="8" spans="1:28" s="13" customFormat="1" x14ac:dyDescent="0.25">
      <c r="A8" s="21" t="str">
        <f>Specs!A8</f>
        <v>eCANOPY_TREES_OVERSTORY_STEM_DENSITY</v>
      </c>
      <c r="B8" s="5">
        <v>0.9</v>
      </c>
      <c r="C8" s="6">
        <v>0.95</v>
      </c>
      <c r="D8" s="7"/>
      <c r="E8" s="13">
        <v>12</v>
      </c>
      <c r="F8" s="14">
        <f>$B8*E8</f>
        <v>10.8</v>
      </c>
      <c r="G8" s="18">
        <f>$C8*F8</f>
        <v>10.26</v>
      </c>
      <c r="H8" s="19">
        <f t="shared" si="1"/>
        <v>10.26</v>
      </c>
      <c r="J8" s="14">
        <f>$B8*I8</f>
        <v>0</v>
      </c>
      <c r="K8" s="18">
        <f>$C8*J8</f>
        <v>0</v>
      </c>
      <c r="L8" s="19">
        <f t="shared" si="3"/>
        <v>0</v>
      </c>
      <c r="N8" s="14">
        <f>$B8*M8</f>
        <v>0</v>
      </c>
      <c r="O8" s="18">
        <f>$C8*N8</f>
        <v>0</v>
      </c>
      <c r="P8" s="19">
        <f t="shared" si="5"/>
        <v>0</v>
      </c>
      <c r="Q8" s="13">
        <v>3500</v>
      </c>
      <c r="R8" s="14">
        <f>$B8*Q8</f>
        <v>3150</v>
      </c>
      <c r="S8" s="18">
        <f>$C8*R8</f>
        <v>2992.5</v>
      </c>
      <c r="T8" s="19">
        <f t="shared" si="7"/>
        <v>2992.5</v>
      </c>
      <c r="U8" s="13">
        <v>45</v>
      </c>
      <c r="V8" s="14">
        <f>$B8*U8</f>
        <v>40.5</v>
      </c>
      <c r="W8" s="18">
        <f>$C8*V8</f>
        <v>38.475000000000001</v>
      </c>
      <c r="X8" s="19">
        <f t="shared" si="9"/>
        <v>38.475000000000001</v>
      </c>
      <c r="Y8" s="13">
        <v>100</v>
      </c>
      <c r="Z8" s="14">
        <f>$B8*Y8</f>
        <v>90</v>
      </c>
      <c r="AA8" s="18">
        <f>$C8*Z8</f>
        <v>85.5</v>
      </c>
      <c r="AB8" s="19">
        <f t="shared" si="11"/>
        <v>85.5</v>
      </c>
    </row>
    <row r="9" spans="1:28" s="13" customFormat="1" x14ac:dyDescent="0.25">
      <c r="A9" s="21" t="str">
        <f>Specs!A9</f>
        <v>eCANOPY_TREES_MIDSTORY_DIAMETER_AT_BREAST_HEIGHT</v>
      </c>
      <c r="B9" s="5"/>
      <c r="C9" s="6"/>
      <c r="D9" s="7"/>
      <c r="F9" s="14">
        <f t="shared" si="13"/>
        <v>0</v>
      </c>
      <c r="G9" s="18">
        <f t="shared" si="12"/>
        <v>0</v>
      </c>
      <c r="H9" s="19">
        <f t="shared" si="1"/>
        <v>0</v>
      </c>
      <c r="J9" s="14">
        <f t="shared" ref="J9" si="19">I9</f>
        <v>0</v>
      </c>
      <c r="K9" s="18">
        <f t="shared" ref="K9:K11" si="20">J9</f>
        <v>0</v>
      </c>
      <c r="L9" s="19">
        <f t="shared" si="3"/>
        <v>0</v>
      </c>
      <c r="N9" s="14">
        <f t="shared" ref="N9" si="21">M9</f>
        <v>0</v>
      </c>
      <c r="O9" s="18">
        <f t="shared" ref="O9:O11" si="22">N9</f>
        <v>0</v>
      </c>
      <c r="P9" s="19">
        <f t="shared" si="5"/>
        <v>0</v>
      </c>
      <c r="R9" s="14">
        <f t="shared" ref="R9" si="23">Q9</f>
        <v>0</v>
      </c>
      <c r="S9" s="18">
        <f t="shared" ref="S9:S11" si="24">R9</f>
        <v>0</v>
      </c>
      <c r="T9" s="19">
        <f t="shared" si="7"/>
        <v>0</v>
      </c>
      <c r="U9" s="13">
        <v>7.5</v>
      </c>
      <c r="V9" s="14">
        <f t="shared" ref="V9" si="25">U9</f>
        <v>7.5</v>
      </c>
      <c r="W9" s="18">
        <f t="shared" ref="W9:W11" si="26">V9</f>
        <v>7.5</v>
      </c>
      <c r="X9" s="19">
        <f t="shared" si="9"/>
        <v>7.5</v>
      </c>
      <c r="Z9" s="14">
        <f t="shared" ref="Z9" si="27">Y9</f>
        <v>0</v>
      </c>
      <c r="AA9" s="18">
        <f t="shared" ref="AA9:AA11" si="28">Z9</f>
        <v>0</v>
      </c>
      <c r="AB9" s="19">
        <f t="shared" si="11"/>
        <v>0</v>
      </c>
    </row>
    <row r="10" spans="1:28" s="13" customFormat="1" x14ac:dyDescent="0.25">
      <c r="A10" s="21" t="str">
        <f>Specs!A10</f>
        <v>eCANOPY_TREES_MIDSTORY_HEIGHT_TO_LIVE_CROWN</v>
      </c>
      <c r="B10" s="5">
        <v>1.1000000000000001</v>
      </c>
      <c r="C10" s="6"/>
      <c r="D10" s="7"/>
      <c r="F10" s="14">
        <f>$B10*E10</f>
        <v>0</v>
      </c>
      <c r="G10" s="18">
        <f t="shared" si="12"/>
        <v>0</v>
      </c>
      <c r="H10" s="19">
        <f t="shared" si="1"/>
        <v>0</v>
      </c>
      <c r="J10" s="14">
        <f>$B10*I10</f>
        <v>0</v>
      </c>
      <c r="K10" s="18">
        <f t="shared" si="20"/>
        <v>0</v>
      </c>
      <c r="L10" s="19">
        <f t="shared" si="3"/>
        <v>0</v>
      </c>
      <c r="N10" s="14">
        <f>$B10*M10</f>
        <v>0</v>
      </c>
      <c r="O10" s="18">
        <f t="shared" si="22"/>
        <v>0</v>
      </c>
      <c r="P10" s="19">
        <f t="shared" si="5"/>
        <v>0</v>
      </c>
      <c r="R10" s="14">
        <f>$B10*Q10</f>
        <v>0</v>
      </c>
      <c r="S10" s="18">
        <f t="shared" si="24"/>
        <v>0</v>
      </c>
      <c r="T10" s="19">
        <f t="shared" si="7"/>
        <v>0</v>
      </c>
      <c r="U10" s="13">
        <v>10</v>
      </c>
      <c r="V10" s="14">
        <f>$B10*U10</f>
        <v>11</v>
      </c>
      <c r="W10" s="18">
        <f t="shared" si="26"/>
        <v>11</v>
      </c>
      <c r="X10" s="19">
        <f t="shared" si="9"/>
        <v>11</v>
      </c>
      <c r="Z10" s="14">
        <f>$B10*Y10</f>
        <v>0</v>
      </c>
      <c r="AA10" s="18">
        <f t="shared" si="28"/>
        <v>0</v>
      </c>
      <c r="AB10" s="19">
        <f t="shared" si="11"/>
        <v>0</v>
      </c>
    </row>
    <row r="11" spans="1:28" s="13" customFormat="1" x14ac:dyDescent="0.25">
      <c r="A11" s="21" t="str">
        <f>Specs!A11</f>
        <v>eCANOPY_TREES_MIDSTORY_HEIGHT</v>
      </c>
      <c r="B11" s="5"/>
      <c r="C11" s="6"/>
      <c r="D11" s="7"/>
      <c r="F11" s="14">
        <f t="shared" si="13"/>
        <v>0</v>
      </c>
      <c r="G11" s="18">
        <f t="shared" si="12"/>
        <v>0</v>
      </c>
      <c r="H11" s="19">
        <f t="shared" si="1"/>
        <v>0</v>
      </c>
      <c r="J11" s="14">
        <f t="shared" ref="J11" si="29">I11</f>
        <v>0</v>
      </c>
      <c r="K11" s="18">
        <f t="shared" si="20"/>
        <v>0</v>
      </c>
      <c r="L11" s="19">
        <f t="shared" si="3"/>
        <v>0</v>
      </c>
      <c r="N11" s="14">
        <f t="shared" ref="N11" si="30">M11</f>
        <v>0</v>
      </c>
      <c r="O11" s="18">
        <f t="shared" si="22"/>
        <v>0</v>
      </c>
      <c r="P11" s="19">
        <f t="shared" si="5"/>
        <v>0</v>
      </c>
      <c r="R11" s="14">
        <f t="shared" ref="R11" si="31">Q11</f>
        <v>0</v>
      </c>
      <c r="S11" s="18">
        <f t="shared" si="24"/>
        <v>0</v>
      </c>
      <c r="T11" s="19">
        <f t="shared" si="7"/>
        <v>0</v>
      </c>
      <c r="U11" s="13">
        <v>44</v>
      </c>
      <c r="V11" s="14">
        <f t="shared" ref="V11" si="32">U11</f>
        <v>44</v>
      </c>
      <c r="W11" s="18">
        <f t="shared" si="26"/>
        <v>44</v>
      </c>
      <c r="X11" s="19">
        <f t="shared" si="9"/>
        <v>44</v>
      </c>
      <c r="Z11" s="14">
        <f t="shared" ref="Z11" si="33">Y11</f>
        <v>0</v>
      </c>
      <c r="AA11" s="18">
        <f t="shared" si="28"/>
        <v>0</v>
      </c>
      <c r="AB11" s="19">
        <f t="shared" si="11"/>
        <v>0</v>
      </c>
    </row>
    <row r="12" spans="1:28" s="13" customFormat="1" x14ac:dyDescent="0.25">
      <c r="A12" s="21" t="str">
        <f>Specs!A12</f>
        <v>eCANOPY_TREES_MIDSTORY_PERCENT_COVER</v>
      </c>
      <c r="B12" s="5">
        <v>0.9</v>
      </c>
      <c r="C12" s="6">
        <v>0.95</v>
      </c>
      <c r="D12" s="7"/>
      <c r="F12" s="14">
        <f>$B12*E12</f>
        <v>0</v>
      </c>
      <c r="G12" s="18">
        <f>$C12*F12</f>
        <v>0</v>
      </c>
      <c r="H12" s="19">
        <f t="shared" si="1"/>
        <v>0</v>
      </c>
      <c r="J12" s="14">
        <f>$B12*I12</f>
        <v>0</v>
      </c>
      <c r="K12" s="18">
        <f>$C12*J12</f>
        <v>0</v>
      </c>
      <c r="L12" s="19">
        <f t="shared" si="3"/>
        <v>0</v>
      </c>
      <c r="N12" s="14">
        <f>$B12*M12</f>
        <v>0</v>
      </c>
      <c r="O12" s="18">
        <f>$C12*N12</f>
        <v>0</v>
      </c>
      <c r="P12" s="19">
        <f t="shared" si="5"/>
        <v>0</v>
      </c>
      <c r="R12" s="14">
        <f>$B12*Q12</f>
        <v>0</v>
      </c>
      <c r="S12" s="18">
        <f>$C12*R12</f>
        <v>0</v>
      </c>
      <c r="T12" s="19">
        <f t="shared" si="7"/>
        <v>0</v>
      </c>
      <c r="U12" s="13">
        <v>50</v>
      </c>
      <c r="V12" s="14">
        <f>$B12*U12</f>
        <v>45</v>
      </c>
      <c r="W12" s="18">
        <f>$C12*V12</f>
        <v>42.75</v>
      </c>
      <c r="X12" s="19">
        <f t="shared" si="9"/>
        <v>42.75</v>
      </c>
      <c r="Z12" s="14">
        <f>$B12*Y12</f>
        <v>0</v>
      </c>
      <c r="AA12" s="18">
        <f>$C12*Z12</f>
        <v>0</v>
      </c>
      <c r="AB12" s="19">
        <f t="shared" si="11"/>
        <v>0</v>
      </c>
    </row>
    <row r="13" spans="1:28" s="13" customFormat="1" x14ac:dyDescent="0.25">
      <c r="A13" s="21" t="str">
        <f>Specs!A13</f>
        <v>eCANOPY_TREES_MIDSTORY_STEM_DENSITY</v>
      </c>
      <c r="B13" s="5">
        <v>0.9</v>
      </c>
      <c r="C13" s="6">
        <v>0.95</v>
      </c>
      <c r="D13" s="7"/>
      <c r="F13" s="14">
        <f>$B13*E13</f>
        <v>0</v>
      </c>
      <c r="G13" s="18">
        <f>$C13*F13</f>
        <v>0</v>
      </c>
      <c r="H13" s="19">
        <f t="shared" si="1"/>
        <v>0</v>
      </c>
      <c r="J13" s="14">
        <f>$B13*I13</f>
        <v>0</v>
      </c>
      <c r="K13" s="18">
        <f>$C13*J13</f>
        <v>0</v>
      </c>
      <c r="L13" s="19">
        <f t="shared" si="3"/>
        <v>0</v>
      </c>
      <c r="N13" s="14">
        <f>$B13*M13</f>
        <v>0</v>
      </c>
      <c r="O13" s="18">
        <f>$C13*N13</f>
        <v>0</v>
      </c>
      <c r="P13" s="19">
        <f t="shared" si="5"/>
        <v>0</v>
      </c>
      <c r="R13" s="14">
        <f>$B13*Q13</f>
        <v>0</v>
      </c>
      <c r="S13" s="18">
        <f>$C13*R13</f>
        <v>0</v>
      </c>
      <c r="T13" s="19">
        <f t="shared" si="7"/>
        <v>0</v>
      </c>
      <c r="U13" s="13">
        <v>150</v>
      </c>
      <c r="V13" s="14">
        <f>$B13*U13</f>
        <v>135</v>
      </c>
      <c r="W13" s="18">
        <f>$C13*V13</f>
        <v>128.25</v>
      </c>
      <c r="X13" s="19">
        <f t="shared" si="9"/>
        <v>128.25</v>
      </c>
      <c r="Z13" s="14">
        <f>$B13*Y13</f>
        <v>0</v>
      </c>
      <c r="AA13" s="18">
        <f>$C13*Z13</f>
        <v>0</v>
      </c>
      <c r="AB13" s="19">
        <f t="shared" si="11"/>
        <v>0</v>
      </c>
    </row>
    <row r="14" spans="1:28" s="13" customFormat="1" x14ac:dyDescent="0.25">
      <c r="A14" s="21" t="str">
        <f>Specs!A14</f>
        <v>eCANOPY_TREES_UNDERSTORY_DIAMETER_AT_BREAST_HEIGHT</v>
      </c>
      <c r="B14" s="5"/>
      <c r="C14" s="6"/>
      <c r="D14" s="7"/>
      <c r="F14" s="14">
        <f t="shared" si="13"/>
        <v>0</v>
      </c>
      <c r="G14" s="18">
        <f t="shared" si="12"/>
        <v>0</v>
      </c>
      <c r="H14" s="19">
        <f t="shared" si="1"/>
        <v>0</v>
      </c>
      <c r="J14" s="14">
        <f t="shared" ref="J14:J16" si="34">I14</f>
        <v>0</v>
      </c>
      <c r="K14" s="18">
        <f t="shared" ref="K14:K18" si="35">J14</f>
        <v>0</v>
      </c>
      <c r="L14" s="19">
        <f t="shared" si="3"/>
        <v>0</v>
      </c>
      <c r="N14" s="14">
        <f t="shared" ref="N14:N16" si="36">M14</f>
        <v>0</v>
      </c>
      <c r="O14" s="18">
        <f t="shared" ref="O14:O18" si="37">N14</f>
        <v>0</v>
      </c>
      <c r="P14" s="19">
        <f t="shared" si="5"/>
        <v>0</v>
      </c>
      <c r="Q14" s="13">
        <v>0.5</v>
      </c>
      <c r="R14" s="14">
        <f t="shared" ref="R14:R16" si="38">Q14</f>
        <v>0.5</v>
      </c>
      <c r="S14" s="18">
        <f t="shared" ref="S14:S18" si="39">R14</f>
        <v>0.5</v>
      </c>
      <c r="T14" s="19">
        <f t="shared" si="7"/>
        <v>0.5</v>
      </c>
      <c r="U14" s="13">
        <v>1.7</v>
      </c>
      <c r="V14" s="14">
        <f t="shared" ref="V14:V16" si="40">U14</f>
        <v>1.7</v>
      </c>
      <c r="W14" s="18">
        <f t="shared" ref="W14:W18" si="41">V14</f>
        <v>1.7</v>
      </c>
      <c r="X14" s="19">
        <f t="shared" si="9"/>
        <v>1.7</v>
      </c>
      <c r="Y14" s="13">
        <v>1</v>
      </c>
      <c r="Z14" s="14">
        <f t="shared" ref="Z14:Z16" si="42">Y14</f>
        <v>1</v>
      </c>
      <c r="AA14" s="18">
        <f t="shared" ref="AA14:AA18" si="43">Z14</f>
        <v>1</v>
      </c>
      <c r="AB14" s="19">
        <f t="shared" si="11"/>
        <v>1</v>
      </c>
    </row>
    <row r="15" spans="1:28" s="13" customFormat="1" x14ac:dyDescent="0.25">
      <c r="A15" s="21" t="str">
        <f>Specs!A15</f>
        <v>eCANOPY_TREES_UNDERSTORY_HEIGHT_TO_LIVE_CROWN</v>
      </c>
      <c r="B15" s="5"/>
      <c r="C15" s="6"/>
      <c r="D15" s="7"/>
      <c r="F15" s="14">
        <f t="shared" si="13"/>
        <v>0</v>
      </c>
      <c r="G15" s="18">
        <f t="shared" si="12"/>
        <v>0</v>
      </c>
      <c r="H15" s="19">
        <f t="shared" si="1"/>
        <v>0</v>
      </c>
      <c r="J15" s="14">
        <f t="shared" si="34"/>
        <v>0</v>
      </c>
      <c r="K15" s="18">
        <f t="shared" si="35"/>
        <v>0</v>
      </c>
      <c r="L15" s="19">
        <f t="shared" si="3"/>
        <v>0</v>
      </c>
      <c r="N15" s="14">
        <f t="shared" si="36"/>
        <v>0</v>
      </c>
      <c r="O15" s="18">
        <f t="shared" si="37"/>
        <v>0</v>
      </c>
      <c r="P15" s="19">
        <f t="shared" si="5"/>
        <v>0</v>
      </c>
      <c r="Q15" s="13">
        <v>0</v>
      </c>
      <c r="R15" s="14">
        <f t="shared" si="38"/>
        <v>0</v>
      </c>
      <c r="S15" s="18">
        <f t="shared" si="39"/>
        <v>0</v>
      </c>
      <c r="T15" s="19">
        <f t="shared" si="7"/>
        <v>0</v>
      </c>
      <c r="U15" s="13">
        <v>2</v>
      </c>
      <c r="V15" s="14">
        <f t="shared" si="40"/>
        <v>2</v>
      </c>
      <c r="W15" s="18">
        <f t="shared" si="41"/>
        <v>2</v>
      </c>
      <c r="X15" s="19">
        <f t="shared" si="9"/>
        <v>2</v>
      </c>
      <c r="Y15" s="13">
        <v>2</v>
      </c>
      <c r="Z15" s="14">
        <f t="shared" si="42"/>
        <v>2</v>
      </c>
      <c r="AA15" s="18">
        <f t="shared" si="43"/>
        <v>2</v>
      </c>
      <c r="AB15" s="19">
        <f t="shared" si="11"/>
        <v>2</v>
      </c>
    </row>
    <row r="16" spans="1:28" s="13" customFormat="1" x14ac:dyDescent="0.25">
      <c r="A16" s="21" t="str">
        <f>Specs!A16</f>
        <v>eCANOPY_TREES_UNDERSTORY_HEIGHT</v>
      </c>
      <c r="B16" s="5"/>
      <c r="C16" s="6"/>
      <c r="D16" s="7"/>
      <c r="F16" s="14">
        <f t="shared" si="13"/>
        <v>0</v>
      </c>
      <c r="G16" s="18">
        <f t="shared" si="12"/>
        <v>0</v>
      </c>
      <c r="H16" s="19">
        <f t="shared" si="1"/>
        <v>0</v>
      </c>
      <c r="J16" s="14">
        <f t="shared" si="34"/>
        <v>0</v>
      </c>
      <c r="K16" s="18">
        <f t="shared" si="35"/>
        <v>0</v>
      </c>
      <c r="L16" s="19">
        <f t="shared" si="3"/>
        <v>0</v>
      </c>
      <c r="N16" s="14">
        <f t="shared" si="36"/>
        <v>0</v>
      </c>
      <c r="O16" s="18">
        <f t="shared" si="37"/>
        <v>0</v>
      </c>
      <c r="P16" s="19">
        <f t="shared" si="5"/>
        <v>0</v>
      </c>
      <c r="Q16" s="13">
        <v>1.5</v>
      </c>
      <c r="R16" s="14">
        <f t="shared" si="38"/>
        <v>1.5</v>
      </c>
      <c r="S16" s="18">
        <f t="shared" si="39"/>
        <v>1.5</v>
      </c>
      <c r="T16" s="19">
        <f t="shared" si="7"/>
        <v>1.5</v>
      </c>
      <c r="U16" s="13">
        <v>10</v>
      </c>
      <c r="V16" s="14">
        <f t="shared" si="40"/>
        <v>10</v>
      </c>
      <c r="W16" s="18">
        <f t="shared" si="41"/>
        <v>10</v>
      </c>
      <c r="X16" s="19">
        <f t="shared" si="9"/>
        <v>10</v>
      </c>
      <c r="Y16" s="13">
        <v>5</v>
      </c>
      <c r="Z16" s="14">
        <f t="shared" si="42"/>
        <v>5</v>
      </c>
      <c r="AA16" s="18">
        <f t="shared" si="43"/>
        <v>5</v>
      </c>
      <c r="AB16" s="19">
        <f t="shared" si="11"/>
        <v>5</v>
      </c>
    </row>
    <row r="17" spans="1:28" s="13" customFormat="1" x14ac:dyDescent="0.25">
      <c r="A17" s="21" t="str">
        <f>Specs!A17</f>
        <v>eCANOPY_TREES_UNDERSTORY_PERCENT_COVER</v>
      </c>
      <c r="B17" s="5">
        <v>0.8</v>
      </c>
      <c r="C17" s="6"/>
      <c r="D17" s="7"/>
      <c r="F17" s="14">
        <f>$B17*E17</f>
        <v>0</v>
      </c>
      <c r="G17" s="18">
        <f t="shared" si="12"/>
        <v>0</v>
      </c>
      <c r="H17" s="19">
        <f t="shared" si="1"/>
        <v>0</v>
      </c>
      <c r="J17" s="14">
        <f>$B17*I17</f>
        <v>0</v>
      </c>
      <c r="K17" s="18">
        <f t="shared" si="35"/>
        <v>0</v>
      </c>
      <c r="L17" s="19">
        <f t="shared" si="3"/>
        <v>0</v>
      </c>
      <c r="N17" s="14">
        <f>$B17*M17</f>
        <v>0</v>
      </c>
      <c r="O17" s="18">
        <f t="shared" si="37"/>
        <v>0</v>
      </c>
      <c r="P17" s="19">
        <f t="shared" si="5"/>
        <v>0</v>
      </c>
      <c r="Q17" s="13">
        <v>3</v>
      </c>
      <c r="R17" s="14">
        <f>$B17*Q17</f>
        <v>2.4000000000000004</v>
      </c>
      <c r="S17" s="18">
        <f t="shared" si="39"/>
        <v>2.4000000000000004</v>
      </c>
      <c r="T17" s="19">
        <f t="shared" si="7"/>
        <v>2.4000000000000004</v>
      </c>
      <c r="U17" s="13">
        <v>30</v>
      </c>
      <c r="V17" s="14">
        <f>$B17*U17</f>
        <v>24</v>
      </c>
      <c r="W17" s="18">
        <f t="shared" si="41"/>
        <v>24</v>
      </c>
      <c r="X17" s="19">
        <f t="shared" si="9"/>
        <v>24</v>
      </c>
      <c r="Y17" s="13">
        <v>5</v>
      </c>
      <c r="Z17" s="14">
        <f>$B17*Y17</f>
        <v>4</v>
      </c>
      <c r="AA17" s="18">
        <f t="shared" si="43"/>
        <v>4</v>
      </c>
      <c r="AB17" s="19">
        <f t="shared" si="11"/>
        <v>4</v>
      </c>
    </row>
    <row r="18" spans="1:28" s="13" customFormat="1" x14ac:dyDescent="0.25">
      <c r="A18" s="21" t="str">
        <f>Specs!A18</f>
        <v>eCANOPY_TREES_UNDERSTORY_STEM_DENSITY</v>
      </c>
      <c r="B18" s="5">
        <v>0.8</v>
      </c>
      <c r="C18" s="6"/>
      <c r="D18" s="7"/>
      <c r="F18" s="14">
        <f>$B18*E18</f>
        <v>0</v>
      </c>
      <c r="G18" s="18">
        <f t="shared" si="12"/>
        <v>0</v>
      </c>
      <c r="H18" s="19">
        <f t="shared" si="1"/>
        <v>0</v>
      </c>
      <c r="J18" s="14">
        <f>$B18*I18</f>
        <v>0</v>
      </c>
      <c r="K18" s="18">
        <f t="shared" si="35"/>
        <v>0</v>
      </c>
      <c r="L18" s="19">
        <f t="shared" si="3"/>
        <v>0</v>
      </c>
      <c r="N18" s="14">
        <f>$B18*M18</f>
        <v>0</v>
      </c>
      <c r="O18" s="18">
        <f t="shared" si="37"/>
        <v>0</v>
      </c>
      <c r="P18" s="19">
        <f t="shared" si="5"/>
        <v>0</v>
      </c>
      <c r="Q18" s="13">
        <v>1000</v>
      </c>
      <c r="R18" s="14">
        <f>$B18*Q18</f>
        <v>800</v>
      </c>
      <c r="S18" s="18">
        <f t="shared" si="39"/>
        <v>800</v>
      </c>
      <c r="T18" s="19">
        <f t="shared" si="7"/>
        <v>800</v>
      </c>
      <c r="U18" s="13">
        <v>1000</v>
      </c>
      <c r="V18" s="14">
        <f>$B18*U18</f>
        <v>800</v>
      </c>
      <c r="W18" s="18">
        <f t="shared" si="41"/>
        <v>800</v>
      </c>
      <c r="X18" s="19">
        <f t="shared" si="9"/>
        <v>800</v>
      </c>
      <c r="Y18" s="13">
        <v>25</v>
      </c>
      <c r="Z18" s="14">
        <f>$B18*Y18</f>
        <v>20</v>
      </c>
      <c r="AA18" s="18">
        <f t="shared" si="43"/>
        <v>20</v>
      </c>
      <c r="AB18" s="19">
        <f t="shared" si="11"/>
        <v>20</v>
      </c>
    </row>
    <row r="19" spans="1:28" s="13" customFormat="1" x14ac:dyDescent="0.25">
      <c r="A19" s="21" t="str">
        <f>Specs!A19</f>
        <v>eCANOPY_SNAGS_CLASS_1_ALL_OTHERS_DIAMETER</v>
      </c>
      <c r="B19" s="5"/>
      <c r="C19" s="6" t="s">
        <v>31</v>
      </c>
      <c r="D19" s="7" t="s">
        <v>31</v>
      </c>
      <c r="F19" s="14">
        <f>E19</f>
        <v>0</v>
      </c>
      <c r="G19" s="18">
        <f>F23</f>
        <v>9.6</v>
      </c>
      <c r="H19" s="23">
        <f>G23</f>
        <v>9.6</v>
      </c>
      <c r="J19" s="14">
        <f>I19</f>
        <v>0</v>
      </c>
      <c r="K19" s="18">
        <f>J23</f>
        <v>0</v>
      </c>
      <c r="L19" s="23">
        <f>K23</f>
        <v>0</v>
      </c>
      <c r="N19" s="14">
        <f>M19</f>
        <v>0</v>
      </c>
      <c r="O19" s="18">
        <f>N23</f>
        <v>0</v>
      </c>
      <c r="P19" s="23">
        <f>O23</f>
        <v>0</v>
      </c>
      <c r="Q19" s="13">
        <v>3.5</v>
      </c>
      <c r="R19" s="14">
        <f>Q19</f>
        <v>3.5</v>
      </c>
      <c r="S19" s="18">
        <f>R23</f>
        <v>2.9</v>
      </c>
      <c r="T19" s="23">
        <f>S23</f>
        <v>2.9</v>
      </c>
      <c r="U19" s="13">
        <v>13</v>
      </c>
      <c r="V19" s="14">
        <f>U19</f>
        <v>13</v>
      </c>
      <c r="W19" s="18">
        <f>V23</f>
        <v>9</v>
      </c>
      <c r="X19" s="23">
        <f>W23</f>
        <v>9</v>
      </c>
      <c r="Z19" s="14">
        <f>Y19</f>
        <v>0</v>
      </c>
      <c r="AA19" s="18">
        <f>Z23</f>
        <v>12</v>
      </c>
      <c r="AB19" s="23">
        <f>AA23</f>
        <v>12</v>
      </c>
    </row>
    <row r="20" spans="1:28" s="13" customFormat="1" x14ac:dyDescent="0.25">
      <c r="A20" s="21" t="str">
        <f>Specs!A20</f>
        <v>eCANOPY_SNAGS_CLASS_1_ALL_OTHERS_HEIGHT</v>
      </c>
      <c r="B20" s="5"/>
      <c r="C20" s="6" t="s">
        <v>16</v>
      </c>
      <c r="D20" s="7" t="s">
        <v>16</v>
      </c>
      <c r="F20" s="14">
        <f>E20</f>
        <v>0</v>
      </c>
      <c r="G20" s="18">
        <f>F24</f>
        <v>100</v>
      </c>
      <c r="H20" s="23">
        <f>G24</f>
        <v>100</v>
      </c>
      <c r="J20" s="14">
        <f>I20</f>
        <v>0</v>
      </c>
      <c r="K20" s="18">
        <f>J24</f>
        <v>0</v>
      </c>
      <c r="L20" s="23">
        <f>K24</f>
        <v>0</v>
      </c>
      <c r="N20" s="14">
        <f>M20</f>
        <v>0</v>
      </c>
      <c r="O20" s="18">
        <f>N24</f>
        <v>0</v>
      </c>
      <c r="P20" s="23">
        <f>O24</f>
        <v>0</v>
      </c>
      <c r="Q20" s="13">
        <v>25</v>
      </c>
      <c r="R20" s="14">
        <f>Q20</f>
        <v>25</v>
      </c>
      <c r="S20" s="18">
        <f>R24</f>
        <v>25</v>
      </c>
      <c r="T20" s="23">
        <f>S24</f>
        <v>25</v>
      </c>
      <c r="U20" s="13">
        <v>55</v>
      </c>
      <c r="V20" s="14">
        <f>U20</f>
        <v>55</v>
      </c>
      <c r="W20" s="18">
        <f>V24</f>
        <v>50</v>
      </c>
      <c r="X20" s="23">
        <f>W24</f>
        <v>50</v>
      </c>
      <c r="Z20" s="14">
        <f>Y20</f>
        <v>0</v>
      </c>
      <c r="AA20" s="18">
        <f>Z24</f>
        <v>78</v>
      </c>
      <c r="AB20" s="23">
        <f>AA24</f>
        <v>78</v>
      </c>
    </row>
    <row r="21" spans="1:28" s="13" customFormat="1" x14ac:dyDescent="0.25">
      <c r="A21" s="21" t="str">
        <f>Specs!A21</f>
        <v>eCANOPY_SNAGS_CLASS_1_ALL_OTHERS_STEM_DENSITY</v>
      </c>
      <c r="B21" s="5"/>
      <c r="C21" s="6" t="s">
        <v>17</v>
      </c>
      <c r="D21" s="7" t="s">
        <v>17</v>
      </c>
      <c r="F21" s="14">
        <f>E21</f>
        <v>0</v>
      </c>
      <c r="G21" s="18">
        <f>F26</f>
        <v>1.2000000000000002</v>
      </c>
      <c r="H21" s="23">
        <f>G25</f>
        <v>5.8</v>
      </c>
      <c r="J21" s="14">
        <f>I21</f>
        <v>0</v>
      </c>
      <c r="K21" s="18">
        <f>J26</f>
        <v>0</v>
      </c>
      <c r="L21" s="23">
        <f>K25</f>
        <v>0</v>
      </c>
      <c r="N21" s="14">
        <f>M21</f>
        <v>0</v>
      </c>
      <c r="O21" s="18">
        <f>N26</f>
        <v>0</v>
      </c>
      <c r="P21" s="23">
        <f>O25</f>
        <v>0</v>
      </c>
      <c r="Q21" s="13">
        <v>100</v>
      </c>
      <c r="R21" s="14">
        <f>Q21</f>
        <v>100</v>
      </c>
      <c r="S21" s="18">
        <f>R26</f>
        <v>350</v>
      </c>
      <c r="T21" s="23">
        <f>S25</f>
        <v>11.6</v>
      </c>
      <c r="U21" s="13">
        <v>5</v>
      </c>
      <c r="V21" s="14">
        <f>U21</f>
        <v>5</v>
      </c>
      <c r="W21" s="18">
        <f>V26</f>
        <v>19.5</v>
      </c>
      <c r="X21" s="23">
        <f>W25</f>
        <v>12.832100000000001</v>
      </c>
      <c r="Z21" s="14">
        <f>Y21</f>
        <v>0</v>
      </c>
      <c r="AA21" s="18">
        <f>Z26</f>
        <v>10</v>
      </c>
      <c r="AB21" s="23">
        <f>AA25</f>
        <v>8.6999999999999993</v>
      </c>
    </row>
    <row r="22" spans="1:28" s="13" customFormat="1" x14ac:dyDescent="0.25">
      <c r="A22" s="21" t="str">
        <f>Specs!A22</f>
        <v>eCANOPY_SNAGS_CLASS_1_CONIFERS_WITH_FOLIAGE_HEIGHT_TO_CROWN_BASE</v>
      </c>
      <c r="B22" s="5" t="s">
        <v>5</v>
      </c>
      <c r="C22" s="6" t="s">
        <v>5</v>
      </c>
      <c r="D22" s="7">
        <v>0</v>
      </c>
      <c r="F22" s="14">
        <f>IF(E22=0,E5,E22)</f>
        <v>20</v>
      </c>
      <c r="G22" s="18">
        <f>IF(F22=0,F5,F22)</f>
        <v>20</v>
      </c>
      <c r="H22" s="19">
        <f>G22*$D22</f>
        <v>0</v>
      </c>
      <c r="J22" s="14">
        <f>IF(I22=0,I5,I22)</f>
        <v>0</v>
      </c>
      <c r="K22" s="18">
        <f>IF(J22=0,J5,J22)</f>
        <v>0</v>
      </c>
      <c r="L22" s="19">
        <f>K22*$D22</f>
        <v>0</v>
      </c>
      <c r="N22" s="14">
        <f>IF(M22=0,M5,M22)</f>
        <v>0</v>
      </c>
      <c r="O22" s="18">
        <f>IF(N22=0,N5,N22)</f>
        <v>0</v>
      </c>
      <c r="P22" s="19">
        <f>O22*$D22</f>
        <v>0</v>
      </c>
      <c r="R22" s="14">
        <f>IF(Q22=0,Q5,Q22)</f>
        <v>4</v>
      </c>
      <c r="S22" s="18">
        <f>IF(R22=0,R5,R22)</f>
        <v>4</v>
      </c>
      <c r="T22" s="19">
        <f>S22*$D22</f>
        <v>0</v>
      </c>
      <c r="U22" s="13">
        <v>33.35</v>
      </c>
      <c r="V22" s="14">
        <f>IF(U22=0,U5,U22)</f>
        <v>33.35</v>
      </c>
      <c r="W22" s="18">
        <f>IF(V22=0,V5,V22)</f>
        <v>33.35</v>
      </c>
      <c r="X22" s="19">
        <f>W22*$D22</f>
        <v>0</v>
      </c>
      <c r="Z22" s="14">
        <f>IF(Y22=0,Y5,Y22)</f>
        <v>55</v>
      </c>
      <c r="AA22" s="18">
        <f>IF(Z22=0,Z5,Z22)</f>
        <v>55</v>
      </c>
      <c r="AB22" s="19">
        <f>AA22*$D22</f>
        <v>0</v>
      </c>
    </row>
    <row r="23" spans="1:28" s="13" customFormat="1" x14ac:dyDescent="0.25">
      <c r="A23" s="21" t="str">
        <f>Specs!A23</f>
        <v>eCANOPY_SNAGS_CLASS_1_CONIFERS_WITH_FOLIAGE_DIAMETER</v>
      </c>
      <c r="B23" s="5" t="s">
        <v>92</v>
      </c>
      <c r="C23" s="6" t="s">
        <v>247</v>
      </c>
      <c r="D23" s="7">
        <v>0</v>
      </c>
      <c r="F23" s="14">
        <f>IF(E23=0,E4,E23)</f>
        <v>9.6</v>
      </c>
      <c r="G23" s="18">
        <f>IF(F23=0,F6,F23)</f>
        <v>9.6</v>
      </c>
      <c r="H23" s="19">
        <f>G23*$D23</f>
        <v>0</v>
      </c>
      <c r="J23" s="14">
        <f>IF(I23=0,I4,I23)</f>
        <v>0</v>
      </c>
      <c r="K23" s="18">
        <f>IF(J23=0,J6,J23)</f>
        <v>0</v>
      </c>
      <c r="L23" s="19">
        <f>K23*$D23</f>
        <v>0</v>
      </c>
      <c r="N23" s="14">
        <f>IF(M23=0,M4,M23)</f>
        <v>0</v>
      </c>
      <c r="O23" s="18">
        <f>IF(N23=0,N6,N23)</f>
        <v>0</v>
      </c>
      <c r="P23" s="19">
        <f>O23*$D23</f>
        <v>0</v>
      </c>
      <c r="R23" s="14">
        <f>IF(Q23=0,Q4,Q23)</f>
        <v>2.9</v>
      </c>
      <c r="S23" s="18">
        <f>IF(R23=0,R6,R23)</f>
        <v>2.9</v>
      </c>
      <c r="T23" s="19">
        <f>S23*$D23</f>
        <v>0</v>
      </c>
      <c r="U23" s="13">
        <v>9</v>
      </c>
      <c r="V23" s="14">
        <f>IF(U23=0,U4,U23)</f>
        <v>9</v>
      </c>
      <c r="W23" s="18">
        <f>IF(V23=0,V6,V23)</f>
        <v>9</v>
      </c>
      <c r="X23" s="19">
        <f>W23*$D23</f>
        <v>0</v>
      </c>
      <c r="Z23" s="14">
        <f>IF(Y23=0,Y4,Y23)</f>
        <v>12</v>
      </c>
      <c r="AA23" s="18">
        <f>IF(Z23=0,Z6,Z23)</f>
        <v>12</v>
      </c>
      <c r="AB23" s="19">
        <f>AA23*$D23</f>
        <v>0</v>
      </c>
    </row>
    <row r="24" spans="1:28" s="13" customFormat="1" x14ac:dyDescent="0.25">
      <c r="A24" s="21" t="str">
        <f>Specs!A24</f>
        <v>eCANOPY_SNAGS_CLASS_1_CONIFERS_WITH_FOLIAGE_HEIGHT</v>
      </c>
      <c r="B24" s="5" t="s">
        <v>38</v>
      </c>
      <c r="C24" s="6" t="s">
        <v>38</v>
      </c>
      <c r="D24" s="7">
        <v>0</v>
      </c>
      <c r="F24" s="14">
        <f>IF(E24=0,E6,E24)</f>
        <v>100</v>
      </c>
      <c r="G24" s="18">
        <f>IF(F24=0,F7,F24)</f>
        <v>100</v>
      </c>
      <c r="H24" s="19">
        <f>G24*$D24</f>
        <v>0</v>
      </c>
      <c r="J24" s="14">
        <f>IF(I24=0,I6,I24)</f>
        <v>0</v>
      </c>
      <c r="K24" s="18">
        <f>IF(J24=0,J7,J24)</f>
        <v>0</v>
      </c>
      <c r="L24" s="19">
        <f>K24*$D24</f>
        <v>0</v>
      </c>
      <c r="N24" s="14">
        <f>IF(M24=0,M6,M24)</f>
        <v>0</v>
      </c>
      <c r="O24" s="18">
        <f>IF(N24=0,N7,N24)</f>
        <v>0</v>
      </c>
      <c r="P24" s="19">
        <f>O24*$D24</f>
        <v>0</v>
      </c>
      <c r="R24" s="14">
        <f>IF(Q24=0,Q6,Q24)</f>
        <v>25</v>
      </c>
      <c r="S24" s="18">
        <f>IF(R24=0,R7,R24)</f>
        <v>25</v>
      </c>
      <c r="T24" s="19">
        <f>S24*$D24</f>
        <v>0</v>
      </c>
      <c r="U24" s="13">
        <v>50</v>
      </c>
      <c r="V24" s="14">
        <f>IF(U24=0,U6,U24)</f>
        <v>50</v>
      </c>
      <c r="W24" s="18">
        <f>IF(V24=0,V7,V24)</f>
        <v>50</v>
      </c>
      <c r="X24" s="19">
        <f>W24*$D24</f>
        <v>0</v>
      </c>
      <c r="Z24" s="14">
        <f>IF(Y24=0,Y6,Y24)</f>
        <v>78</v>
      </c>
      <c r="AA24" s="18">
        <f>IF(Z24=0,Z7,Z24)</f>
        <v>78</v>
      </c>
      <c r="AB24" s="19">
        <f>AA24*$D24</f>
        <v>0</v>
      </c>
    </row>
    <row r="25" spans="1:28" s="13" customFormat="1" x14ac:dyDescent="0.25">
      <c r="A25" s="21" t="str">
        <f>Specs!A25</f>
        <v>eCANOPY_SNAGS_CLASS_1_CONIFERS_WITH_FOLIAGE_PERCENT_COVER</v>
      </c>
      <c r="B25" s="5" t="s">
        <v>2</v>
      </c>
      <c r="C25" s="6" t="s">
        <v>234</v>
      </c>
      <c r="D25" s="7">
        <v>0</v>
      </c>
      <c r="F25" s="14">
        <f>E25+E3*0.1</f>
        <v>4</v>
      </c>
      <c r="G25" s="18">
        <f>F25+F3*0.05</f>
        <v>5.8</v>
      </c>
      <c r="H25" s="19">
        <f>G25*$D25</f>
        <v>0</v>
      </c>
      <c r="J25" s="14">
        <f>I25+I3*0.1</f>
        <v>0</v>
      </c>
      <c r="K25" s="18">
        <f>J25+J3*0.05</f>
        <v>0</v>
      </c>
      <c r="L25" s="19">
        <f>K25*$D25</f>
        <v>0</v>
      </c>
      <c r="N25" s="14">
        <f>M25+M3*0.1</f>
        <v>0</v>
      </c>
      <c r="O25" s="18">
        <f>N25+N3*0.05</f>
        <v>0</v>
      </c>
      <c r="P25" s="19">
        <f>O25*$D25</f>
        <v>0</v>
      </c>
      <c r="R25" s="14">
        <f>Q25+Q3*0.1</f>
        <v>8</v>
      </c>
      <c r="S25" s="18">
        <f>R25+R3*0.05</f>
        <v>11.6</v>
      </c>
      <c r="T25" s="19">
        <f>S25*$D25</f>
        <v>0</v>
      </c>
      <c r="U25" s="13">
        <v>0.5071</v>
      </c>
      <c r="V25" s="14">
        <f>U25+U3*0.1</f>
        <v>9.0070999999999994</v>
      </c>
      <c r="W25" s="18">
        <f>V25+V3*0.05</f>
        <v>12.832100000000001</v>
      </c>
      <c r="X25" s="19">
        <f>W25*$D25</f>
        <v>0</v>
      </c>
      <c r="Z25" s="14">
        <f>Y25+Y3*0.1</f>
        <v>6</v>
      </c>
      <c r="AA25" s="18">
        <f>Z25+Z3*0.05</f>
        <v>8.6999999999999993</v>
      </c>
      <c r="AB25" s="19">
        <f>AA25*$D25</f>
        <v>0</v>
      </c>
    </row>
    <row r="26" spans="1:28" s="13" customFormat="1" x14ac:dyDescent="0.25">
      <c r="A26" s="21" t="str">
        <f>Specs!A26</f>
        <v>eCANOPY_SNAGS_CLASS_1_CONIFERS_WITH_FOLIAGE_STEM_DENSITY</v>
      </c>
      <c r="B26" s="5" t="s">
        <v>29</v>
      </c>
      <c r="C26" s="6" t="s">
        <v>235</v>
      </c>
      <c r="D26" s="7">
        <v>0</v>
      </c>
      <c r="F26" s="14">
        <f>(0.1*E8)+(0.1*E13)</f>
        <v>1.2000000000000002</v>
      </c>
      <c r="G26" s="18">
        <f>(0.05*F8)+(0.05*F13)</f>
        <v>0.54</v>
      </c>
      <c r="H26" s="19">
        <f>G26*$D26</f>
        <v>0</v>
      </c>
      <c r="J26" s="14">
        <f>(0.1*I8)+(0.1*I13)</f>
        <v>0</v>
      </c>
      <c r="K26" s="18">
        <f>(0.05*J8)+(0.05*J13)</f>
        <v>0</v>
      </c>
      <c r="L26" s="19">
        <f>K26*$D26</f>
        <v>0</v>
      </c>
      <c r="N26" s="14">
        <f>(0.1*M8)+(0.1*M13)</f>
        <v>0</v>
      </c>
      <c r="O26" s="18">
        <f>(0.05*N8)+(0.05*N13)</f>
        <v>0</v>
      </c>
      <c r="P26" s="19">
        <f>O26*$D26</f>
        <v>0</v>
      </c>
      <c r="R26" s="14">
        <f>(0.1*Q8)+(0.1*Q13)</f>
        <v>350</v>
      </c>
      <c r="S26" s="18">
        <f>(0.05*R8)+(0.05*R13)</f>
        <v>157.5</v>
      </c>
      <c r="T26" s="19">
        <f>S26*$D26</f>
        <v>0</v>
      </c>
      <c r="U26" s="13">
        <v>5</v>
      </c>
      <c r="V26" s="14">
        <f>(0.1*U8)+(0.1*U13)</f>
        <v>19.5</v>
      </c>
      <c r="W26" s="18">
        <f>(0.05*V8)+(0.05*V13)</f>
        <v>8.7750000000000004</v>
      </c>
      <c r="X26" s="19">
        <f>W26*$D26</f>
        <v>0</v>
      </c>
      <c r="Z26" s="14">
        <f>(0.1*Y8)+(0.1*Y13)</f>
        <v>10</v>
      </c>
      <c r="AA26" s="18">
        <f>(0.05*Z8)+(0.05*Z13)</f>
        <v>4.5</v>
      </c>
      <c r="AB26" s="19">
        <f>AA26*$D26</f>
        <v>0</v>
      </c>
    </row>
    <row r="27" spans="1:28" s="13" customFormat="1" x14ac:dyDescent="0.25">
      <c r="A27" s="21" t="str">
        <f>Specs!A27</f>
        <v>eCANOPY_SNAGS_CLASS_2_DIAMETER</v>
      </c>
      <c r="B27" s="5"/>
      <c r="C27" s="6" t="s">
        <v>32</v>
      </c>
      <c r="D27" s="7" t="s">
        <v>32</v>
      </c>
      <c r="F27" s="14">
        <f t="shared" ref="F27:F34" si="44">E27</f>
        <v>0</v>
      </c>
      <c r="G27" s="18">
        <f t="shared" ref="G27:H29" si="45">F19</f>
        <v>0</v>
      </c>
      <c r="H27" s="19">
        <f t="shared" si="45"/>
        <v>9.6</v>
      </c>
      <c r="J27" s="14">
        <f t="shared" ref="J27:J34" si="46">I27</f>
        <v>0</v>
      </c>
      <c r="K27" s="18">
        <f t="shared" ref="K27:K29" si="47">J19</f>
        <v>0</v>
      </c>
      <c r="L27" s="19">
        <f t="shared" ref="L27:L29" si="48">K19</f>
        <v>0</v>
      </c>
      <c r="N27" s="14">
        <f t="shared" ref="N27:N34" si="49">M27</f>
        <v>0</v>
      </c>
      <c r="O27" s="18">
        <f t="shared" ref="O27:O29" si="50">N19</f>
        <v>0</v>
      </c>
      <c r="P27" s="19">
        <f t="shared" ref="P27:P29" si="51">O19</f>
        <v>0</v>
      </c>
      <c r="Q27" s="13">
        <v>3.5</v>
      </c>
      <c r="R27" s="14">
        <f t="shared" ref="R27:R34" si="52">Q27</f>
        <v>3.5</v>
      </c>
      <c r="S27" s="18">
        <f t="shared" ref="S27:S29" si="53">R19</f>
        <v>3.5</v>
      </c>
      <c r="T27" s="19">
        <f t="shared" ref="T27:T29" si="54">S19</f>
        <v>2.9</v>
      </c>
      <c r="U27" s="13">
        <v>11</v>
      </c>
      <c r="V27" s="14">
        <f t="shared" ref="V27:V34" si="55">U27</f>
        <v>11</v>
      </c>
      <c r="W27" s="18">
        <f t="shared" ref="W27:W29" si="56">V19</f>
        <v>13</v>
      </c>
      <c r="X27" s="19">
        <f t="shared" ref="X27:X29" si="57">W19</f>
        <v>9</v>
      </c>
      <c r="Y27" s="13">
        <v>12</v>
      </c>
      <c r="Z27" s="14">
        <f t="shared" ref="Z27:Z34" si="58">Y27</f>
        <v>12</v>
      </c>
      <c r="AA27" s="18">
        <f t="shared" ref="AA27:AA29" si="59">Z19</f>
        <v>0</v>
      </c>
      <c r="AB27" s="19">
        <f t="shared" ref="AB27:AB29" si="60">AA19</f>
        <v>12</v>
      </c>
    </row>
    <row r="28" spans="1:28" s="13" customFormat="1" x14ac:dyDescent="0.25">
      <c r="A28" s="21" t="str">
        <f>Specs!A28</f>
        <v>eCANOPY_SNAGS_CLASS_2_HEIGHT</v>
      </c>
      <c r="B28" s="5"/>
      <c r="C28" s="6" t="s">
        <v>19</v>
      </c>
      <c r="D28" s="7" t="s">
        <v>19</v>
      </c>
      <c r="F28" s="14">
        <f t="shared" si="44"/>
        <v>0</v>
      </c>
      <c r="G28" s="18">
        <f t="shared" si="45"/>
        <v>0</v>
      </c>
      <c r="H28" s="19">
        <f t="shared" si="45"/>
        <v>100</v>
      </c>
      <c r="J28" s="14">
        <f t="shared" si="46"/>
        <v>0</v>
      </c>
      <c r="K28" s="18">
        <f t="shared" si="47"/>
        <v>0</v>
      </c>
      <c r="L28" s="19">
        <f t="shared" si="48"/>
        <v>0</v>
      </c>
      <c r="N28" s="14">
        <f t="shared" si="49"/>
        <v>0</v>
      </c>
      <c r="O28" s="18">
        <f t="shared" si="50"/>
        <v>0</v>
      </c>
      <c r="P28" s="19">
        <f t="shared" si="51"/>
        <v>0</v>
      </c>
      <c r="Q28" s="13">
        <v>20</v>
      </c>
      <c r="R28" s="14">
        <f t="shared" si="52"/>
        <v>20</v>
      </c>
      <c r="S28" s="18">
        <f t="shared" si="53"/>
        <v>25</v>
      </c>
      <c r="T28" s="19">
        <f t="shared" si="54"/>
        <v>25</v>
      </c>
      <c r="U28" s="13">
        <v>50</v>
      </c>
      <c r="V28" s="14">
        <f t="shared" si="55"/>
        <v>50</v>
      </c>
      <c r="W28" s="18">
        <f t="shared" si="56"/>
        <v>55</v>
      </c>
      <c r="X28" s="19">
        <f t="shared" si="57"/>
        <v>50</v>
      </c>
      <c r="Y28" s="13">
        <v>70</v>
      </c>
      <c r="Z28" s="14">
        <f t="shared" si="58"/>
        <v>70</v>
      </c>
      <c r="AA28" s="18">
        <f t="shared" si="59"/>
        <v>0</v>
      </c>
      <c r="AB28" s="19">
        <f t="shared" si="60"/>
        <v>78</v>
      </c>
    </row>
    <row r="29" spans="1:28" s="13" customFormat="1" x14ac:dyDescent="0.25">
      <c r="A29" s="21" t="str">
        <f>Specs!A29</f>
        <v>eCANOPY_SNAGS_CLASS_2_STEM_DENSITY</v>
      </c>
      <c r="B29" s="5"/>
      <c r="C29" s="6" t="s">
        <v>20</v>
      </c>
      <c r="D29" s="7" t="s">
        <v>20</v>
      </c>
      <c r="F29" s="14">
        <f t="shared" si="44"/>
        <v>0</v>
      </c>
      <c r="G29" s="18">
        <f t="shared" si="45"/>
        <v>0</v>
      </c>
      <c r="H29" s="19">
        <f t="shared" si="45"/>
        <v>1.2000000000000002</v>
      </c>
      <c r="J29" s="14">
        <f t="shared" si="46"/>
        <v>0</v>
      </c>
      <c r="K29" s="18">
        <f t="shared" si="47"/>
        <v>0</v>
      </c>
      <c r="L29" s="19">
        <f t="shared" si="48"/>
        <v>0</v>
      </c>
      <c r="N29" s="14">
        <f t="shared" si="49"/>
        <v>0</v>
      </c>
      <c r="O29" s="18">
        <f t="shared" si="50"/>
        <v>0</v>
      </c>
      <c r="P29" s="19">
        <f t="shared" si="51"/>
        <v>0</v>
      </c>
      <c r="Q29" s="13">
        <v>150</v>
      </c>
      <c r="R29" s="14">
        <f t="shared" si="52"/>
        <v>150</v>
      </c>
      <c r="S29" s="18">
        <f t="shared" si="53"/>
        <v>100</v>
      </c>
      <c r="T29" s="19">
        <f t="shared" si="54"/>
        <v>350</v>
      </c>
      <c r="U29" s="13">
        <v>10</v>
      </c>
      <c r="V29" s="14">
        <f t="shared" si="55"/>
        <v>10</v>
      </c>
      <c r="W29" s="18">
        <f t="shared" si="56"/>
        <v>5</v>
      </c>
      <c r="X29" s="19">
        <f t="shared" si="57"/>
        <v>19.5</v>
      </c>
      <c r="Y29" s="13">
        <v>3</v>
      </c>
      <c r="Z29" s="14">
        <f t="shared" si="58"/>
        <v>3</v>
      </c>
      <c r="AA29" s="18">
        <f t="shared" si="59"/>
        <v>0</v>
      </c>
      <c r="AB29" s="19">
        <f t="shared" si="60"/>
        <v>10</v>
      </c>
    </row>
    <row r="30" spans="1:28" s="13" customFormat="1" x14ac:dyDescent="0.25">
      <c r="A30" s="21" t="str">
        <f>Specs!A30</f>
        <v>eCANOPY_SNAGS_CLASS_3_DIAMETER</v>
      </c>
      <c r="B30" s="5"/>
      <c r="C30" s="6" t="s">
        <v>33</v>
      </c>
      <c r="D30" s="7" t="s">
        <v>33</v>
      </c>
      <c r="E30" s="13">
        <v>9</v>
      </c>
      <c r="F30" s="14">
        <f t="shared" si="44"/>
        <v>9</v>
      </c>
      <c r="G30" s="18">
        <f t="shared" ref="G30:H32" si="61">F27</f>
        <v>0</v>
      </c>
      <c r="H30" s="19">
        <f t="shared" si="61"/>
        <v>0</v>
      </c>
      <c r="J30" s="14">
        <f t="shared" si="46"/>
        <v>0</v>
      </c>
      <c r="K30" s="18">
        <f t="shared" ref="K30:K32" si="62">J27</f>
        <v>0</v>
      </c>
      <c r="L30" s="19">
        <f t="shared" ref="L30:L32" si="63">K27</f>
        <v>0</v>
      </c>
      <c r="N30" s="14">
        <f t="shared" si="49"/>
        <v>0</v>
      </c>
      <c r="O30" s="18">
        <f t="shared" ref="O30:O32" si="64">N27</f>
        <v>0</v>
      </c>
      <c r="P30" s="19">
        <f t="shared" ref="P30:P32" si="65">O27</f>
        <v>0</v>
      </c>
      <c r="Q30" s="13">
        <v>3.5</v>
      </c>
      <c r="R30" s="14">
        <f t="shared" si="52"/>
        <v>3.5</v>
      </c>
      <c r="S30" s="18">
        <f t="shared" ref="S30:S32" si="66">R27</f>
        <v>3.5</v>
      </c>
      <c r="T30" s="19">
        <f t="shared" ref="T30:T32" si="67">S27</f>
        <v>3.5</v>
      </c>
      <c r="U30" s="13">
        <v>11</v>
      </c>
      <c r="V30" s="14">
        <f t="shared" si="55"/>
        <v>11</v>
      </c>
      <c r="W30" s="18">
        <f t="shared" ref="W30:W32" si="68">V27</f>
        <v>11</v>
      </c>
      <c r="X30" s="19">
        <f t="shared" ref="X30:X32" si="69">W27</f>
        <v>13</v>
      </c>
      <c r="Y30" s="13">
        <v>10</v>
      </c>
      <c r="Z30" s="14">
        <f t="shared" si="58"/>
        <v>10</v>
      </c>
      <c r="AA30" s="18">
        <f t="shared" ref="AA30:AA32" si="70">Z27</f>
        <v>12</v>
      </c>
      <c r="AB30" s="19">
        <f t="shared" ref="AB30:AB32" si="71">AA27</f>
        <v>0</v>
      </c>
    </row>
    <row r="31" spans="1:28" s="13" customFormat="1" x14ac:dyDescent="0.25">
      <c r="A31" s="21" t="str">
        <f>Specs!A31</f>
        <v>eCANOPY_SNAGS_CLASS_3_HEIGHT</v>
      </c>
      <c r="B31" s="5"/>
      <c r="C31" s="6" t="s">
        <v>22</v>
      </c>
      <c r="D31" s="7" t="s">
        <v>22</v>
      </c>
      <c r="E31" s="13">
        <v>60</v>
      </c>
      <c r="F31" s="14">
        <f t="shared" si="44"/>
        <v>60</v>
      </c>
      <c r="G31" s="18">
        <f t="shared" si="61"/>
        <v>0</v>
      </c>
      <c r="H31" s="19">
        <f t="shared" si="61"/>
        <v>0</v>
      </c>
      <c r="J31" s="14">
        <f t="shared" si="46"/>
        <v>0</v>
      </c>
      <c r="K31" s="18">
        <f t="shared" si="62"/>
        <v>0</v>
      </c>
      <c r="L31" s="19">
        <f t="shared" si="63"/>
        <v>0</v>
      </c>
      <c r="N31" s="14">
        <f t="shared" si="49"/>
        <v>0</v>
      </c>
      <c r="O31" s="18">
        <f t="shared" si="64"/>
        <v>0</v>
      </c>
      <c r="P31" s="19">
        <f t="shared" si="65"/>
        <v>0</v>
      </c>
      <c r="Q31" s="13">
        <v>15</v>
      </c>
      <c r="R31" s="14">
        <f t="shared" si="52"/>
        <v>15</v>
      </c>
      <c r="S31" s="18">
        <f t="shared" si="66"/>
        <v>20</v>
      </c>
      <c r="T31" s="19">
        <f t="shared" si="67"/>
        <v>25</v>
      </c>
      <c r="U31" s="13">
        <v>40</v>
      </c>
      <c r="V31" s="14">
        <f t="shared" si="55"/>
        <v>40</v>
      </c>
      <c r="W31" s="18">
        <f t="shared" si="68"/>
        <v>50</v>
      </c>
      <c r="X31" s="19">
        <f t="shared" si="69"/>
        <v>55</v>
      </c>
      <c r="Y31" s="13">
        <v>60</v>
      </c>
      <c r="Z31" s="14">
        <f t="shared" si="58"/>
        <v>60</v>
      </c>
      <c r="AA31" s="18">
        <f t="shared" si="70"/>
        <v>70</v>
      </c>
      <c r="AB31" s="19">
        <f t="shared" si="71"/>
        <v>0</v>
      </c>
    </row>
    <row r="32" spans="1:28" s="13" customFormat="1" x14ac:dyDescent="0.25">
      <c r="A32" s="21" t="str">
        <f>Specs!A32</f>
        <v>eCANOPY_SNAGS_CLASS_3_STEM_DENSITY</v>
      </c>
      <c r="B32" s="5"/>
      <c r="C32" s="6" t="s">
        <v>23</v>
      </c>
      <c r="D32" s="7" t="s">
        <v>23</v>
      </c>
      <c r="E32" s="13">
        <v>3</v>
      </c>
      <c r="F32" s="14">
        <f t="shared" si="44"/>
        <v>3</v>
      </c>
      <c r="G32" s="18">
        <f t="shared" si="61"/>
        <v>0</v>
      </c>
      <c r="H32" s="19">
        <f t="shared" si="61"/>
        <v>0</v>
      </c>
      <c r="J32" s="14">
        <f t="shared" si="46"/>
        <v>0</v>
      </c>
      <c r="K32" s="18">
        <f t="shared" si="62"/>
        <v>0</v>
      </c>
      <c r="L32" s="19">
        <f t="shared" si="63"/>
        <v>0</v>
      </c>
      <c r="N32" s="14">
        <f t="shared" si="49"/>
        <v>0</v>
      </c>
      <c r="O32" s="18">
        <f t="shared" si="64"/>
        <v>0</v>
      </c>
      <c r="P32" s="19">
        <f t="shared" si="65"/>
        <v>0</v>
      </c>
      <c r="Q32" s="13">
        <v>150</v>
      </c>
      <c r="R32" s="14">
        <f t="shared" si="52"/>
        <v>150</v>
      </c>
      <c r="S32" s="18">
        <f t="shared" si="66"/>
        <v>150</v>
      </c>
      <c r="T32" s="19">
        <f t="shared" si="67"/>
        <v>100</v>
      </c>
      <c r="U32" s="13">
        <v>5</v>
      </c>
      <c r="V32" s="14">
        <f t="shared" si="55"/>
        <v>5</v>
      </c>
      <c r="W32" s="18">
        <f t="shared" si="68"/>
        <v>10</v>
      </c>
      <c r="X32" s="19">
        <f t="shared" si="69"/>
        <v>5</v>
      </c>
      <c r="Y32" s="13">
        <v>3</v>
      </c>
      <c r="Z32" s="14">
        <f t="shared" si="58"/>
        <v>3</v>
      </c>
      <c r="AA32" s="18">
        <f t="shared" si="70"/>
        <v>3</v>
      </c>
      <c r="AB32" s="19">
        <f t="shared" si="71"/>
        <v>0</v>
      </c>
    </row>
    <row r="33" spans="1:28" s="13" customFormat="1" x14ac:dyDescent="0.25">
      <c r="A33" s="21" t="str">
        <f>Specs!A33</f>
        <v>eCANOPY_LADDER_FUELS_MAXIMUM_HEIGHT</v>
      </c>
      <c r="B33" s="5"/>
      <c r="C33" s="6"/>
      <c r="D33" s="7"/>
      <c r="F33" s="14">
        <f t="shared" si="44"/>
        <v>0</v>
      </c>
      <c r="G33" s="18">
        <f t="shared" ref="G33:G48" si="72">F33</f>
        <v>0</v>
      </c>
      <c r="H33" s="19">
        <f>G33</f>
        <v>0</v>
      </c>
      <c r="J33" s="14">
        <f t="shared" si="46"/>
        <v>0</v>
      </c>
      <c r="K33" s="18">
        <f t="shared" ref="K33:K48" si="73">J33</f>
        <v>0</v>
      </c>
      <c r="L33" s="19">
        <f>K33</f>
        <v>0</v>
      </c>
      <c r="N33" s="14">
        <f t="shared" si="49"/>
        <v>0</v>
      </c>
      <c r="O33" s="18">
        <f t="shared" ref="O33:O48" si="74">N33</f>
        <v>0</v>
      </c>
      <c r="P33" s="19">
        <f>O33</f>
        <v>0</v>
      </c>
      <c r="Q33" s="13">
        <v>4</v>
      </c>
      <c r="R33" s="14">
        <f t="shared" si="52"/>
        <v>4</v>
      </c>
      <c r="S33" s="18">
        <f t="shared" ref="S33:S48" si="75">R33</f>
        <v>4</v>
      </c>
      <c r="T33" s="19">
        <f>S33</f>
        <v>4</v>
      </c>
      <c r="U33" s="13">
        <v>15</v>
      </c>
      <c r="V33" s="14">
        <f t="shared" si="55"/>
        <v>15</v>
      </c>
      <c r="W33" s="18">
        <f t="shared" ref="W33:W48" si="76">V33</f>
        <v>15</v>
      </c>
      <c r="X33" s="19">
        <f>W33</f>
        <v>15</v>
      </c>
      <c r="Z33" s="14">
        <f t="shared" si="58"/>
        <v>0</v>
      </c>
      <c r="AA33" s="18">
        <f t="shared" ref="AA33:AA48" si="77">Z33</f>
        <v>0</v>
      </c>
      <c r="AB33" s="19">
        <f>AA33</f>
        <v>0</v>
      </c>
    </row>
    <row r="34" spans="1:28" s="13" customFormat="1" x14ac:dyDescent="0.25">
      <c r="A34" s="21" t="str">
        <f>Specs!A34</f>
        <v>eCANOPY_LADDER_FUELS_MINIMUM_HEIGHT</v>
      </c>
      <c r="B34" s="5"/>
      <c r="C34" s="6"/>
      <c r="D34" s="7"/>
      <c r="F34" s="14">
        <f t="shared" si="44"/>
        <v>0</v>
      </c>
      <c r="G34" s="18">
        <f t="shared" si="72"/>
        <v>0</v>
      </c>
      <c r="H34" s="19">
        <f>G34</f>
        <v>0</v>
      </c>
      <c r="J34" s="14">
        <f t="shared" si="46"/>
        <v>0</v>
      </c>
      <c r="K34" s="18">
        <f t="shared" si="73"/>
        <v>0</v>
      </c>
      <c r="L34" s="19">
        <f>K34</f>
        <v>0</v>
      </c>
      <c r="N34" s="14">
        <f t="shared" si="49"/>
        <v>0</v>
      </c>
      <c r="O34" s="18">
        <f t="shared" si="74"/>
        <v>0</v>
      </c>
      <c r="P34" s="19">
        <f>O34</f>
        <v>0</v>
      </c>
      <c r="Q34" s="13">
        <v>0</v>
      </c>
      <c r="R34" s="14">
        <f t="shared" si="52"/>
        <v>0</v>
      </c>
      <c r="S34" s="18">
        <f t="shared" si="75"/>
        <v>0</v>
      </c>
      <c r="T34" s="19">
        <f>S34</f>
        <v>0</v>
      </c>
      <c r="U34" s="13">
        <v>5</v>
      </c>
      <c r="V34" s="14">
        <f t="shared" si="55"/>
        <v>5</v>
      </c>
      <c r="W34" s="18">
        <f t="shared" si="76"/>
        <v>5</v>
      </c>
      <c r="X34" s="19">
        <f>W34</f>
        <v>5</v>
      </c>
      <c r="Z34" s="14">
        <f t="shared" si="58"/>
        <v>0</v>
      </c>
      <c r="AA34" s="18">
        <f t="shared" si="77"/>
        <v>0</v>
      </c>
      <c r="AB34" s="19">
        <f>AA34</f>
        <v>0</v>
      </c>
    </row>
    <row r="35" spans="1:28" s="13" customFormat="1" x14ac:dyDescent="0.25">
      <c r="A35" s="21" t="str">
        <f>Specs!A35</f>
        <v>eSHRUBS_PRIMARY_LAYER_HEIGHT</v>
      </c>
      <c r="B35" s="5"/>
      <c r="C35" s="6"/>
      <c r="D35" s="7"/>
      <c r="E35" s="13">
        <v>2.2000000000000002</v>
      </c>
      <c r="F35" s="14">
        <f>E35</f>
        <v>2.2000000000000002</v>
      </c>
      <c r="G35" s="18">
        <f t="shared" si="72"/>
        <v>2.2000000000000002</v>
      </c>
      <c r="H35" s="19">
        <f t="shared" ref="H35:H48" si="78">G35</f>
        <v>2.2000000000000002</v>
      </c>
      <c r="I35" s="13">
        <v>5</v>
      </c>
      <c r="J35" s="14">
        <f>I35</f>
        <v>5</v>
      </c>
      <c r="K35" s="18">
        <f t="shared" si="73"/>
        <v>5</v>
      </c>
      <c r="L35" s="19">
        <f t="shared" ref="L35:L48" si="79">K35</f>
        <v>5</v>
      </c>
      <c r="M35" s="13">
        <v>3</v>
      </c>
      <c r="N35" s="14">
        <f>M35</f>
        <v>3</v>
      </c>
      <c r="O35" s="18">
        <f t="shared" si="74"/>
        <v>3</v>
      </c>
      <c r="P35" s="19">
        <f t="shared" ref="P35:P48" si="80">O35</f>
        <v>3</v>
      </c>
      <c r="Q35" s="13">
        <v>5</v>
      </c>
      <c r="R35" s="14">
        <f>Q35</f>
        <v>5</v>
      </c>
      <c r="S35" s="18">
        <f t="shared" si="75"/>
        <v>5</v>
      </c>
      <c r="T35" s="19">
        <f t="shared" ref="T35:T48" si="81">S35</f>
        <v>5</v>
      </c>
      <c r="U35" s="13">
        <v>6</v>
      </c>
      <c r="V35" s="14">
        <f>U35</f>
        <v>6</v>
      </c>
      <c r="W35" s="18">
        <f t="shared" si="76"/>
        <v>6</v>
      </c>
      <c r="X35" s="19">
        <f t="shared" ref="X35:X48" si="82">W35</f>
        <v>6</v>
      </c>
      <c r="Y35" s="13">
        <v>5</v>
      </c>
      <c r="Z35" s="14">
        <f>Y35</f>
        <v>5</v>
      </c>
      <c r="AA35" s="18">
        <f t="shared" si="77"/>
        <v>5</v>
      </c>
      <c r="AB35" s="19">
        <f t="shared" ref="AB35:AB48" si="83">AA35</f>
        <v>5</v>
      </c>
    </row>
    <row r="36" spans="1:28" s="13" customFormat="1" x14ac:dyDescent="0.25">
      <c r="A36" s="21" t="str">
        <f>Specs!A36</f>
        <v>eSHRUBS_PRIMARY_LAYER_PERCENT_COVER</v>
      </c>
      <c r="B36" s="5"/>
      <c r="C36" s="6"/>
      <c r="D36" s="7"/>
      <c r="E36" s="13">
        <v>21.6</v>
      </c>
      <c r="F36" s="14">
        <f t="shared" ref="F36:F48" si="84">E36</f>
        <v>21.6</v>
      </c>
      <c r="G36" s="18">
        <f t="shared" si="72"/>
        <v>21.6</v>
      </c>
      <c r="H36" s="19">
        <f t="shared" si="78"/>
        <v>21.6</v>
      </c>
      <c r="I36" s="13">
        <v>70</v>
      </c>
      <c r="J36" s="14">
        <f t="shared" ref="J36:J48" si="85">I36</f>
        <v>70</v>
      </c>
      <c r="K36" s="18">
        <f t="shared" si="73"/>
        <v>70</v>
      </c>
      <c r="L36" s="19">
        <f t="shared" si="79"/>
        <v>70</v>
      </c>
      <c r="M36" s="13">
        <v>2</v>
      </c>
      <c r="N36" s="14">
        <f t="shared" ref="N36:N48" si="86">M36</f>
        <v>2</v>
      </c>
      <c r="O36" s="18">
        <f t="shared" si="74"/>
        <v>2</v>
      </c>
      <c r="P36" s="19">
        <f t="shared" si="80"/>
        <v>2</v>
      </c>
      <c r="Q36" s="13">
        <v>10</v>
      </c>
      <c r="R36" s="14">
        <f t="shared" ref="R36:R48" si="87">Q36</f>
        <v>10</v>
      </c>
      <c r="S36" s="18">
        <f t="shared" si="75"/>
        <v>10</v>
      </c>
      <c r="T36" s="19">
        <f t="shared" si="81"/>
        <v>10</v>
      </c>
      <c r="U36" s="13">
        <v>30</v>
      </c>
      <c r="V36" s="14">
        <f t="shared" ref="V36:V48" si="88">U36</f>
        <v>30</v>
      </c>
      <c r="W36" s="18">
        <f t="shared" si="76"/>
        <v>30</v>
      </c>
      <c r="X36" s="19">
        <f t="shared" si="82"/>
        <v>30</v>
      </c>
      <c r="Y36" s="13">
        <v>80</v>
      </c>
      <c r="Z36" s="14">
        <f t="shared" ref="Z36:Z48" si="89">Y36</f>
        <v>80</v>
      </c>
      <c r="AA36" s="18">
        <f t="shared" si="77"/>
        <v>80</v>
      </c>
      <c r="AB36" s="19">
        <f t="shared" si="83"/>
        <v>80</v>
      </c>
    </row>
    <row r="37" spans="1:28" s="13" customFormat="1" x14ac:dyDescent="0.25">
      <c r="A37" s="21" t="str">
        <f>Specs!A37</f>
        <v>eSHRUBS_PRIMARY_LAYER_PERCENT_LIVE</v>
      </c>
      <c r="B37" s="5"/>
      <c r="C37" s="6"/>
      <c r="D37" s="7"/>
      <c r="E37" s="13">
        <v>85</v>
      </c>
      <c r="F37" s="14">
        <f t="shared" si="84"/>
        <v>85</v>
      </c>
      <c r="G37" s="18">
        <f t="shared" si="72"/>
        <v>85</v>
      </c>
      <c r="H37" s="19">
        <f t="shared" si="78"/>
        <v>85</v>
      </c>
      <c r="I37" s="13">
        <v>85</v>
      </c>
      <c r="J37" s="14">
        <f t="shared" si="85"/>
        <v>85</v>
      </c>
      <c r="K37" s="18">
        <f t="shared" si="73"/>
        <v>85</v>
      </c>
      <c r="L37" s="19">
        <f t="shared" si="79"/>
        <v>85</v>
      </c>
      <c r="M37" s="13">
        <v>100</v>
      </c>
      <c r="N37" s="14">
        <f t="shared" si="86"/>
        <v>100</v>
      </c>
      <c r="O37" s="18">
        <f t="shared" si="74"/>
        <v>100</v>
      </c>
      <c r="P37" s="19">
        <f t="shared" si="80"/>
        <v>100</v>
      </c>
      <c r="Q37" s="13">
        <v>90</v>
      </c>
      <c r="R37" s="14">
        <f t="shared" si="87"/>
        <v>90</v>
      </c>
      <c r="S37" s="18">
        <f t="shared" si="75"/>
        <v>90</v>
      </c>
      <c r="T37" s="19">
        <f t="shared" si="81"/>
        <v>90</v>
      </c>
      <c r="U37" s="13">
        <v>85</v>
      </c>
      <c r="V37" s="14">
        <f t="shared" si="88"/>
        <v>85</v>
      </c>
      <c r="W37" s="18">
        <f t="shared" si="76"/>
        <v>85</v>
      </c>
      <c r="X37" s="19">
        <f t="shared" si="82"/>
        <v>85</v>
      </c>
      <c r="Y37" s="13">
        <v>90</v>
      </c>
      <c r="Z37" s="14">
        <f t="shared" si="89"/>
        <v>90</v>
      </c>
      <c r="AA37" s="18">
        <f t="shared" si="77"/>
        <v>90</v>
      </c>
      <c r="AB37" s="19">
        <f t="shared" si="83"/>
        <v>90</v>
      </c>
    </row>
    <row r="38" spans="1:28" s="13" customFormat="1" x14ac:dyDescent="0.25">
      <c r="A38" s="21" t="str">
        <f>Specs!A38</f>
        <v>eSHRUBS_SECONDARY_LAYER_HEIGHT</v>
      </c>
      <c r="B38" s="5"/>
      <c r="C38" s="6"/>
      <c r="D38" s="7"/>
      <c r="E38" s="13">
        <v>0.3</v>
      </c>
      <c r="F38" s="14">
        <f t="shared" si="84"/>
        <v>0.3</v>
      </c>
      <c r="G38" s="18">
        <f t="shared" si="72"/>
        <v>0.3</v>
      </c>
      <c r="H38" s="19">
        <f t="shared" si="78"/>
        <v>0.3</v>
      </c>
      <c r="I38" s="13">
        <v>2</v>
      </c>
      <c r="J38" s="14">
        <f t="shared" si="85"/>
        <v>2</v>
      </c>
      <c r="K38" s="18">
        <f t="shared" si="73"/>
        <v>2</v>
      </c>
      <c r="L38" s="19">
        <f t="shared" si="79"/>
        <v>2</v>
      </c>
      <c r="N38" s="14">
        <f t="shared" si="86"/>
        <v>0</v>
      </c>
      <c r="O38" s="18">
        <f t="shared" si="74"/>
        <v>0</v>
      </c>
      <c r="P38" s="19">
        <f t="shared" si="80"/>
        <v>0</v>
      </c>
      <c r="Q38" s="13">
        <v>1</v>
      </c>
      <c r="R38" s="14">
        <f t="shared" si="87"/>
        <v>1</v>
      </c>
      <c r="S38" s="18">
        <f t="shared" si="75"/>
        <v>1</v>
      </c>
      <c r="T38" s="19">
        <f t="shared" si="81"/>
        <v>1</v>
      </c>
      <c r="V38" s="14">
        <f t="shared" si="88"/>
        <v>0</v>
      </c>
      <c r="W38" s="18">
        <f t="shared" si="76"/>
        <v>0</v>
      </c>
      <c r="X38" s="19">
        <f t="shared" si="82"/>
        <v>0</v>
      </c>
      <c r="Z38" s="14">
        <f t="shared" si="89"/>
        <v>0</v>
      </c>
      <c r="AA38" s="18">
        <f t="shared" si="77"/>
        <v>0</v>
      </c>
      <c r="AB38" s="19">
        <f t="shared" si="83"/>
        <v>0</v>
      </c>
    </row>
    <row r="39" spans="1:28" s="13" customFormat="1" x14ac:dyDescent="0.25">
      <c r="A39" s="21" t="str">
        <f>Specs!A39</f>
        <v>eSHRUBS_SECONDARY_LAYER_PERCENT_COVER</v>
      </c>
      <c r="B39" s="5"/>
      <c r="C39" s="6"/>
      <c r="D39" s="7"/>
      <c r="E39" s="13">
        <v>1.2</v>
      </c>
      <c r="F39" s="14">
        <f t="shared" si="84"/>
        <v>1.2</v>
      </c>
      <c r="G39" s="18">
        <f t="shared" si="72"/>
        <v>1.2</v>
      </c>
      <c r="H39" s="19">
        <f t="shared" si="78"/>
        <v>1.2</v>
      </c>
      <c r="I39" s="13">
        <v>5</v>
      </c>
      <c r="J39" s="14">
        <f t="shared" si="85"/>
        <v>5</v>
      </c>
      <c r="K39" s="18">
        <f t="shared" si="73"/>
        <v>5</v>
      </c>
      <c r="L39" s="19">
        <f t="shared" si="79"/>
        <v>5</v>
      </c>
      <c r="N39" s="14">
        <f t="shared" si="86"/>
        <v>0</v>
      </c>
      <c r="O39" s="18">
        <f t="shared" si="74"/>
        <v>0</v>
      </c>
      <c r="P39" s="19">
        <f t="shared" si="80"/>
        <v>0</v>
      </c>
      <c r="Q39" s="13">
        <v>20</v>
      </c>
      <c r="R39" s="14">
        <f t="shared" si="87"/>
        <v>20</v>
      </c>
      <c r="S39" s="18">
        <f t="shared" si="75"/>
        <v>20</v>
      </c>
      <c r="T39" s="19">
        <f t="shared" si="81"/>
        <v>20</v>
      </c>
      <c r="V39" s="14">
        <f t="shared" si="88"/>
        <v>0</v>
      </c>
      <c r="W39" s="18">
        <f t="shared" si="76"/>
        <v>0</v>
      </c>
      <c r="X39" s="19">
        <f t="shared" si="82"/>
        <v>0</v>
      </c>
      <c r="Z39" s="14">
        <f t="shared" si="89"/>
        <v>0</v>
      </c>
      <c r="AA39" s="18">
        <f t="shared" si="77"/>
        <v>0</v>
      </c>
      <c r="AB39" s="19">
        <f t="shared" si="83"/>
        <v>0</v>
      </c>
    </row>
    <row r="40" spans="1:28" s="13" customFormat="1" x14ac:dyDescent="0.25">
      <c r="A40" s="21" t="str">
        <f>Specs!A40</f>
        <v>eSHRUBS_SECONDARY_LAYER_PERCENT_LIVE</v>
      </c>
      <c r="B40" s="5"/>
      <c r="C40" s="6"/>
      <c r="D40" s="7"/>
      <c r="E40" s="13">
        <v>95</v>
      </c>
      <c r="F40" s="14">
        <f t="shared" si="84"/>
        <v>95</v>
      </c>
      <c r="G40" s="18">
        <f t="shared" si="72"/>
        <v>95</v>
      </c>
      <c r="H40" s="19">
        <f t="shared" si="78"/>
        <v>95</v>
      </c>
      <c r="I40" s="13">
        <v>85</v>
      </c>
      <c r="J40" s="14">
        <f t="shared" si="85"/>
        <v>85</v>
      </c>
      <c r="K40" s="18">
        <f t="shared" si="73"/>
        <v>85</v>
      </c>
      <c r="L40" s="19">
        <f t="shared" si="79"/>
        <v>85</v>
      </c>
      <c r="N40" s="14">
        <f t="shared" si="86"/>
        <v>0</v>
      </c>
      <c r="O40" s="18">
        <f t="shared" si="74"/>
        <v>0</v>
      </c>
      <c r="P40" s="19">
        <f t="shared" si="80"/>
        <v>0</v>
      </c>
      <c r="Q40" s="13">
        <v>90</v>
      </c>
      <c r="R40" s="14">
        <f t="shared" si="87"/>
        <v>90</v>
      </c>
      <c r="S40" s="18">
        <f t="shared" si="75"/>
        <v>90</v>
      </c>
      <c r="T40" s="19">
        <f t="shared" si="81"/>
        <v>90</v>
      </c>
      <c r="V40" s="14">
        <f t="shared" si="88"/>
        <v>0</v>
      </c>
      <c r="W40" s="18">
        <f t="shared" si="76"/>
        <v>0</v>
      </c>
      <c r="X40" s="19">
        <f t="shared" si="82"/>
        <v>0</v>
      </c>
      <c r="Z40" s="14">
        <f t="shared" si="89"/>
        <v>0</v>
      </c>
      <c r="AA40" s="18">
        <f t="shared" si="77"/>
        <v>0</v>
      </c>
      <c r="AB40" s="19">
        <f t="shared" si="83"/>
        <v>0</v>
      </c>
    </row>
    <row r="41" spans="1:28" s="13" customFormat="1" x14ac:dyDescent="0.25">
      <c r="A41" s="21" t="str">
        <f>Specs!A41</f>
        <v>eHERBACEOUS_PRIMARY_LAYER_HEIGHT</v>
      </c>
      <c r="B41" s="5"/>
      <c r="C41" s="6"/>
      <c r="D41" s="7"/>
      <c r="E41" s="13">
        <v>0.9</v>
      </c>
      <c r="F41" s="14">
        <f t="shared" si="84"/>
        <v>0.9</v>
      </c>
      <c r="G41" s="18">
        <f t="shared" si="72"/>
        <v>0.9</v>
      </c>
      <c r="H41" s="19">
        <f t="shared" si="78"/>
        <v>0.9</v>
      </c>
      <c r="J41" s="14">
        <f t="shared" si="85"/>
        <v>0</v>
      </c>
      <c r="K41" s="18">
        <f t="shared" si="73"/>
        <v>0</v>
      </c>
      <c r="L41" s="19">
        <f t="shared" si="79"/>
        <v>0</v>
      </c>
      <c r="M41" s="13">
        <v>2</v>
      </c>
      <c r="N41" s="14">
        <f t="shared" si="86"/>
        <v>2</v>
      </c>
      <c r="O41" s="18">
        <f t="shared" si="74"/>
        <v>2</v>
      </c>
      <c r="P41" s="19">
        <f t="shared" si="80"/>
        <v>2</v>
      </c>
      <c r="Q41" s="13">
        <v>1</v>
      </c>
      <c r="R41" s="14">
        <f t="shared" si="87"/>
        <v>1</v>
      </c>
      <c r="S41" s="18">
        <f t="shared" si="75"/>
        <v>1</v>
      </c>
      <c r="T41" s="19">
        <f t="shared" si="81"/>
        <v>1</v>
      </c>
      <c r="U41" s="13">
        <v>2.5</v>
      </c>
      <c r="V41" s="14">
        <f t="shared" si="88"/>
        <v>2.5</v>
      </c>
      <c r="W41" s="18">
        <f t="shared" si="76"/>
        <v>2.5</v>
      </c>
      <c r="X41" s="19">
        <f t="shared" si="82"/>
        <v>2.5</v>
      </c>
      <c r="Y41" s="13">
        <v>2</v>
      </c>
      <c r="Z41" s="14">
        <f t="shared" si="89"/>
        <v>2</v>
      </c>
      <c r="AA41" s="18">
        <f t="shared" si="77"/>
        <v>2</v>
      </c>
      <c r="AB41" s="19">
        <f t="shared" si="83"/>
        <v>2</v>
      </c>
    </row>
    <row r="42" spans="1:28" s="13" customFormat="1" x14ac:dyDescent="0.25">
      <c r="A42" s="21" t="str">
        <f>Specs!A42</f>
        <v>eHERBACEOUS_PRIMARY_LAYER_LOADING</v>
      </c>
      <c r="B42" s="5"/>
      <c r="C42" s="6"/>
      <c r="D42" s="7"/>
      <c r="E42" s="13">
        <v>0.1</v>
      </c>
      <c r="F42" s="14">
        <f t="shared" si="84"/>
        <v>0.1</v>
      </c>
      <c r="G42" s="18">
        <f t="shared" si="72"/>
        <v>0.1</v>
      </c>
      <c r="H42" s="19">
        <f t="shared" si="78"/>
        <v>0.1</v>
      </c>
      <c r="J42" s="14">
        <f t="shared" si="85"/>
        <v>0</v>
      </c>
      <c r="K42" s="18">
        <f t="shared" si="73"/>
        <v>0</v>
      </c>
      <c r="L42" s="19">
        <f t="shared" si="79"/>
        <v>0</v>
      </c>
      <c r="M42" s="13">
        <v>1</v>
      </c>
      <c r="N42" s="14">
        <f t="shared" si="86"/>
        <v>1</v>
      </c>
      <c r="O42" s="18">
        <f t="shared" si="74"/>
        <v>1</v>
      </c>
      <c r="P42" s="19">
        <f t="shared" si="80"/>
        <v>1</v>
      </c>
      <c r="Q42" s="13">
        <v>0.01</v>
      </c>
      <c r="R42" s="14">
        <f t="shared" si="87"/>
        <v>0.01</v>
      </c>
      <c r="S42" s="18">
        <f t="shared" si="75"/>
        <v>0.01</v>
      </c>
      <c r="T42" s="19">
        <f t="shared" si="81"/>
        <v>0.01</v>
      </c>
      <c r="U42" s="13">
        <v>0.4</v>
      </c>
      <c r="V42" s="14">
        <f t="shared" si="88"/>
        <v>0.4</v>
      </c>
      <c r="W42" s="18">
        <f t="shared" si="76"/>
        <v>0.4</v>
      </c>
      <c r="X42" s="19">
        <f t="shared" si="82"/>
        <v>0.4</v>
      </c>
      <c r="Y42" s="13">
        <v>0.1</v>
      </c>
      <c r="Z42" s="14">
        <f t="shared" si="89"/>
        <v>0.1</v>
      </c>
      <c r="AA42" s="18">
        <f t="shared" si="77"/>
        <v>0.1</v>
      </c>
      <c r="AB42" s="19">
        <f t="shared" si="83"/>
        <v>0.1</v>
      </c>
    </row>
    <row r="43" spans="1:28" s="13" customFormat="1" x14ac:dyDescent="0.25">
      <c r="A43" s="21" t="str">
        <f>Specs!A43</f>
        <v>eHERBACEOUS_PRIMARY_LAYER_PERCENT_COVER</v>
      </c>
      <c r="B43" s="5"/>
      <c r="C43" s="6"/>
      <c r="D43" s="7"/>
      <c r="E43" s="13">
        <v>0.7</v>
      </c>
      <c r="F43" s="14">
        <f t="shared" si="84"/>
        <v>0.7</v>
      </c>
      <c r="G43" s="18">
        <f t="shared" si="72"/>
        <v>0.7</v>
      </c>
      <c r="H43" s="19">
        <f t="shared" si="78"/>
        <v>0.7</v>
      </c>
      <c r="J43" s="14">
        <f t="shared" si="85"/>
        <v>0</v>
      </c>
      <c r="K43" s="18">
        <f t="shared" si="73"/>
        <v>0</v>
      </c>
      <c r="L43" s="19">
        <f t="shared" si="79"/>
        <v>0</v>
      </c>
      <c r="M43" s="13">
        <v>90</v>
      </c>
      <c r="N43" s="14">
        <f t="shared" si="86"/>
        <v>90</v>
      </c>
      <c r="O43" s="18">
        <f t="shared" si="74"/>
        <v>90</v>
      </c>
      <c r="P43" s="19">
        <f t="shared" si="80"/>
        <v>90</v>
      </c>
      <c r="Q43" s="13">
        <v>2</v>
      </c>
      <c r="R43" s="14">
        <f t="shared" si="87"/>
        <v>2</v>
      </c>
      <c r="S43" s="18">
        <f t="shared" si="75"/>
        <v>2</v>
      </c>
      <c r="T43" s="19">
        <f t="shared" si="81"/>
        <v>2</v>
      </c>
      <c r="U43" s="13">
        <v>30</v>
      </c>
      <c r="V43" s="14">
        <f t="shared" si="88"/>
        <v>30</v>
      </c>
      <c r="W43" s="18">
        <f t="shared" si="76"/>
        <v>30</v>
      </c>
      <c r="X43" s="19">
        <f t="shared" si="82"/>
        <v>30</v>
      </c>
      <c r="Y43" s="13">
        <v>20</v>
      </c>
      <c r="Z43" s="14">
        <f t="shared" si="89"/>
        <v>20</v>
      </c>
      <c r="AA43" s="18">
        <f t="shared" si="77"/>
        <v>20</v>
      </c>
      <c r="AB43" s="19">
        <f t="shared" si="83"/>
        <v>20</v>
      </c>
    </row>
    <row r="44" spans="1:28" s="13" customFormat="1" x14ac:dyDescent="0.25">
      <c r="A44" s="21" t="str">
        <f>Specs!A44</f>
        <v>eHERBACEOUS_PRIMARY_LAYER_PERCENT_LIVE</v>
      </c>
      <c r="B44" s="5"/>
      <c r="C44" s="6"/>
      <c r="D44" s="7"/>
      <c r="E44" s="13">
        <v>95</v>
      </c>
      <c r="F44" s="14">
        <f t="shared" si="84"/>
        <v>95</v>
      </c>
      <c r="G44" s="18">
        <f t="shared" si="72"/>
        <v>95</v>
      </c>
      <c r="H44" s="19">
        <f t="shared" si="78"/>
        <v>95</v>
      </c>
      <c r="J44" s="14">
        <f t="shared" si="85"/>
        <v>0</v>
      </c>
      <c r="K44" s="18">
        <f t="shared" si="73"/>
        <v>0</v>
      </c>
      <c r="L44" s="19">
        <f t="shared" si="79"/>
        <v>0</v>
      </c>
      <c r="M44" s="13">
        <v>85</v>
      </c>
      <c r="N44" s="14">
        <f t="shared" si="86"/>
        <v>85</v>
      </c>
      <c r="O44" s="18">
        <f t="shared" si="74"/>
        <v>85</v>
      </c>
      <c r="P44" s="19">
        <f t="shared" si="80"/>
        <v>85</v>
      </c>
      <c r="Q44" s="13">
        <v>90</v>
      </c>
      <c r="R44" s="14">
        <f t="shared" si="87"/>
        <v>90</v>
      </c>
      <c r="S44" s="18">
        <f t="shared" si="75"/>
        <v>90</v>
      </c>
      <c r="T44" s="19">
        <f t="shared" si="81"/>
        <v>90</v>
      </c>
      <c r="U44" s="13">
        <v>80</v>
      </c>
      <c r="V44" s="14">
        <f t="shared" si="88"/>
        <v>80</v>
      </c>
      <c r="W44" s="18">
        <f t="shared" si="76"/>
        <v>80</v>
      </c>
      <c r="X44" s="19">
        <f t="shared" si="82"/>
        <v>80</v>
      </c>
      <c r="Y44" s="13">
        <v>60</v>
      </c>
      <c r="Z44" s="14">
        <f t="shared" si="89"/>
        <v>60</v>
      </c>
      <c r="AA44" s="18">
        <f t="shared" si="77"/>
        <v>60</v>
      </c>
      <c r="AB44" s="19">
        <f t="shared" si="83"/>
        <v>60</v>
      </c>
    </row>
    <row r="45" spans="1:28" s="13" customFormat="1" x14ac:dyDescent="0.25">
      <c r="A45" s="21" t="str">
        <f>Specs!A45</f>
        <v>eHERBACEOUS_SECONDARY_LAYER_HEIGHT</v>
      </c>
      <c r="B45" s="5"/>
      <c r="C45" s="6"/>
      <c r="D45" s="7"/>
      <c r="E45" s="13">
        <v>0.9</v>
      </c>
      <c r="F45" s="14">
        <f t="shared" si="84"/>
        <v>0.9</v>
      </c>
      <c r="G45" s="18">
        <f t="shared" si="72"/>
        <v>0.9</v>
      </c>
      <c r="H45" s="19">
        <f t="shared" si="78"/>
        <v>0.9</v>
      </c>
      <c r="J45" s="14">
        <f t="shared" si="85"/>
        <v>0</v>
      </c>
      <c r="K45" s="18">
        <f t="shared" si="73"/>
        <v>0</v>
      </c>
      <c r="L45" s="19">
        <f t="shared" si="79"/>
        <v>0</v>
      </c>
      <c r="M45" s="13">
        <v>1</v>
      </c>
      <c r="N45" s="14">
        <f t="shared" si="86"/>
        <v>1</v>
      </c>
      <c r="O45" s="18">
        <f t="shared" si="74"/>
        <v>1</v>
      </c>
      <c r="P45" s="19">
        <f t="shared" si="80"/>
        <v>1</v>
      </c>
      <c r="Q45" s="13">
        <v>0.5</v>
      </c>
      <c r="R45" s="14">
        <f t="shared" si="87"/>
        <v>0.5</v>
      </c>
      <c r="S45" s="18">
        <f t="shared" si="75"/>
        <v>0.5</v>
      </c>
      <c r="T45" s="19">
        <f t="shared" si="81"/>
        <v>0.5</v>
      </c>
      <c r="V45" s="14">
        <f t="shared" si="88"/>
        <v>0</v>
      </c>
      <c r="W45" s="18">
        <f t="shared" si="76"/>
        <v>0</v>
      </c>
      <c r="X45" s="19">
        <f t="shared" si="82"/>
        <v>0</v>
      </c>
      <c r="Y45" s="13">
        <v>1</v>
      </c>
      <c r="Z45" s="14">
        <f t="shared" si="89"/>
        <v>1</v>
      </c>
      <c r="AA45" s="18">
        <f t="shared" si="77"/>
        <v>1</v>
      </c>
      <c r="AB45" s="19">
        <f t="shared" si="83"/>
        <v>1</v>
      </c>
    </row>
    <row r="46" spans="1:28" s="13" customFormat="1" x14ac:dyDescent="0.25">
      <c r="A46" s="21" t="str">
        <f>Specs!A46</f>
        <v>eHERBACEOUS_SECONDARY_LAYER_LOADING</v>
      </c>
      <c r="B46" s="5"/>
      <c r="C46" s="6"/>
      <c r="D46" s="7"/>
      <c r="E46" s="13">
        <v>0.1</v>
      </c>
      <c r="F46" s="14">
        <f t="shared" si="84"/>
        <v>0.1</v>
      </c>
      <c r="G46" s="18">
        <f t="shared" si="72"/>
        <v>0.1</v>
      </c>
      <c r="H46" s="19">
        <f t="shared" si="78"/>
        <v>0.1</v>
      </c>
      <c r="J46" s="14">
        <f t="shared" si="85"/>
        <v>0</v>
      </c>
      <c r="K46" s="18">
        <f t="shared" si="73"/>
        <v>0</v>
      </c>
      <c r="L46" s="19">
        <f t="shared" si="79"/>
        <v>0</v>
      </c>
      <c r="M46" s="13">
        <v>0.01</v>
      </c>
      <c r="N46" s="14">
        <f t="shared" si="86"/>
        <v>0.01</v>
      </c>
      <c r="O46" s="18">
        <f t="shared" si="74"/>
        <v>0.01</v>
      </c>
      <c r="P46" s="19">
        <f t="shared" si="80"/>
        <v>0.01</v>
      </c>
      <c r="Q46" s="13">
        <v>0.02</v>
      </c>
      <c r="R46" s="14">
        <f t="shared" si="87"/>
        <v>0.02</v>
      </c>
      <c r="S46" s="18">
        <f t="shared" si="75"/>
        <v>0.02</v>
      </c>
      <c r="T46" s="19">
        <f t="shared" si="81"/>
        <v>0.02</v>
      </c>
      <c r="V46" s="14">
        <f t="shared" si="88"/>
        <v>0</v>
      </c>
      <c r="W46" s="18">
        <f t="shared" si="76"/>
        <v>0</v>
      </c>
      <c r="X46" s="19">
        <f t="shared" si="82"/>
        <v>0</v>
      </c>
      <c r="Y46" s="13">
        <v>0.1</v>
      </c>
      <c r="Z46" s="14">
        <f t="shared" si="89"/>
        <v>0.1</v>
      </c>
      <c r="AA46" s="18">
        <f t="shared" si="77"/>
        <v>0.1</v>
      </c>
      <c r="AB46" s="19">
        <f t="shared" si="83"/>
        <v>0.1</v>
      </c>
    </row>
    <row r="47" spans="1:28" s="13" customFormat="1" x14ac:dyDescent="0.25">
      <c r="A47" s="21" t="str">
        <f>Specs!A47</f>
        <v>eHERBACEOUS_SECONDARY_LAYER_PERCENT_COVER</v>
      </c>
      <c r="B47" s="5"/>
      <c r="C47" s="6"/>
      <c r="D47" s="7"/>
      <c r="E47" s="13">
        <v>0.2</v>
      </c>
      <c r="F47" s="14">
        <f t="shared" si="84"/>
        <v>0.2</v>
      </c>
      <c r="G47" s="18">
        <f t="shared" si="72"/>
        <v>0.2</v>
      </c>
      <c r="H47" s="19">
        <f t="shared" si="78"/>
        <v>0.2</v>
      </c>
      <c r="J47" s="14">
        <f t="shared" si="85"/>
        <v>0</v>
      </c>
      <c r="K47" s="18">
        <f t="shared" si="73"/>
        <v>0</v>
      </c>
      <c r="L47" s="19">
        <f t="shared" si="79"/>
        <v>0</v>
      </c>
      <c r="M47" s="13">
        <v>8</v>
      </c>
      <c r="N47" s="14">
        <f t="shared" si="86"/>
        <v>8</v>
      </c>
      <c r="O47" s="18">
        <f t="shared" si="74"/>
        <v>8</v>
      </c>
      <c r="P47" s="19">
        <f t="shared" si="80"/>
        <v>8</v>
      </c>
      <c r="Q47" s="13">
        <v>5</v>
      </c>
      <c r="R47" s="14">
        <f t="shared" si="87"/>
        <v>5</v>
      </c>
      <c r="S47" s="18">
        <f t="shared" si="75"/>
        <v>5</v>
      </c>
      <c r="T47" s="19">
        <f t="shared" si="81"/>
        <v>5</v>
      </c>
      <c r="V47" s="14">
        <f t="shared" si="88"/>
        <v>0</v>
      </c>
      <c r="W47" s="18">
        <f t="shared" si="76"/>
        <v>0</v>
      </c>
      <c r="X47" s="19">
        <f t="shared" si="82"/>
        <v>0</v>
      </c>
      <c r="Y47" s="13">
        <v>20</v>
      </c>
      <c r="Z47" s="14">
        <f t="shared" si="89"/>
        <v>20</v>
      </c>
      <c r="AA47" s="18">
        <f t="shared" si="77"/>
        <v>20</v>
      </c>
      <c r="AB47" s="19">
        <f t="shared" si="83"/>
        <v>20</v>
      </c>
    </row>
    <row r="48" spans="1:28" s="13" customFormat="1" x14ac:dyDescent="0.25">
      <c r="A48" s="21" t="str">
        <f>Specs!A48</f>
        <v>eHERBACEOUS_SECONDARY_LAYER_PERCENT_LIVE</v>
      </c>
      <c r="B48" s="5"/>
      <c r="C48" s="6"/>
      <c r="D48" s="7"/>
      <c r="E48" s="13">
        <v>85</v>
      </c>
      <c r="F48" s="14">
        <f t="shared" si="84"/>
        <v>85</v>
      </c>
      <c r="G48" s="18">
        <f t="shared" si="72"/>
        <v>85</v>
      </c>
      <c r="H48" s="19">
        <f t="shared" si="78"/>
        <v>85</v>
      </c>
      <c r="J48" s="14">
        <f t="shared" si="85"/>
        <v>0</v>
      </c>
      <c r="K48" s="18">
        <f t="shared" si="73"/>
        <v>0</v>
      </c>
      <c r="L48" s="19">
        <f t="shared" si="79"/>
        <v>0</v>
      </c>
      <c r="M48" s="13">
        <v>70</v>
      </c>
      <c r="N48" s="14">
        <f t="shared" si="86"/>
        <v>70</v>
      </c>
      <c r="O48" s="18">
        <f t="shared" si="74"/>
        <v>70</v>
      </c>
      <c r="P48" s="19">
        <f t="shared" si="80"/>
        <v>70</v>
      </c>
      <c r="Q48" s="13">
        <v>90</v>
      </c>
      <c r="R48" s="14">
        <f t="shared" si="87"/>
        <v>90</v>
      </c>
      <c r="S48" s="18">
        <f t="shared" si="75"/>
        <v>90</v>
      </c>
      <c r="T48" s="19">
        <f t="shared" si="81"/>
        <v>90</v>
      </c>
      <c r="V48" s="14">
        <f t="shared" si="88"/>
        <v>0</v>
      </c>
      <c r="W48" s="18">
        <f t="shared" si="76"/>
        <v>0</v>
      </c>
      <c r="X48" s="19">
        <f t="shared" si="82"/>
        <v>0</v>
      </c>
      <c r="Y48" s="13">
        <v>60</v>
      </c>
      <c r="Z48" s="14">
        <f t="shared" si="89"/>
        <v>60</v>
      </c>
      <c r="AA48" s="18">
        <f t="shared" si="77"/>
        <v>60</v>
      </c>
      <c r="AB48" s="19">
        <f t="shared" si="83"/>
        <v>60</v>
      </c>
    </row>
    <row r="49" spans="1:28" s="13" customFormat="1" x14ac:dyDescent="0.25">
      <c r="A49" s="21" t="str">
        <f>Specs!A49</f>
        <v>eWOODY_FUEL_ALL_DOWNED_WOODY_FUEL_DEPTH</v>
      </c>
      <c r="B49" s="5"/>
      <c r="C49" s="6">
        <v>1.1000000000000001</v>
      </c>
      <c r="D49" s="7">
        <v>1.1000000000000001</v>
      </c>
      <c r="E49" s="13">
        <v>4</v>
      </c>
      <c r="F49" s="14">
        <f>E49</f>
        <v>4</v>
      </c>
      <c r="G49" s="18">
        <f>$C49*F49</f>
        <v>4.4000000000000004</v>
      </c>
      <c r="H49" s="23">
        <f>G49*$D49</f>
        <v>4.8400000000000007</v>
      </c>
      <c r="I49" s="13">
        <v>1</v>
      </c>
      <c r="J49" s="14">
        <f>I49</f>
        <v>1</v>
      </c>
      <c r="K49" s="18">
        <f>$C49*J49</f>
        <v>1.1000000000000001</v>
      </c>
      <c r="L49" s="23">
        <f>K49*$D49</f>
        <v>1.2100000000000002</v>
      </c>
      <c r="N49" s="14">
        <f>M49</f>
        <v>0</v>
      </c>
      <c r="O49" s="18">
        <f>$C49*N49</f>
        <v>0</v>
      </c>
      <c r="P49" s="23">
        <f>O49*$D49</f>
        <v>0</v>
      </c>
      <c r="Q49" s="13">
        <v>0.5</v>
      </c>
      <c r="R49" s="14">
        <f>Q49</f>
        <v>0.5</v>
      </c>
      <c r="S49" s="18">
        <f>$C49*R49</f>
        <v>0.55000000000000004</v>
      </c>
      <c r="T49" s="23">
        <f>S49*$D49</f>
        <v>0.60500000000000009</v>
      </c>
      <c r="U49" s="13">
        <v>1</v>
      </c>
      <c r="V49" s="14">
        <f>U49</f>
        <v>1</v>
      </c>
      <c r="W49" s="18">
        <f>$C49*V49</f>
        <v>1.1000000000000001</v>
      </c>
      <c r="X49" s="23">
        <f>W49*$D49</f>
        <v>1.2100000000000002</v>
      </c>
      <c r="Y49" s="13">
        <v>0.5</v>
      </c>
      <c r="Z49" s="14">
        <f>Y49</f>
        <v>0.5</v>
      </c>
      <c r="AA49" s="18">
        <f>$C49*Z49</f>
        <v>0.55000000000000004</v>
      </c>
      <c r="AB49" s="23">
        <f>AA49*$D49</f>
        <v>0.60500000000000009</v>
      </c>
    </row>
    <row r="50" spans="1:28" s="13" customFormat="1" x14ac:dyDescent="0.25">
      <c r="A50" s="21" t="str">
        <f>Specs!A50</f>
        <v>eWOODY_FUEL_ALL_DOWNED_WOODY_FUEL_TOTAL_PERCENT_COVER</v>
      </c>
      <c r="B50" s="5"/>
      <c r="C50" s="6">
        <v>1.1000000000000001</v>
      </c>
      <c r="D50" s="7">
        <v>1.1000000000000001</v>
      </c>
      <c r="E50" s="13">
        <v>70</v>
      </c>
      <c r="F50" s="14">
        <f t="shared" ref="F50:G94" si="90">E50</f>
        <v>70</v>
      </c>
      <c r="G50" s="18">
        <f>$C50*F50</f>
        <v>77</v>
      </c>
      <c r="H50" s="23">
        <f>G50*$D50</f>
        <v>84.7</v>
      </c>
      <c r="I50" s="13">
        <v>50</v>
      </c>
      <c r="J50" s="14">
        <f t="shared" ref="J50:J94" si="91">I50</f>
        <v>50</v>
      </c>
      <c r="K50" s="18">
        <f>$C50*J50</f>
        <v>55.000000000000007</v>
      </c>
      <c r="L50" s="23">
        <f>K50*$D50</f>
        <v>60.500000000000014</v>
      </c>
      <c r="N50" s="14">
        <f t="shared" ref="N50:N94" si="92">M50</f>
        <v>0</v>
      </c>
      <c r="O50" s="18">
        <f>$C50*N50</f>
        <v>0</v>
      </c>
      <c r="P50" s="23">
        <f>O50*$D50</f>
        <v>0</v>
      </c>
      <c r="Q50" s="13">
        <v>30</v>
      </c>
      <c r="R50" s="14">
        <f t="shared" ref="R50:R94" si="93">Q50</f>
        <v>30</v>
      </c>
      <c r="S50" s="18">
        <f>$C50*R50</f>
        <v>33</v>
      </c>
      <c r="T50" s="23">
        <f>S50*$D50</f>
        <v>36.300000000000004</v>
      </c>
      <c r="U50" s="13">
        <v>40</v>
      </c>
      <c r="V50" s="14">
        <f t="shared" ref="V50:V94" si="94">U50</f>
        <v>40</v>
      </c>
      <c r="W50" s="18">
        <f>$C50*V50</f>
        <v>44</v>
      </c>
      <c r="X50" s="23">
        <f>W50*$D50</f>
        <v>48.400000000000006</v>
      </c>
      <c r="Y50" s="13">
        <v>15</v>
      </c>
      <c r="Z50" s="14">
        <f t="shared" ref="Z50:Z94" si="95">Y50</f>
        <v>15</v>
      </c>
      <c r="AA50" s="18">
        <f>$C50*Z50</f>
        <v>16.5</v>
      </c>
      <c r="AB50" s="23">
        <f>AA50*$D50</f>
        <v>18.150000000000002</v>
      </c>
    </row>
    <row r="51" spans="1:28" s="13" customFormat="1" x14ac:dyDescent="0.25">
      <c r="A51" s="21" t="str">
        <f>Specs!A51</f>
        <v>eWOODY_FUEL_SOUND_WOOD_LOADINGS_ZERO_TO_THREE_INCHES_ONE_TO_THREE_INCHES</v>
      </c>
      <c r="B51" s="5"/>
      <c r="C51" s="6">
        <v>1.1000000000000001</v>
      </c>
      <c r="D51" s="7">
        <v>1.1000000000000001</v>
      </c>
      <c r="E51" s="13">
        <v>2</v>
      </c>
      <c r="F51" s="14">
        <f t="shared" si="90"/>
        <v>2</v>
      </c>
      <c r="G51" s="18">
        <f>$C51*F51</f>
        <v>2.2000000000000002</v>
      </c>
      <c r="H51" s="23">
        <f>G51*$D51</f>
        <v>2.4200000000000004</v>
      </c>
      <c r="I51" s="13">
        <v>1</v>
      </c>
      <c r="J51" s="14">
        <f t="shared" si="91"/>
        <v>1</v>
      </c>
      <c r="K51" s="18">
        <f>$C51*J51</f>
        <v>1.1000000000000001</v>
      </c>
      <c r="L51" s="23">
        <f>K51*$D51</f>
        <v>1.2100000000000002</v>
      </c>
      <c r="N51" s="14">
        <f t="shared" si="92"/>
        <v>0</v>
      </c>
      <c r="O51" s="18">
        <f>$C51*N51</f>
        <v>0</v>
      </c>
      <c r="P51" s="23">
        <f>O51*$D51</f>
        <v>0</v>
      </c>
      <c r="Q51" s="13">
        <v>0.5</v>
      </c>
      <c r="R51" s="14">
        <f t="shared" si="93"/>
        <v>0.5</v>
      </c>
      <c r="S51" s="18">
        <f>$C51*R51</f>
        <v>0.55000000000000004</v>
      </c>
      <c r="T51" s="23">
        <f>S51*$D51</f>
        <v>0.60500000000000009</v>
      </c>
      <c r="U51" s="13">
        <v>1</v>
      </c>
      <c r="V51" s="14">
        <f t="shared" si="94"/>
        <v>1</v>
      </c>
      <c r="W51" s="18">
        <f>$C51*V51</f>
        <v>1.1000000000000001</v>
      </c>
      <c r="X51" s="23">
        <f>W51*$D51</f>
        <v>1.2100000000000002</v>
      </c>
      <c r="Y51" s="13">
        <v>0.3</v>
      </c>
      <c r="Z51" s="14">
        <f t="shared" si="95"/>
        <v>0.3</v>
      </c>
      <c r="AA51" s="18">
        <f>$C51*Z51</f>
        <v>0.33</v>
      </c>
      <c r="AB51" s="23">
        <f>AA51*$D51</f>
        <v>0.36300000000000004</v>
      </c>
    </row>
    <row r="52" spans="1:28" s="13" customFormat="1" x14ac:dyDescent="0.25">
      <c r="A52" s="21" t="str">
        <f>Specs!A52</f>
        <v>eWOODY_FUEL_SOUND_WOOD_LOADINGS_ZERO_TO_THREE_INCHES_QUARTER_INCH_TO_ONE_INCH</v>
      </c>
      <c r="B52" s="5"/>
      <c r="C52" s="6">
        <v>1.1000000000000001</v>
      </c>
      <c r="D52" s="7">
        <v>1.1000000000000001</v>
      </c>
      <c r="E52" s="13">
        <v>1.5</v>
      </c>
      <c r="F52" s="14">
        <f t="shared" si="90"/>
        <v>1.5</v>
      </c>
      <c r="G52" s="18">
        <f>$C52*F52</f>
        <v>1.6500000000000001</v>
      </c>
      <c r="H52" s="23">
        <f>G52*$D52</f>
        <v>1.8150000000000004</v>
      </c>
      <c r="I52" s="13">
        <v>1</v>
      </c>
      <c r="J52" s="14">
        <f t="shared" si="91"/>
        <v>1</v>
      </c>
      <c r="K52" s="18">
        <f>$C52*J52</f>
        <v>1.1000000000000001</v>
      </c>
      <c r="L52" s="23">
        <f>K52*$D52</f>
        <v>1.2100000000000002</v>
      </c>
      <c r="N52" s="14">
        <f t="shared" si="92"/>
        <v>0</v>
      </c>
      <c r="O52" s="18">
        <f>$C52*N52</f>
        <v>0</v>
      </c>
      <c r="P52" s="23">
        <f>O52*$D52</f>
        <v>0</v>
      </c>
      <c r="Q52" s="13">
        <v>0.2</v>
      </c>
      <c r="R52" s="14">
        <f t="shared" si="93"/>
        <v>0.2</v>
      </c>
      <c r="S52" s="18">
        <f>$C52*R52</f>
        <v>0.22000000000000003</v>
      </c>
      <c r="T52" s="23">
        <f>S52*$D52</f>
        <v>0.24200000000000005</v>
      </c>
      <c r="U52" s="13">
        <v>0.5</v>
      </c>
      <c r="V52" s="14">
        <f t="shared" si="94"/>
        <v>0.5</v>
      </c>
      <c r="W52" s="18">
        <f>$C52*V52</f>
        <v>0.55000000000000004</v>
      </c>
      <c r="X52" s="23">
        <f>W52*$D52</f>
        <v>0.60500000000000009</v>
      </c>
      <c r="Y52" s="13">
        <v>0.4</v>
      </c>
      <c r="Z52" s="14">
        <f t="shared" si="95"/>
        <v>0.4</v>
      </c>
      <c r="AA52" s="18">
        <f>$C52*Z52</f>
        <v>0.44000000000000006</v>
      </c>
      <c r="AB52" s="23">
        <f>AA52*$D52</f>
        <v>0.4840000000000001</v>
      </c>
    </row>
    <row r="53" spans="1:28" s="13" customFormat="1" x14ac:dyDescent="0.25">
      <c r="A53" s="21" t="str">
        <f>Specs!A53</f>
        <v>eWOODY_FUEL_SOUND_WOOD_LOADINGS_ZERO_TO_THREE_INCHES_ZERO_TO_QUARTER_INCH</v>
      </c>
      <c r="B53" s="5"/>
      <c r="C53" s="6">
        <v>1.1000000000000001</v>
      </c>
      <c r="D53" s="7">
        <v>1.1000000000000001</v>
      </c>
      <c r="E53" s="13">
        <v>1</v>
      </c>
      <c r="F53" s="14">
        <f t="shared" si="90"/>
        <v>1</v>
      </c>
      <c r="G53" s="18">
        <f>$C53*F53</f>
        <v>1.1000000000000001</v>
      </c>
      <c r="H53" s="23">
        <f>G53*$D53</f>
        <v>1.2100000000000002</v>
      </c>
      <c r="I53" s="13">
        <v>0.5</v>
      </c>
      <c r="J53" s="14">
        <f t="shared" si="91"/>
        <v>0.5</v>
      </c>
      <c r="K53" s="18">
        <f>$C53*J53</f>
        <v>0.55000000000000004</v>
      </c>
      <c r="L53" s="23">
        <f>K53*$D53</f>
        <v>0.60500000000000009</v>
      </c>
      <c r="N53" s="14">
        <f t="shared" si="92"/>
        <v>0</v>
      </c>
      <c r="O53" s="18">
        <f>$C53*N53</f>
        <v>0</v>
      </c>
      <c r="P53" s="23">
        <f>O53*$D53</f>
        <v>0</v>
      </c>
      <c r="Q53" s="13">
        <v>0.1</v>
      </c>
      <c r="R53" s="14">
        <f t="shared" si="93"/>
        <v>0.1</v>
      </c>
      <c r="S53" s="18">
        <f>$C53*R53</f>
        <v>0.11000000000000001</v>
      </c>
      <c r="T53" s="23">
        <f>S53*$D53</f>
        <v>0.12100000000000002</v>
      </c>
      <c r="U53" s="13">
        <v>0.3</v>
      </c>
      <c r="V53" s="14">
        <f t="shared" si="94"/>
        <v>0.3</v>
      </c>
      <c r="W53" s="18">
        <f>$C53*V53</f>
        <v>0.33</v>
      </c>
      <c r="X53" s="23">
        <f>W53*$D53</f>
        <v>0.36300000000000004</v>
      </c>
      <c r="Y53" s="13">
        <v>0.02</v>
      </c>
      <c r="Z53" s="14">
        <f t="shared" si="95"/>
        <v>0.02</v>
      </c>
      <c r="AA53" s="18">
        <f>$C53*Z53</f>
        <v>2.2000000000000002E-2</v>
      </c>
      <c r="AB53" s="23">
        <f>AA53*$D53</f>
        <v>2.4200000000000003E-2</v>
      </c>
    </row>
    <row r="54" spans="1:28" s="13" customFormat="1" x14ac:dyDescent="0.25">
      <c r="A54" s="21" t="str">
        <f>Specs!A54</f>
        <v>eWOODY_FUEL_SOUND_WOOD_LOADINGS_GREATER_THAN_THREE_INCHES_THREE_TO_NINE_INCHES</v>
      </c>
      <c r="B54" s="5"/>
      <c r="C54" s="6"/>
      <c r="D54" s="7"/>
      <c r="E54" s="13">
        <v>6</v>
      </c>
      <c r="F54" s="14">
        <f t="shared" si="90"/>
        <v>6</v>
      </c>
      <c r="G54" s="18">
        <f t="shared" si="90"/>
        <v>6</v>
      </c>
      <c r="H54" s="19">
        <f t="shared" ref="H54:H94" si="96">G51</f>
        <v>2.2000000000000002</v>
      </c>
      <c r="I54" s="13">
        <v>0</v>
      </c>
      <c r="J54" s="14">
        <f t="shared" si="91"/>
        <v>0</v>
      </c>
      <c r="K54" s="18">
        <f t="shared" ref="K54:K80" si="97">J54</f>
        <v>0</v>
      </c>
      <c r="L54" s="19">
        <f t="shared" ref="L54:L94" si="98">K51</f>
        <v>1.1000000000000001</v>
      </c>
      <c r="N54" s="14">
        <f t="shared" si="92"/>
        <v>0</v>
      </c>
      <c r="O54" s="18">
        <f t="shared" ref="O54:O80" si="99">N54</f>
        <v>0</v>
      </c>
      <c r="P54" s="19">
        <f t="shared" ref="P54:P94" si="100">O51</f>
        <v>0</v>
      </c>
      <c r="Q54" s="13">
        <v>1</v>
      </c>
      <c r="R54" s="14">
        <f t="shared" si="93"/>
        <v>1</v>
      </c>
      <c r="S54" s="18">
        <f t="shared" ref="S54:S80" si="101">R54</f>
        <v>1</v>
      </c>
      <c r="T54" s="19">
        <f t="shared" ref="T54:T94" si="102">S51</f>
        <v>0.55000000000000004</v>
      </c>
      <c r="U54" s="13">
        <v>1.2</v>
      </c>
      <c r="V54" s="14">
        <f t="shared" si="94"/>
        <v>1.2</v>
      </c>
      <c r="W54" s="18">
        <f t="shared" ref="W54:W80" si="103">V54</f>
        <v>1.2</v>
      </c>
      <c r="X54" s="19">
        <f t="shared" ref="X54:X94" si="104">W51</f>
        <v>1.1000000000000001</v>
      </c>
      <c r="Y54" s="13">
        <v>0.5</v>
      </c>
      <c r="Z54" s="14">
        <f t="shared" si="95"/>
        <v>0.5</v>
      </c>
      <c r="AA54" s="18">
        <f t="shared" ref="AA54:AA80" si="105">Z54</f>
        <v>0.5</v>
      </c>
      <c r="AB54" s="19">
        <f t="shared" ref="AB54:AB94" si="106">AA51</f>
        <v>0.33</v>
      </c>
    </row>
    <row r="55" spans="1:28" s="13" customFormat="1" x14ac:dyDescent="0.25">
      <c r="A55" s="21" t="str">
        <f>Specs!A55</f>
        <v>eWOODY_FUEL_SOUND_WOOD_LOADINGS_GREATER_THAN_THREE_INCHES_NINE_TO_TWENTY_INCHES</v>
      </c>
      <c r="B55" s="5"/>
      <c r="C55" s="6"/>
      <c r="D55" s="7"/>
      <c r="E55" s="13">
        <v>12</v>
      </c>
      <c r="F55" s="14">
        <f t="shared" si="90"/>
        <v>12</v>
      </c>
      <c r="G55" s="18">
        <f t="shared" si="90"/>
        <v>12</v>
      </c>
      <c r="H55" s="19">
        <f t="shared" si="96"/>
        <v>1.6500000000000001</v>
      </c>
      <c r="I55" s="13">
        <v>0</v>
      </c>
      <c r="J55" s="14">
        <f t="shared" si="91"/>
        <v>0</v>
      </c>
      <c r="K55" s="18">
        <f t="shared" si="97"/>
        <v>0</v>
      </c>
      <c r="L55" s="19">
        <f t="shared" si="98"/>
        <v>1.1000000000000001</v>
      </c>
      <c r="N55" s="14">
        <f t="shared" si="92"/>
        <v>0</v>
      </c>
      <c r="O55" s="18">
        <f t="shared" si="99"/>
        <v>0</v>
      </c>
      <c r="P55" s="19">
        <f t="shared" si="100"/>
        <v>0</v>
      </c>
      <c r="Q55" s="13">
        <v>0</v>
      </c>
      <c r="R55" s="14">
        <f t="shared" si="93"/>
        <v>0</v>
      </c>
      <c r="S55" s="18">
        <f t="shared" si="101"/>
        <v>0</v>
      </c>
      <c r="T55" s="19">
        <f t="shared" si="102"/>
        <v>0.22000000000000003</v>
      </c>
      <c r="U55" s="13">
        <v>0.5</v>
      </c>
      <c r="V55" s="14">
        <f t="shared" si="94"/>
        <v>0.5</v>
      </c>
      <c r="W55" s="18">
        <f t="shared" si="103"/>
        <v>0.5</v>
      </c>
      <c r="X55" s="19">
        <f t="shared" si="104"/>
        <v>0.55000000000000004</v>
      </c>
      <c r="Y55" s="13">
        <v>0</v>
      </c>
      <c r="Z55" s="14">
        <f t="shared" si="95"/>
        <v>0</v>
      </c>
      <c r="AA55" s="18">
        <f t="shared" si="105"/>
        <v>0</v>
      </c>
      <c r="AB55" s="19">
        <f t="shared" si="106"/>
        <v>0.44000000000000006</v>
      </c>
    </row>
    <row r="56" spans="1:28" s="13" customFormat="1" x14ac:dyDescent="0.25">
      <c r="A56" s="21" t="str">
        <f>Specs!A56</f>
        <v>eWOODY_FUEL_SOUND_WOOD_LOADINGS_GREATER_THAN_THREE_INCHES_GREATER_THAN_TWENTY_INCHES</v>
      </c>
      <c r="B56" s="5"/>
      <c r="C56" s="6"/>
      <c r="D56" s="7"/>
      <c r="E56" s="13">
        <v>0</v>
      </c>
      <c r="F56" s="14">
        <f t="shared" si="90"/>
        <v>0</v>
      </c>
      <c r="G56" s="18">
        <f t="shared" si="90"/>
        <v>0</v>
      </c>
      <c r="H56" s="19">
        <f t="shared" si="96"/>
        <v>1.1000000000000001</v>
      </c>
      <c r="I56" s="13">
        <v>0</v>
      </c>
      <c r="J56" s="14">
        <f t="shared" si="91"/>
        <v>0</v>
      </c>
      <c r="K56" s="18">
        <f t="shared" si="97"/>
        <v>0</v>
      </c>
      <c r="L56" s="19">
        <f t="shared" si="98"/>
        <v>0.55000000000000004</v>
      </c>
      <c r="N56" s="14">
        <f t="shared" si="92"/>
        <v>0</v>
      </c>
      <c r="O56" s="18">
        <f t="shared" si="99"/>
        <v>0</v>
      </c>
      <c r="P56" s="19">
        <f t="shared" si="100"/>
        <v>0</v>
      </c>
      <c r="Q56" s="13">
        <v>0</v>
      </c>
      <c r="R56" s="14">
        <f t="shared" si="93"/>
        <v>0</v>
      </c>
      <c r="S56" s="18">
        <f t="shared" si="101"/>
        <v>0</v>
      </c>
      <c r="T56" s="19">
        <f t="shared" si="102"/>
        <v>0.11000000000000001</v>
      </c>
      <c r="U56" s="13">
        <v>0.5</v>
      </c>
      <c r="V56" s="14">
        <f t="shared" si="94"/>
        <v>0.5</v>
      </c>
      <c r="W56" s="18">
        <f t="shared" si="103"/>
        <v>0.5</v>
      </c>
      <c r="X56" s="19">
        <f t="shared" si="104"/>
        <v>0.33</v>
      </c>
      <c r="Y56" s="13">
        <v>0</v>
      </c>
      <c r="Z56" s="14">
        <f t="shared" si="95"/>
        <v>0</v>
      </c>
      <c r="AA56" s="18">
        <f t="shared" si="105"/>
        <v>0</v>
      </c>
      <c r="AB56" s="19">
        <f t="shared" si="106"/>
        <v>2.2000000000000002E-2</v>
      </c>
    </row>
    <row r="57" spans="1:28" s="13" customFormat="1" x14ac:dyDescent="0.25">
      <c r="A57" s="21" t="str">
        <f>Specs!A57</f>
        <v>eWOODY_FUEL_ROTTEN_WOOD_LOADINGS_GREATER_THAN_THREE_INCHES_THREE_TO_NINE_INCHES</v>
      </c>
      <c r="B57" s="5"/>
      <c r="C57" s="6"/>
      <c r="D57" s="7"/>
      <c r="E57" s="13">
        <v>5</v>
      </c>
      <c r="F57" s="14">
        <f t="shared" si="90"/>
        <v>5</v>
      </c>
      <c r="G57" s="18">
        <f t="shared" si="90"/>
        <v>5</v>
      </c>
      <c r="H57" s="19">
        <f t="shared" si="96"/>
        <v>6</v>
      </c>
      <c r="J57" s="14">
        <f t="shared" si="91"/>
        <v>0</v>
      </c>
      <c r="K57" s="18">
        <f t="shared" si="97"/>
        <v>0</v>
      </c>
      <c r="L57" s="19">
        <f t="shared" si="98"/>
        <v>0</v>
      </c>
      <c r="N57" s="14">
        <f t="shared" si="92"/>
        <v>0</v>
      </c>
      <c r="O57" s="18">
        <f t="shared" si="99"/>
        <v>0</v>
      </c>
      <c r="P57" s="19">
        <f t="shared" si="100"/>
        <v>0</v>
      </c>
      <c r="Q57" s="13">
        <v>0.5</v>
      </c>
      <c r="R57" s="14">
        <f t="shared" si="93"/>
        <v>0.5</v>
      </c>
      <c r="S57" s="18">
        <f t="shared" si="101"/>
        <v>0.5</v>
      </c>
      <c r="T57" s="19">
        <f t="shared" si="102"/>
        <v>1</v>
      </c>
      <c r="U57" s="13">
        <v>0.75</v>
      </c>
      <c r="V57" s="14">
        <f t="shared" si="94"/>
        <v>0.75</v>
      </c>
      <c r="W57" s="18">
        <f t="shared" si="103"/>
        <v>0.75</v>
      </c>
      <c r="X57" s="19">
        <f t="shared" si="104"/>
        <v>1.2</v>
      </c>
      <c r="Z57" s="14">
        <f t="shared" si="95"/>
        <v>0</v>
      </c>
      <c r="AA57" s="18">
        <f t="shared" si="105"/>
        <v>0</v>
      </c>
      <c r="AB57" s="19">
        <f t="shared" si="106"/>
        <v>0.5</v>
      </c>
    </row>
    <row r="58" spans="1:28" s="13" customFormat="1" x14ac:dyDescent="0.25">
      <c r="A58" s="21" t="str">
        <f>Specs!A58</f>
        <v>eWOODY_FUEL_ROTTEN_WOOD_LOADINGS_GREATER_THAN_THREE_INCHES_NINE_TO_TWENTY_INCHES</v>
      </c>
      <c r="B58" s="5"/>
      <c r="C58" s="6"/>
      <c r="D58" s="7"/>
      <c r="E58" s="13">
        <v>11</v>
      </c>
      <c r="F58" s="14">
        <f t="shared" si="90"/>
        <v>11</v>
      </c>
      <c r="G58" s="18">
        <f t="shared" si="90"/>
        <v>11</v>
      </c>
      <c r="H58" s="19">
        <f t="shared" si="96"/>
        <v>12</v>
      </c>
      <c r="J58" s="14">
        <f t="shared" si="91"/>
        <v>0</v>
      </c>
      <c r="K58" s="18">
        <f t="shared" si="97"/>
        <v>0</v>
      </c>
      <c r="L58" s="19">
        <f t="shared" si="98"/>
        <v>0</v>
      </c>
      <c r="N58" s="14">
        <f t="shared" si="92"/>
        <v>0</v>
      </c>
      <c r="O58" s="18">
        <f t="shared" si="99"/>
        <v>0</v>
      </c>
      <c r="P58" s="19">
        <f t="shared" si="100"/>
        <v>0</v>
      </c>
      <c r="Q58" s="13">
        <v>0</v>
      </c>
      <c r="R58" s="14">
        <f t="shared" si="93"/>
        <v>0</v>
      </c>
      <c r="S58" s="18">
        <f t="shared" si="101"/>
        <v>0</v>
      </c>
      <c r="T58" s="19">
        <f t="shared" si="102"/>
        <v>0</v>
      </c>
      <c r="U58" s="13">
        <v>0.3</v>
      </c>
      <c r="V58" s="14">
        <f t="shared" si="94"/>
        <v>0.3</v>
      </c>
      <c r="W58" s="18">
        <f t="shared" si="103"/>
        <v>0.3</v>
      </c>
      <c r="X58" s="19">
        <f t="shared" si="104"/>
        <v>0.5</v>
      </c>
      <c r="Z58" s="14">
        <f t="shared" si="95"/>
        <v>0</v>
      </c>
      <c r="AA58" s="18">
        <f t="shared" si="105"/>
        <v>0</v>
      </c>
      <c r="AB58" s="19">
        <f t="shared" si="106"/>
        <v>0</v>
      </c>
    </row>
    <row r="59" spans="1:28" s="13" customFormat="1" x14ac:dyDescent="0.25">
      <c r="A59" s="21" t="str">
        <f>Specs!A59</f>
        <v>eWOODY_FUEL_ROTTEN_WOOD_LOADINGS_GREATER_THAN_THREE_INCHES_GREATER_THAN_TWENTY_INCHES</v>
      </c>
      <c r="B59" s="5"/>
      <c r="C59" s="6"/>
      <c r="D59" s="7"/>
      <c r="E59" s="13">
        <v>0</v>
      </c>
      <c r="F59" s="14">
        <f t="shared" si="90"/>
        <v>0</v>
      </c>
      <c r="G59" s="18">
        <f t="shared" si="90"/>
        <v>0</v>
      </c>
      <c r="H59" s="19">
        <f t="shared" si="96"/>
        <v>0</v>
      </c>
      <c r="J59" s="14">
        <f t="shared" si="91"/>
        <v>0</v>
      </c>
      <c r="K59" s="18">
        <f t="shared" si="97"/>
        <v>0</v>
      </c>
      <c r="L59" s="19">
        <f t="shared" si="98"/>
        <v>0</v>
      </c>
      <c r="N59" s="14">
        <f t="shared" si="92"/>
        <v>0</v>
      </c>
      <c r="O59" s="18">
        <f t="shared" si="99"/>
        <v>0</v>
      </c>
      <c r="P59" s="19">
        <f t="shared" si="100"/>
        <v>0</v>
      </c>
      <c r="Q59" s="13">
        <v>0</v>
      </c>
      <c r="R59" s="14">
        <f t="shared" si="93"/>
        <v>0</v>
      </c>
      <c r="S59" s="18">
        <f t="shared" si="101"/>
        <v>0</v>
      </c>
      <c r="T59" s="19">
        <f t="shared" si="102"/>
        <v>0</v>
      </c>
      <c r="U59" s="13">
        <v>0</v>
      </c>
      <c r="V59" s="14">
        <f t="shared" si="94"/>
        <v>0</v>
      </c>
      <c r="W59" s="18">
        <f t="shared" si="103"/>
        <v>0</v>
      </c>
      <c r="X59" s="19">
        <f t="shared" si="104"/>
        <v>0.5</v>
      </c>
      <c r="Z59" s="14">
        <f t="shared" si="95"/>
        <v>0</v>
      </c>
      <c r="AA59" s="18">
        <f t="shared" si="105"/>
        <v>0</v>
      </c>
      <c r="AB59" s="19">
        <f t="shared" si="106"/>
        <v>0</v>
      </c>
    </row>
    <row r="60" spans="1:28" s="13" customFormat="1" x14ac:dyDescent="0.25">
      <c r="A60" s="21" t="str">
        <f>Specs!A60</f>
        <v>eWOODY_FUEL_STUMPS_SOUND_DIAMETER</v>
      </c>
      <c r="B60" s="5"/>
      <c r="C60" s="6"/>
      <c r="D60" s="7"/>
      <c r="E60" s="13">
        <v>9.6</v>
      </c>
      <c r="F60" s="14">
        <f t="shared" si="90"/>
        <v>9.6</v>
      </c>
      <c r="G60" s="18">
        <f t="shared" si="90"/>
        <v>9.6</v>
      </c>
      <c r="H60" s="19">
        <f t="shared" si="96"/>
        <v>5</v>
      </c>
      <c r="J60" s="14">
        <f t="shared" si="91"/>
        <v>0</v>
      </c>
      <c r="K60" s="18">
        <f t="shared" si="97"/>
        <v>0</v>
      </c>
      <c r="L60" s="19">
        <f t="shared" si="98"/>
        <v>0</v>
      </c>
      <c r="N60" s="14">
        <f t="shared" si="92"/>
        <v>0</v>
      </c>
      <c r="O60" s="18">
        <f t="shared" si="99"/>
        <v>0</v>
      </c>
      <c r="P60" s="19">
        <f t="shared" si="100"/>
        <v>0</v>
      </c>
      <c r="Q60" s="13">
        <v>3.5</v>
      </c>
      <c r="R60" s="14">
        <f t="shared" si="93"/>
        <v>3.5</v>
      </c>
      <c r="S60" s="18">
        <f t="shared" si="101"/>
        <v>3.5</v>
      </c>
      <c r="T60" s="19">
        <f t="shared" si="102"/>
        <v>0.5</v>
      </c>
      <c r="V60" s="14">
        <f t="shared" si="94"/>
        <v>0</v>
      </c>
      <c r="W60" s="18">
        <f t="shared" si="103"/>
        <v>0</v>
      </c>
      <c r="X60" s="19">
        <f t="shared" si="104"/>
        <v>0.75</v>
      </c>
      <c r="Z60" s="14">
        <f t="shared" si="95"/>
        <v>0</v>
      </c>
      <c r="AA60" s="18">
        <f t="shared" si="105"/>
        <v>0</v>
      </c>
      <c r="AB60" s="19">
        <f t="shared" si="106"/>
        <v>0</v>
      </c>
    </row>
    <row r="61" spans="1:28" s="13" customFormat="1" x14ac:dyDescent="0.25">
      <c r="A61" s="21" t="str">
        <f>Specs!A61</f>
        <v>eWOODY_FUEL_STUMPS_SOUND_HEIGHT</v>
      </c>
      <c r="B61" s="5"/>
      <c r="C61" s="6"/>
      <c r="D61" s="7"/>
      <c r="E61" s="13">
        <v>0.4</v>
      </c>
      <c r="F61" s="14">
        <f t="shared" si="90"/>
        <v>0.4</v>
      </c>
      <c r="G61" s="18">
        <f t="shared" si="90"/>
        <v>0.4</v>
      </c>
      <c r="H61" s="19">
        <f t="shared" si="96"/>
        <v>11</v>
      </c>
      <c r="J61" s="14">
        <f t="shared" si="91"/>
        <v>0</v>
      </c>
      <c r="K61" s="18">
        <f t="shared" si="97"/>
        <v>0</v>
      </c>
      <c r="L61" s="19">
        <f t="shared" si="98"/>
        <v>0</v>
      </c>
      <c r="N61" s="14">
        <f t="shared" si="92"/>
        <v>0</v>
      </c>
      <c r="O61" s="18">
        <f t="shared" si="99"/>
        <v>0</v>
      </c>
      <c r="P61" s="19">
        <f t="shared" si="100"/>
        <v>0</v>
      </c>
      <c r="Q61" s="13">
        <v>2</v>
      </c>
      <c r="R61" s="14">
        <f t="shared" si="93"/>
        <v>2</v>
      </c>
      <c r="S61" s="18">
        <f t="shared" si="101"/>
        <v>2</v>
      </c>
      <c r="T61" s="19">
        <f t="shared" si="102"/>
        <v>0</v>
      </c>
      <c r="V61" s="14">
        <f t="shared" si="94"/>
        <v>0</v>
      </c>
      <c r="W61" s="18">
        <f t="shared" si="103"/>
        <v>0</v>
      </c>
      <c r="X61" s="19">
        <f t="shared" si="104"/>
        <v>0.3</v>
      </c>
      <c r="Z61" s="14">
        <f t="shared" si="95"/>
        <v>0</v>
      </c>
      <c r="AA61" s="18">
        <f t="shared" si="105"/>
        <v>0</v>
      </c>
      <c r="AB61" s="19">
        <f t="shared" si="106"/>
        <v>0</v>
      </c>
    </row>
    <row r="62" spans="1:28" s="13" customFormat="1" x14ac:dyDescent="0.25">
      <c r="A62" s="21" t="str">
        <f>Specs!A62</f>
        <v>eWOODY_FUEL_STUMPS_SOUND_STEM_DENSITY</v>
      </c>
      <c r="B62" s="5"/>
      <c r="C62" s="6"/>
      <c r="D62" s="7"/>
      <c r="E62" s="13">
        <v>115</v>
      </c>
      <c r="F62" s="14">
        <f t="shared" si="90"/>
        <v>115</v>
      </c>
      <c r="G62" s="18">
        <f t="shared" si="90"/>
        <v>115</v>
      </c>
      <c r="H62" s="19">
        <f t="shared" si="96"/>
        <v>0</v>
      </c>
      <c r="J62" s="14">
        <f t="shared" si="91"/>
        <v>0</v>
      </c>
      <c r="K62" s="18">
        <f t="shared" si="97"/>
        <v>0</v>
      </c>
      <c r="L62" s="19">
        <f t="shared" si="98"/>
        <v>0</v>
      </c>
      <c r="N62" s="14">
        <f t="shared" si="92"/>
        <v>0</v>
      </c>
      <c r="O62" s="18">
        <f t="shared" si="99"/>
        <v>0</v>
      </c>
      <c r="P62" s="19">
        <f t="shared" si="100"/>
        <v>0</v>
      </c>
      <c r="Q62" s="13">
        <v>50</v>
      </c>
      <c r="R62" s="14">
        <f t="shared" si="93"/>
        <v>50</v>
      </c>
      <c r="S62" s="18">
        <f t="shared" si="101"/>
        <v>50</v>
      </c>
      <c r="T62" s="19">
        <f t="shared" si="102"/>
        <v>0</v>
      </c>
      <c r="V62" s="14">
        <f t="shared" si="94"/>
        <v>0</v>
      </c>
      <c r="W62" s="18">
        <f t="shared" si="103"/>
        <v>0</v>
      </c>
      <c r="X62" s="19">
        <f t="shared" si="104"/>
        <v>0</v>
      </c>
      <c r="Z62" s="14">
        <f t="shared" si="95"/>
        <v>0</v>
      </c>
      <c r="AA62" s="18">
        <f t="shared" si="105"/>
        <v>0</v>
      </c>
      <c r="AB62" s="19">
        <f t="shared" si="106"/>
        <v>0</v>
      </c>
    </row>
    <row r="63" spans="1:28" s="13" customFormat="1" x14ac:dyDescent="0.25">
      <c r="A63" s="21" t="str">
        <f>Specs!A63</f>
        <v>eWOODY_FUEL_STUMPS_ROTTEN_DIAMETER</v>
      </c>
      <c r="B63" s="5"/>
      <c r="C63" s="6"/>
      <c r="D63" s="7"/>
      <c r="E63" s="13">
        <v>9.6</v>
      </c>
      <c r="F63" s="14">
        <f t="shared" si="90"/>
        <v>9.6</v>
      </c>
      <c r="G63" s="18">
        <f t="shared" si="90"/>
        <v>9.6</v>
      </c>
      <c r="H63" s="19">
        <f t="shared" si="96"/>
        <v>9.6</v>
      </c>
      <c r="J63" s="14">
        <f t="shared" si="91"/>
        <v>0</v>
      </c>
      <c r="K63" s="18">
        <f t="shared" si="97"/>
        <v>0</v>
      </c>
      <c r="L63" s="19">
        <f t="shared" si="98"/>
        <v>0</v>
      </c>
      <c r="N63" s="14">
        <f t="shared" si="92"/>
        <v>0</v>
      </c>
      <c r="O63" s="18">
        <f t="shared" si="99"/>
        <v>0</v>
      </c>
      <c r="P63" s="19">
        <f t="shared" si="100"/>
        <v>0</v>
      </c>
      <c r="Q63" s="13">
        <v>3.5</v>
      </c>
      <c r="R63" s="14">
        <f t="shared" si="93"/>
        <v>3.5</v>
      </c>
      <c r="S63" s="18">
        <f t="shared" si="101"/>
        <v>3.5</v>
      </c>
      <c r="T63" s="19">
        <f t="shared" si="102"/>
        <v>3.5</v>
      </c>
      <c r="U63" s="13">
        <v>10</v>
      </c>
      <c r="V63" s="14">
        <f t="shared" si="94"/>
        <v>10</v>
      </c>
      <c r="W63" s="18">
        <f t="shared" si="103"/>
        <v>10</v>
      </c>
      <c r="X63" s="19">
        <f t="shared" si="104"/>
        <v>0</v>
      </c>
      <c r="Y63" s="13">
        <v>10</v>
      </c>
      <c r="Z63" s="14">
        <f t="shared" si="95"/>
        <v>10</v>
      </c>
      <c r="AA63" s="18">
        <f t="shared" si="105"/>
        <v>10</v>
      </c>
      <c r="AB63" s="19">
        <f t="shared" si="106"/>
        <v>0</v>
      </c>
    </row>
    <row r="64" spans="1:28" s="13" customFormat="1" x14ac:dyDescent="0.25">
      <c r="A64" s="21" t="str">
        <f>Specs!A64</f>
        <v>eWOODY_FUEL_STUMPS_ROTTEN_HEIGHT</v>
      </c>
      <c r="B64" s="5"/>
      <c r="C64" s="6"/>
      <c r="D64" s="7"/>
      <c r="E64" s="13">
        <v>0.4</v>
      </c>
      <c r="F64" s="14">
        <f t="shared" si="90"/>
        <v>0.4</v>
      </c>
      <c r="G64" s="18">
        <f t="shared" si="90"/>
        <v>0.4</v>
      </c>
      <c r="H64" s="19">
        <f t="shared" si="96"/>
        <v>0.4</v>
      </c>
      <c r="J64" s="14">
        <f t="shared" si="91"/>
        <v>0</v>
      </c>
      <c r="K64" s="18">
        <f t="shared" si="97"/>
        <v>0</v>
      </c>
      <c r="L64" s="19">
        <f t="shared" si="98"/>
        <v>0</v>
      </c>
      <c r="N64" s="14">
        <f t="shared" si="92"/>
        <v>0</v>
      </c>
      <c r="O64" s="18">
        <f t="shared" si="99"/>
        <v>0</v>
      </c>
      <c r="P64" s="19">
        <f t="shared" si="100"/>
        <v>0</v>
      </c>
      <c r="Q64" s="13">
        <v>2</v>
      </c>
      <c r="R64" s="14">
        <f t="shared" si="93"/>
        <v>2</v>
      </c>
      <c r="S64" s="18">
        <f t="shared" si="101"/>
        <v>2</v>
      </c>
      <c r="T64" s="19">
        <f t="shared" si="102"/>
        <v>2</v>
      </c>
      <c r="U64" s="13">
        <v>1</v>
      </c>
      <c r="V64" s="14">
        <f t="shared" si="94"/>
        <v>1</v>
      </c>
      <c r="W64" s="18">
        <f t="shared" si="103"/>
        <v>1</v>
      </c>
      <c r="X64" s="19">
        <f t="shared" si="104"/>
        <v>0</v>
      </c>
      <c r="Y64" s="13">
        <v>1</v>
      </c>
      <c r="Z64" s="14">
        <f t="shared" si="95"/>
        <v>1</v>
      </c>
      <c r="AA64" s="18">
        <f t="shared" si="105"/>
        <v>1</v>
      </c>
      <c r="AB64" s="19">
        <f t="shared" si="106"/>
        <v>0</v>
      </c>
    </row>
    <row r="65" spans="1:28" s="13" customFormat="1" x14ac:dyDescent="0.25">
      <c r="A65" s="21" t="str">
        <f>Specs!A65</f>
        <v>eWOODY_FUEL_STUMPS_ROTTEN_STEM_DENSITY</v>
      </c>
      <c r="B65" s="5"/>
      <c r="C65" s="6"/>
      <c r="D65" s="7"/>
      <c r="E65" s="13">
        <v>115</v>
      </c>
      <c r="F65" s="14">
        <f t="shared" si="90"/>
        <v>115</v>
      </c>
      <c r="G65" s="18">
        <f t="shared" si="90"/>
        <v>115</v>
      </c>
      <c r="H65" s="19">
        <f t="shared" si="96"/>
        <v>115</v>
      </c>
      <c r="J65" s="14">
        <f t="shared" si="91"/>
        <v>0</v>
      </c>
      <c r="K65" s="18">
        <f t="shared" si="97"/>
        <v>0</v>
      </c>
      <c r="L65" s="19">
        <f t="shared" si="98"/>
        <v>0</v>
      </c>
      <c r="N65" s="14">
        <f t="shared" si="92"/>
        <v>0</v>
      </c>
      <c r="O65" s="18">
        <f t="shared" si="99"/>
        <v>0</v>
      </c>
      <c r="P65" s="19">
        <f t="shared" si="100"/>
        <v>0</v>
      </c>
      <c r="Q65" s="13">
        <v>50</v>
      </c>
      <c r="R65" s="14">
        <f t="shared" si="93"/>
        <v>50</v>
      </c>
      <c r="S65" s="18">
        <f t="shared" si="101"/>
        <v>50</v>
      </c>
      <c r="T65" s="19">
        <f t="shared" si="102"/>
        <v>50</v>
      </c>
      <c r="U65" s="13">
        <v>5</v>
      </c>
      <c r="V65" s="14">
        <f t="shared" si="94"/>
        <v>5</v>
      </c>
      <c r="W65" s="18">
        <f t="shared" si="103"/>
        <v>5</v>
      </c>
      <c r="X65" s="19">
        <f t="shared" si="104"/>
        <v>0</v>
      </c>
      <c r="Y65" s="13">
        <v>3</v>
      </c>
      <c r="Z65" s="14">
        <f t="shared" si="95"/>
        <v>3</v>
      </c>
      <c r="AA65" s="18">
        <f t="shared" si="105"/>
        <v>3</v>
      </c>
      <c r="AB65" s="19">
        <f t="shared" si="106"/>
        <v>0</v>
      </c>
    </row>
    <row r="66" spans="1:28" s="13" customFormat="1" x14ac:dyDescent="0.25">
      <c r="A66" s="21" t="str">
        <f>Specs!A66</f>
        <v>eWOODY_FUEL_STUMPS_LIGHTERED_PITCHY_DIAMETER</v>
      </c>
      <c r="B66" s="5"/>
      <c r="C66" s="6"/>
      <c r="D66" s="7"/>
      <c r="F66" s="14">
        <f t="shared" si="90"/>
        <v>0</v>
      </c>
      <c r="G66" s="18">
        <f t="shared" si="90"/>
        <v>0</v>
      </c>
      <c r="H66" s="19">
        <f t="shared" si="96"/>
        <v>9.6</v>
      </c>
      <c r="J66" s="14">
        <f t="shared" si="91"/>
        <v>0</v>
      </c>
      <c r="K66" s="18">
        <f t="shared" si="97"/>
        <v>0</v>
      </c>
      <c r="L66" s="19">
        <f t="shared" si="98"/>
        <v>0</v>
      </c>
      <c r="N66" s="14">
        <f t="shared" si="92"/>
        <v>0</v>
      </c>
      <c r="O66" s="18">
        <f t="shared" si="99"/>
        <v>0</v>
      </c>
      <c r="P66" s="19">
        <f t="shared" si="100"/>
        <v>0</v>
      </c>
      <c r="R66" s="14">
        <f t="shared" si="93"/>
        <v>0</v>
      </c>
      <c r="S66" s="18">
        <f t="shared" si="101"/>
        <v>0</v>
      </c>
      <c r="T66" s="19">
        <f t="shared" si="102"/>
        <v>3.5</v>
      </c>
      <c r="V66" s="14">
        <f t="shared" si="94"/>
        <v>0</v>
      </c>
      <c r="W66" s="18">
        <f t="shared" si="103"/>
        <v>0</v>
      </c>
      <c r="X66" s="19">
        <f t="shared" si="104"/>
        <v>10</v>
      </c>
      <c r="Z66" s="14">
        <f t="shared" si="95"/>
        <v>0</v>
      </c>
      <c r="AA66" s="18">
        <f t="shared" si="105"/>
        <v>0</v>
      </c>
      <c r="AB66" s="19">
        <f t="shared" si="106"/>
        <v>10</v>
      </c>
    </row>
    <row r="67" spans="1:28" s="13" customFormat="1" x14ac:dyDescent="0.25">
      <c r="A67" s="21" t="str">
        <f>Specs!A67</f>
        <v>eWOODY_FUEL_STUMPS_LIGHTERED_PITCHY_HEIGHT</v>
      </c>
      <c r="B67" s="5"/>
      <c r="C67" s="6"/>
      <c r="D67" s="7"/>
      <c r="F67" s="14">
        <f t="shared" si="90"/>
        <v>0</v>
      </c>
      <c r="G67" s="18">
        <f t="shared" si="90"/>
        <v>0</v>
      </c>
      <c r="H67" s="19">
        <f t="shared" si="96"/>
        <v>0.4</v>
      </c>
      <c r="J67" s="14">
        <f t="shared" si="91"/>
        <v>0</v>
      </c>
      <c r="K67" s="18">
        <f t="shared" si="97"/>
        <v>0</v>
      </c>
      <c r="L67" s="19">
        <f t="shared" si="98"/>
        <v>0</v>
      </c>
      <c r="N67" s="14">
        <f t="shared" si="92"/>
        <v>0</v>
      </c>
      <c r="O67" s="18">
        <f t="shared" si="99"/>
        <v>0</v>
      </c>
      <c r="P67" s="19">
        <f t="shared" si="100"/>
        <v>0</v>
      </c>
      <c r="R67" s="14">
        <f t="shared" si="93"/>
        <v>0</v>
      </c>
      <c r="S67" s="18">
        <f t="shared" si="101"/>
        <v>0</v>
      </c>
      <c r="T67" s="19">
        <f t="shared" si="102"/>
        <v>2</v>
      </c>
      <c r="V67" s="14">
        <f t="shared" si="94"/>
        <v>0</v>
      </c>
      <c r="W67" s="18">
        <f t="shared" si="103"/>
        <v>0</v>
      </c>
      <c r="X67" s="19">
        <f t="shared" si="104"/>
        <v>1</v>
      </c>
      <c r="Z67" s="14">
        <f t="shared" si="95"/>
        <v>0</v>
      </c>
      <c r="AA67" s="18">
        <f t="shared" si="105"/>
        <v>0</v>
      </c>
      <c r="AB67" s="19">
        <f t="shared" si="106"/>
        <v>1</v>
      </c>
    </row>
    <row r="68" spans="1:28" s="13" customFormat="1" x14ac:dyDescent="0.25">
      <c r="A68" s="21" t="str">
        <f>Specs!A68</f>
        <v>eWOODY_FUEL_STUMPS_LIGHTERED_PITCHY_STEM_DENSITY</v>
      </c>
      <c r="B68" s="5"/>
      <c r="C68" s="6"/>
      <c r="D68" s="7"/>
      <c r="F68" s="14">
        <f t="shared" si="90"/>
        <v>0</v>
      </c>
      <c r="G68" s="18">
        <f t="shared" si="90"/>
        <v>0</v>
      </c>
      <c r="H68" s="19">
        <f t="shared" si="96"/>
        <v>115</v>
      </c>
      <c r="J68" s="14">
        <f t="shared" si="91"/>
        <v>0</v>
      </c>
      <c r="K68" s="18">
        <f t="shared" si="97"/>
        <v>0</v>
      </c>
      <c r="L68" s="19">
        <f t="shared" si="98"/>
        <v>0</v>
      </c>
      <c r="N68" s="14">
        <f t="shared" si="92"/>
        <v>0</v>
      </c>
      <c r="O68" s="18">
        <f t="shared" si="99"/>
        <v>0</v>
      </c>
      <c r="P68" s="19">
        <f t="shared" si="100"/>
        <v>0</v>
      </c>
      <c r="R68" s="14">
        <f t="shared" si="93"/>
        <v>0</v>
      </c>
      <c r="S68" s="18">
        <f t="shared" si="101"/>
        <v>0</v>
      </c>
      <c r="T68" s="19">
        <f t="shared" si="102"/>
        <v>50</v>
      </c>
      <c r="V68" s="14">
        <f t="shared" si="94"/>
        <v>0</v>
      </c>
      <c r="W68" s="18">
        <f t="shared" si="103"/>
        <v>0</v>
      </c>
      <c r="X68" s="19">
        <f t="shared" si="104"/>
        <v>5</v>
      </c>
      <c r="Z68" s="14">
        <f t="shared" si="95"/>
        <v>0</v>
      </c>
      <c r="AA68" s="18">
        <f t="shared" si="105"/>
        <v>0</v>
      </c>
      <c r="AB68" s="19">
        <f t="shared" si="106"/>
        <v>3</v>
      </c>
    </row>
    <row r="69" spans="1:28" s="13" customFormat="1" x14ac:dyDescent="0.25">
      <c r="A69" s="21" t="str">
        <f>Specs!A69</f>
        <v>eWOODY_FUEL_PILES_CLEAN_LOADING</v>
      </c>
      <c r="B69" s="5"/>
      <c r="C69" s="6"/>
      <c r="D69" s="7"/>
      <c r="E69" s="13">
        <v>7.8118999999999994E-2</v>
      </c>
      <c r="F69" s="14">
        <f t="shared" si="90"/>
        <v>7.8118999999999994E-2</v>
      </c>
      <c r="G69" s="18">
        <f t="shared" si="90"/>
        <v>7.8118999999999994E-2</v>
      </c>
      <c r="H69" s="19">
        <f t="shared" si="96"/>
        <v>0</v>
      </c>
      <c r="I69" s="13">
        <v>0</v>
      </c>
      <c r="J69" s="14">
        <f t="shared" si="91"/>
        <v>0</v>
      </c>
      <c r="K69" s="18">
        <f t="shared" si="97"/>
        <v>0</v>
      </c>
      <c r="L69" s="19">
        <f t="shared" si="98"/>
        <v>0</v>
      </c>
      <c r="M69" s="13">
        <v>0</v>
      </c>
      <c r="N69" s="14">
        <f t="shared" si="92"/>
        <v>0</v>
      </c>
      <c r="O69" s="18">
        <f t="shared" si="99"/>
        <v>0</v>
      </c>
      <c r="P69" s="19">
        <f t="shared" si="100"/>
        <v>0</v>
      </c>
      <c r="Q69" s="13">
        <v>8.1810999999999995E-2</v>
      </c>
      <c r="R69" s="14">
        <f t="shared" si="93"/>
        <v>8.1810999999999995E-2</v>
      </c>
      <c r="S69" s="18">
        <f t="shared" si="101"/>
        <v>8.1810999999999995E-2</v>
      </c>
      <c r="T69" s="19">
        <f t="shared" si="102"/>
        <v>0</v>
      </c>
      <c r="U69" s="13">
        <v>0.13589300000000001</v>
      </c>
      <c r="V69" s="14">
        <f t="shared" si="94"/>
        <v>0.13589300000000001</v>
      </c>
      <c r="W69" s="18">
        <f t="shared" si="103"/>
        <v>0.13589300000000001</v>
      </c>
      <c r="X69" s="19">
        <f t="shared" si="104"/>
        <v>0</v>
      </c>
      <c r="Y69" s="13">
        <v>0</v>
      </c>
      <c r="Z69" s="14">
        <f t="shared" si="95"/>
        <v>0</v>
      </c>
      <c r="AA69" s="18">
        <f t="shared" si="105"/>
        <v>0</v>
      </c>
      <c r="AB69" s="19">
        <f t="shared" si="106"/>
        <v>0</v>
      </c>
    </row>
    <row r="70" spans="1:28" s="13" customFormat="1" ht="16.5" customHeight="1" x14ac:dyDescent="0.25">
      <c r="A70" s="21" t="str">
        <f>Specs!A70</f>
        <v>eWOODY_FUEL_PILES_DIRTY_LOADING</v>
      </c>
      <c r="B70" s="5"/>
      <c r="C70" s="6"/>
      <c r="D70" s="7"/>
      <c r="E70" s="13">
        <v>0</v>
      </c>
      <c r="F70" s="14">
        <f t="shared" si="90"/>
        <v>0</v>
      </c>
      <c r="G70" s="18">
        <f t="shared" si="90"/>
        <v>0</v>
      </c>
      <c r="H70" s="19">
        <f t="shared" si="96"/>
        <v>0</v>
      </c>
      <c r="I70" s="13">
        <v>0</v>
      </c>
      <c r="J70" s="14">
        <f t="shared" si="91"/>
        <v>0</v>
      </c>
      <c r="K70" s="18">
        <f t="shared" si="97"/>
        <v>0</v>
      </c>
      <c r="L70" s="19">
        <f t="shared" si="98"/>
        <v>0</v>
      </c>
      <c r="M70" s="13">
        <v>0</v>
      </c>
      <c r="N70" s="14">
        <f t="shared" si="92"/>
        <v>0</v>
      </c>
      <c r="O70" s="18">
        <f t="shared" si="99"/>
        <v>0</v>
      </c>
      <c r="P70" s="19">
        <f t="shared" si="100"/>
        <v>0</v>
      </c>
      <c r="Q70" s="13">
        <v>0</v>
      </c>
      <c r="R70" s="14">
        <f t="shared" si="93"/>
        <v>0</v>
      </c>
      <c r="S70" s="18">
        <f t="shared" si="101"/>
        <v>0</v>
      </c>
      <c r="T70" s="19">
        <f t="shared" si="102"/>
        <v>0</v>
      </c>
      <c r="U70" s="13">
        <v>0</v>
      </c>
      <c r="V70" s="14">
        <f t="shared" si="94"/>
        <v>0</v>
      </c>
      <c r="W70" s="18">
        <f t="shared" si="103"/>
        <v>0</v>
      </c>
      <c r="X70" s="19">
        <f t="shared" si="104"/>
        <v>0</v>
      </c>
      <c r="Y70" s="13">
        <v>0</v>
      </c>
      <c r="Z70" s="14">
        <f t="shared" si="95"/>
        <v>0</v>
      </c>
      <c r="AA70" s="18">
        <f t="shared" si="105"/>
        <v>0</v>
      </c>
      <c r="AB70" s="19">
        <f t="shared" si="106"/>
        <v>0</v>
      </c>
    </row>
    <row r="71" spans="1:28" s="13" customFormat="1" x14ac:dyDescent="0.25">
      <c r="A71" s="21" t="str">
        <f>Specs!A71</f>
        <v>eWOODY_FUEL_PILES_VERYDIRTY_LOADING</v>
      </c>
      <c r="B71" s="5"/>
      <c r="C71" s="6"/>
      <c r="D71" s="7"/>
      <c r="E71" s="13">
        <v>0</v>
      </c>
      <c r="F71" s="14">
        <f t="shared" si="90"/>
        <v>0</v>
      </c>
      <c r="G71" s="18">
        <f t="shared" si="90"/>
        <v>0</v>
      </c>
      <c r="H71" s="19">
        <f t="shared" si="96"/>
        <v>0</v>
      </c>
      <c r="I71" s="13">
        <v>0</v>
      </c>
      <c r="J71" s="14">
        <f t="shared" si="91"/>
        <v>0</v>
      </c>
      <c r="K71" s="18">
        <f t="shared" si="97"/>
        <v>0</v>
      </c>
      <c r="L71" s="19">
        <f t="shared" si="98"/>
        <v>0</v>
      </c>
      <c r="M71" s="13">
        <v>0</v>
      </c>
      <c r="N71" s="14">
        <f t="shared" si="92"/>
        <v>0</v>
      </c>
      <c r="O71" s="18">
        <f t="shared" si="99"/>
        <v>0</v>
      </c>
      <c r="P71" s="19">
        <f t="shared" si="100"/>
        <v>0</v>
      </c>
      <c r="Q71" s="13">
        <v>0</v>
      </c>
      <c r="R71" s="14">
        <f t="shared" si="93"/>
        <v>0</v>
      </c>
      <c r="S71" s="18">
        <f t="shared" si="101"/>
        <v>0</v>
      </c>
      <c r="T71" s="19">
        <f t="shared" si="102"/>
        <v>0</v>
      </c>
      <c r="U71" s="13">
        <v>0</v>
      </c>
      <c r="V71" s="14">
        <f t="shared" si="94"/>
        <v>0</v>
      </c>
      <c r="W71" s="18">
        <f t="shared" si="103"/>
        <v>0</v>
      </c>
      <c r="X71" s="19">
        <f t="shared" si="104"/>
        <v>0</v>
      </c>
      <c r="Y71" s="13">
        <v>0</v>
      </c>
      <c r="Z71" s="14">
        <f t="shared" si="95"/>
        <v>0</v>
      </c>
      <c r="AA71" s="18">
        <f t="shared" si="105"/>
        <v>0</v>
      </c>
      <c r="AB71" s="19">
        <f t="shared" si="106"/>
        <v>0</v>
      </c>
    </row>
    <row r="72" spans="1:28" s="13" customFormat="1" x14ac:dyDescent="0.25">
      <c r="A72" s="21" t="str">
        <f>Specs!A72</f>
        <v>eLITTER_LITTER_TYPE_BROADLEAF_DECIDUOUS_RELATIVE_COVER</v>
      </c>
      <c r="B72" s="5"/>
      <c r="C72" s="6"/>
      <c r="D72" s="7"/>
      <c r="F72" s="14">
        <f t="shared" si="90"/>
        <v>0</v>
      </c>
      <c r="G72" s="18">
        <f t="shared" si="90"/>
        <v>0</v>
      </c>
      <c r="H72" s="19">
        <f t="shared" si="96"/>
        <v>7.8118999999999994E-2</v>
      </c>
      <c r="J72" s="14">
        <f t="shared" si="91"/>
        <v>0</v>
      </c>
      <c r="K72" s="18">
        <f t="shared" si="97"/>
        <v>0</v>
      </c>
      <c r="L72" s="19">
        <f t="shared" si="98"/>
        <v>0</v>
      </c>
      <c r="N72" s="14">
        <f t="shared" si="92"/>
        <v>0</v>
      </c>
      <c r="O72" s="18">
        <f t="shared" si="99"/>
        <v>0</v>
      </c>
      <c r="P72" s="19">
        <f t="shared" si="100"/>
        <v>0</v>
      </c>
      <c r="R72" s="14">
        <f t="shared" si="93"/>
        <v>0</v>
      </c>
      <c r="S72" s="18">
        <f t="shared" si="101"/>
        <v>0</v>
      </c>
      <c r="T72" s="19">
        <f t="shared" si="102"/>
        <v>8.1810999999999995E-2</v>
      </c>
      <c r="U72" s="13">
        <v>90</v>
      </c>
      <c r="V72" s="14">
        <f t="shared" si="94"/>
        <v>90</v>
      </c>
      <c r="W72" s="18">
        <f t="shared" si="103"/>
        <v>90</v>
      </c>
      <c r="X72" s="19">
        <f t="shared" si="104"/>
        <v>0.13589300000000001</v>
      </c>
      <c r="Z72" s="14">
        <f t="shared" si="95"/>
        <v>0</v>
      </c>
      <c r="AA72" s="18">
        <f t="shared" si="105"/>
        <v>0</v>
      </c>
      <c r="AB72" s="19">
        <f t="shared" si="106"/>
        <v>0</v>
      </c>
    </row>
    <row r="73" spans="1:28" s="13" customFormat="1" x14ac:dyDescent="0.25">
      <c r="A73" s="21" t="str">
        <f>Specs!A73</f>
        <v>eLITTER_LITTER_TYPE_BROADLEAF_EVERGREEN_RELATIVE_COVER</v>
      </c>
      <c r="B73" s="5"/>
      <c r="C73" s="6"/>
      <c r="D73" s="7"/>
      <c r="F73" s="14">
        <f t="shared" si="90"/>
        <v>0</v>
      </c>
      <c r="G73" s="18">
        <f t="shared" si="90"/>
        <v>0</v>
      </c>
      <c r="H73" s="19">
        <f t="shared" si="96"/>
        <v>0</v>
      </c>
      <c r="I73" s="13">
        <v>100</v>
      </c>
      <c r="J73" s="14">
        <f t="shared" si="91"/>
        <v>100</v>
      </c>
      <c r="K73" s="18">
        <f t="shared" si="97"/>
        <v>100</v>
      </c>
      <c r="L73" s="19">
        <f t="shared" si="98"/>
        <v>0</v>
      </c>
      <c r="N73" s="14">
        <f t="shared" si="92"/>
        <v>0</v>
      </c>
      <c r="O73" s="18">
        <f t="shared" si="99"/>
        <v>0</v>
      </c>
      <c r="P73" s="19">
        <f t="shared" si="100"/>
        <v>0</v>
      </c>
      <c r="R73" s="14">
        <f t="shared" si="93"/>
        <v>0</v>
      </c>
      <c r="S73" s="18">
        <f t="shared" si="101"/>
        <v>0</v>
      </c>
      <c r="T73" s="19">
        <f t="shared" si="102"/>
        <v>0</v>
      </c>
      <c r="V73" s="14">
        <f t="shared" si="94"/>
        <v>0</v>
      </c>
      <c r="W73" s="18">
        <f t="shared" si="103"/>
        <v>0</v>
      </c>
      <c r="X73" s="19">
        <f t="shared" si="104"/>
        <v>0</v>
      </c>
      <c r="Z73" s="14">
        <f t="shared" si="95"/>
        <v>0</v>
      </c>
      <c r="AA73" s="18">
        <f t="shared" si="105"/>
        <v>0</v>
      </c>
      <c r="AB73" s="19">
        <f t="shared" si="106"/>
        <v>0</v>
      </c>
    </row>
    <row r="74" spans="1:28" s="13" customFormat="1" x14ac:dyDescent="0.25">
      <c r="A74" s="21" t="str">
        <f>Specs!A74</f>
        <v>eLITTER_LITTER_TYPE_GRASS_RELATIVE_COVER</v>
      </c>
      <c r="B74" s="5"/>
      <c r="C74" s="6"/>
      <c r="D74" s="7"/>
      <c r="F74" s="14">
        <f t="shared" si="90"/>
        <v>0</v>
      </c>
      <c r="G74" s="18">
        <f t="shared" si="90"/>
        <v>0</v>
      </c>
      <c r="H74" s="19">
        <f t="shared" si="96"/>
        <v>0</v>
      </c>
      <c r="J74" s="14">
        <f t="shared" si="91"/>
        <v>0</v>
      </c>
      <c r="K74" s="18">
        <f t="shared" si="97"/>
        <v>0</v>
      </c>
      <c r="L74" s="19">
        <f t="shared" si="98"/>
        <v>0</v>
      </c>
      <c r="M74" s="13">
        <v>100</v>
      </c>
      <c r="N74" s="14">
        <f t="shared" si="92"/>
        <v>100</v>
      </c>
      <c r="O74" s="18">
        <f t="shared" si="99"/>
        <v>100</v>
      </c>
      <c r="P74" s="19">
        <f t="shared" si="100"/>
        <v>0</v>
      </c>
      <c r="R74" s="14">
        <f t="shared" si="93"/>
        <v>0</v>
      </c>
      <c r="S74" s="18">
        <f t="shared" si="101"/>
        <v>0</v>
      </c>
      <c r="T74" s="19">
        <f t="shared" si="102"/>
        <v>0</v>
      </c>
      <c r="V74" s="14">
        <f t="shared" si="94"/>
        <v>0</v>
      </c>
      <c r="W74" s="18">
        <f t="shared" si="103"/>
        <v>0</v>
      </c>
      <c r="X74" s="19">
        <f t="shared" si="104"/>
        <v>0</v>
      </c>
      <c r="Z74" s="14">
        <f t="shared" si="95"/>
        <v>0</v>
      </c>
      <c r="AA74" s="18">
        <f t="shared" si="105"/>
        <v>0</v>
      </c>
      <c r="AB74" s="19">
        <f t="shared" si="106"/>
        <v>0</v>
      </c>
    </row>
    <row r="75" spans="1:28" s="13" customFormat="1" x14ac:dyDescent="0.25">
      <c r="A75" s="21" t="str">
        <f>Specs!A75</f>
        <v>eLITTER_LITTER_TYPE_LONG_NEEDLE_PINE_RELATIVE_COVER</v>
      </c>
      <c r="B75" s="5"/>
      <c r="C75" s="6"/>
      <c r="D75" s="7"/>
      <c r="E75" s="15">
        <v>50</v>
      </c>
      <c r="F75" s="14">
        <f t="shared" si="90"/>
        <v>50</v>
      </c>
      <c r="G75" s="18">
        <f t="shared" si="90"/>
        <v>50</v>
      </c>
      <c r="H75" s="19">
        <f t="shared" si="96"/>
        <v>0</v>
      </c>
      <c r="J75" s="14">
        <f t="shared" si="91"/>
        <v>0</v>
      </c>
      <c r="K75" s="18">
        <f t="shared" si="97"/>
        <v>0</v>
      </c>
      <c r="L75" s="19">
        <f t="shared" si="98"/>
        <v>0</v>
      </c>
      <c r="N75" s="14">
        <f t="shared" si="92"/>
        <v>0</v>
      </c>
      <c r="O75" s="18">
        <f t="shared" si="99"/>
        <v>0</v>
      </c>
      <c r="P75" s="19">
        <f t="shared" si="100"/>
        <v>0</v>
      </c>
      <c r="R75" s="14">
        <f t="shared" si="93"/>
        <v>0</v>
      </c>
      <c r="S75" s="18">
        <f t="shared" si="101"/>
        <v>0</v>
      </c>
      <c r="T75" s="19">
        <f t="shared" si="102"/>
        <v>0</v>
      </c>
      <c r="U75" s="13">
        <v>10</v>
      </c>
      <c r="V75" s="14">
        <f t="shared" si="94"/>
        <v>10</v>
      </c>
      <c r="W75" s="18">
        <f t="shared" si="103"/>
        <v>10</v>
      </c>
      <c r="X75" s="19">
        <f t="shared" si="104"/>
        <v>90</v>
      </c>
      <c r="Y75" s="13">
        <v>40</v>
      </c>
      <c r="Z75" s="14">
        <f t="shared" si="95"/>
        <v>40</v>
      </c>
      <c r="AA75" s="18">
        <f t="shared" si="105"/>
        <v>40</v>
      </c>
      <c r="AB75" s="19">
        <f t="shared" si="106"/>
        <v>0</v>
      </c>
    </row>
    <row r="76" spans="1:28" s="13" customFormat="1" x14ac:dyDescent="0.25">
      <c r="A76" s="21" t="str">
        <f>Specs!A76</f>
        <v>eLITTER_LITTER_TYPE_OTHER_CONIFER_RELATIVE_COVER</v>
      </c>
      <c r="B76" s="5"/>
      <c r="C76" s="6"/>
      <c r="D76" s="7"/>
      <c r="E76" s="15">
        <v>50</v>
      </c>
      <c r="F76" s="14">
        <f t="shared" si="90"/>
        <v>50</v>
      </c>
      <c r="G76" s="18">
        <f t="shared" si="90"/>
        <v>50</v>
      </c>
      <c r="H76" s="19">
        <f t="shared" si="96"/>
        <v>0</v>
      </c>
      <c r="J76" s="14">
        <f t="shared" si="91"/>
        <v>0</v>
      </c>
      <c r="K76" s="18">
        <f t="shared" si="97"/>
        <v>0</v>
      </c>
      <c r="L76" s="19">
        <f t="shared" si="98"/>
        <v>100</v>
      </c>
      <c r="N76" s="14">
        <f t="shared" si="92"/>
        <v>0</v>
      </c>
      <c r="O76" s="18">
        <f t="shared" si="99"/>
        <v>0</v>
      </c>
      <c r="P76" s="19">
        <f t="shared" si="100"/>
        <v>0</v>
      </c>
      <c r="Q76" s="13">
        <v>100</v>
      </c>
      <c r="R76" s="14">
        <f t="shared" si="93"/>
        <v>100</v>
      </c>
      <c r="S76" s="18">
        <f t="shared" si="101"/>
        <v>100</v>
      </c>
      <c r="T76" s="19">
        <f t="shared" si="102"/>
        <v>0</v>
      </c>
      <c r="V76" s="14">
        <f t="shared" si="94"/>
        <v>0</v>
      </c>
      <c r="W76" s="18">
        <f t="shared" si="103"/>
        <v>0</v>
      </c>
      <c r="X76" s="19">
        <f t="shared" si="104"/>
        <v>0</v>
      </c>
      <c r="Z76" s="14">
        <f t="shared" si="95"/>
        <v>0</v>
      </c>
      <c r="AA76" s="18">
        <f t="shared" si="105"/>
        <v>0</v>
      </c>
      <c r="AB76" s="19">
        <f t="shared" si="106"/>
        <v>0</v>
      </c>
    </row>
    <row r="77" spans="1:28" s="13" customFormat="1" x14ac:dyDescent="0.25">
      <c r="A77" s="21" t="str">
        <f>Specs!A77</f>
        <v>eLITTER_LITTER_TYPE_PALM_FROND_RELATIVE_COVER</v>
      </c>
      <c r="B77" s="5"/>
      <c r="C77" s="6"/>
      <c r="D77" s="7"/>
      <c r="F77" s="14">
        <f t="shared" si="90"/>
        <v>0</v>
      </c>
      <c r="G77" s="18">
        <f t="shared" si="90"/>
        <v>0</v>
      </c>
      <c r="H77" s="19">
        <f t="shared" si="96"/>
        <v>0</v>
      </c>
      <c r="J77" s="14">
        <f t="shared" si="91"/>
        <v>0</v>
      </c>
      <c r="K77" s="18">
        <f t="shared" si="97"/>
        <v>0</v>
      </c>
      <c r="L77" s="19">
        <f t="shared" si="98"/>
        <v>0</v>
      </c>
      <c r="N77" s="14">
        <f t="shared" si="92"/>
        <v>0</v>
      </c>
      <c r="O77" s="18">
        <f t="shared" si="99"/>
        <v>0</v>
      </c>
      <c r="P77" s="19">
        <f t="shared" si="100"/>
        <v>100</v>
      </c>
      <c r="R77" s="14">
        <f t="shared" si="93"/>
        <v>0</v>
      </c>
      <c r="S77" s="18">
        <f t="shared" si="101"/>
        <v>0</v>
      </c>
      <c r="T77" s="19">
        <f t="shared" si="102"/>
        <v>0</v>
      </c>
      <c r="V77" s="14">
        <f t="shared" si="94"/>
        <v>0</v>
      </c>
      <c r="W77" s="18">
        <f t="shared" si="103"/>
        <v>0</v>
      </c>
      <c r="X77" s="19">
        <f t="shared" si="104"/>
        <v>0</v>
      </c>
      <c r="Y77" s="13">
        <v>60</v>
      </c>
      <c r="Z77" s="14">
        <f t="shared" si="95"/>
        <v>60</v>
      </c>
      <c r="AA77" s="18">
        <f t="shared" si="105"/>
        <v>60</v>
      </c>
      <c r="AB77" s="19">
        <f t="shared" si="106"/>
        <v>0</v>
      </c>
    </row>
    <row r="78" spans="1:28" s="13" customFormat="1" x14ac:dyDescent="0.25">
      <c r="A78" s="21" t="str">
        <f>Specs!A78</f>
        <v>eLITTER_LITTER_TYPE_SHORT_NEEDLE_PINE_RELATIVE_COVER</v>
      </c>
      <c r="B78" s="5"/>
      <c r="C78" s="6"/>
      <c r="D78" s="7"/>
      <c r="F78" s="14">
        <f t="shared" si="90"/>
        <v>0</v>
      </c>
      <c r="G78" s="18">
        <f t="shared" si="90"/>
        <v>0</v>
      </c>
      <c r="H78" s="19">
        <f t="shared" si="96"/>
        <v>50</v>
      </c>
      <c r="J78" s="14">
        <f t="shared" si="91"/>
        <v>0</v>
      </c>
      <c r="K78" s="18">
        <f t="shared" si="97"/>
        <v>0</v>
      </c>
      <c r="L78" s="19">
        <f t="shared" si="98"/>
        <v>0</v>
      </c>
      <c r="N78" s="14">
        <f t="shared" si="92"/>
        <v>0</v>
      </c>
      <c r="O78" s="18">
        <f t="shared" si="99"/>
        <v>0</v>
      </c>
      <c r="P78" s="19">
        <f t="shared" si="100"/>
        <v>0</v>
      </c>
      <c r="R78" s="14">
        <f t="shared" si="93"/>
        <v>0</v>
      </c>
      <c r="S78" s="18">
        <f t="shared" si="101"/>
        <v>0</v>
      </c>
      <c r="T78" s="19">
        <f t="shared" si="102"/>
        <v>0</v>
      </c>
      <c r="V78" s="14">
        <f t="shared" si="94"/>
        <v>0</v>
      </c>
      <c r="W78" s="18">
        <f t="shared" si="103"/>
        <v>0</v>
      </c>
      <c r="X78" s="19">
        <f t="shared" si="104"/>
        <v>10</v>
      </c>
      <c r="Z78" s="14">
        <f t="shared" si="95"/>
        <v>0</v>
      </c>
      <c r="AA78" s="18">
        <f t="shared" si="105"/>
        <v>0</v>
      </c>
      <c r="AB78" s="19">
        <f t="shared" si="106"/>
        <v>40</v>
      </c>
    </row>
    <row r="79" spans="1:28" s="13" customFormat="1" x14ac:dyDescent="0.25">
      <c r="A79" s="21" t="str">
        <f>Specs!A79</f>
        <v>eMOSS_LICHEN_LITTER_GROUND_LICHEN_DEPTH</v>
      </c>
      <c r="B79" s="5"/>
      <c r="C79" s="6"/>
      <c r="D79" s="7"/>
      <c r="F79" s="14">
        <f t="shared" si="90"/>
        <v>0</v>
      </c>
      <c r="G79" s="18">
        <f t="shared" si="90"/>
        <v>0</v>
      </c>
      <c r="H79" s="19">
        <f t="shared" si="96"/>
        <v>50</v>
      </c>
      <c r="J79" s="14">
        <f t="shared" si="91"/>
        <v>0</v>
      </c>
      <c r="K79" s="18">
        <f t="shared" si="97"/>
        <v>0</v>
      </c>
      <c r="L79" s="19">
        <f t="shared" si="98"/>
        <v>0</v>
      </c>
      <c r="N79" s="14">
        <f t="shared" si="92"/>
        <v>0</v>
      </c>
      <c r="O79" s="18">
        <f t="shared" si="99"/>
        <v>0</v>
      </c>
      <c r="P79" s="19">
        <f t="shared" si="100"/>
        <v>0</v>
      </c>
      <c r="Q79" s="13">
        <v>2</v>
      </c>
      <c r="R79" s="14">
        <f t="shared" si="93"/>
        <v>2</v>
      </c>
      <c r="S79" s="18">
        <f t="shared" si="101"/>
        <v>2</v>
      </c>
      <c r="T79" s="19">
        <f t="shared" si="102"/>
        <v>100</v>
      </c>
      <c r="V79" s="14">
        <f t="shared" si="94"/>
        <v>0</v>
      </c>
      <c r="W79" s="18">
        <f t="shared" si="103"/>
        <v>0</v>
      </c>
      <c r="X79" s="19">
        <f t="shared" si="104"/>
        <v>0</v>
      </c>
      <c r="Z79" s="14">
        <f t="shared" si="95"/>
        <v>0</v>
      </c>
      <c r="AA79" s="18">
        <f t="shared" si="105"/>
        <v>0</v>
      </c>
      <c r="AB79" s="19">
        <f t="shared" si="106"/>
        <v>0</v>
      </c>
    </row>
    <row r="80" spans="1:28" s="13" customFormat="1" x14ac:dyDescent="0.25">
      <c r="A80" s="21" t="str">
        <f>Specs!A80</f>
        <v>eMOSS_LICHEN_LITTER_GROUND_LICHEN_PERCENT_COVER</v>
      </c>
      <c r="B80" s="5"/>
      <c r="C80" s="6"/>
      <c r="D80" s="7"/>
      <c r="F80" s="14">
        <f t="shared" si="90"/>
        <v>0</v>
      </c>
      <c r="G80" s="18">
        <f t="shared" si="90"/>
        <v>0</v>
      </c>
      <c r="H80" s="19">
        <f t="shared" si="96"/>
        <v>0</v>
      </c>
      <c r="J80" s="14">
        <f t="shared" si="91"/>
        <v>0</v>
      </c>
      <c r="K80" s="18">
        <f t="shared" si="97"/>
        <v>0</v>
      </c>
      <c r="L80" s="19">
        <f t="shared" si="98"/>
        <v>0</v>
      </c>
      <c r="N80" s="14">
        <f t="shared" si="92"/>
        <v>0</v>
      </c>
      <c r="O80" s="18">
        <f t="shared" si="99"/>
        <v>0</v>
      </c>
      <c r="P80" s="19">
        <f t="shared" si="100"/>
        <v>0</v>
      </c>
      <c r="Q80" s="13">
        <v>5</v>
      </c>
      <c r="R80" s="14">
        <f t="shared" si="93"/>
        <v>5</v>
      </c>
      <c r="S80" s="18">
        <f t="shared" si="101"/>
        <v>5</v>
      </c>
      <c r="T80" s="19">
        <f t="shared" si="102"/>
        <v>0</v>
      </c>
      <c r="V80" s="14">
        <f t="shared" si="94"/>
        <v>0</v>
      </c>
      <c r="W80" s="18">
        <f t="shared" si="103"/>
        <v>0</v>
      </c>
      <c r="X80" s="19">
        <f t="shared" si="104"/>
        <v>0</v>
      </c>
      <c r="Z80" s="14">
        <f t="shared" si="95"/>
        <v>0</v>
      </c>
      <c r="AA80" s="18">
        <f t="shared" si="105"/>
        <v>0</v>
      </c>
      <c r="AB80" s="19">
        <f t="shared" si="106"/>
        <v>60</v>
      </c>
    </row>
    <row r="81" spans="1:28" s="13" customFormat="1" x14ac:dyDescent="0.25">
      <c r="A81" s="21" t="str">
        <f>Specs!A81</f>
        <v>eMOSS_LICHEN_LITTER_LITTER_DEPTH</v>
      </c>
      <c r="B81" s="5"/>
      <c r="C81" s="6">
        <v>1.1000000000000001</v>
      </c>
      <c r="D81" s="7"/>
      <c r="E81" s="13">
        <v>0.2</v>
      </c>
      <c r="F81" s="14">
        <f t="shared" si="90"/>
        <v>0.2</v>
      </c>
      <c r="G81" s="18">
        <f>$C81*F81</f>
        <v>0.22000000000000003</v>
      </c>
      <c r="H81" s="19">
        <f t="shared" si="96"/>
        <v>0</v>
      </c>
      <c r="I81" s="13">
        <v>1</v>
      </c>
      <c r="J81" s="14">
        <f t="shared" si="91"/>
        <v>1</v>
      </c>
      <c r="K81" s="18">
        <f>$C81*J81</f>
        <v>1.1000000000000001</v>
      </c>
      <c r="L81" s="19">
        <f t="shared" si="98"/>
        <v>0</v>
      </c>
      <c r="M81" s="13">
        <v>2.5</v>
      </c>
      <c r="N81" s="14">
        <f t="shared" si="92"/>
        <v>2.5</v>
      </c>
      <c r="O81" s="18">
        <f>$C81*N81</f>
        <v>2.75</v>
      </c>
      <c r="P81" s="19">
        <f t="shared" si="100"/>
        <v>0</v>
      </c>
      <c r="Q81" s="13">
        <v>1</v>
      </c>
      <c r="R81" s="14">
        <f t="shared" si="93"/>
        <v>1</v>
      </c>
      <c r="S81" s="18">
        <f>$C81*R81</f>
        <v>1.1000000000000001</v>
      </c>
      <c r="T81" s="19">
        <f t="shared" si="102"/>
        <v>0</v>
      </c>
      <c r="U81" s="13">
        <v>1.5</v>
      </c>
      <c r="V81" s="14">
        <f t="shared" si="94"/>
        <v>1.5</v>
      </c>
      <c r="W81" s="18">
        <f>$C81*V81</f>
        <v>1.6500000000000001</v>
      </c>
      <c r="X81" s="19">
        <f t="shared" si="104"/>
        <v>0</v>
      </c>
      <c r="Y81" s="13">
        <v>2</v>
      </c>
      <c r="Z81" s="14">
        <f t="shared" si="95"/>
        <v>2</v>
      </c>
      <c r="AA81" s="18">
        <f>$C81*Z81</f>
        <v>2.2000000000000002</v>
      </c>
      <c r="AB81" s="19">
        <f t="shared" si="106"/>
        <v>0</v>
      </c>
    </row>
    <row r="82" spans="1:28" s="13" customFormat="1" x14ac:dyDescent="0.25">
      <c r="A82" s="21" t="str">
        <f>Specs!A82</f>
        <v>eMOSS_LICHEN_LITTER_LITTER_PERCENT_COVER</v>
      </c>
      <c r="B82" s="5"/>
      <c r="C82" s="6">
        <v>1.1000000000000001</v>
      </c>
      <c r="D82" s="7"/>
      <c r="E82" s="13">
        <v>70</v>
      </c>
      <c r="F82" s="14">
        <f t="shared" si="90"/>
        <v>70</v>
      </c>
      <c r="G82" s="18">
        <f>$C82*F82</f>
        <v>77</v>
      </c>
      <c r="H82" s="19">
        <f t="shared" si="96"/>
        <v>0</v>
      </c>
      <c r="I82" s="13">
        <v>60</v>
      </c>
      <c r="J82" s="14">
        <f t="shared" si="91"/>
        <v>60</v>
      </c>
      <c r="K82" s="18">
        <f>$C82*J82</f>
        <v>66</v>
      </c>
      <c r="L82" s="19">
        <f t="shared" si="98"/>
        <v>0</v>
      </c>
      <c r="M82" s="13">
        <v>5</v>
      </c>
      <c r="N82" s="14">
        <f t="shared" si="92"/>
        <v>5</v>
      </c>
      <c r="O82" s="18">
        <f>$C82*N82</f>
        <v>5.5</v>
      </c>
      <c r="P82" s="19">
        <f t="shared" si="100"/>
        <v>0</v>
      </c>
      <c r="Q82" s="13">
        <v>15</v>
      </c>
      <c r="R82" s="14">
        <f t="shared" si="93"/>
        <v>15</v>
      </c>
      <c r="S82" s="18">
        <f>$C82*R82</f>
        <v>16.5</v>
      </c>
      <c r="T82" s="19">
        <f t="shared" si="102"/>
        <v>2</v>
      </c>
      <c r="U82" s="13">
        <v>90</v>
      </c>
      <c r="V82" s="14">
        <f t="shared" si="94"/>
        <v>90</v>
      </c>
      <c r="W82" s="18">
        <f>$C82*V82</f>
        <v>99.000000000000014</v>
      </c>
      <c r="X82" s="19">
        <f t="shared" si="104"/>
        <v>0</v>
      </c>
      <c r="Y82" s="13">
        <v>70</v>
      </c>
      <c r="Z82" s="14">
        <f t="shared" si="95"/>
        <v>70</v>
      </c>
      <c r="AA82" s="18">
        <f>$C82*Z82</f>
        <v>77</v>
      </c>
      <c r="AB82" s="19">
        <f t="shared" si="106"/>
        <v>0</v>
      </c>
    </row>
    <row r="83" spans="1:28" s="13" customFormat="1" x14ac:dyDescent="0.25">
      <c r="A83" s="21" t="str">
        <f>Specs!A83</f>
        <v>eMOSS_LICHEN_LITTER_MOSS_DEPTH</v>
      </c>
      <c r="B83" s="5"/>
      <c r="C83" s="6"/>
      <c r="D83" s="7"/>
      <c r="F83" s="14">
        <f t="shared" si="90"/>
        <v>0</v>
      </c>
      <c r="G83" s="18">
        <f t="shared" si="90"/>
        <v>0</v>
      </c>
      <c r="H83" s="19">
        <f t="shared" si="96"/>
        <v>0</v>
      </c>
      <c r="J83" s="14">
        <f t="shared" si="91"/>
        <v>0</v>
      </c>
      <c r="K83" s="18">
        <f t="shared" ref="K83:K94" si="107">J83</f>
        <v>0</v>
      </c>
      <c r="L83" s="19">
        <f t="shared" si="98"/>
        <v>0</v>
      </c>
      <c r="N83" s="14">
        <f t="shared" si="92"/>
        <v>0</v>
      </c>
      <c r="O83" s="18">
        <f t="shared" ref="O83:O94" si="108">N83</f>
        <v>0</v>
      </c>
      <c r="P83" s="19">
        <f t="shared" si="100"/>
        <v>0</v>
      </c>
      <c r="Q83" s="13">
        <v>2.5</v>
      </c>
      <c r="R83" s="14">
        <f t="shared" si="93"/>
        <v>2.5</v>
      </c>
      <c r="S83" s="18">
        <f t="shared" ref="S83:S94" si="109">R83</f>
        <v>2.5</v>
      </c>
      <c r="T83" s="19">
        <f t="shared" si="102"/>
        <v>5</v>
      </c>
      <c r="U83" s="13">
        <v>1</v>
      </c>
      <c r="V83" s="14">
        <f t="shared" si="94"/>
        <v>1</v>
      </c>
      <c r="W83" s="18">
        <f t="shared" ref="W83:W94" si="110">V83</f>
        <v>1</v>
      </c>
      <c r="X83" s="19">
        <f t="shared" si="104"/>
        <v>0</v>
      </c>
      <c r="Z83" s="14">
        <f t="shared" si="95"/>
        <v>0</v>
      </c>
      <c r="AA83" s="18">
        <f t="shared" ref="AA83:AA94" si="111">Z83</f>
        <v>0</v>
      </c>
      <c r="AB83" s="19">
        <f t="shared" si="106"/>
        <v>0</v>
      </c>
    </row>
    <row r="84" spans="1:28" s="13" customFormat="1" x14ac:dyDescent="0.25">
      <c r="A84" s="21" t="str">
        <f>Specs!A84</f>
        <v>eMOSS_LICHEN_LITTER_MOSS_PERCENT_COVER</v>
      </c>
      <c r="B84" s="5"/>
      <c r="C84" s="6"/>
      <c r="D84" s="7"/>
      <c r="F84" s="14">
        <f t="shared" si="90"/>
        <v>0</v>
      </c>
      <c r="G84" s="18">
        <f t="shared" si="90"/>
        <v>0</v>
      </c>
      <c r="H84" s="19">
        <f t="shared" si="96"/>
        <v>0.22000000000000003</v>
      </c>
      <c r="J84" s="14">
        <f t="shared" si="91"/>
        <v>0</v>
      </c>
      <c r="K84" s="18">
        <f t="shared" si="107"/>
        <v>0</v>
      </c>
      <c r="L84" s="19">
        <f t="shared" si="98"/>
        <v>1.1000000000000001</v>
      </c>
      <c r="N84" s="14">
        <f t="shared" si="92"/>
        <v>0</v>
      </c>
      <c r="O84" s="18">
        <f t="shared" si="108"/>
        <v>0</v>
      </c>
      <c r="P84" s="19">
        <f t="shared" si="100"/>
        <v>2.75</v>
      </c>
      <c r="Q84" s="13">
        <v>80</v>
      </c>
      <c r="R84" s="14">
        <f t="shared" si="93"/>
        <v>80</v>
      </c>
      <c r="S84" s="18">
        <f t="shared" si="109"/>
        <v>80</v>
      </c>
      <c r="T84" s="19">
        <f t="shared" si="102"/>
        <v>1.1000000000000001</v>
      </c>
      <c r="U84" s="13">
        <v>5</v>
      </c>
      <c r="V84" s="14">
        <f t="shared" si="94"/>
        <v>5</v>
      </c>
      <c r="W84" s="18">
        <f t="shared" si="110"/>
        <v>5</v>
      </c>
      <c r="X84" s="19">
        <f t="shared" si="104"/>
        <v>1.6500000000000001</v>
      </c>
      <c r="Z84" s="14">
        <f t="shared" si="95"/>
        <v>0</v>
      </c>
      <c r="AA84" s="18">
        <f t="shared" si="111"/>
        <v>0</v>
      </c>
      <c r="AB84" s="19">
        <f t="shared" si="106"/>
        <v>2.2000000000000002</v>
      </c>
    </row>
    <row r="85" spans="1:28" s="13" customFormat="1" x14ac:dyDescent="0.25">
      <c r="A85" s="21" t="str">
        <f>Specs!A85</f>
        <v>eGROUND_FUEL_DUFF_LOWER_DEPTH</v>
      </c>
      <c r="B85" s="5"/>
      <c r="C85" s="6"/>
      <c r="D85" s="7"/>
      <c r="F85" s="14">
        <f t="shared" si="90"/>
        <v>0</v>
      </c>
      <c r="G85" s="18">
        <f t="shared" si="90"/>
        <v>0</v>
      </c>
      <c r="H85" s="19">
        <f t="shared" si="96"/>
        <v>77</v>
      </c>
      <c r="I85" s="13">
        <v>0.2</v>
      </c>
      <c r="J85" s="14">
        <f t="shared" si="91"/>
        <v>0.2</v>
      </c>
      <c r="K85" s="18">
        <f t="shared" si="107"/>
        <v>0.2</v>
      </c>
      <c r="L85" s="19">
        <f t="shared" si="98"/>
        <v>66</v>
      </c>
      <c r="N85" s="14">
        <f t="shared" si="92"/>
        <v>0</v>
      </c>
      <c r="O85" s="18">
        <f t="shared" si="108"/>
        <v>0</v>
      </c>
      <c r="P85" s="19">
        <f t="shared" si="100"/>
        <v>5.5</v>
      </c>
      <c r="Q85" s="13">
        <v>2</v>
      </c>
      <c r="R85" s="14">
        <f t="shared" si="93"/>
        <v>2</v>
      </c>
      <c r="S85" s="18">
        <f t="shared" si="109"/>
        <v>2</v>
      </c>
      <c r="T85" s="19">
        <f t="shared" si="102"/>
        <v>16.5</v>
      </c>
      <c r="V85" s="14">
        <f t="shared" si="94"/>
        <v>0</v>
      </c>
      <c r="W85" s="18">
        <f t="shared" si="110"/>
        <v>0</v>
      </c>
      <c r="X85" s="19">
        <f t="shared" si="104"/>
        <v>99.000000000000014</v>
      </c>
      <c r="Z85" s="14">
        <f t="shared" si="95"/>
        <v>0</v>
      </c>
      <c r="AA85" s="18">
        <f t="shared" si="111"/>
        <v>0</v>
      </c>
      <c r="AB85" s="19">
        <f t="shared" si="106"/>
        <v>77</v>
      </c>
    </row>
    <row r="86" spans="1:28" s="13" customFormat="1" x14ac:dyDescent="0.25">
      <c r="A86" s="21" t="str">
        <f>Specs!A86</f>
        <v>eGROUND_FUEL_DUFF_LOWER_PERCENT_COVER</v>
      </c>
      <c r="B86" s="5"/>
      <c r="C86" s="6"/>
      <c r="D86" s="7"/>
      <c r="F86" s="14">
        <f t="shared" si="90"/>
        <v>0</v>
      </c>
      <c r="G86" s="18">
        <f t="shared" si="90"/>
        <v>0</v>
      </c>
      <c r="H86" s="19">
        <f t="shared" si="96"/>
        <v>0</v>
      </c>
      <c r="I86" s="13">
        <v>60</v>
      </c>
      <c r="J86" s="14">
        <f t="shared" si="91"/>
        <v>60</v>
      </c>
      <c r="K86" s="18">
        <f t="shared" si="107"/>
        <v>60</v>
      </c>
      <c r="L86" s="19">
        <f t="shared" si="98"/>
        <v>0</v>
      </c>
      <c r="N86" s="14">
        <f t="shared" si="92"/>
        <v>0</v>
      </c>
      <c r="O86" s="18">
        <f t="shared" si="108"/>
        <v>0</v>
      </c>
      <c r="P86" s="19">
        <f t="shared" si="100"/>
        <v>0</v>
      </c>
      <c r="Q86" s="13">
        <v>90</v>
      </c>
      <c r="R86" s="14">
        <f t="shared" si="93"/>
        <v>90</v>
      </c>
      <c r="S86" s="18">
        <f t="shared" si="109"/>
        <v>90</v>
      </c>
      <c r="T86" s="19">
        <f t="shared" si="102"/>
        <v>2.5</v>
      </c>
      <c r="V86" s="14">
        <f t="shared" si="94"/>
        <v>0</v>
      </c>
      <c r="W86" s="18">
        <f t="shared" si="110"/>
        <v>0</v>
      </c>
      <c r="X86" s="19">
        <f t="shared" si="104"/>
        <v>1</v>
      </c>
      <c r="Z86" s="14">
        <f t="shared" si="95"/>
        <v>0</v>
      </c>
      <c r="AA86" s="18">
        <f t="shared" si="111"/>
        <v>0</v>
      </c>
      <c r="AB86" s="19">
        <f t="shared" si="106"/>
        <v>0</v>
      </c>
    </row>
    <row r="87" spans="1:28" s="13" customFormat="1" x14ac:dyDescent="0.25">
      <c r="A87" s="21" t="str">
        <f>Specs!A87</f>
        <v>eGROUND_FUEL_DUFF_UPPER_DEPTH</v>
      </c>
      <c r="B87" s="5"/>
      <c r="C87" s="6"/>
      <c r="D87" s="7"/>
      <c r="E87" s="13">
        <v>0.5</v>
      </c>
      <c r="F87" s="14">
        <f t="shared" si="90"/>
        <v>0.5</v>
      </c>
      <c r="G87" s="18">
        <f t="shared" si="90"/>
        <v>0.5</v>
      </c>
      <c r="H87" s="19">
        <f t="shared" si="96"/>
        <v>0</v>
      </c>
      <c r="I87" s="13">
        <v>0.4</v>
      </c>
      <c r="J87" s="14">
        <f t="shared" si="91"/>
        <v>0.4</v>
      </c>
      <c r="K87" s="18">
        <f t="shared" si="107"/>
        <v>0.4</v>
      </c>
      <c r="L87" s="19">
        <f t="shared" si="98"/>
        <v>0</v>
      </c>
      <c r="M87" s="13">
        <v>0.2</v>
      </c>
      <c r="N87" s="14">
        <f t="shared" si="92"/>
        <v>0.2</v>
      </c>
      <c r="O87" s="18">
        <f t="shared" si="108"/>
        <v>0.2</v>
      </c>
      <c r="P87" s="19">
        <f t="shared" si="100"/>
        <v>0</v>
      </c>
      <c r="Q87" s="13">
        <v>4</v>
      </c>
      <c r="R87" s="14">
        <f t="shared" si="93"/>
        <v>4</v>
      </c>
      <c r="S87" s="18">
        <f t="shared" si="109"/>
        <v>4</v>
      </c>
      <c r="T87" s="19">
        <f t="shared" si="102"/>
        <v>80</v>
      </c>
      <c r="U87" s="13">
        <v>1</v>
      </c>
      <c r="V87" s="14">
        <f t="shared" si="94"/>
        <v>1</v>
      </c>
      <c r="W87" s="18">
        <f t="shared" si="110"/>
        <v>1</v>
      </c>
      <c r="X87" s="19">
        <f t="shared" si="104"/>
        <v>5</v>
      </c>
      <c r="Y87" s="13">
        <v>1.5</v>
      </c>
      <c r="Z87" s="14">
        <f t="shared" si="95"/>
        <v>1.5</v>
      </c>
      <c r="AA87" s="18">
        <f t="shared" si="111"/>
        <v>1.5</v>
      </c>
      <c r="AB87" s="19">
        <f t="shared" si="106"/>
        <v>0</v>
      </c>
    </row>
    <row r="88" spans="1:28" s="13" customFormat="1" x14ac:dyDescent="0.25">
      <c r="A88" s="21" t="str">
        <f>Specs!A88</f>
        <v>eGROUND_FUEL_DUFF_UPPER_PERCENT_COVER</v>
      </c>
      <c r="B88" s="5"/>
      <c r="C88" s="6"/>
      <c r="D88" s="7"/>
      <c r="E88" s="13">
        <v>70</v>
      </c>
      <c r="F88" s="14">
        <f t="shared" si="90"/>
        <v>70</v>
      </c>
      <c r="G88" s="18">
        <f t="shared" si="90"/>
        <v>70</v>
      </c>
      <c r="H88" s="19">
        <f t="shared" si="96"/>
        <v>0</v>
      </c>
      <c r="I88" s="13">
        <v>60</v>
      </c>
      <c r="J88" s="14">
        <f t="shared" si="91"/>
        <v>60</v>
      </c>
      <c r="K88" s="18">
        <f t="shared" si="107"/>
        <v>60</v>
      </c>
      <c r="L88" s="19">
        <f t="shared" si="98"/>
        <v>0.2</v>
      </c>
      <c r="M88" s="13">
        <v>70</v>
      </c>
      <c r="N88" s="14">
        <f t="shared" si="92"/>
        <v>70</v>
      </c>
      <c r="O88" s="18">
        <f t="shared" si="108"/>
        <v>70</v>
      </c>
      <c r="P88" s="19">
        <f t="shared" si="100"/>
        <v>0</v>
      </c>
      <c r="Q88" s="13">
        <v>100</v>
      </c>
      <c r="R88" s="14">
        <f t="shared" si="93"/>
        <v>100</v>
      </c>
      <c r="S88" s="18">
        <f t="shared" si="109"/>
        <v>100</v>
      </c>
      <c r="T88" s="19">
        <f t="shared" si="102"/>
        <v>2</v>
      </c>
      <c r="U88" s="13">
        <v>90</v>
      </c>
      <c r="V88" s="14">
        <f t="shared" si="94"/>
        <v>90</v>
      </c>
      <c r="W88" s="18">
        <f t="shared" si="110"/>
        <v>90</v>
      </c>
      <c r="X88" s="19">
        <f t="shared" si="104"/>
        <v>0</v>
      </c>
      <c r="Y88" s="13">
        <v>70</v>
      </c>
      <c r="Z88" s="14">
        <f t="shared" si="95"/>
        <v>70</v>
      </c>
      <c r="AA88" s="18">
        <f t="shared" si="111"/>
        <v>70</v>
      </c>
      <c r="AB88" s="19">
        <f t="shared" si="106"/>
        <v>0</v>
      </c>
    </row>
    <row r="89" spans="1:28" s="13" customFormat="1" x14ac:dyDescent="0.25">
      <c r="A89" s="21" t="str">
        <f>Specs!A89</f>
        <v>eGROUND_FUEL_BASAL_ACCUMULATION_DEPTH</v>
      </c>
      <c r="B89" s="5"/>
      <c r="C89" s="6"/>
      <c r="D89" s="7"/>
      <c r="F89" s="14">
        <f t="shared" si="90"/>
        <v>0</v>
      </c>
      <c r="G89" s="18">
        <f t="shared" si="90"/>
        <v>0</v>
      </c>
      <c r="H89" s="19">
        <f t="shared" si="96"/>
        <v>0</v>
      </c>
      <c r="J89" s="14">
        <f t="shared" si="91"/>
        <v>0</v>
      </c>
      <c r="K89" s="18">
        <f t="shared" si="107"/>
        <v>0</v>
      </c>
      <c r="L89" s="19">
        <f t="shared" si="98"/>
        <v>60</v>
      </c>
      <c r="N89" s="14">
        <f t="shared" si="92"/>
        <v>0</v>
      </c>
      <c r="O89" s="18">
        <f t="shared" si="108"/>
        <v>0</v>
      </c>
      <c r="P89" s="19">
        <f t="shared" si="100"/>
        <v>0</v>
      </c>
      <c r="R89" s="14">
        <f t="shared" si="93"/>
        <v>0</v>
      </c>
      <c r="S89" s="18">
        <f t="shared" si="109"/>
        <v>0</v>
      </c>
      <c r="T89" s="19">
        <f t="shared" si="102"/>
        <v>90</v>
      </c>
      <c r="V89" s="14">
        <f t="shared" si="94"/>
        <v>0</v>
      </c>
      <c r="W89" s="18">
        <f t="shared" si="110"/>
        <v>0</v>
      </c>
      <c r="X89" s="19">
        <f t="shared" si="104"/>
        <v>0</v>
      </c>
      <c r="Z89" s="14">
        <f t="shared" si="95"/>
        <v>0</v>
      </c>
      <c r="AA89" s="18">
        <f t="shared" si="111"/>
        <v>0</v>
      </c>
      <c r="AB89" s="19">
        <f t="shared" si="106"/>
        <v>0</v>
      </c>
    </row>
    <row r="90" spans="1:28" s="13" customFormat="1" x14ac:dyDescent="0.25">
      <c r="A90" s="21" t="str">
        <f>Specs!A90</f>
        <v>eGROUND_FUEL_BASAL_ACCUMULATION_NUMBER_PER_UNIT_AREA</v>
      </c>
      <c r="B90" s="5"/>
      <c r="C90" s="6"/>
      <c r="D90" s="7"/>
      <c r="F90" s="14">
        <f t="shared" si="90"/>
        <v>0</v>
      </c>
      <c r="G90" s="18">
        <f t="shared" si="90"/>
        <v>0</v>
      </c>
      <c r="H90" s="19">
        <f t="shared" si="96"/>
        <v>0.5</v>
      </c>
      <c r="J90" s="14">
        <f t="shared" si="91"/>
        <v>0</v>
      </c>
      <c r="K90" s="18">
        <f t="shared" si="107"/>
        <v>0</v>
      </c>
      <c r="L90" s="19">
        <f t="shared" si="98"/>
        <v>0.4</v>
      </c>
      <c r="N90" s="14">
        <f t="shared" si="92"/>
        <v>0</v>
      </c>
      <c r="O90" s="18">
        <f t="shared" si="108"/>
        <v>0</v>
      </c>
      <c r="P90" s="19">
        <f t="shared" si="100"/>
        <v>0.2</v>
      </c>
      <c r="R90" s="14">
        <f t="shared" si="93"/>
        <v>0</v>
      </c>
      <c r="S90" s="18">
        <f t="shared" si="109"/>
        <v>0</v>
      </c>
      <c r="T90" s="19">
        <f t="shared" si="102"/>
        <v>4</v>
      </c>
      <c r="V90" s="14">
        <f t="shared" si="94"/>
        <v>0</v>
      </c>
      <c r="W90" s="18">
        <f t="shared" si="110"/>
        <v>0</v>
      </c>
      <c r="X90" s="19">
        <f t="shared" si="104"/>
        <v>1</v>
      </c>
      <c r="Z90" s="14">
        <f t="shared" si="95"/>
        <v>0</v>
      </c>
      <c r="AA90" s="18">
        <f t="shared" si="111"/>
        <v>0</v>
      </c>
      <c r="AB90" s="19">
        <f t="shared" si="106"/>
        <v>1.5</v>
      </c>
    </row>
    <row r="91" spans="1:28" s="13" customFormat="1" x14ac:dyDescent="0.25">
      <c r="A91" s="21" t="str">
        <f>Specs!A91</f>
        <v>eGROUND_FUEL_BASAL_ACCUMULATION_RADIUS</v>
      </c>
      <c r="B91" s="5"/>
      <c r="C91" s="6"/>
      <c r="D91" s="7"/>
      <c r="F91" s="14">
        <f t="shared" si="90"/>
        <v>0</v>
      </c>
      <c r="G91" s="18">
        <f t="shared" si="90"/>
        <v>0</v>
      </c>
      <c r="H91" s="19">
        <f t="shared" si="96"/>
        <v>70</v>
      </c>
      <c r="J91" s="14">
        <f t="shared" si="91"/>
        <v>0</v>
      </c>
      <c r="K91" s="18">
        <f t="shared" si="107"/>
        <v>0</v>
      </c>
      <c r="L91" s="19">
        <f t="shared" si="98"/>
        <v>60</v>
      </c>
      <c r="N91" s="14">
        <f t="shared" si="92"/>
        <v>0</v>
      </c>
      <c r="O91" s="18">
        <f t="shared" si="108"/>
        <v>0</v>
      </c>
      <c r="P91" s="19">
        <f t="shared" si="100"/>
        <v>70</v>
      </c>
      <c r="R91" s="14">
        <f t="shared" si="93"/>
        <v>0</v>
      </c>
      <c r="S91" s="18">
        <f t="shared" si="109"/>
        <v>0</v>
      </c>
      <c r="T91" s="19">
        <f t="shared" si="102"/>
        <v>100</v>
      </c>
      <c r="V91" s="14">
        <f t="shared" si="94"/>
        <v>0</v>
      </c>
      <c r="W91" s="18">
        <f t="shared" si="110"/>
        <v>0</v>
      </c>
      <c r="X91" s="19">
        <f t="shared" si="104"/>
        <v>90</v>
      </c>
      <c r="Z91" s="14">
        <f t="shared" si="95"/>
        <v>0</v>
      </c>
      <c r="AA91" s="18">
        <f t="shared" si="111"/>
        <v>0</v>
      </c>
      <c r="AB91" s="19">
        <f t="shared" si="106"/>
        <v>70</v>
      </c>
    </row>
    <row r="92" spans="1:28" s="13" customFormat="1" x14ac:dyDescent="0.25">
      <c r="A92" s="21" t="str">
        <f>Specs!A92</f>
        <v>eGROUND_FUEL_SQUIRREL_MIDDENS_DEPTH</v>
      </c>
      <c r="B92" s="5"/>
      <c r="C92" s="6"/>
      <c r="D92" s="7"/>
      <c r="F92" s="14">
        <f t="shared" si="90"/>
        <v>0</v>
      </c>
      <c r="G92" s="18">
        <f t="shared" si="90"/>
        <v>0</v>
      </c>
      <c r="H92" s="19">
        <f t="shared" si="96"/>
        <v>0</v>
      </c>
      <c r="J92" s="14">
        <f t="shared" si="91"/>
        <v>0</v>
      </c>
      <c r="K92" s="18">
        <f t="shared" si="107"/>
        <v>0</v>
      </c>
      <c r="L92" s="19">
        <f t="shared" si="98"/>
        <v>0</v>
      </c>
      <c r="N92" s="14">
        <f t="shared" si="92"/>
        <v>0</v>
      </c>
      <c r="O92" s="18">
        <f t="shared" si="108"/>
        <v>0</v>
      </c>
      <c r="P92" s="19">
        <f t="shared" si="100"/>
        <v>0</v>
      </c>
      <c r="Q92" s="13">
        <v>18</v>
      </c>
      <c r="R92" s="14">
        <f t="shared" si="93"/>
        <v>18</v>
      </c>
      <c r="S92" s="18">
        <f t="shared" si="109"/>
        <v>18</v>
      </c>
      <c r="T92" s="19">
        <f t="shared" si="102"/>
        <v>0</v>
      </c>
      <c r="V92" s="14">
        <f t="shared" si="94"/>
        <v>0</v>
      </c>
      <c r="W92" s="18">
        <f t="shared" si="110"/>
        <v>0</v>
      </c>
      <c r="X92" s="19">
        <f t="shared" si="104"/>
        <v>0</v>
      </c>
      <c r="Z92" s="14">
        <f t="shared" si="95"/>
        <v>0</v>
      </c>
      <c r="AA92" s="18">
        <f t="shared" si="111"/>
        <v>0</v>
      </c>
      <c r="AB92" s="19">
        <f t="shared" si="106"/>
        <v>0</v>
      </c>
    </row>
    <row r="93" spans="1:28" s="13" customFormat="1" x14ac:dyDescent="0.25">
      <c r="A93" s="21" t="str">
        <f>Specs!A93</f>
        <v>eGROUND_FUEL_SQUIRREL_MIDDENS_NUMBER_PER_UNIT_AREA</v>
      </c>
      <c r="B93" s="5"/>
      <c r="C93" s="6"/>
      <c r="D93" s="7"/>
      <c r="F93" s="14">
        <f t="shared" si="90"/>
        <v>0</v>
      </c>
      <c r="G93" s="18">
        <f t="shared" si="90"/>
        <v>0</v>
      </c>
      <c r="H93" s="19">
        <f t="shared" si="96"/>
        <v>0</v>
      </c>
      <c r="J93" s="14">
        <f t="shared" si="91"/>
        <v>0</v>
      </c>
      <c r="K93" s="18">
        <f t="shared" si="107"/>
        <v>0</v>
      </c>
      <c r="L93" s="19">
        <f t="shared" si="98"/>
        <v>0</v>
      </c>
      <c r="N93" s="14">
        <f t="shared" si="92"/>
        <v>0</v>
      </c>
      <c r="O93" s="18">
        <f t="shared" si="108"/>
        <v>0</v>
      </c>
      <c r="P93" s="19">
        <f t="shared" si="100"/>
        <v>0</v>
      </c>
      <c r="Q93" s="13">
        <v>1</v>
      </c>
      <c r="R93" s="14">
        <f t="shared" si="93"/>
        <v>1</v>
      </c>
      <c r="S93" s="18">
        <f t="shared" si="109"/>
        <v>1</v>
      </c>
      <c r="T93" s="19">
        <f t="shared" si="102"/>
        <v>0</v>
      </c>
      <c r="V93" s="14">
        <f t="shared" si="94"/>
        <v>0</v>
      </c>
      <c r="W93" s="18">
        <f t="shared" si="110"/>
        <v>0</v>
      </c>
      <c r="X93" s="19">
        <f t="shared" si="104"/>
        <v>0</v>
      </c>
      <c r="Z93" s="14">
        <f t="shared" si="95"/>
        <v>0</v>
      </c>
      <c r="AA93" s="18">
        <f t="shared" si="111"/>
        <v>0</v>
      </c>
      <c r="AB93" s="19">
        <f t="shared" si="106"/>
        <v>0</v>
      </c>
    </row>
    <row r="94" spans="1:28" s="13" customFormat="1" x14ac:dyDescent="0.25">
      <c r="A94" s="21" t="str">
        <f>Specs!A94</f>
        <v>eGROUND_FUEL_SQUIRREL_MIDDENS_RADIUS</v>
      </c>
      <c r="B94" s="5"/>
      <c r="C94" s="6"/>
      <c r="D94" s="7"/>
      <c r="F94" s="14">
        <f t="shared" si="90"/>
        <v>0</v>
      </c>
      <c r="G94" s="18">
        <f t="shared" si="90"/>
        <v>0</v>
      </c>
      <c r="H94" s="19">
        <f t="shared" si="96"/>
        <v>0</v>
      </c>
      <c r="J94" s="14">
        <f t="shared" si="91"/>
        <v>0</v>
      </c>
      <c r="K94" s="18">
        <f t="shared" si="107"/>
        <v>0</v>
      </c>
      <c r="L94" s="19">
        <f t="shared" si="98"/>
        <v>0</v>
      </c>
      <c r="N94" s="14">
        <f t="shared" si="92"/>
        <v>0</v>
      </c>
      <c r="O94" s="18">
        <f t="shared" si="108"/>
        <v>0</v>
      </c>
      <c r="P94" s="19">
        <f t="shared" si="100"/>
        <v>0</v>
      </c>
      <c r="Q94" s="13">
        <v>5</v>
      </c>
      <c r="R94" s="14">
        <f t="shared" si="93"/>
        <v>5</v>
      </c>
      <c r="S94" s="18">
        <f t="shared" si="109"/>
        <v>5</v>
      </c>
      <c r="T94" s="19">
        <f t="shared" si="102"/>
        <v>0</v>
      </c>
      <c r="V94" s="14">
        <f t="shared" si="94"/>
        <v>0</v>
      </c>
      <c r="W94" s="18">
        <f t="shared" si="110"/>
        <v>0</v>
      </c>
      <c r="X94" s="19">
        <f t="shared" si="104"/>
        <v>0</v>
      </c>
      <c r="Z94" s="14">
        <f t="shared" si="95"/>
        <v>0</v>
      </c>
      <c r="AA94" s="18">
        <f t="shared" si="111"/>
        <v>0</v>
      </c>
      <c r="AB94" s="19">
        <f t="shared" si="10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4"/>
  <sheetViews>
    <sheetView topLeftCell="C1" zoomScale="75" zoomScaleNormal="75" workbookViewId="0">
      <selection activeCell="Y27" sqref="Y27"/>
    </sheetView>
  </sheetViews>
  <sheetFormatPr defaultRowHeight="15" x14ac:dyDescent="0.25"/>
  <cols>
    <col min="1" max="1" width="73" style="40" customWidth="1"/>
    <col min="2" max="2" width="43.5703125" style="40" customWidth="1"/>
    <col min="3" max="3" width="51.85546875" style="40" customWidth="1"/>
    <col min="4" max="4" width="20.7109375" style="40" customWidth="1"/>
    <col min="5" max="6" width="9.140625" style="40" customWidth="1"/>
    <col min="7" max="7" width="9.140625" style="22" customWidth="1"/>
    <col min="8" max="8" width="9.140625" style="24" customWidth="1"/>
    <col min="9" max="10" width="9.140625" style="40" customWidth="1"/>
    <col min="11" max="11" width="9.140625" style="22" customWidth="1"/>
    <col min="12" max="12" width="9.140625" style="24" customWidth="1"/>
    <col min="13" max="14" width="9.140625" style="40" customWidth="1"/>
    <col min="15" max="15" width="9.140625" style="22" customWidth="1"/>
    <col min="16" max="16" width="9.140625" style="24" customWidth="1"/>
    <col min="17" max="18" width="9.140625" style="40" customWidth="1"/>
    <col min="19" max="19" width="9.140625" style="22" customWidth="1"/>
    <col min="20" max="20" width="9.140625" style="24" customWidth="1"/>
    <col min="21" max="22" width="9.140625" style="40" customWidth="1"/>
    <col min="23" max="23" width="9.140625" style="22" customWidth="1"/>
    <col min="24" max="24" width="9.140625" style="24" customWidth="1"/>
    <col min="25" max="25" width="9.140625" style="40"/>
    <col min="26" max="26" width="9.140625" style="40" customWidth="1"/>
    <col min="27" max="27" width="9.140625" style="22" customWidth="1"/>
    <col min="28" max="28" width="9.140625" style="24" customWidth="1"/>
    <col min="29" max="16384" width="9.140625" style="40"/>
  </cols>
  <sheetData>
    <row r="1" spans="1:28" s="13" customFormat="1" x14ac:dyDescent="0.25">
      <c r="A1" s="16" t="s">
        <v>53</v>
      </c>
      <c r="B1" s="12"/>
      <c r="C1" s="2"/>
      <c r="D1" s="3"/>
      <c r="F1" s="14"/>
      <c r="G1" s="22"/>
      <c r="H1" s="24"/>
      <c r="J1" s="14"/>
      <c r="K1" s="22"/>
      <c r="L1" s="24"/>
      <c r="N1" s="14"/>
      <c r="O1" s="22"/>
      <c r="P1" s="24"/>
      <c r="R1" s="14"/>
      <c r="S1" s="22"/>
      <c r="T1" s="24"/>
      <c r="V1" s="14"/>
      <c r="W1" s="22"/>
      <c r="X1" s="24"/>
      <c r="Z1" s="14"/>
      <c r="AA1" s="22"/>
      <c r="AB1" s="24"/>
    </row>
    <row r="2" spans="1:28" s="15" customFormat="1" x14ac:dyDescent="0.25">
      <c r="A2" s="16" t="s">
        <v>53</v>
      </c>
      <c r="B2" s="16" t="s">
        <v>239</v>
      </c>
      <c r="C2" s="2" t="s">
        <v>240</v>
      </c>
      <c r="D2" s="3" t="s">
        <v>241</v>
      </c>
      <c r="E2" s="15" t="s">
        <v>39</v>
      </c>
      <c r="F2" s="17">
        <v>521</v>
      </c>
      <c r="G2" s="22">
        <v>521</v>
      </c>
      <c r="H2" s="24">
        <v>521</v>
      </c>
      <c r="I2" s="15" t="s">
        <v>40</v>
      </c>
      <c r="J2" s="17">
        <v>521</v>
      </c>
      <c r="K2" s="22">
        <v>521</v>
      </c>
      <c r="L2" s="24">
        <v>521</v>
      </c>
      <c r="M2" s="15" t="s">
        <v>41</v>
      </c>
      <c r="N2" s="17">
        <v>521</v>
      </c>
      <c r="O2" s="22">
        <v>521</v>
      </c>
      <c r="P2" s="24">
        <v>521</v>
      </c>
      <c r="Q2" s="15" t="s">
        <v>46</v>
      </c>
      <c r="R2" s="17">
        <v>521</v>
      </c>
      <c r="S2" s="22">
        <v>521</v>
      </c>
      <c r="T2" s="24">
        <v>521</v>
      </c>
      <c r="U2" s="15" t="s">
        <v>47</v>
      </c>
      <c r="V2" s="17">
        <v>521</v>
      </c>
      <c r="W2" s="22">
        <v>521</v>
      </c>
      <c r="X2" s="24">
        <v>521</v>
      </c>
      <c r="Y2" s="15" t="s">
        <v>52</v>
      </c>
      <c r="Z2" s="17">
        <v>521</v>
      </c>
      <c r="AA2" s="22">
        <v>521</v>
      </c>
      <c r="AB2" s="24">
        <v>521</v>
      </c>
    </row>
    <row r="3" spans="1:28" s="13" customFormat="1" x14ac:dyDescent="0.25">
      <c r="A3" s="41" t="str">
        <f>Specs!A3</f>
        <v>eCANOPY_TREES_TOTAL_PERCENT_COVER</v>
      </c>
      <c r="B3" s="5">
        <v>0.6</v>
      </c>
      <c r="C3" s="9">
        <v>0.9</v>
      </c>
      <c r="D3" s="10"/>
      <c r="E3" s="13">
        <v>40</v>
      </c>
      <c r="F3" s="14">
        <f>$B3*E3</f>
        <v>24</v>
      </c>
      <c r="G3" s="22">
        <f>$C3*F3</f>
        <v>21.6</v>
      </c>
      <c r="H3" s="24">
        <f t="shared" ref="H3:H13" si="0">G3</f>
        <v>21.6</v>
      </c>
      <c r="J3" s="14">
        <f>$B3*I3</f>
        <v>0</v>
      </c>
      <c r="K3" s="22">
        <f>$C3*J3</f>
        <v>0</v>
      </c>
      <c r="L3" s="24">
        <f t="shared" ref="L3:L13" si="1">K3</f>
        <v>0</v>
      </c>
      <c r="N3" s="14">
        <f>$B3*M3</f>
        <v>0</v>
      </c>
      <c r="O3" s="22">
        <f>$C3*N3</f>
        <v>0</v>
      </c>
      <c r="P3" s="24">
        <f t="shared" ref="P3:P13" si="2">O3</f>
        <v>0</v>
      </c>
      <c r="Q3" s="13">
        <v>80</v>
      </c>
      <c r="R3" s="14">
        <f>$B3*Q3</f>
        <v>48</v>
      </c>
      <c r="S3" s="22">
        <f>$C3*R3</f>
        <v>43.2</v>
      </c>
      <c r="T3" s="24">
        <f t="shared" ref="T3:T13" si="3">S3</f>
        <v>43.2</v>
      </c>
      <c r="U3" s="13">
        <v>85</v>
      </c>
      <c r="V3" s="14">
        <f>$B3*U3</f>
        <v>51</v>
      </c>
      <c r="W3" s="22">
        <f>$C3*V3</f>
        <v>45.9</v>
      </c>
      <c r="X3" s="24">
        <f t="shared" ref="X3:X13" si="4">W3</f>
        <v>45.9</v>
      </c>
      <c r="Y3" s="13">
        <v>60</v>
      </c>
      <c r="Z3" s="14">
        <f>$B3*Y3</f>
        <v>36</v>
      </c>
      <c r="AA3" s="22">
        <f>$C3*Z3</f>
        <v>32.4</v>
      </c>
      <c r="AB3" s="24">
        <f t="shared" ref="AB3:AB13" si="5">AA3</f>
        <v>32.4</v>
      </c>
    </row>
    <row r="4" spans="1:28" s="13" customFormat="1" x14ac:dyDescent="0.25">
      <c r="A4" s="41" t="str">
        <f>Specs!A4</f>
        <v>eCANOPY_TREES_OVERSTORY_DIAMETER_AT_BREAST_HEIGHT</v>
      </c>
      <c r="B4" s="5"/>
      <c r="C4" s="9"/>
      <c r="D4" s="10"/>
      <c r="E4" s="13">
        <v>9.6</v>
      </c>
      <c r="F4" s="14">
        <f>E4</f>
        <v>9.6</v>
      </c>
      <c r="G4" s="22">
        <f>F4</f>
        <v>9.6</v>
      </c>
      <c r="H4" s="24">
        <f t="shared" si="0"/>
        <v>9.6</v>
      </c>
      <c r="J4" s="14">
        <f>I4</f>
        <v>0</v>
      </c>
      <c r="K4" s="22">
        <f>J4</f>
        <v>0</v>
      </c>
      <c r="L4" s="24">
        <f t="shared" si="1"/>
        <v>0</v>
      </c>
      <c r="N4" s="14">
        <f>M4</f>
        <v>0</v>
      </c>
      <c r="O4" s="22">
        <f>N4</f>
        <v>0</v>
      </c>
      <c r="P4" s="24">
        <f t="shared" si="2"/>
        <v>0</v>
      </c>
      <c r="Q4" s="13">
        <v>2.9</v>
      </c>
      <c r="R4" s="14">
        <f>Q4</f>
        <v>2.9</v>
      </c>
      <c r="S4" s="22">
        <f>R4</f>
        <v>2.9</v>
      </c>
      <c r="T4" s="24">
        <f t="shared" si="3"/>
        <v>2.9</v>
      </c>
      <c r="U4" s="13">
        <v>14</v>
      </c>
      <c r="V4" s="14">
        <f>U4</f>
        <v>14</v>
      </c>
      <c r="W4" s="22">
        <f>V4</f>
        <v>14</v>
      </c>
      <c r="X4" s="24">
        <f t="shared" si="4"/>
        <v>14</v>
      </c>
      <c r="Y4" s="13">
        <v>12</v>
      </c>
      <c r="Z4" s="14">
        <f>Y4</f>
        <v>12</v>
      </c>
      <c r="AA4" s="22">
        <f>Z4</f>
        <v>12</v>
      </c>
      <c r="AB4" s="24">
        <f t="shared" si="5"/>
        <v>12</v>
      </c>
    </row>
    <row r="5" spans="1:28" s="13" customFormat="1" x14ac:dyDescent="0.25">
      <c r="A5" s="41" t="str">
        <f>Specs!A5</f>
        <v>eCANOPY_TREES_OVERSTORY_HEIGHT_TO_LIVE_CROWN</v>
      </c>
      <c r="B5" s="5">
        <v>1.2</v>
      </c>
      <c r="C5" s="9"/>
      <c r="D5" s="10"/>
      <c r="E5" s="13">
        <v>20</v>
      </c>
      <c r="F5" s="14">
        <f>$B5*E5</f>
        <v>24</v>
      </c>
      <c r="G5" s="22">
        <f>F5</f>
        <v>24</v>
      </c>
      <c r="H5" s="24">
        <f t="shared" si="0"/>
        <v>24</v>
      </c>
      <c r="J5" s="14">
        <f>$B5*I5</f>
        <v>0</v>
      </c>
      <c r="K5" s="22">
        <f>J5</f>
        <v>0</v>
      </c>
      <c r="L5" s="24">
        <f t="shared" si="1"/>
        <v>0</v>
      </c>
      <c r="N5" s="14">
        <f>$B5*M5</f>
        <v>0</v>
      </c>
      <c r="O5" s="22">
        <f>N5</f>
        <v>0</v>
      </c>
      <c r="P5" s="24">
        <f t="shared" si="2"/>
        <v>0</v>
      </c>
      <c r="Q5" s="13">
        <v>4</v>
      </c>
      <c r="R5" s="14">
        <f>$B5*Q5</f>
        <v>4.8</v>
      </c>
      <c r="S5" s="22">
        <f>R5</f>
        <v>4.8</v>
      </c>
      <c r="T5" s="24">
        <f t="shared" si="3"/>
        <v>4.8</v>
      </c>
      <c r="U5" s="13">
        <v>20</v>
      </c>
      <c r="V5" s="14">
        <f>$B5*U5</f>
        <v>24</v>
      </c>
      <c r="W5" s="22">
        <f>V5</f>
        <v>24</v>
      </c>
      <c r="X5" s="24">
        <f t="shared" si="4"/>
        <v>24</v>
      </c>
      <c r="Y5" s="13">
        <v>55</v>
      </c>
      <c r="Z5" s="14">
        <f>$B5*Y5</f>
        <v>66</v>
      </c>
      <c r="AA5" s="22">
        <f>Z5</f>
        <v>66</v>
      </c>
      <c r="AB5" s="24">
        <f t="shared" si="5"/>
        <v>66</v>
      </c>
    </row>
    <row r="6" spans="1:28" s="13" customFormat="1" x14ac:dyDescent="0.25">
      <c r="A6" s="41" t="str">
        <f>Specs!A6</f>
        <v>eCANOPY_TREES_OVERSTORY_HEIGHT</v>
      </c>
      <c r="B6" s="5"/>
      <c r="C6" s="9"/>
      <c r="D6" s="10"/>
      <c r="E6" s="13">
        <v>100</v>
      </c>
      <c r="F6" s="14">
        <f>E6</f>
        <v>100</v>
      </c>
      <c r="G6" s="22">
        <f>F6</f>
        <v>100</v>
      </c>
      <c r="H6" s="24">
        <f t="shared" si="0"/>
        <v>100</v>
      </c>
      <c r="J6" s="14">
        <f>I6</f>
        <v>0</v>
      </c>
      <c r="K6" s="22">
        <f>J6</f>
        <v>0</v>
      </c>
      <c r="L6" s="24">
        <f t="shared" si="1"/>
        <v>0</v>
      </c>
      <c r="N6" s="14">
        <f>M6</f>
        <v>0</v>
      </c>
      <c r="O6" s="22">
        <f>N6</f>
        <v>0</v>
      </c>
      <c r="P6" s="24">
        <f t="shared" si="2"/>
        <v>0</v>
      </c>
      <c r="Q6" s="13">
        <v>25</v>
      </c>
      <c r="R6" s="14">
        <f>Q6</f>
        <v>25</v>
      </c>
      <c r="S6" s="22">
        <f>R6</f>
        <v>25</v>
      </c>
      <c r="T6" s="24">
        <f t="shared" si="3"/>
        <v>25</v>
      </c>
      <c r="U6" s="13">
        <v>60</v>
      </c>
      <c r="V6" s="14">
        <f>U6</f>
        <v>60</v>
      </c>
      <c r="W6" s="22">
        <f>V6</f>
        <v>60</v>
      </c>
      <c r="X6" s="24">
        <f t="shared" si="4"/>
        <v>60</v>
      </c>
      <c r="Y6" s="13">
        <v>78</v>
      </c>
      <c r="Z6" s="14">
        <f>Y6</f>
        <v>78</v>
      </c>
      <c r="AA6" s="22">
        <f>Z6</f>
        <v>78</v>
      </c>
      <c r="AB6" s="24">
        <f t="shared" si="5"/>
        <v>78</v>
      </c>
    </row>
    <row r="7" spans="1:28" s="13" customFormat="1" x14ac:dyDescent="0.25">
      <c r="A7" s="41" t="str">
        <f>Specs!A7</f>
        <v>eCANOPY_TREES_OVERSTORY_PERCENT_COVER</v>
      </c>
      <c r="B7" s="5">
        <v>0.6</v>
      </c>
      <c r="C7" s="9">
        <v>0.9</v>
      </c>
      <c r="D7" s="10"/>
      <c r="E7" s="13">
        <v>40</v>
      </c>
      <c r="F7" s="14">
        <f>$B7*E7</f>
        <v>24</v>
      </c>
      <c r="G7" s="22">
        <f>$C7*F7</f>
        <v>21.6</v>
      </c>
      <c r="H7" s="24">
        <f t="shared" si="0"/>
        <v>21.6</v>
      </c>
      <c r="J7" s="14">
        <f>$B7*I7</f>
        <v>0</v>
      </c>
      <c r="K7" s="22">
        <f>$C7*J7</f>
        <v>0</v>
      </c>
      <c r="L7" s="24">
        <f t="shared" si="1"/>
        <v>0</v>
      </c>
      <c r="N7" s="14">
        <f>$B7*M7</f>
        <v>0</v>
      </c>
      <c r="O7" s="22">
        <f>$C7*N7</f>
        <v>0</v>
      </c>
      <c r="P7" s="24">
        <f t="shared" si="2"/>
        <v>0</v>
      </c>
      <c r="Q7" s="13">
        <v>80</v>
      </c>
      <c r="R7" s="14">
        <f>$B7*Q7</f>
        <v>48</v>
      </c>
      <c r="S7" s="22">
        <f>$C7*R7</f>
        <v>43.2</v>
      </c>
      <c r="T7" s="24">
        <f t="shared" si="3"/>
        <v>43.2</v>
      </c>
      <c r="U7" s="13">
        <v>50</v>
      </c>
      <c r="V7" s="14">
        <f>$B7*U7</f>
        <v>30</v>
      </c>
      <c r="W7" s="22">
        <f>$C7*V7</f>
        <v>27</v>
      </c>
      <c r="X7" s="24">
        <f t="shared" si="4"/>
        <v>27</v>
      </c>
      <c r="Y7" s="13">
        <v>50</v>
      </c>
      <c r="Z7" s="14">
        <f>$B7*Y7</f>
        <v>30</v>
      </c>
      <c r="AA7" s="22">
        <f>$C7*Z7</f>
        <v>27</v>
      </c>
      <c r="AB7" s="24">
        <f t="shared" si="5"/>
        <v>27</v>
      </c>
    </row>
    <row r="8" spans="1:28" s="13" customFormat="1" x14ac:dyDescent="0.25">
      <c r="A8" s="41" t="str">
        <f>Specs!A8</f>
        <v>eCANOPY_TREES_OVERSTORY_STEM_DENSITY</v>
      </c>
      <c r="B8" s="5">
        <v>0.6</v>
      </c>
      <c r="C8" s="9">
        <v>0.9</v>
      </c>
      <c r="D8" s="10"/>
      <c r="E8" s="13">
        <v>12</v>
      </c>
      <c r="F8" s="14">
        <f>$B8*E8</f>
        <v>7.1999999999999993</v>
      </c>
      <c r="G8" s="22">
        <f>$C8*F8</f>
        <v>6.4799999999999995</v>
      </c>
      <c r="H8" s="24">
        <f t="shared" si="0"/>
        <v>6.4799999999999995</v>
      </c>
      <c r="J8" s="14">
        <f>$B8*I8</f>
        <v>0</v>
      </c>
      <c r="K8" s="22">
        <f>$C8*J8</f>
        <v>0</v>
      </c>
      <c r="L8" s="24">
        <f t="shared" si="1"/>
        <v>0</v>
      </c>
      <c r="N8" s="14">
        <f>$B8*M8</f>
        <v>0</v>
      </c>
      <c r="O8" s="22">
        <f>$C8*N8</f>
        <v>0</v>
      </c>
      <c r="P8" s="24">
        <f t="shared" si="2"/>
        <v>0</v>
      </c>
      <c r="Q8" s="13">
        <v>3500</v>
      </c>
      <c r="R8" s="14">
        <f>$B8*Q8</f>
        <v>2100</v>
      </c>
      <c r="S8" s="22">
        <f>$C8*R8</f>
        <v>1890</v>
      </c>
      <c r="T8" s="24">
        <f t="shared" si="3"/>
        <v>1890</v>
      </c>
      <c r="U8" s="13">
        <v>45</v>
      </c>
      <c r="V8" s="14">
        <f>$B8*U8</f>
        <v>27</v>
      </c>
      <c r="W8" s="22">
        <f>$C8*V8</f>
        <v>24.3</v>
      </c>
      <c r="X8" s="24">
        <f t="shared" si="4"/>
        <v>24.3</v>
      </c>
      <c r="Y8" s="13">
        <v>100</v>
      </c>
      <c r="Z8" s="14">
        <f>$B8*Y8</f>
        <v>60</v>
      </c>
      <c r="AA8" s="22">
        <f>$C8*Z8</f>
        <v>54</v>
      </c>
      <c r="AB8" s="24">
        <f t="shared" si="5"/>
        <v>54</v>
      </c>
    </row>
    <row r="9" spans="1:28" s="13" customFormat="1" x14ac:dyDescent="0.25">
      <c r="A9" s="41" t="str">
        <f>Specs!A9</f>
        <v>eCANOPY_TREES_MIDSTORY_DIAMETER_AT_BREAST_HEIGHT</v>
      </c>
      <c r="B9" s="5"/>
      <c r="C9" s="9"/>
      <c r="D9" s="10"/>
      <c r="F9" s="14">
        <f>E9</f>
        <v>0</v>
      </c>
      <c r="G9" s="22">
        <f>F9</f>
        <v>0</v>
      </c>
      <c r="H9" s="24">
        <f t="shared" si="0"/>
        <v>0</v>
      </c>
      <c r="J9" s="14">
        <f>I9</f>
        <v>0</v>
      </c>
      <c r="K9" s="22">
        <f>J9</f>
        <v>0</v>
      </c>
      <c r="L9" s="24">
        <f t="shared" si="1"/>
        <v>0</v>
      </c>
      <c r="N9" s="14">
        <f>M9</f>
        <v>0</v>
      </c>
      <c r="O9" s="22">
        <f>N9</f>
        <v>0</v>
      </c>
      <c r="P9" s="24">
        <f t="shared" si="2"/>
        <v>0</v>
      </c>
      <c r="R9" s="14">
        <f>Q9</f>
        <v>0</v>
      </c>
      <c r="S9" s="22">
        <f>R9</f>
        <v>0</v>
      </c>
      <c r="T9" s="24">
        <f t="shared" si="3"/>
        <v>0</v>
      </c>
      <c r="U9" s="13">
        <v>7.5</v>
      </c>
      <c r="V9" s="14">
        <f>U9</f>
        <v>7.5</v>
      </c>
      <c r="W9" s="22">
        <f>V9</f>
        <v>7.5</v>
      </c>
      <c r="X9" s="24">
        <f t="shared" si="4"/>
        <v>7.5</v>
      </c>
      <c r="Z9" s="14">
        <f>Y9</f>
        <v>0</v>
      </c>
      <c r="AA9" s="22">
        <f>Z9</f>
        <v>0</v>
      </c>
      <c r="AB9" s="24">
        <f t="shared" si="5"/>
        <v>0</v>
      </c>
    </row>
    <row r="10" spans="1:28" s="13" customFormat="1" x14ac:dyDescent="0.25">
      <c r="A10" s="41" t="str">
        <f>Specs!A10</f>
        <v>eCANOPY_TREES_MIDSTORY_HEIGHT_TO_LIVE_CROWN</v>
      </c>
      <c r="B10" s="5">
        <v>1.2</v>
      </c>
      <c r="C10" s="9"/>
      <c r="D10" s="10"/>
      <c r="F10" s="14">
        <f>$B10*E10</f>
        <v>0</v>
      </c>
      <c r="G10" s="22">
        <f>F10</f>
        <v>0</v>
      </c>
      <c r="H10" s="24">
        <f t="shared" si="0"/>
        <v>0</v>
      </c>
      <c r="J10" s="14">
        <f>$B10*I10</f>
        <v>0</v>
      </c>
      <c r="K10" s="22">
        <f>J10</f>
        <v>0</v>
      </c>
      <c r="L10" s="24">
        <f t="shared" si="1"/>
        <v>0</v>
      </c>
      <c r="N10" s="14">
        <f>$B10*M10</f>
        <v>0</v>
      </c>
      <c r="O10" s="22">
        <f>N10</f>
        <v>0</v>
      </c>
      <c r="P10" s="24">
        <f t="shared" si="2"/>
        <v>0</v>
      </c>
      <c r="R10" s="14">
        <f>$B10*Q10</f>
        <v>0</v>
      </c>
      <c r="S10" s="22">
        <f>R10</f>
        <v>0</v>
      </c>
      <c r="T10" s="24">
        <f t="shared" si="3"/>
        <v>0</v>
      </c>
      <c r="U10" s="13">
        <v>10</v>
      </c>
      <c r="V10" s="14">
        <f>$B10*U10</f>
        <v>12</v>
      </c>
      <c r="W10" s="22">
        <f>V10</f>
        <v>12</v>
      </c>
      <c r="X10" s="24">
        <f t="shared" si="4"/>
        <v>12</v>
      </c>
      <c r="Z10" s="14">
        <f>$B10*Y10</f>
        <v>0</v>
      </c>
      <c r="AA10" s="22">
        <f>Z10</f>
        <v>0</v>
      </c>
      <c r="AB10" s="24">
        <f t="shared" si="5"/>
        <v>0</v>
      </c>
    </row>
    <row r="11" spans="1:28" s="13" customFormat="1" x14ac:dyDescent="0.25">
      <c r="A11" s="41" t="str">
        <f>Specs!A11</f>
        <v>eCANOPY_TREES_MIDSTORY_HEIGHT</v>
      </c>
      <c r="B11" s="5"/>
      <c r="C11" s="9"/>
      <c r="D11" s="10"/>
      <c r="F11" s="14">
        <f>E11</f>
        <v>0</v>
      </c>
      <c r="G11" s="22">
        <f>F11</f>
        <v>0</v>
      </c>
      <c r="H11" s="24">
        <f t="shared" si="0"/>
        <v>0</v>
      </c>
      <c r="J11" s="14">
        <f>I11</f>
        <v>0</v>
      </c>
      <c r="K11" s="22">
        <f>J11</f>
        <v>0</v>
      </c>
      <c r="L11" s="24">
        <f t="shared" si="1"/>
        <v>0</v>
      </c>
      <c r="N11" s="14">
        <f>M11</f>
        <v>0</v>
      </c>
      <c r="O11" s="22">
        <f>N11</f>
        <v>0</v>
      </c>
      <c r="P11" s="24">
        <f t="shared" si="2"/>
        <v>0</v>
      </c>
      <c r="R11" s="14">
        <f>Q11</f>
        <v>0</v>
      </c>
      <c r="S11" s="22">
        <f>R11</f>
        <v>0</v>
      </c>
      <c r="T11" s="24">
        <f t="shared" si="3"/>
        <v>0</v>
      </c>
      <c r="U11" s="13">
        <v>44</v>
      </c>
      <c r="V11" s="14">
        <f>U11</f>
        <v>44</v>
      </c>
      <c r="W11" s="22">
        <f>V11</f>
        <v>44</v>
      </c>
      <c r="X11" s="24">
        <f t="shared" si="4"/>
        <v>44</v>
      </c>
      <c r="Z11" s="14">
        <f>Y11</f>
        <v>0</v>
      </c>
      <c r="AA11" s="22">
        <f>Z11</f>
        <v>0</v>
      </c>
      <c r="AB11" s="24">
        <f t="shared" si="5"/>
        <v>0</v>
      </c>
    </row>
    <row r="12" spans="1:28" s="13" customFormat="1" x14ac:dyDescent="0.25">
      <c r="A12" s="41" t="str">
        <f>Specs!A12</f>
        <v>eCANOPY_TREES_MIDSTORY_PERCENT_COVER</v>
      </c>
      <c r="B12" s="5">
        <v>0.6</v>
      </c>
      <c r="C12" s="9">
        <v>0.9</v>
      </c>
      <c r="D12" s="10"/>
      <c r="F12" s="14">
        <f>$B12*E12</f>
        <v>0</v>
      </c>
      <c r="G12" s="22">
        <f>$C12*F12</f>
        <v>0</v>
      </c>
      <c r="H12" s="24">
        <f t="shared" si="0"/>
        <v>0</v>
      </c>
      <c r="J12" s="14">
        <f>$B12*I12</f>
        <v>0</v>
      </c>
      <c r="K12" s="22">
        <f>$C12*J12</f>
        <v>0</v>
      </c>
      <c r="L12" s="24">
        <f t="shared" si="1"/>
        <v>0</v>
      </c>
      <c r="N12" s="14">
        <f>$B12*M12</f>
        <v>0</v>
      </c>
      <c r="O12" s="22">
        <f>$C12*N12</f>
        <v>0</v>
      </c>
      <c r="P12" s="24">
        <f t="shared" si="2"/>
        <v>0</v>
      </c>
      <c r="R12" s="14">
        <f>$B12*Q12</f>
        <v>0</v>
      </c>
      <c r="S12" s="22">
        <f>$C12*R12</f>
        <v>0</v>
      </c>
      <c r="T12" s="24">
        <f t="shared" si="3"/>
        <v>0</v>
      </c>
      <c r="U12" s="13">
        <v>50</v>
      </c>
      <c r="V12" s="14">
        <f>$B12*U12</f>
        <v>30</v>
      </c>
      <c r="W12" s="22">
        <f>$C12*V12</f>
        <v>27</v>
      </c>
      <c r="X12" s="24">
        <f t="shared" si="4"/>
        <v>27</v>
      </c>
      <c r="Z12" s="14">
        <f>$B12*Y12</f>
        <v>0</v>
      </c>
      <c r="AA12" s="22">
        <f>$C12*Z12</f>
        <v>0</v>
      </c>
      <c r="AB12" s="24">
        <f t="shared" si="5"/>
        <v>0</v>
      </c>
    </row>
    <row r="13" spans="1:28" s="13" customFormat="1" x14ac:dyDescent="0.25">
      <c r="A13" s="41" t="str">
        <f>Specs!A13</f>
        <v>eCANOPY_TREES_MIDSTORY_STEM_DENSITY</v>
      </c>
      <c r="B13" s="5">
        <v>0.6</v>
      </c>
      <c r="C13" s="9">
        <v>0.9</v>
      </c>
      <c r="D13" s="10"/>
      <c r="F13" s="14">
        <f>$B13*E13</f>
        <v>0</v>
      </c>
      <c r="G13" s="22">
        <f>$C13*F13</f>
        <v>0</v>
      </c>
      <c r="H13" s="24">
        <f t="shared" si="0"/>
        <v>0</v>
      </c>
      <c r="J13" s="14">
        <f>$B13*I13</f>
        <v>0</v>
      </c>
      <c r="K13" s="22">
        <f>$C13*J13</f>
        <v>0</v>
      </c>
      <c r="L13" s="24">
        <f t="shared" si="1"/>
        <v>0</v>
      </c>
      <c r="N13" s="14">
        <f>$B13*M13</f>
        <v>0</v>
      </c>
      <c r="O13" s="22">
        <f>$C13*N13</f>
        <v>0</v>
      </c>
      <c r="P13" s="24">
        <f t="shared" si="2"/>
        <v>0</v>
      </c>
      <c r="R13" s="14">
        <f>$B13*Q13</f>
        <v>0</v>
      </c>
      <c r="S13" s="22">
        <f>$C13*R13</f>
        <v>0</v>
      </c>
      <c r="T13" s="24">
        <f t="shared" si="3"/>
        <v>0</v>
      </c>
      <c r="U13" s="13">
        <v>150</v>
      </c>
      <c r="V13" s="14">
        <f>$B13*U13</f>
        <v>90</v>
      </c>
      <c r="W13" s="22">
        <f>$C13*V13</f>
        <v>81</v>
      </c>
      <c r="X13" s="24">
        <f t="shared" si="4"/>
        <v>81</v>
      </c>
      <c r="Z13" s="14">
        <f>$B13*Y13</f>
        <v>0</v>
      </c>
      <c r="AA13" s="22">
        <f>$C13*Z13</f>
        <v>0</v>
      </c>
      <c r="AB13" s="24">
        <f t="shared" si="5"/>
        <v>0</v>
      </c>
    </row>
    <row r="14" spans="1:28" s="13" customFormat="1" x14ac:dyDescent="0.25">
      <c r="A14" s="41" t="str">
        <f>Specs!A14</f>
        <v>eCANOPY_TREES_UNDERSTORY_DIAMETER_AT_BREAST_HEIGHT</v>
      </c>
      <c r="B14" s="5"/>
      <c r="C14" s="9"/>
      <c r="D14" s="10"/>
      <c r="F14" s="14">
        <f>E14</f>
        <v>0</v>
      </c>
      <c r="G14" s="22">
        <f>F14</f>
        <v>0</v>
      </c>
      <c r="H14" s="24">
        <f>G14</f>
        <v>0</v>
      </c>
      <c r="J14" s="14">
        <f>I14</f>
        <v>0</v>
      </c>
      <c r="K14" s="22">
        <f>J14</f>
        <v>0</v>
      </c>
      <c r="L14" s="24">
        <f>K14</f>
        <v>0</v>
      </c>
      <c r="N14" s="14">
        <f>M14</f>
        <v>0</v>
      </c>
      <c r="O14" s="22">
        <f>N14</f>
        <v>0</v>
      </c>
      <c r="P14" s="24">
        <f>O14</f>
        <v>0</v>
      </c>
      <c r="Q14" s="13">
        <v>0.5</v>
      </c>
      <c r="R14" s="14">
        <f>Q14</f>
        <v>0.5</v>
      </c>
      <c r="S14" s="22">
        <f>R14</f>
        <v>0.5</v>
      </c>
      <c r="T14" s="24">
        <f>S14</f>
        <v>0.5</v>
      </c>
      <c r="U14" s="13">
        <v>1.7</v>
      </c>
      <c r="V14" s="14">
        <f>U14</f>
        <v>1.7</v>
      </c>
      <c r="W14" s="22">
        <f>V14</f>
        <v>1.7</v>
      </c>
      <c r="X14" s="24">
        <f>W14</f>
        <v>1.7</v>
      </c>
      <c r="Y14" s="13">
        <v>1</v>
      </c>
      <c r="Z14" s="14">
        <f>Y14</f>
        <v>1</v>
      </c>
      <c r="AA14" s="22">
        <f>Z14</f>
        <v>1</v>
      </c>
      <c r="AB14" s="24">
        <f>AA14</f>
        <v>1</v>
      </c>
    </row>
    <row r="15" spans="1:28" s="13" customFormat="1" x14ac:dyDescent="0.25">
      <c r="A15" s="41" t="str">
        <f>Specs!A15</f>
        <v>eCANOPY_TREES_UNDERSTORY_HEIGHT_TO_LIVE_CROWN</v>
      </c>
      <c r="B15" s="5"/>
      <c r="C15" s="9"/>
      <c r="D15" s="10"/>
      <c r="F15" s="14">
        <f t="shared" ref="F15:H21" si="6">E15</f>
        <v>0</v>
      </c>
      <c r="G15" s="22">
        <f>F15</f>
        <v>0</v>
      </c>
      <c r="H15" s="24">
        <f t="shared" si="6"/>
        <v>0</v>
      </c>
      <c r="J15" s="14">
        <f t="shared" ref="J15:J21" si="7">I15</f>
        <v>0</v>
      </c>
      <c r="K15" s="22">
        <f>J15</f>
        <v>0</v>
      </c>
      <c r="L15" s="24">
        <f t="shared" ref="L15:L18" si="8">K15</f>
        <v>0</v>
      </c>
      <c r="N15" s="14">
        <f t="shared" ref="N15:N21" si="9">M15</f>
        <v>0</v>
      </c>
      <c r="O15" s="22">
        <f>N15</f>
        <v>0</v>
      </c>
      <c r="P15" s="24">
        <f t="shared" ref="P15:P18" si="10">O15</f>
        <v>0</v>
      </c>
      <c r="Q15" s="13">
        <v>0</v>
      </c>
      <c r="R15" s="14">
        <f t="shared" ref="R15:R21" si="11">Q15</f>
        <v>0</v>
      </c>
      <c r="S15" s="22">
        <f>R15</f>
        <v>0</v>
      </c>
      <c r="T15" s="24">
        <f t="shared" ref="T15:T18" si="12">S15</f>
        <v>0</v>
      </c>
      <c r="U15" s="13">
        <v>2</v>
      </c>
      <c r="V15" s="14">
        <f t="shared" ref="V15:V21" si="13">U15</f>
        <v>2</v>
      </c>
      <c r="W15" s="22">
        <f>V15</f>
        <v>2</v>
      </c>
      <c r="X15" s="24">
        <f t="shared" ref="X15:X18" si="14">W15</f>
        <v>2</v>
      </c>
      <c r="Y15" s="13">
        <v>2</v>
      </c>
      <c r="Z15" s="14">
        <f t="shared" ref="Z15:Z21" si="15">Y15</f>
        <v>2</v>
      </c>
      <c r="AA15" s="22">
        <f>Z15</f>
        <v>2</v>
      </c>
      <c r="AB15" s="24">
        <f t="shared" ref="AB15:AB18" si="16">AA15</f>
        <v>2</v>
      </c>
    </row>
    <row r="16" spans="1:28" s="13" customFormat="1" x14ac:dyDescent="0.25">
      <c r="A16" s="41" t="str">
        <f>Specs!A16</f>
        <v>eCANOPY_TREES_UNDERSTORY_HEIGHT</v>
      </c>
      <c r="C16" s="9"/>
      <c r="D16" s="10"/>
      <c r="F16" s="14">
        <f t="shared" si="6"/>
        <v>0</v>
      </c>
      <c r="G16" s="22">
        <f>F16</f>
        <v>0</v>
      </c>
      <c r="H16" s="24">
        <f t="shared" si="6"/>
        <v>0</v>
      </c>
      <c r="J16" s="14">
        <f t="shared" si="7"/>
        <v>0</v>
      </c>
      <c r="K16" s="22">
        <f>J16</f>
        <v>0</v>
      </c>
      <c r="L16" s="24">
        <f t="shared" si="8"/>
        <v>0</v>
      </c>
      <c r="N16" s="14">
        <f t="shared" si="9"/>
        <v>0</v>
      </c>
      <c r="O16" s="22">
        <f>N16</f>
        <v>0</v>
      </c>
      <c r="P16" s="24">
        <f t="shared" si="10"/>
        <v>0</v>
      </c>
      <c r="Q16" s="13">
        <v>1.5</v>
      </c>
      <c r="R16" s="14">
        <f t="shared" si="11"/>
        <v>1.5</v>
      </c>
      <c r="S16" s="22">
        <f>R16</f>
        <v>1.5</v>
      </c>
      <c r="T16" s="24">
        <f t="shared" si="12"/>
        <v>1.5</v>
      </c>
      <c r="U16" s="13">
        <v>10</v>
      </c>
      <c r="V16" s="14">
        <f t="shared" si="13"/>
        <v>10</v>
      </c>
      <c r="W16" s="22">
        <f>V16</f>
        <v>10</v>
      </c>
      <c r="X16" s="24">
        <f t="shared" si="14"/>
        <v>10</v>
      </c>
      <c r="Y16" s="13">
        <v>5</v>
      </c>
      <c r="Z16" s="14">
        <f t="shared" si="15"/>
        <v>5</v>
      </c>
      <c r="AA16" s="22">
        <f>Z16</f>
        <v>5</v>
      </c>
      <c r="AB16" s="24">
        <f t="shared" si="16"/>
        <v>5</v>
      </c>
    </row>
    <row r="17" spans="1:28" s="13" customFormat="1" x14ac:dyDescent="0.25">
      <c r="A17" s="41" t="str">
        <f>Specs!A17</f>
        <v>eCANOPY_TREES_UNDERSTORY_PERCENT_COVER</v>
      </c>
      <c r="B17" s="5"/>
      <c r="C17" s="9"/>
      <c r="D17" s="10"/>
      <c r="F17" s="14">
        <f t="shared" si="6"/>
        <v>0</v>
      </c>
      <c r="G17" s="22">
        <f>F17</f>
        <v>0</v>
      </c>
      <c r="H17" s="24">
        <f t="shared" si="6"/>
        <v>0</v>
      </c>
      <c r="J17" s="14">
        <f t="shared" si="7"/>
        <v>0</v>
      </c>
      <c r="K17" s="22">
        <f>J17</f>
        <v>0</v>
      </c>
      <c r="L17" s="24">
        <f t="shared" si="8"/>
        <v>0</v>
      </c>
      <c r="N17" s="14">
        <f t="shared" si="9"/>
        <v>0</v>
      </c>
      <c r="O17" s="22">
        <f>N17</f>
        <v>0</v>
      </c>
      <c r="P17" s="24">
        <f t="shared" si="10"/>
        <v>0</v>
      </c>
      <c r="Q17" s="13">
        <v>3</v>
      </c>
      <c r="R17" s="14">
        <f t="shared" si="11"/>
        <v>3</v>
      </c>
      <c r="S17" s="22">
        <f>R17</f>
        <v>3</v>
      </c>
      <c r="T17" s="24">
        <f t="shared" si="12"/>
        <v>3</v>
      </c>
      <c r="U17" s="13">
        <v>30</v>
      </c>
      <c r="V17" s="14">
        <f t="shared" si="13"/>
        <v>30</v>
      </c>
      <c r="W17" s="22">
        <f>V17</f>
        <v>30</v>
      </c>
      <c r="X17" s="24">
        <f t="shared" si="14"/>
        <v>30</v>
      </c>
      <c r="Y17" s="13">
        <v>5</v>
      </c>
      <c r="Z17" s="14">
        <f t="shared" si="15"/>
        <v>5</v>
      </c>
      <c r="AA17" s="22">
        <f>Z17</f>
        <v>5</v>
      </c>
      <c r="AB17" s="24">
        <f t="shared" si="16"/>
        <v>5</v>
      </c>
    </row>
    <row r="18" spans="1:28" s="13" customFormat="1" x14ac:dyDescent="0.25">
      <c r="A18" s="41" t="str">
        <f>Specs!A18</f>
        <v>eCANOPY_TREES_UNDERSTORY_STEM_DENSITY</v>
      </c>
      <c r="B18" s="5"/>
      <c r="C18" s="9"/>
      <c r="D18" s="10"/>
      <c r="F18" s="14">
        <f t="shared" si="6"/>
        <v>0</v>
      </c>
      <c r="G18" s="22">
        <f>F18</f>
        <v>0</v>
      </c>
      <c r="H18" s="24">
        <f t="shared" si="6"/>
        <v>0</v>
      </c>
      <c r="J18" s="14">
        <f t="shared" si="7"/>
        <v>0</v>
      </c>
      <c r="K18" s="22">
        <f>J18</f>
        <v>0</v>
      </c>
      <c r="L18" s="24">
        <f t="shared" si="8"/>
        <v>0</v>
      </c>
      <c r="N18" s="14">
        <f t="shared" si="9"/>
        <v>0</v>
      </c>
      <c r="O18" s="22">
        <f>N18</f>
        <v>0</v>
      </c>
      <c r="P18" s="24">
        <f t="shared" si="10"/>
        <v>0</v>
      </c>
      <c r="Q18" s="13">
        <v>1000</v>
      </c>
      <c r="R18" s="14">
        <f t="shared" si="11"/>
        <v>1000</v>
      </c>
      <c r="S18" s="22">
        <f>R18</f>
        <v>1000</v>
      </c>
      <c r="T18" s="24">
        <f t="shared" si="12"/>
        <v>1000</v>
      </c>
      <c r="U18" s="13">
        <v>1000</v>
      </c>
      <c r="V18" s="14">
        <f t="shared" si="13"/>
        <v>1000</v>
      </c>
      <c r="W18" s="22">
        <f>V18</f>
        <v>1000</v>
      </c>
      <c r="X18" s="24">
        <f t="shared" si="14"/>
        <v>1000</v>
      </c>
      <c r="Y18" s="13">
        <v>25</v>
      </c>
      <c r="Z18" s="14">
        <f t="shared" si="15"/>
        <v>25</v>
      </c>
      <c r="AA18" s="22">
        <f>Z18</f>
        <v>25</v>
      </c>
      <c r="AB18" s="24">
        <f t="shared" si="16"/>
        <v>25</v>
      </c>
    </row>
    <row r="19" spans="1:28" s="13" customFormat="1" x14ac:dyDescent="0.25">
      <c r="A19" s="41" t="str">
        <f>Specs!A19</f>
        <v>eCANOPY_SNAGS_CLASS_1_ALL_OTHERS_DIAMETER</v>
      </c>
      <c r="B19" s="5"/>
      <c r="C19" s="9" t="s">
        <v>31</v>
      </c>
      <c r="D19" s="42" t="s">
        <v>31</v>
      </c>
      <c r="F19" s="14">
        <f t="shared" si="6"/>
        <v>0</v>
      </c>
      <c r="G19" s="22">
        <f t="shared" ref="G19:H21" si="17">F22</f>
        <v>20</v>
      </c>
      <c r="H19" s="24">
        <f t="shared" si="17"/>
        <v>20</v>
      </c>
      <c r="J19" s="14">
        <f t="shared" si="7"/>
        <v>0</v>
      </c>
      <c r="K19" s="22">
        <f t="shared" ref="K19:K21" si="18">J22</f>
        <v>0</v>
      </c>
      <c r="L19" s="24">
        <f t="shared" ref="L19:L21" si="19">K22</f>
        <v>0</v>
      </c>
      <c r="N19" s="14">
        <f t="shared" si="9"/>
        <v>0</v>
      </c>
      <c r="O19" s="22">
        <f t="shared" ref="O19:O21" si="20">N22</f>
        <v>0</v>
      </c>
      <c r="P19" s="24">
        <f t="shared" ref="P19:P21" si="21">O22</f>
        <v>0</v>
      </c>
      <c r="Q19" s="13">
        <v>3.5</v>
      </c>
      <c r="R19" s="14">
        <f t="shared" si="11"/>
        <v>3.5</v>
      </c>
      <c r="S19" s="22">
        <f t="shared" ref="S19:S21" si="22">R22</f>
        <v>4</v>
      </c>
      <c r="T19" s="24">
        <f t="shared" ref="T19:T21" si="23">S22</f>
        <v>4</v>
      </c>
      <c r="U19" s="13">
        <v>13</v>
      </c>
      <c r="V19" s="14">
        <f t="shared" si="13"/>
        <v>13</v>
      </c>
      <c r="W19" s="22">
        <f t="shared" ref="W19:W21" si="24">V22</f>
        <v>33.35</v>
      </c>
      <c r="X19" s="24">
        <f t="shared" ref="X19:X21" si="25">W22</f>
        <v>33.35</v>
      </c>
      <c r="Z19" s="14">
        <f t="shared" si="15"/>
        <v>0</v>
      </c>
      <c r="AA19" s="22">
        <f t="shared" ref="AA19:AA21" si="26">Z22</f>
        <v>55</v>
      </c>
      <c r="AB19" s="24">
        <f t="shared" ref="AB19:AB21" si="27">AA22</f>
        <v>55</v>
      </c>
    </row>
    <row r="20" spans="1:28" s="13" customFormat="1" x14ac:dyDescent="0.25">
      <c r="A20" s="41" t="str">
        <f>Specs!A20</f>
        <v>eCANOPY_SNAGS_CLASS_1_ALL_OTHERS_HEIGHT</v>
      </c>
      <c r="B20" s="5"/>
      <c r="C20" s="9" t="s">
        <v>16</v>
      </c>
      <c r="D20" s="42" t="s">
        <v>16</v>
      </c>
      <c r="F20" s="14">
        <f t="shared" si="6"/>
        <v>0</v>
      </c>
      <c r="G20" s="22">
        <f t="shared" si="17"/>
        <v>9.6</v>
      </c>
      <c r="H20" s="24">
        <f t="shared" si="17"/>
        <v>9.6</v>
      </c>
      <c r="J20" s="14">
        <f t="shared" si="7"/>
        <v>0</v>
      </c>
      <c r="K20" s="22">
        <f t="shared" si="18"/>
        <v>0</v>
      </c>
      <c r="L20" s="24">
        <f t="shared" si="19"/>
        <v>0</v>
      </c>
      <c r="N20" s="14">
        <f t="shared" si="9"/>
        <v>0</v>
      </c>
      <c r="O20" s="22">
        <f t="shared" si="20"/>
        <v>0</v>
      </c>
      <c r="P20" s="24">
        <f t="shared" si="21"/>
        <v>0</v>
      </c>
      <c r="Q20" s="13">
        <v>25</v>
      </c>
      <c r="R20" s="14">
        <f t="shared" si="11"/>
        <v>25</v>
      </c>
      <c r="S20" s="22">
        <f t="shared" si="22"/>
        <v>2.9</v>
      </c>
      <c r="T20" s="24">
        <f t="shared" si="23"/>
        <v>2.9</v>
      </c>
      <c r="U20" s="13">
        <v>55</v>
      </c>
      <c r="V20" s="14">
        <f t="shared" si="13"/>
        <v>55</v>
      </c>
      <c r="W20" s="22">
        <f t="shared" si="24"/>
        <v>9</v>
      </c>
      <c r="X20" s="24">
        <f t="shared" si="25"/>
        <v>9</v>
      </c>
      <c r="Z20" s="14">
        <f t="shared" si="15"/>
        <v>0</v>
      </c>
      <c r="AA20" s="22">
        <f t="shared" si="26"/>
        <v>12</v>
      </c>
      <c r="AB20" s="24">
        <f t="shared" si="27"/>
        <v>12</v>
      </c>
    </row>
    <row r="21" spans="1:28" s="13" customFormat="1" x14ac:dyDescent="0.25">
      <c r="A21" s="41" t="str">
        <f>Specs!A21</f>
        <v>eCANOPY_SNAGS_CLASS_1_ALL_OTHERS_STEM_DENSITY</v>
      </c>
      <c r="B21" s="5"/>
      <c r="C21" s="9" t="s">
        <v>17</v>
      </c>
      <c r="D21" s="42" t="s">
        <v>17</v>
      </c>
      <c r="F21" s="14">
        <f t="shared" si="6"/>
        <v>0</v>
      </c>
      <c r="G21" s="22">
        <f t="shared" si="17"/>
        <v>100</v>
      </c>
      <c r="H21" s="24">
        <f t="shared" si="17"/>
        <v>100</v>
      </c>
      <c r="J21" s="14">
        <f t="shared" si="7"/>
        <v>0</v>
      </c>
      <c r="K21" s="22">
        <f t="shared" si="18"/>
        <v>0</v>
      </c>
      <c r="L21" s="24">
        <f t="shared" si="19"/>
        <v>0</v>
      </c>
      <c r="N21" s="14">
        <f t="shared" si="9"/>
        <v>0</v>
      </c>
      <c r="O21" s="22">
        <f t="shared" si="20"/>
        <v>0</v>
      </c>
      <c r="P21" s="24">
        <f t="shared" si="21"/>
        <v>0</v>
      </c>
      <c r="Q21" s="13">
        <v>100</v>
      </c>
      <c r="R21" s="14">
        <f t="shared" si="11"/>
        <v>100</v>
      </c>
      <c r="S21" s="22">
        <f t="shared" si="22"/>
        <v>25</v>
      </c>
      <c r="T21" s="24">
        <f t="shared" si="23"/>
        <v>25</v>
      </c>
      <c r="U21" s="13">
        <v>5</v>
      </c>
      <c r="V21" s="14">
        <f t="shared" si="13"/>
        <v>5</v>
      </c>
      <c r="W21" s="22">
        <f t="shared" si="24"/>
        <v>50</v>
      </c>
      <c r="X21" s="24">
        <f t="shared" si="25"/>
        <v>50</v>
      </c>
      <c r="Z21" s="14">
        <f t="shared" si="15"/>
        <v>0</v>
      </c>
      <c r="AA21" s="22">
        <f t="shared" si="26"/>
        <v>78</v>
      </c>
      <c r="AB21" s="24">
        <f t="shared" si="27"/>
        <v>78</v>
      </c>
    </row>
    <row r="22" spans="1:28" s="13" customFormat="1" x14ac:dyDescent="0.25">
      <c r="A22" s="41" t="str">
        <f>Specs!A22</f>
        <v>eCANOPY_SNAGS_CLASS_1_CONIFERS_WITH_FOLIAGE_HEIGHT_TO_CROWN_BASE</v>
      </c>
      <c r="B22" s="5" t="s">
        <v>5</v>
      </c>
      <c r="C22" s="9" t="s">
        <v>5</v>
      </c>
      <c r="D22" s="42">
        <v>0</v>
      </c>
      <c r="F22" s="14">
        <f>IF(E22=0,E5,E22)</f>
        <v>20</v>
      </c>
      <c r="G22" s="22">
        <f>IF(F22=0,F5,F22)</f>
        <v>20</v>
      </c>
      <c r="H22" s="24">
        <f>G22*$D22</f>
        <v>0</v>
      </c>
      <c r="J22" s="14">
        <f>IF(I22=0,I5,I22)</f>
        <v>0</v>
      </c>
      <c r="K22" s="22">
        <f>IF(J22=0,J5,J22)</f>
        <v>0</v>
      </c>
      <c r="L22" s="24">
        <f>K22*$D22</f>
        <v>0</v>
      </c>
      <c r="N22" s="14">
        <f>IF(M22=0,M5,M22)</f>
        <v>0</v>
      </c>
      <c r="O22" s="22">
        <f>IF(N22=0,N5,N22)</f>
        <v>0</v>
      </c>
      <c r="P22" s="24">
        <f>O22*$D22</f>
        <v>0</v>
      </c>
      <c r="R22" s="14">
        <f>IF(Q22=0,Q5,Q22)</f>
        <v>4</v>
      </c>
      <c r="S22" s="22">
        <f>IF(R22=0,R5,R22)</f>
        <v>4</v>
      </c>
      <c r="T22" s="24">
        <f>S22*$D22</f>
        <v>0</v>
      </c>
      <c r="U22" s="13">
        <v>33.35</v>
      </c>
      <c r="V22" s="14">
        <f>IF(U22=0,U5,U22)</f>
        <v>33.35</v>
      </c>
      <c r="W22" s="22">
        <f>IF(V22=0,V5,V22)</f>
        <v>33.35</v>
      </c>
      <c r="X22" s="24">
        <f>W22*$D22</f>
        <v>0</v>
      </c>
      <c r="Z22" s="14">
        <f>IF(Y22=0,Y5,Y22)</f>
        <v>55</v>
      </c>
      <c r="AA22" s="22">
        <f>IF(Z22=0,Z5,Z22)</f>
        <v>55</v>
      </c>
      <c r="AB22" s="24">
        <f>AA22*$D22</f>
        <v>0</v>
      </c>
    </row>
    <row r="23" spans="1:28" s="13" customFormat="1" x14ac:dyDescent="0.25">
      <c r="A23" s="41" t="str">
        <f>Specs!A23</f>
        <v>eCANOPY_SNAGS_CLASS_1_CONIFERS_WITH_FOLIAGE_DIAMETER</v>
      </c>
      <c r="B23" s="5" t="s">
        <v>4</v>
      </c>
      <c r="C23" s="9" t="s">
        <v>4</v>
      </c>
      <c r="D23" s="10">
        <v>0</v>
      </c>
      <c r="F23" s="14">
        <f>IF(E23=0,E4,E23)</f>
        <v>9.6</v>
      </c>
      <c r="G23" s="22">
        <f>IF(F23=0,F4,F23)</f>
        <v>9.6</v>
      </c>
      <c r="H23" s="24">
        <f>G23*$D23</f>
        <v>0</v>
      </c>
      <c r="J23" s="14">
        <f>IF(I23=0,I4,I23)</f>
        <v>0</v>
      </c>
      <c r="K23" s="22">
        <f>IF(J23=0,J4,J23)</f>
        <v>0</v>
      </c>
      <c r="L23" s="24">
        <f>K23*$D23</f>
        <v>0</v>
      </c>
      <c r="N23" s="14">
        <f>IF(M23=0,M4,M23)</f>
        <v>0</v>
      </c>
      <c r="O23" s="22">
        <f>IF(N23=0,N4,N23)</f>
        <v>0</v>
      </c>
      <c r="P23" s="24">
        <f>O23*$D23</f>
        <v>0</v>
      </c>
      <c r="R23" s="14">
        <f>IF(Q23=0,Q4,Q23)</f>
        <v>2.9</v>
      </c>
      <c r="S23" s="22">
        <f>IF(R23=0,R4,R23)</f>
        <v>2.9</v>
      </c>
      <c r="T23" s="24">
        <f>S23*$D23</f>
        <v>0</v>
      </c>
      <c r="U23" s="13">
        <v>9</v>
      </c>
      <c r="V23" s="14">
        <f>IF(U23=0,U4,U23)</f>
        <v>9</v>
      </c>
      <c r="W23" s="22">
        <f>IF(V23=0,V4,V23)</f>
        <v>9</v>
      </c>
      <c r="X23" s="24">
        <f>W23*$D23</f>
        <v>0</v>
      </c>
      <c r="Z23" s="14">
        <f>IF(Y23=0,Y4,Y23)</f>
        <v>12</v>
      </c>
      <c r="AA23" s="22">
        <f>IF(Z23=0,Z4,Z23)</f>
        <v>12</v>
      </c>
      <c r="AB23" s="24">
        <f>AA23*$D23</f>
        <v>0</v>
      </c>
    </row>
    <row r="24" spans="1:28" s="13" customFormat="1" x14ac:dyDescent="0.25">
      <c r="A24" s="41" t="str">
        <f>Specs!A24</f>
        <v>eCANOPY_SNAGS_CLASS_1_CONIFERS_WITH_FOLIAGE_HEIGHT</v>
      </c>
      <c r="B24" s="5" t="s">
        <v>3</v>
      </c>
      <c r="C24" s="9" t="s">
        <v>3</v>
      </c>
      <c r="D24" s="10">
        <v>0</v>
      </c>
      <c r="F24" s="14">
        <f>IF(E24=0,E6,E24)</f>
        <v>100</v>
      </c>
      <c r="G24" s="22">
        <f>IF(F24=0,F6,F24)</f>
        <v>100</v>
      </c>
      <c r="H24" s="24">
        <f>G24*$D24</f>
        <v>0</v>
      </c>
      <c r="J24" s="14">
        <f>IF(I24=0,I6,I24)</f>
        <v>0</v>
      </c>
      <c r="K24" s="22">
        <f>IF(J24=0,J6,J24)</f>
        <v>0</v>
      </c>
      <c r="L24" s="24">
        <f>K24*$D24</f>
        <v>0</v>
      </c>
      <c r="N24" s="14">
        <f>IF(M24=0,M6,M24)</f>
        <v>0</v>
      </c>
      <c r="O24" s="22">
        <f>IF(N24=0,N6,N24)</f>
        <v>0</v>
      </c>
      <c r="P24" s="24">
        <f>O24*$D24</f>
        <v>0</v>
      </c>
      <c r="R24" s="14">
        <f>IF(Q24=0,Q6,Q24)</f>
        <v>25</v>
      </c>
      <c r="S24" s="22">
        <f>IF(R24=0,R6,R24)</f>
        <v>25</v>
      </c>
      <c r="T24" s="24">
        <f>S24*$D24</f>
        <v>0</v>
      </c>
      <c r="U24" s="13">
        <v>50</v>
      </c>
      <c r="V24" s="14">
        <f>IF(U24=0,U6,U24)</f>
        <v>50</v>
      </c>
      <c r="W24" s="22">
        <f>IF(V24=0,V6,V24)</f>
        <v>50</v>
      </c>
      <c r="X24" s="24">
        <f>W24*$D24</f>
        <v>0</v>
      </c>
      <c r="Z24" s="14">
        <f>IF(Y24=0,Y6,Y24)</f>
        <v>78</v>
      </c>
      <c r="AA24" s="22">
        <f>IF(Z24=0,Z6,Z24)</f>
        <v>78</v>
      </c>
      <c r="AB24" s="24">
        <f>AA24*$D24</f>
        <v>0</v>
      </c>
    </row>
    <row r="25" spans="1:28" s="13" customFormat="1" x14ac:dyDescent="0.25">
      <c r="A25" s="41" t="str">
        <f>Specs!A25</f>
        <v>eCANOPY_SNAGS_CLASS_1_CONIFERS_WITH_FOLIAGE_PERCENT_COVER</v>
      </c>
      <c r="B25" s="5" t="s">
        <v>27</v>
      </c>
      <c r="C25" s="9" t="s">
        <v>2</v>
      </c>
      <c r="D25" s="10">
        <v>0</v>
      </c>
      <c r="F25" s="14">
        <f>E25+(E3*0.4)</f>
        <v>16</v>
      </c>
      <c r="G25" s="22">
        <f>F25+(F3*0.1)</f>
        <v>18.399999999999999</v>
      </c>
      <c r="H25" s="24">
        <f>G25*$D25</f>
        <v>0</v>
      </c>
      <c r="J25" s="14">
        <f>I25+(I3*0.4)</f>
        <v>0</v>
      </c>
      <c r="K25" s="22">
        <f>J25+(J3*0.1)</f>
        <v>0</v>
      </c>
      <c r="L25" s="24">
        <f>K25*$D25</f>
        <v>0</v>
      </c>
      <c r="N25" s="14">
        <f>M25+(M3*0.4)</f>
        <v>0</v>
      </c>
      <c r="O25" s="22">
        <f>N25+(N3*0.1)</f>
        <v>0</v>
      </c>
      <c r="P25" s="24">
        <f>O25*$D25</f>
        <v>0</v>
      </c>
      <c r="R25" s="14">
        <f>Q25+(Q3*0.4)</f>
        <v>32</v>
      </c>
      <c r="S25" s="22">
        <f>R25+(R3*0.1)</f>
        <v>36.799999999999997</v>
      </c>
      <c r="T25" s="24">
        <f>S25*$D25</f>
        <v>0</v>
      </c>
      <c r="U25" s="13">
        <v>0.5071</v>
      </c>
      <c r="V25" s="14">
        <f>U25+(U3*0.4)</f>
        <v>34.507100000000001</v>
      </c>
      <c r="W25" s="22">
        <f>V25+(V3*0.1)</f>
        <v>39.607100000000003</v>
      </c>
      <c r="X25" s="24">
        <f>W25*$D25</f>
        <v>0</v>
      </c>
      <c r="Z25" s="14">
        <f>Y25+(Y3*0.4)</f>
        <v>24</v>
      </c>
      <c r="AA25" s="22">
        <f>Z25+(Z3*0.1)</f>
        <v>27.6</v>
      </c>
      <c r="AB25" s="24">
        <f>AA25*$D25</f>
        <v>0</v>
      </c>
    </row>
    <row r="26" spans="1:28" s="13" customFormat="1" x14ac:dyDescent="0.25">
      <c r="A26" s="41" t="str">
        <f>Specs!A26</f>
        <v>eCANOPY_SNAGS_CLASS_1_CONIFERS_WITH_FOLIAGE_STEM_DENSITY</v>
      </c>
      <c r="B26" s="5" t="s">
        <v>30</v>
      </c>
      <c r="C26" s="9" t="s">
        <v>29</v>
      </c>
      <c r="D26" s="10">
        <v>0</v>
      </c>
      <c r="F26" s="14">
        <f>E26+((0.4*E8)+(0.4*E13))</f>
        <v>4.8000000000000007</v>
      </c>
      <c r="G26" s="22">
        <f>F26+((0.1*F8)+(0.1*F13))</f>
        <v>5.5200000000000005</v>
      </c>
      <c r="H26" s="24">
        <f>G26*$D26</f>
        <v>0</v>
      </c>
      <c r="J26" s="14">
        <f>I26+((0.4*I8)+(0.4*I13))</f>
        <v>0</v>
      </c>
      <c r="K26" s="22">
        <f>J26+((0.1*J8)+(0.1*J13))</f>
        <v>0</v>
      </c>
      <c r="L26" s="24">
        <f>K26*$D26</f>
        <v>0</v>
      </c>
      <c r="N26" s="14">
        <f>M26+((0.4*M8)+(0.4*M13))</f>
        <v>0</v>
      </c>
      <c r="O26" s="22">
        <f>N26+((0.1*N8)+(0.1*N13))</f>
        <v>0</v>
      </c>
      <c r="P26" s="24">
        <f>O26*$D26</f>
        <v>0</v>
      </c>
      <c r="R26" s="14">
        <f>Q26+((0.4*Q8)+(0.4*Q13))</f>
        <v>1400</v>
      </c>
      <c r="S26" s="22">
        <f>R26+((0.1*R8)+(0.1*R13))</f>
        <v>1610</v>
      </c>
      <c r="T26" s="24">
        <f>S26*$D26</f>
        <v>0</v>
      </c>
      <c r="U26" s="13">
        <v>5</v>
      </c>
      <c r="V26" s="14">
        <f>U26+((0.4*U8)+(0.4*U13))</f>
        <v>83</v>
      </c>
      <c r="W26" s="22">
        <f>V26+((0.1*V8)+(0.1*V13))</f>
        <v>94.7</v>
      </c>
      <c r="X26" s="24">
        <f>W26*$D26</f>
        <v>0</v>
      </c>
      <c r="Z26" s="14">
        <f>Y26+((0.4*Y8)+(0.4*Y13))</f>
        <v>40</v>
      </c>
      <c r="AA26" s="22">
        <f>Z26+((0.1*Z8)+(0.1*Z13))</f>
        <v>46</v>
      </c>
      <c r="AB26" s="24">
        <f>AA26*$D26</f>
        <v>0</v>
      </c>
    </row>
    <row r="27" spans="1:28" s="13" customFormat="1" x14ac:dyDescent="0.25">
      <c r="A27" s="41" t="str">
        <f>Specs!A27</f>
        <v>eCANOPY_SNAGS_CLASS_2_DIAMETER</v>
      </c>
      <c r="B27" s="5"/>
      <c r="C27" s="9" t="s">
        <v>32</v>
      </c>
      <c r="D27" s="10" t="s">
        <v>32</v>
      </c>
      <c r="F27" s="14">
        <f t="shared" ref="F27:H45" si="28">E27</f>
        <v>0</v>
      </c>
      <c r="G27" s="22">
        <f t="shared" ref="G27:H29" si="29">F19</f>
        <v>0</v>
      </c>
      <c r="H27" s="24">
        <f t="shared" si="29"/>
        <v>20</v>
      </c>
      <c r="J27" s="14">
        <f t="shared" ref="J27:J90" si="30">I27</f>
        <v>0</v>
      </c>
      <c r="K27" s="22">
        <f t="shared" ref="K27:K29" si="31">J19</f>
        <v>0</v>
      </c>
      <c r="L27" s="24">
        <f t="shared" ref="L27:L29" si="32">K19</f>
        <v>0</v>
      </c>
      <c r="N27" s="14">
        <f t="shared" ref="N27:N90" si="33">M27</f>
        <v>0</v>
      </c>
      <c r="O27" s="22">
        <f t="shared" ref="O27:O29" si="34">N19</f>
        <v>0</v>
      </c>
      <c r="P27" s="24">
        <f t="shared" ref="P27:P29" si="35">O19</f>
        <v>0</v>
      </c>
      <c r="Q27" s="13">
        <v>3.5</v>
      </c>
      <c r="R27" s="14">
        <f t="shared" ref="R27:R90" si="36">Q27</f>
        <v>3.5</v>
      </c>
      <c r="S27" s="22">
        <f t="shared" ref="S27:S29" si="37">R19</f>
        <v>3.5</v>
      </c>
      <c r="T27" s="24">
        <f t="shared" ref="T27:T29" si="38">S19</f>
        <v>4</v>
      </c>
      <c r="U27" s="13">
        <v>11</v>
      </c>
      <c r="V27" s="14">
        <f t="shared" ref="V27:V90" si="39">U27</f>
        <v>11</v>
      </c>
      <c r="W27" s="22">
        <f t="shared" ref="W27:W29" si="40">V19</f>
        <v>13</v>
      </c>
      <c r="X27" s="24">
        <f t="shared" ref="X27:X29" si="41">W19</f>
        <v>33.35</v>
      </c>
      <c r="Y27" s="13">
        <v>12</v>
      </c>
      <c r="Z27" s="14">
        <f t="shared" ref="Z27:Z90" si="42">Y27</f>
        <v>12</v>
      </c>
      <c r="AA27" s="22">
        <f t="shared" ref="AA27:AA29" si="43">Z19</f>
        <v>0</v>
      </c>
      <c r="AB27" s="24">
        <f t="shared" ref="AB27:AB29" si="44">AA19</f>
        <v>55</v>
      </c>
    </row>
    <row r="28" spans="1:28" s="13" customFormat="1" x14ac:dyDescent="0.25">
      <c r="A28" s="41" t="str">
        <f>Specs!A28</f>
        <v>eCANOPY_SNAGS_CLASS_2_HEIGHT</v>
      </c>
      <c r="B28" s="5"/>
      <c r="C28" s="9" t="s">
        <v>19</v>
      </c>
      <c r="D28" s="10" t="s">
        <v>19</v>
      </c>
      <c r="F28" s="14">
        <f t="shared" si="28"/>
        <v>0</v>
      </c>
      <c r="G28" s="22">
        <f t="shared" si="29"/>
        <v>0</v>
      </c>
      <c r="H28" s="24">
        <f t="shared" si="29"/>
        <v>9.6</v>
      </c>
      <c r="J28" s="14">
        <f t="shared" si="30"/>
        <v>0</v>
      </c>
      <c r="K28" s="22">
        <f t="shared" si="31"/>
        <v>0</v>
      </c>
      <c r="L28" s="24">
        <f t="shared" si="32"/>
        <v>0</v>
      </c>
      <c r="N28" s="14">
        <f t="shared" si="33"/>
        <v>0</v>
      </c>
      <c r="O28" s="22">
        <f t="shared" si="34"/>
        <v>0</v>
      </c>
      <c r="P28" s="24">
        <f t="shared" si="35"/>
        <v>0</v>
      </c>
      <c r="Q28" s="13">
        <v>20</v>
      </c>
      <c r="R28" s="14">
        <f t="shared" si="36"/>
        <v>20</v>
      </c>
      <c r="S28" s="22">
        <f t="shared" si="37"/>
        <v>25</v>
      </c>
      <c r="T28" s="24">
        <f t="shared" si="38"/>
        <v>2.9</v>
      </c>
      <c r="U28" s="13">
        <v>50</v>
      </c>
      <c r="V28" s="14">
        <f t="shared" si="39"/>
        <v>50</v>
      </c>
      <c r="W28" s="22">
        <f t="shared" si="40"/>
        <v>55</v>
      </c>
      <c r="X28" s="24">
        <f t="shared" si="41"/>
        <v>9</v>
      </c>
      <c r="Y28" s="13">
        <v>70</v>
      </c>
      <c r="Z28" s="14">
        <f t="shared" si="42"/>
        <v>70</v>
      </c>
      <c r="AA28" s="22">
        <f t="shared" si="43"/>
        <v>0</v>
      </c>
      <c r="AB28" s="24">
        <f t="shared" si="44"/>
        <v>12</v>
      </c>
    </row>
    <row r="29" spans="1:28" s="13" customFormat="1" x14ac:dyDescent="0.25">
      <c r="A29" s="41" t="str">
        <f>Specs!A29</f>
        <v>eCANOPY_SNAGS_CLASS_2_STEM_DENSITY</v>
      </c>
      <c r="B29" s="5"/>
      <c r="C29" s="9" t="s">
        <v>20</v>
      </c>
      <c r="D29" s="10" t="s">
        <v>20</v>
      </c>
      <c r="F29" s="14">
        <f t="shared" si="28"/>
        <v>0</v>
      </c>
      <c r="G29" s="22">
        <f t="shared" si="29"/>
        <v>0</v>
      </c>
      <c r="H29" s="24">
        <f t="shared" si="29"/>
        <v>100</v>
      </c>
      <c r="J29" s="14">
        <f t="shared" si="30"/>
        <v>0</v>
      </c>
      <c r="K29" s="22">
        <f t="shared" si="31"/>
        <v>0</v>
      </c>
      <c r="L29" s="24">
        <f t="shared" si="32"/>
        <v>0</v>
      </c>
      <c r="N29" s="14">
        <f t="shared" si="33"/>
        <v>0</v>
      </c>
      <c r="O29" s="22">
        <f t="shared" si="34"/>
        <v>0</v>
      </c>
      <c r="P29" s="24">
        <f t="shared" si="35"/>
        <v>0</v>
      </c>
      <c r="Q29" s="13">
        <v>150</v>
      </c>
      <c r="R29" s="14">
        <f t="shared" si="36"/>
        <v>150</v>
      </c>
      <c r="S29" s="22">
        <f t="shared" si="37"/>
        <v>100</v>
      </c>
      <c r="T29" s="24">
        <f t="shared" si="38"/>
        <v>25</v>
      </c>
      <c r="U29" s="13">
        <v>10</v>
      </c>
      <c r="V29" s="14">
        <f t="shared" si="39"/>
        <v>10</v>
      </c>
      <c r="W29" s="22">
        <f t="shared" si="40"/>
        <v>5</v>
      </c>
      <c r="X29" s="24">
        <f t="shared" si="41"/>
        <v>50</v>
      </c>
      <c r="Y29" s="13">
        <v>3</v>
      </c>
      <c r="Z29" s="14">
        <f t="shared" si="42"/>
        <v>3</v>
      </c>
      <c r="AA29" s="22">
        <f t="shared" si="43"/>
        <v>0</v>
      </c>
      <c r="AB29" s="24">
        <f t="shared" si="44"/>
        <v>78</v>
      </c>
    </row>
    <row r="30" spans="1:28" s="13" customFormat="1" x14ac:dyDescent="0.25">
      <c r="A30" s="41" t="str">
        <f>Specs!A30</f>
        <v>eCANOPY_SNAGS_CLASS_3_DIAMETER</v>
      </c>
      <c r="B30" s="5"/>
      <c r="C30" s="9" t="s">
        <v>33</v>
      </c>
      <c r="D30" s="10" t="s">
        <v>33</v>
      </c>
      <c r="E30" s="13">
        <v>9</v>
      </c>
      <c r="F30" s="14">
        <f t="shared" si="28"/>
        <v>9</v>
      </c>
      <c r="G30" s="22">
        <f t="shared" si="28"/>
        <v>9</v>
      </c>
      <c r="H30" s="24">
        <f t="shared" si="28"/>
        <v>9</v>
      </c>
      <c r="J30" s="14">
        <f t="shared" si="30"/>
        <v>0</v>
      </c>
      <c r="K30" s="22">
        <f t="shared" ref="K30:K41" si="45">J30</f>
        <v>0</v>
      </c>
      <c r="L30" s="24">
        <f t="shared" ref="L30:L48" si="46">K30</f>
        <v>0</v>
      </c>
      <c r="N30" s="14">
        <f t="shared" si="33"/>
        <v>0</v>
      </c>
      <c r="O30" s="22">
        <f t="shared" ref="O30:O41" si="47">N30</f>
        <v>0</v>
      </c>
      <c r="P30" s="24">
        <f t="shared" ref="P30:P48" si="48">O30</f>
        <v>0</v>
      </c>
      <c r="Q30" s="13">
        <v>3.5</v>
      </c>
      <c r="R30" s="14">
        <f t="shared" si="36"/>
        <v>3.5</v>
      </c>
      <c r="S30" s="22">
        <f t="shared" ref="S30:S41" si="49">R30</f>
        <v>3.5</v>
      </c>
      <c r="T30" s="24">
        <f t="shared" ref="T30:T48" si="50">S30</f>
        <v>3.5</v>
      </c>
      <c r="U30" s="13">
        <v>11</v>
      </c>
      <c r="V30" s="14">
        <f t="shared" si="39"/>
        <v>11</v>
      </c>
      <c r="W30" s="22">
        <f t="shared" ref="W30:W41" si="51">V30</f>
        <v>11</v>
      </c>
      <c r="X30" s="24">
        <f t="shared" ref="X30:X48" si="52">W30</f>
        <v>11</v>
      </c>
      <c r="Y30" s="13">
        <v>10</v>
      </c>
      <c r="Z30" s="14">
        <f t="shared" si="42"/>
        <v>10</v>
      </c>
      <c r="AA30" s="22">
        <f t="shared" ref="AA30:AA41" si="53">Z30</f>
        <v>10</v>
      </c>
      <c r="AB30" s="24">
        <f t="shared" ref="AB30:AB48" si="54">AA30</f>
        <v>10</v>
      </c>
    </row>
    <row r="31" spans="1:28" s="13" customFormat="1" x14ac:dyDescent="0.25">
      <c r="A31" s="41" t="str">
        <f>Specs!A31</f>
        <v>eCANOPY_SNAGS_CLASS_3_HEIGHT</v>
      </c>
      <c r="B31" s="5"/>
      <c r="C31" s="9" t="s">
        <v>22</v>
      </c>
      <c r="D31" s="10" t="s">
        <v>22</v>
      </c>
      <c r="E31" s="13">
        <v>60</v>
      </c>
      <c r="F31" s="14">
        <f t="shared" si="28"/>
        <v>60</v>
      </c>
      <c r="G31" s="22">
        <f t="shared" si="28"/>
        <v>60</v>
      </c>
      <c r="H31" s="24">
        <f t="shared" si="28"/>
        <v>60</v>
      </c>
      <c r="J31" s="14">
        <f t="shared" si="30"/>
        <v>0</v>
      </c>
      <c r="K31" s="22">
        <f t="shared" si="45"/>
        <v>0</v>
      </c>
      <c r="L31" s="24">
        <f t="shared" si="46"/>
        <v>0</v>
      </c>
      <c r="N31" s="14">
        <f t="shared" si="33"/>
        <v>0</v>
      </c>
      <c r="O31" s="22">
        <f t="shared" si="47"/>
        <v>0</v>
      </c>
      <c r="P31" s="24">
        <f t="shared" si="48"/>
        <v>0</v>
      </c>
      <c r="Q31" s="13">
        <v>15</v>
      </c>
      <c r="R31" s="14">
        <f t="shared" si="36"/>
        <v>15</v>
      </c>
      <c r="S31" s="22">
        <f t="shared" si="49"/>
        <v>15</v>
      </c>
      <c r="T31" s="24">
        <f t="shared" si="50"/>
        <v>15</v>
      </c>
      <c r="U31" s="13">
        <v>40</v>
      </c>
      <c r="V31" s="14">
        <f t="shared" si="39"/>
        <v>40</v>
      </c>
      <c r="W31" s="22">
        <f t="shared" si="51"/>
        <v>40</v>
      </c>
      <c r="X31" s="24">
        <f t="shared" si="52"/>
        <v>40</v>
      </c>
      <c r="Y31" s="13">
        <v>60</v>
      </c>
      <c r="Z31" s="14">
        <f t="shared" si="42"/>
        <v>60</v>
      </c>
      <c r="AA31" s="22">
        <f t="shared" si="53"/>
        <v>60</v>
      </c>
      <c r="AB31" s="24">
        <f t="shared" si="54"/>
        <v>60</v>
      </c>
    </row>
    <row r="32" spans="1:28" s="13" customFormat="1" x14ac:dyDescent="0.25">
      <c r="A32" s="41" t="str">
        <f>Specs!A32</f>
        <v>eCANOPY_SNAGS_CLASS_3_STEM_DENSITY</v>
      </c>
      <c r="B32" s="5"/>
      <c r="C32" s="9" t="s">
        <v>23</v>
      </c>
      <c r="D32" s="10" t="s">
        <v>23</v>
      </c>
      <c r="E32" s="13">
        <v>3</v>
      </c>
      <c r="F32" s="14">
        <f t="shared" si="28"/>
        <v>3</v>
      </c>
      <c r="G32" s="22">
        <f t="shared" si="28"/>
        <v>3</v>
      </c>
      <c r="H32" s="24">
        <f t="shared" si="28"/>
        <v>3</v>
      </c>
      <c r="J32" s="14">
        <f t="shared" si="30"/>
        <v>0</v>
      </c>
      <c r="K32" s="22">
        <f t="shared" si="45"/>
        <v>0</v>
      </c>
      <c r="L32" s="24">
        <f t="shared" si="46"/>
        <v>0</v>
      </c>
      <c r="N32" s="14">
        <f t="shared" si="33"/>
        <v>0</v>
      </c>
      <c r="O32" s="22">
        <f t="shared" si="47"/>
        <v>0</v>
      </c>
      <c r="P32" s="24">
        <f t="shared" si="48"/>
        <v>0</v>
      </c>
      <c r="Q32" s="13">
        <v>150</v>
      </c>
      <c r="R32" s="14">
        <f t="shared" si="36"/>
        <v>150</v>
      </c>
      <c r="S32" s="22">
        <f t="shared" si="49"/>
        <v>150</v>
      </c>
      <c r="T32" s="24">
        <f t="shared" si="50"/>
        <v>150</v>
      </c>
      <c r="U32" s="13">
        <v>5</v>
      </c>
      <c r="V32" s="14">
        <f t="shared" si="39"/>
        <v>5</v>
      </c>
      <c r="W32" s="22">
        <f t="shared" si="51"/>
        <v>5</v>
      </c>
      <c r="X32" s="24">
        <f t="shared" si="52"/>
        <v>5</v>
      </c>
      <c r="Y32" s="13">
        <v>3</v>
      </c>
      <c r="Z32" s="14">
        <f t="shared" si="42"/>
        <v>3</v>
      </c>
      <c r="AA32" s="22">
        <f t="shared" si="53"/>
        <v>3</v>
      </c>
      <c r="AB32" s="24">
        <f t="shared" si="54"/>
        <v>3</v>
      </c>
    </row>
    <row r="33" spans="1:28" s="13" customFormat="1" x14ac:dyDescent="0.25">
      <c r="A33" s="41" t="str">
        <f>Specs!A33</f>
        <v>eCANOPY_LADDER_FUELS_MAXIMUM_HEIGHT</v>
      </c>
      <c r="B33" s="5"/>
      <c r="C33" s="9"/>
      <c r="D33" s="10"/>
      <c r="F33" s="14">
        <f t="shared" si="28"/>
        <v>0</v>
      </c>
      <c r="G33" s="22">
        <f t="shared" si="28"/>
        <v>0</v>
      </c>
      <c r="H33" s="24">
        <f t="shared" si="28"/>
        <v>0</v>
      </c>
      <c r="J33" s="14">
        <f t="shared" si="30"/>
        <v>0</v>
      </c>
      <c r="K33" s="22">
        <f t="shared" si="45"/>
        <v>0</v>
      </c>
      <c r="L33" s="24">
        <f t="shared" si="46"/>
        <v>0</v>
      </c>
      <c r="N33" s="14">
        <f t="shared" si="33"/>
        <v>0</v>
      </c>
      <c r="O33" s="22">
        <f t="shared" si="47"/>
        <v>0</v>
      </c>
      <c r="P33" s="24">
        <f t="shared" si="48"/>
        <v>0</v>
      </c>
      <c r="Q33" s="13">
        <v>4</v>
      </c>
      <c r="R33" s="14">
        <f t="shared" si="36"/>
        <v>4</v>
      </c>
      <c r="S33" s="22">
        <f t="shared" si="49"/>
        <v>4</v>
      </c>
      <c r="T33" s="24">
        <f t="shared" si="50"/>
        <v>4</v>
      </c>
      <c r="U33" s="13">
        <v>15</v>
      </c>
      <c r="V33" s="14">
        <f t="shared" si="39"/>
        <v>15</v>
      </c>
      <c r="W33" s="22">
        <f t="shared" si="51"/>
        <v>15</v>
      </c>
      <c r="X33" s="24">
        <f t="shared" si="52"/>
        <v>15</v>
      </c>
      <c r="Z33" s="14">
        <f t="shared" si="42"/>
        <v>0</v>
      </c>
      <c r="AA33" s="22">
        <f t="shared" si="53"/>
        <v>0</v>
      </c>
      <c r="AB33" s="24">
        <f t="shared" si="54"/>
        <v>0</v>
      </c>
    </row>
    <row r="34" spans="1:28" s="13" customFormat="1" x14ac:dyDescent="0.25">
      <c r="A34" s="41" t="str">
        <f>Specs!A34</f>
        <v>eCANOPY_LADDER_FUELS_MINIMUM_HEIGHT</v>
      </c>
      <c r="B34" s="5"/>
      <c r="C34" s="9"/>
      <c r="D34" s="10"/>
      <c r="F34" s="14">
        <f t="shared" si="28"/>
        <v>0</v>
      </c>
      <c r="G34" s="22">
        <f t="shared" si="28"/>
        <v>0</v>
      </c>
      <c r="H34" s="24">
        <f t="shared" si="28"/>
        <v>0</v>
      </c>
      <c r="J34" s="14">
        <f t="shared" si="30"/>
        <v>0</v>
      </c>
      <c r="K34" s="22">
        <f t="shared" si="45"/>
        <v>0</v>
      </c>
      <c r="L34" s="24">
        <f t="shared" si="46"/>
        <v>0</v>
      </c>
      <c r="N34" s="14">
        <f t="shared" si="33"/>
        <v>0</v>
      </c>
      <c r="O34" s="22">
        <f t="shared" si="47"/>
        <v>0</v>
      </c>
      <c r="P34" s="24">
        <f t="shared" si="48"/>
        <v>0</v>
      </c>
      <c r="Q34" s="13">
        <v>0</v>
      </c>
      <c r="R34" s="14">
        <f t="shared" si="36"/>
        <v>0</v>
      </c>
      <c r="S34" s="22">
        <f t="shared" si="49"/>
        <v>0</v>
      </c>
      <c r="T34" s="24">
        <f t="shared" si="50"/>
        <v>0</v>
      </c>
      <c r="U34" s="13">
        <v>5</v>
      </c>
      <c r="V34" s="14">
        <f t="shared" si="39"/>
        <v>5</v>
      </c>
      <c r="W34" s="22">
        <f t="shared" si="51"/>
        <v>5</v>
      </c>
      <c r="X34" s="24">
        <f t="shared" si="52"/>
        <v>5</v>
      </c>
      <c r="Z34" s="14">
        <f t="shared" si="42"/>
        <v>0</v>
      </c>
      <c r="AA34" s="22">
        <f t="shared" si="53"/>
        <v>0</v>
      </c>
      <c r="AB34" s="24">
        <f t="shared" si="54"/>
        <v>0</v>
      </c>
    </row>
    <row r="35" spans="1:28" s="13" customFormat="1" x14ac:dyDescent="0.25">
      <c r="A35" s="41" t="str">
        <f>Specs!A35</f>
        <v>eSHRUBS_PRIMARY_LAYER_HEIGHT</v>
      </c>
      <c r="B35" s="5"/>
      <c r="C35" s="9"/>
      <c r="D35" s="10"/>
      <c r="E35" s="13">
        <v>2.2000000000000002</v>
      </c>
      <c r="F35" s="14">
        <f t="shared" si="28"/>
        <v>2.2000000000000002</v>
      </c>
      <c r="G35" s="22">
        <f t="shared" si="28"/>
        <v>2.2000000000000002</v>
      </c>
      <c r="H35" s="24">
        <f t="shared" si="28"/>
        <v>2.2000000000000002</v>
      </c>
      <c r="I35" s="13">
        <v>5</v>
      </c>
      <c r="J35" s="14">
        <f t="shared" si="30"/>
        <v>5</v>
      </c>
      <c r="K35" s="22">
        <f t="shared" si="45"/>
        <v>5</v>
      </c>
      <c r="L35" s="24">
        <f t="shared" si="46"/>
        <v>5</v>
      </c>
      <c r="M35" s="13">
        <v>3</v>
      </c>
      <c r="N35" s="14">
        <f t="shared" si="33"/>
        <v>3</v>
      </c>
      <c r="O35" s="22">
        <f t="shared" si="47"/>
        <v>3</v>
      </c>
      <c r="P35" s="24">
        <f t="shared" si="48"/>
        <v>3</v>
      </c>
      <c r="Q35" s="13">
        <v>5</v>
      </c>
      <c r="R35" s="14">
        <f t="shared" si="36"/>
        <v>5</v>
      </c>
      <c r="S35" s="22">
        <f t="shared" si="49"/>
        <v>5</v>
      </c>
      <c r="T35" s="24">
        <f t="shared" si="50"/>
        <v>5</v>
      </c>
      <c r="U35" s="13">
        <v>6</v>
      </c>
      <c r="V35" s="14">
        <f t="shared" si="39"/>
        <v>6</v>
      </c>
      <c r="W35" s="22">
        <f t="shared" si="51"/>
        <v>6</v>
      </c>
      <c r="X35" s="24">
        <f t="shared" si="52"/>
        <v>6</v>
      </c>
      <c r="Y35" s="13">
        <v>5</v>
      </c>
      <c r="Z35" s="14">
        <f t="shared" si="42"/>
        <v>5</v>
      </c>
      <c r="AA35" s="22">
        <f t="shared" si="53"/>
        <v>5</v>
      </c>
      <c r="AB35" s="24">
        <f t="shared" si="54"/>
        <v>5</v>
      </c>
    </row>
    <row r="36" spans="1:28" s="13" customFormat="1" x14ac:dyDescent="0.25">
      <c r="A36" s="41" t="str">
        <f>Specs!A36</f>
        <v>eSHRUBS_PRIMARY_LAYER_PERCENT_COVER</v>
      </c>
      <c r="B36" s="5"/>
      <c r="C36" s="9"/>
      <c r="D36" s="10"/>
      <c r="E36" s="13">
        <v>21.6</v>
      </c>
      <c r="F36" s="14">
        <f t="shared" si="28"/>
        <v>21.6</v>
      </c>
      <c r="G36" s="22">
        <f t="shared" si="28"/>
        <v>21.6</v>
      </c>
      <c r="H36" s="24">
        <f t="shared" si="28"/>
        <v>21.6</v>
      </c>
      <c r="I36" s="13">
        <v>70</v>
      </c>
      <c r="J36" s="14">
        <f t="shared" si="30"/>
        <v>70</v>
      </c>
      <c r="K36" s="22">
        <f t="shared" si="45"/>
        <v>70</v>
      </c>
      <c r="L36" s="24">
        <f t="shared" si="46"/>
        <v>70</v>
      </c>
      <c r="M36" s="13">
        <v>2</v>
      </c>
      <c r="N36" s="14">
        <f t="shared" si="33"/>
        <v>2</v>
      </c>
      <c r="O36" s="22">
        <f t="shared" si="47"/>
        <v>2</v>
      </c>
      <c r="P36" s="24">
        <f t="shared" si="48"/>
        <v>2</v>
      </c>
      <c r="Q36" s="13">
        <v>10</v>
      </c>
      <c r="R36" s="14">
        <f t="shared" si="36"/>
        <v>10</v>
      </c>
      <c r="S36" s="22">
        <f t="shared" si="49"/>
        <v>10</v>
      </c>
      <c r="T36" s="24">
        <f t="shared" si="50"/>
        <v>10</v>
      </c>
      <c r="U36" s="13">
        <v>30</v>
      </c>
      <c r="V36" s="14">
        <f t="shared" si="39"/>
        <v>30</v>
      </c>
      <c r="W36" s="22">
        <f t="shared" si="51"/>
        <v>30</v>
      </c>
      <c r="X36" s="24">
        <f t="shared" si="52"/>
        <v>30</v>
      </c>
      <c r="Y36" s="13">
        <v>80</v>
      </c>
      <c r="Z36" s="14">
        <f t="shared" si="42"/>
        <v>80</v>
      </c>
      <c r="AA36" s="22">
        <f t="shared" si="53"/>
        <v>80</v>
      </c>
      <c r="AB36" s="24">
        <f t="shared" si="54"/>
        <v>80</v>
      </c>
    </row>
    <row r="37" spans="1:28" s="13" customFormat="1" x14ac:dyDescent="0.25">
      <c r="A37" s="41" t="str">
        <f>Specs!A37</f>
        <v>eSHRUBS_PRIMARY_LAYER_PERCENT_LIVE</v>
      </c>
      <c r="B37" s="5"/>
      <c r="C37" s="9"/>
      <c r="D37" s="10"/>
      <c r="E37" s="13">
        <v>85</v>
      </c>
      <c r="F37" s="14">
        <f t="shared" si="28"/>
        <v>85</v>
      </c>
      <c r="G37" s="22">
        <f t="shared" si="28"/>
        <v>85</v>
      </c>
      <c r="H37" s="24">
        <f t="shared" si="28"/>
        <v>85</v>
      </c>
      <c r="I37" s="13">
        <v>85</v>
      </c>
      <c r="J37" s="14">
        <f t="shared" si="30"/>
        <v>85</v>
      </c>
      <c r="K37" s="22">
        <f t="shared" si="45"/>
        <v>85</v>
      </c>
      <c r="L37" s="24">
        <f t="shared" si="46"/>
        <v>85</v>
      </c>
      <c r="M37" s="13">
        <v>100</v>
      </c>
      <c r="N37" s="14">
        <f t="shared" si="33"/>
        <v>100</v>
      </c>
      <c r="O37" s="22">
        <f t="shared" si="47"/>
        <v>100</v>
      </c>
      <c r="P37" s="24">
        <f t="shared" si="48"/>
        <v>100</v>
      </c>
      <c r="Q37" s="13">
        <v>90</v>
      </c>
      <c r="R37" s="14">
        <f t="shared" si="36"/>
        <v>90</v>
      </c>
      <c r="S37" s="22">
        <f t="shared" si="49"/>
        <v>90</v>
      </c>
      <c r="T37" s="24">
        <f t="shared" si="50"/>
        <v>90</v>
      </c>
      <c r="U37" s="13">
        <v>85</v>
      </c>
      <c r="V37" s="14">
        <f t="shared" si="39"/>
        <v>85</v>
      </c>
      <c r="W37" s="22">
        <f t="shared" si="51"/>
        <v>85</v>
      </c>
      <c r="X37" s="24">
        <f t="shared" si="52"/>
        <v>85</v>
      </c>
      <c r="Y37" s="13">
        <v>90</v>
      </c>
      <c r="Z37" s="14">
        <f t="shared" si="42"/>
        <v>90</v>
      </c>
      <c r="AA37" s="22">
        <f t="shared" si="53"/>
        <v>90</v>
      </c>
      <c r="AB37" s="24">
        <f t="shared" si="54"/>
        <v>90</v>
      </c>
    </row>
    <row r="38" spans="1:28" s="13" customFormat="1" x14ac:dyDescent="0.25">
      <c r="A38" s="41" t="str">
        <f>Specs!A38</f>
        <v>eSHRUBS_SECONDARY_LAYER_HEIGHT</v>
      </c>
      <c r="B38" s="5"/>
      <c r="C38" s="9"/>
      <c r="D38" s="10"/>
      <c r="E38" s="13">
        <v>0.3</v>
      </c>
      <c r="F38" s="14">
        <f t="shared" si="28"/>
        <v>0.3</v>
      </c>
      <c r="G38" s="22">
        <f t="shared" si="28"/>
        <v>0.3</v>
      </c>
      <c r="H38" s="24">
        <f t="shared" si="28"/>
        <v>0.3</v>
      </c>
      <c r="I38" s="13">
        <v>2</v>
      </c>
      <c r="J38" s="14">
        <f t="shared" si="30"/>
        <v>2</v>
      </c>
      <c r="K38" s="22">
        <f t="shared" si="45"/>
        <v>2</v>
      </c>
      <c r="L38" s="24">
        <f t="shared" si="46"/>
        <v>2</v>
      </c>
      <c r="N38" s="14">
        <f t="shared" si="33"/>
        <v>0</v>
      </c>
      <c r="O38" s="22">
        <f t="shared" si="47"/>
        <v>0</v>
      </c>
      <c r="P38" s="24">
        <f t="shared" si="48"/>
        <v>0</v>
      </c>
      <c r="Q38" s="13">
        <v>1</v>
      </c>
      <c r="R38" s="14">
        <f t="shared" si="36"/>
        <v>1</v>
      </c>
      <c r="S38" s="22">
        <f t="shared" si="49"/>
        <v>1</v>
      </c>
      <c r="T38" s="24">
        <f t="shared" si="50"/>
        <v>1</v>
      </c>
      <c r="V38" s="14">
        <f t="shared" si="39"/>
        <v>0</v>
      </c>
      <c r="W38" s="22">
        <f t="shared" si="51"/>
        <v>0</v>
      </c>
      <c r="X38" s="24">
        <f t="shared" si="52"/>
        <v>0</v>
      </c>
      <c r="Z38" s="14">
        <f t="shared" si="42"/>
        <v>0</v>
      </c>
      <c r="AA38" s="22">
        <f t="shared" si="53"/>
        <v>0</v>
      </c>
      <c r="AB38" s="24">
        <f t="shared" si="54"/>
        <v>0</v>
      </c>
    </row>
    <row r="39" spans="1:28" s="13" customFormat="1" x14ac:dyDescent="0.25">
      <c r="A39" s="41" t="str">
        <f>Specs!A39</f>
        <v>eSHRUBS_SECONDARY_LAYER_PERCENT_COVER</v>
      </c>
      <c r="B39" s="5"/>
      <c r="C39" s="9"/>
      <c r="D39" s="10"/>
      <c r="E39" s="13">
        <v>1.2</v>
      </c>
      <c r="F39" s="14">
        <f t="shared" si="28"/>
        <v>1.2</v>
      </c>
      <c r="G39" s="22">
        <f t="shared" si="28"/>
        <v>1.2</v>
      </c>
      <c r="H39" s="24">
        <f t="shared" si="28"/>
        <v>1.2</v>
      </c>
      <c r="I39" s="13">
        <v>5</v>
      </c>
      <c r="J39" s="14">
        <f t="shared" si="30"/>
        <v>5</v>
      </c>
      <c r="K39" s="22">
        <f t="shared" si="45"/>
        <v>5</v>
      </c>
      <c r="L39" s="24">
        <f t="shared" si="46"/>
        <v>5</v>
      </c>
      <c r="N39" s="14">
        <f t="shared" si="33"/>
        <v>0</v>
      </c>
      <c r="O39" s="22">
        <f t="shared" si="47"/>
        <v>0</v>
      </c>
      <c r="P39" s="24">
        <f t="shared" si="48"/>
        <v>0</v>
      </c>
      <c r="Q39" s="13">
        <v>20</v>
      </c>
      <c r="R39" s="14">
        <f t="shared" si="36"/>
        <v>20</v>
      </c>
      <c r="S39" s="22">
        <f t="shared" si="49"/>
        <v>20</v>
      </c>
      <c r="T39" s="24">
        <f t="shared" si="50"/>
        <v>20</v>
      </c>
      <c r="V39" s="14">
        <f t="shared" si="39"/>
        <v>0</v>
      </c>
      <c r="W39" s="22">
        <f t="shared" si="51"/>
        <v>0</v>
      </c>
      <c r="X39" s="24">
        <f t="shared" si="52"/>
        <v>0</v>
      </c>
      <c r="Z39" s="14">
        <f t="shared" si="42"/>
        <v>0</v>
      </c>
      <c r="AA39" s="22">
        <f t="shared" si="53"/>
        <v>0</v>
      </c>
      <c r="AB39" s="24">
        <f t="shared" si="54"/>
        <v>0</v>
      </c>
    </row>
    <row r="40" spans="1:28" s="13" customFormat="1" x14ac:dyDescent="0.25">
      <c r="A40" s="41" t="str">
        <f>Specs!A40</f>
        <v>eSHRUBS_SECONDARY_LAYER_PERCENT_LIVE</v>
      </c>
      <c r="B40" s="5"/>
      <c r="C40" s="9"/>
      <c r="D40" s="10"/>
      <c r="E40" s="13">
        <v>95</v>
      </c>
      <c r="F40" s="14">
        <f t="shared" si="28"/>
        <v>95</v>
      </c>
      <c r="G40" s="22">
        <f t="shared" si="28"/>
        <v>95</v>
      </c>
      <c r="H40" s="24">
        <f t="shared" si="28"/>
        <v>95</v>
      </c>
      <c r="I40" s="13">
        <v>85</v>
      </c>
      <c r="J40" s="14">
        <f t="shared" si="30"/>
        <v>85</v>
      </c>
      <c r="K40" s="22">
        <f t="shared" si="45"/>
        <v>85</v>
      </c>
      <c r="L40" s="24">
        <f t="shared" si="46"/>
        <v>85</v>
      </c>
      <c r="N40" s="14">
        <f t="shared" si="33"/>
        <v>0</v>
      </c>
      <c r="O40" s="22">
        <f t="shared" si="47"/>
        <v>0</v>
      </c>
      <c r="P40" s="24">
        <f t="shared" si="48"/>
        <v>0</v>
      </c>
      <c r="Q40" s="13">
        <v>90</v>
      </c>
      <c r="R40" s="14">
        <f t="shared" si="36"/>
        <v>90</v>
      </c>
      <c r="S40" s="22">
        <f t="shared" si="49"/>
        <v>90</v>
      </c>
      <c r="T40" s="24">
        <f t="shared" si="50"/>
        <v>90</v>
      </c>
      <c r="V40" s="14">
        <f t="shared" si="39"/>
        <v>0</v>
      </c>
      <c r="W40" s="22">
        <f t="shared" si="51"/>
        <v>0</v>
      </c>
      <c r="X40" s="24">
        <f t="shared" si="52"/>
        <v>0</v>
      </c>
      <c r="Z40" s="14">
        <f t="shared" si="42"/>
        <v>0</v>
      </c>
      <c r="AA40" s="22">
        <f t="shared" si="53"/>
        <v>0</v>
      </c>
      <c r="AB40" s="24">
        <f t="shared" si="54"/>
        <v>0</v>
      </c>
    </row>
    <row r="41" spans="1:28" s="13" customFormat="1" x14ac:dyDescent="0.25">
      <c r="A41" s="41" t="str">
        <f>Specs!A41</f>
        <v>eHERBACEOUS_PRIMARY_LAYER_HEIGHT</v>
      </c>
      <c r="B41" s="5"/>
      <c r="C41" s="9"/>
      <c r="D41" s="10"/>
      <c r="E41" s="13">
        <v>0.9</v>
      </c>
      <c r="F41" s="14">
        <f t="shared" si="28"/>
        <v>0.9</v>
      </c>
      <c r="G41" s="22">
        <f t="shared" si="28"/>
        <v>0.9</v>
      </c>
      <c r="H41" s="24">
        <f t="shared" si="28"/>
        <v>0.9</v>
      </c>
      <c r="J41" s="14">
        <f t="shared" si="30"/>
        <v>0</v>
      </c>
      <c r="K41" s="22">
        <f t="shared" si="45"/>
        <v>0</v>
      </c>
      <c r="L41" s="24">
        <f t="shared" si="46"/>
        <v>0</v>
      </c>
      <c r="M41" s="13">
        <v>2</v>
      </c>
      <c r="N41" s="14">
        <f t="shared" si="33"/>
        <v>2</v>
      </c>
      <c r="O41" s="22">
        <f t="shared" si="47"/>
        <v>2</v>
      </c>
      <c r="P41" s="24">
        <f t="shared" si="48"/>
        <v>2</v>
      </c>
      <c r="Q41" s="13">
        <v>1</v>
      </c>
      <c r="R41" s="14">
        <f t="shared" si="36"/>
        <v>1</v>
      </c>
      <c r="S41" s="22">
        <f t="shared" si="49"/>
        <v>1</v>
      </c>
      <c r="T41" s="24">
        <f t="shared" si="50"/>
        <v>1</v>
      </c>
      <c r="U41" s="13">
        <v>2.5</v>
      </c>
      <c r="V41" s="14">
        <f t="shared" si="39"/>
        <v>2.5</v>
      </c>
      <c r="W41" s="22">
        <f t="shared" si="51"/>
        <v>2.5</v>
      </c>
      <c r="X41" s="24">
        <f t="shared" si="52"/>
        <v>2.5</v>
      </c>
      <c r="Y41" s="13">
        <v>2</v>
      </c>
      <c r="Z41" s="14">
        <f t="shared" si="42"/>
        <v>2</v>
      </c>
      <c r="AA41" s="22">
        <f t="shared" si="53"/>
        <v>2</v>
      </c>
      <c r="AB41" s="24">
        <f t="shared" si="54"/>
        <v>2</v>
      </c>
    </row>
    <row r="42" spans="1:28" s="13" customFormat="1" x14ac:dyDescent="0.25">
      <c r="A42" s="41" t="str">
        <f>Specs!A42</f>
        <v>eHERBACEOUS_PRIMARY_LAYER_LOADING</v>
      </c>
      <c r="B42" s="5"/>
      <c r="C42" s="9">
        <v>1.25</v>
      </c>
      <c r="D42" s="10"/>
      <c r="E42" s="13">
        <v>0.1</v>
      </c>
      <c r="F42" s="14">
        <f t="shared" si="28"/>
        <v>0.1</v>
      </c>
      <c r="G42" s="22">
        <f>F42*$C42</f>
        <v>0.125</v>
      </c>
      <c r="H42" s="24">
        <f t="shared" si="28"/>
        <v>0.125</v>
      </c>
      <c r="J42" s="14">
        <f t="shared" si="30"/>
        <v>0</v>
      </c>
      <c r="K42" s="22">
        <f>J42*$C42</f>
        <v>0</v>
      </c>
      <c r="L42" s="24">
        <f t="shared" si="46"/>
        <v>0</v>
      </c>
      <c r="M42" s="13">
        <v>1</v>
      </c>
      <c r="N42" s="14">
        <f t="shared" si="33"/>
        <v>1</v>
      </c>
      <c r="O42" s="22">
        <f>N42*$C42</f>
        <v>1.25</v>
      </c>
      <c r="P42" s="24">
        <f t="shared" si="48"/>
        <v>1.25</v>
      </c>
      <c r="Q42" s="13">
        <v>0.01</v>
      </c>
      <c r="R42" s="14">
        <f t="shared" si="36"/>
        <v>0.01</v>
      </c>
      <c r="S42" s="22">
        <f>R42*$C42</f>
        <v>1.2500000000000001E-2</v>
      </c>
      <c r="T42" s="24">
        <f t="shared" si="50"/>
        <v>1.2500000000000001E-2</v>
      </c>
      <c r="U42" s="13">
        <v>0.4</v>
      </c>
      <c r="V42" s="14">
        <f t="shared" si="39"/>
        <v>0.4</v>
      </c>
      <c r="W42" s="22">
        <f>V42*$C42</f>
        <v>0.5</v>
      </c>
      <c r="X42" s="24">
        <f t="shared" si="52"/>
        <v>0.5</v>
      </c>
      <c r="Y42" s="13">
        <v>0.1</v>
      </c>
      <c r="Z42" s="14">
        <f t="shared" si="42"/>
        <v>0.1</v>
      </c>
      <c r="AA42" s="22">
        <f>Z42*$C42</f>
        <v>0.125</v>
      </c>
      <c r="AB42" s="24">
        <f t="shared" si="54"/>
        <v>0.125</v>
      </c>
    </row>
    <row r="43" spans="1:28" s="13" customFormat="1" x14ac:dyDescent="0.25">
      <c r="A43" s="41" t="str">
        <f>Specs!A43</f>
        <v>eHERBACEOUS_PRIMARY_LAYER_PERCENT_COVER</v>
      </c>
      <c r="B43" s="5"/>
      <c r="C43" s="9">
        <v>1.25</v>
      </c>
      <c r="D43" s="10"/>
      <c r="E43" s="13">
        <v>0.7</v>
      </c>
      <c r="F43" s="14">
        <f t="shared" ref="F43:H94" si="55">E43</f>
        <v>0.7</v>
      </c>
      <c r="G43" s="22">
        <f>F43*$C43</f>
        <v>0.875</v>
      </c>
      <c r="H43" s="24">
        <f t="shared" si="28"/>
        <v>0.875</v>
      </c>
      <c r="J43" s="14">
        <f t="shared" si="30"/>
        <v>0</v>
      </c>
      <c r="K43" s="22">
        <f>J43*$C43</f>
        <v>0</v>
      </c>
      <c r="L43" s="24">
        <f t="shared" si="46"/>
        <v>0</v>
      </c>
      <c r="M43" s="13">
        <v>90</v>
      </c>
      <c r="N43" s="14">
        <f t="shared" si="33"/>
        <v>90</v>
      </c>
      <c r="O43" s="22">
        <f>N43*$C43</f>
        <v>112.5</v>
      </c>
      <c r="P43" s="24">
        <f t="shared" si="48"/>
        <v>112.5</v>
      </c>
      <c r="Q43" s="13">
        <v>2</v>
      </c>
      <c r="R43" s="14">
        <f t="shared" si="36"/>
        <v>2</v>
      </c>
      <c r="S43" s="22">
        <f>R43*$C43</f>
        <v>2.5</v>
      </c>
      <c r="T43" s="24">
        <f t="shared" si="50"/>
        <v>2.5</v>
      </c>
      <c r="U43" s="13">
        <v>30</v>
      </c>
      <c r="V43" s="14">
        <f t="shared" si="39"/>
        <v>30</v>
      </c>
      <c r="W43" s="22">
        <f>V43*$C43</f>
        <v>37.5</v>
      </c>
      <c r="X43" s="24">
        <f t="shared" si="52"/>
        <v>37.5</v>
      </c>
      <c r="Y43" s="13">
        <v>20</v>
      </c>
      <c r="Z43" s="14">
        <f t="shared" si="42"/>
        <v>20</v>
      </c>
      <c r="AA43" s="22">
        <f>Z43*$C43</f>
        <v>25</v>
      </c>
      <c r="AB43" s="24">
        <f t="shared" si="54"/>
        <v>25</v>
      </c>
    </row>
    <row r="44" spans="1:28" s="13" customFormat="1" x14ac:dyDescent="0.25">
      <c r="A44" s="41" t="str">
        <f>Specs!A44</f>
        <v>eHERBACEOUS_PRIMARY_LAYER_PERCENT_LIVE</v>
      </c>
      <c r="B44" s="5"/>
      <c r="C44" s="9"/>
      <c r="D44" s="10"/>
      <c r="E44" s="13">
        <v>95</v>
      </c>
      <c r="F44" s="14">
        <f t="shared" si="55"/>
        <v>95</v>
      </c>
      <c r="G44" s="22">
        <f t="shared" si="55"/>
        <v>95</v>
      </c>
      <c r="H44" s="24">
        <f t="shared" si="28"/>
        <v>95</v>
      </c>
      <c r="J44" s="14">
        <f t="shared" si="30"/>
        <v>0</v>
      </c>
      <c r="K44" s="22">
        <f t="shared" ref="K44:K45" si="56">J44</f>
        <v>0</v>
      </c>
      <c r="L44" s="24">
        <f t="shared" si="46"/>
        <v>0</v>
      </c>
      <c r="M44" s="13">
        <v>85</v>
      </c>
      <c r="N44" s="14">
        <f t="shared" si="33"/>
        <v>85</v>
      </c>
      <c r="O44" s="22">
        <f t="shared" ref="O44:O45" si="57">N44</f>
        <v>85</v>
      </c>
      <c r="P44" s="24">
        <f t="shared" si="48"/>
        <v>85</v>
      </c>
      <c r="Q44" s="13">
        <v>90</v>
      </c>
      <c r="R44" s="14">
        <f t="shared" si="36"/>
        <v>90</v>
      </c>
      <c r="S44" s="22">
        <f t="shared" ref="S44:S45" si="58">R44</f>
        <v>90</v>
      </c>
      <c r="T44" s="24">
        <f t="shared" si="50"/>
        <v>90</v>
      </c>
      <c r="U44" s="13">
        <v>80</v>
      </c>
      <c r="V44" s="14">
        <f t="shared" si="39"/>
        <v>80</v>
      </c>
      <c r="W44" s="22">
        <f t="shared" ref="W44:W45" si="59">V44</f>
        <v>80</v>
      </c>
      <c r="X44" s="24">
        <f t="shared" si="52"/>
        <v>80</v>
      </c>
      <c r="Y44" s="13">
        <v>60</v>
      </c>
      <c r="Z44" s="14">
        <f t="shared" si="42"/>
        <v>60</v>
      </c>
      <c r="AA44" s="22">
        <f t="shared" ref="AA44:AA45" si="60">Z44</f>
        <v>60</v>
      </c>
      <c r="AB44" s="24">
        <f t="shared" si="54"/>
        <v>60</v>
      </c>
    </row>
    <row r="45" spans="1:28" s="13" customFormat="1" x14ac:dyDescent="0.25">
      <c r="A45" s="41" t="str">
        <f>Specs!A45</f>
        <v>eHERBACEOUS_SECONDARY_LAYER_HEIGHT</v>
      </c>
      <c r="B45" s="5"/>
      <c r="C45" s="9"/>
      <c r="D45" s="10"/>
      <c r="E45" s="13">
        <v>0.9</v>
      </c>
      <c r="F45" s="14">
        <f t="shared" si="55"/>
        <v>0.9</v>
      </c>
      <c r="G45" s="22">
        <f t="shared" si="55"/>
        <v>0.9</v>
      </c>
      <c r="H45" s="24">
        <f t="shared" si="28"/>
        <v>0.9</v>
      </c>
      <c r="J45" s="14">
        <f t="shared" si="30"/>
        <v>0</v>
      </c>
      <c r="K45" s="22">
        <f t="shared" si="56"/>
        <v>0</v>
      </c>
      <c r="L45" s="24">
        <f t="shared" si="46"/>
        <v>0</v>
      </c>
      <c r="M45" s="13">
        <v>1</v>
      </c>
      <c r="N45" s="14">
        <f t="shared" si="33"/>
        <v>1</v>
      </c>
      <c r="O45" s="22">
        <f t="shared" si="57"/>
        <v>1</v>
      </c>
      <c r="P45" s="24">
        <f t="shared" si="48"/>
        <v>1</v>
      </c>
      <c r="Q45" s="13">
        <v>0.5</v>
      </c>
      <c r="R45" s="14">
        <f t="shared" si="36"/>
        <v>0.5</v>
      </c>
      <c r="S45" s="22">
        <f t="shared" si="58"/>
        <v>0.5</v>
      </c>
      <c r="T45" s="24">
        <f t="shared" si="50"/>
        <v>0.5</v>
      </c>
      <c r="V45" s="14">
        <f t="shared" si="39"/>
        <v>0</v>
      </c>
      <c r="W45" s="22">
        <f t="shared" si="59"/>
        <v>0</v>
      </c>
      <c r="X45" s="24">
        <f t="shared" si="52"/>
        <v>0</v>
      </c>
      <c r="Y45" s="13">
        <v>1</v>
      </c>
      <c r="Z45" s="14">
        <f t="shared" si="42"/>
        <v>1</v>
      </c>
      <c r="AA45" s="22">
        <f t="shared" si="60"/>
        <v>1</v>
      </c>
      <c r="AB45" s="24">
        <f t="shared" si="54"/>
        <v>1</v>
      </c>
    </row>
    <row r="46" spans="1:28" s="13" customFormat="1" x14ac:dyDescent="0.25">
      <c r="A46" s="41" t="str">
        <f>Specs!A46</f>
        <v>eHERBACEOUS_SECONDARY_LAYER_LOADING</v>
      </c>
      <c r="B46" s="5"/>
      <c r="C46" s="9">
        <v>1.25</v>
      </c>
      <c r="D46" s="10"/>
      <c r="E46" s="13">
        <v>0.1</v>
      </c>
      <c r="F46" s="14">
        <f t="shared" si="55"/>
        <v>0.1</v>
      </c>
      <c r="G46" s="22">
        <f>F46*$C46</f>
        <v>0.125</v>
      </c>
      <c r="H46" s="24">
        <f t="shared" ref="H46:H48" si="61">G46</f>
        <v>0.125</v>
      </c>
      <c r="J46" s="14">
        <f t="shared" si="30"/>
        <v>0</v>
      </c>
      <c r="K46" s="22">
        <f>J46*$C46</f>
        <v>0</v>
      </c>
      <c r="L46" s="24">
        <f t="shared" si="46"/>
        <v>0</v>
      </c>
      <c r="M46" s="13">
        <v>0.01</v>
      </c>
      <c r="N46" s="14">
        <f t="shared" si="33"/>
        <v>0.01</v>
      </c>
      <c r="O46" s="22">
        <f>N46*$C46</f>
        <v>1.2500000000000001E-2</v>
      </c>
      <c r="P46" s="24">
        <f t="shared" si="48"/>
        <v>1.2500000000000001E-2</v>
      </c>
      <c r="Q46" s="13">
        <v>0.02</v>
      </c>
      <c r="R46" s="14">
        <f t="shared" si="36"/>
        <v>0.02</v>
      </c>
      <c r="S46" s="22">
        <f>R46*$C46</f>
        <v>2.5000000000000001E-2</v>
      </c>
      <c r="T46" s="24">
        <f t="shared" si="50"/>
        <v>2.5000000000000001E-2</v>
      </c>
      <c r="V46" s="14">
        <f t="shared" si="39"/>
        <v>0</v>
      </c>
      <c r="W46" s="22">
        <f>V46*$C46</f>
        <v>0</v>
      </c>
      <c r="X46" s="24">
        <f t="shared" si="52"/>
        <v>0</v>
      </c>
      <c r="Y46" s="13">
        <v>0.1</v>
      </c>
      <c r="Z46" s="14">
        <f t="shared" si="42"/>
        <v>0.1</v>
      </c>
      <c r="AA46" s="22">
        <f>Z46*$C46</f>
        <v>0.125</v>
      </c>
      <c r="AB46" s="24">
        <f t="shared" si="54"/>
        <v>0.125</v>
      </c>
    </row>
    <row r="47" spans="1:28" s="13" customFormat="1" x14ac:dyDescent="0.25">
      <c r="A47" s="41" t="str">
        <f>Specs!A47</f>
        <v>eHERBACEOUS_SECONDARY_LAYER_PERCENT_COVER</v>
      </c>
      <c r="B47" s="5"/>
      <c r="C47" s="9">
        <v>1.25</v>
      </c>
      <c r="D47" s="10"/>
      <c r="E47" s="13">
        <v>0.2</v>
      </c>
      <c r="F47" s="14">
        <f t="shared" si="55"/>
        <v>0.2</v>
      </c>
      <c r="G47" s="22">
        <f>F47*$C47</f>
        <v>0.25</v>
      </c>
      <c r="H47" s="24">
        <f t="shared" si="61"/>
        <v>0.25</v>
      </c>
      <c r="J47" s="14">
        <f t="shared" si="30"/>
        <v>0</v>
      </c>
      <c r="K47" s="22">
        <f>J47*$C47</f>
        <v>0</v>
      </c>
      <c r="L47" s="24">
        <f t="shared" si="46"/>
        <v>0</v>
      </c>
      <c r="M47" s="13">
        <v>8</v>
      </c>
      <c r="N47" s="14">
        <f t="shared" si="33"/>
        <v>8</v>
      </c>
      <c r="O47" s="22">
        <f>N47*$C47</f>
        <v>10</v>
      </c>
      <c r="P47" s="24">
        <f t="shared" si="48"/>
        <v>10</v>
      </c>
      <c r="Q47" s="13">
        <v>5</v>
      </c>
      <c r="R47" s="14">
        <f t="shared" si="36"/>
        <v>5</v>
      </c>
      <c r="S47" s="22">
        <f>R47*$C47</f>
        <v>6.25</v>
      </c>
      <c r="T47" s="24">
        <f t="shared" si="50"/>
        <v>6.25</v>
      </c>
      <c r="V47" s="14">
        <f t="shared" si="39"/>
        <v>0</v>
      </c>
      <c r="W47" s="22">
        <f>V47*$C47</f>
        <v>0</v>
      </c>
      <c r="X47" s="24">
        <f t="shared" si="52"/>
        <v>0</v>
      </c>
      <c r="Y47" s="13">
        <v>20</v>
      </c>
      <c r="Z47" s="14">
        <f t="shared" si="42"/>
        <v>20</v>
      </c>
      <c r="AA47" s="22">
        <f>Z47*$C47</f>
        <v>25</v>
      </c>
      <c r="AB47" s="24">
        <f t="shared" si="54"/>
        <v>25</v>
      </c>
    </row>
    <row r="48" spans="1:28" s="13" customFormat="1" x14ac:dyDescent="0.25">
      <c r="A48" s="41" t="str">
        <f>Specs!A48</f>
        <v>eHERBACEOUS_SECONDARY_LAYER_PERCENT_LIVE</v>
      </c>
      <c r="B48" s="5"/>
      <c r="C48" s="9"/>
      <c r="D48" s="10"/>
      <c r="E48" s="13">
        <v>85</v>
      </c>
      <c r="F48" s="14">
        <f t="shared" si="55"/>
        <v>85</v>
      </c>
      <c r="G48" s="22">
        <f t="shared" si="55"/>
        <v>85</v>
      </c>
      <c r="H48" s="24">
        <f t="shared" si="61"/>
        <v>85</v>
      </c>
      <c r="J48" s="14">
        <f t="shared" si="30"/>
        <v>0</v>
      </c>
      <c r="K48" s="22">
        <f t="shared" ref="K48" si="62">J48</f>
        <v>0</v>
      </c>
      <c r="L48" s="24">
        <f t="shared" si="46"/>
        <v>0</v>
      </c>
      <c r="M48" s="13">
        <v>70</v>
      </c>
      <c r="N48" s="14">
        <f t="shared" si="33"/>
        <v>70</v>
      </c>
      <c r="O48" s="22">
        <f t="shared" ref="O48" si="63">N48</f>
        <v>70</v>
      </c>
      <c r="P48" s="24">
        <f t="shared" si="48"/>
        <v>70</v>
      </c>
      <c r="Q48" s="13">
        <v>90</v>
      </c>
      <c r="R48" s="14">
        <f t="shared" si="36"/>
        <v>90</v>
      </c>
      <c r="S48" s="22">
        <f t="shared" ref="S48" si="64">R48</f>
        <v>90</v>
      </c>
      <c r="T48" s="24">
        <f t="shared" si="50"/>
        <v>90</v>
      </c>
      <c r="V48" s="14">
        <f t="shared" si="39"/>
        <v>0</v>
      </c>
      <c r="W48" s="22">
        <f t="shared" ref="W48" si="65">V48</f>
        <v>0</v>
      </c>
      <c r="X48" s="24">
        <f t="shared" si="52"/>
        <v>0</v>
      </c>
      <c r="Y48" s="13">
        <v>60</v>
      </c>
      <c r="Z48" s="14">
        <f t="shared" si="42"/>
        <v>60</v>
      </c>
      <c r="AA48" s="22">
        <f t="shared" ref="AA48" si="66">Z48</f>
        <v>60</v>
      </c>
      <c r="AB48" s="24">
        <f t="shared" si="54"/>
        <v>60</v>
      </c>
    </row>
    <row r="49" spans="1:28" s="13" customFormat="1" x14ac:dyDescent="0.25">
      <c r="A49" s="41" t="str">
        <f>Specs!A49</f>
        <v>eWOODY_FUEL_ALL_DOWNED_WOODY_FUEL_DEPTH</v>
      </c>
      <c r="B49" s="5"/>
      <c r="C49" s="9">
        <v>1.25</v>
      </c>
      <c r="D49" s="10">
        <v>1.25</v>
      </c>
      <c r="E49" s="13">
        <v>4</v>
      </c>
      <c r="F49" s="14">
        <f t="shared" si="55"/>
        <v>4</v>
      </c>
      <c r="G49" s="22">
        <f>F49*$C49</f>
        <v>5</v>
      </c>
      <c r="H49" s="24">
        <f t="shared" ref="H49" si="67">G49*$D49</f>
        <v>6.25</v>
      </c>
      <c r="I49" s="13">
        <v>1</v>
      </c>
      <c r="J49" s="14">
        <f t="shared" si="30"/>
        <v>1</v>
      </c>
      <c r="K49" s="22">
        <f>J49*$C49</f>
        <v>1.25</v>
      </c>
      <c r="L49" s="24">
        <f t="shared" ref="L49" si="68">K49*$D49</f>
        <v>1.5625</v>
      </c>
      <c r="N49" s="14">
        <f t="shared" si="33"/>
        <v>0</v>
      </c>
      <c r="O49" s="22">
        <f>N49*$C49</f>
        <v>0</v>
      </c>
      <c r="P49" s="24">
        <f t="shared" ref="P49" si="69">O49*$D49</f>
        <v>0</v>
      </c>
      <c r="Q49" s="13">
        <v>0.5</v>
      </c>
      <c r="R49" s="14">
        <f t="shared" si="36"/>
        <v>0.5</v>
      </c>
      <c r="S49" s="22">
        <f>R49*$C49</f>
        <v>0.625</v>
      </c>
      <c r="T49" s="24">
        <f t="shared" ref="T49" si="70">S49*$D49</f>
        <v>0.78125</v>
      </c>
      <c r="U49" s="13">
        <v>1</v>
      </c>
      <c r="V49" s="14">
        <f t="shared" si="39"/>
        <v>1</v>
      </c>
      <c r="W49" s="22">
        <f>V49*$C49</f>
        <v>1.25</v>
      </c>
      <c r="X49" s="24">
        <f t="shared" ref="X49" si="71">W49*$D49</f>
        <v>1.5625</v>
      </c>
      <c r="Y49" s="13">
        <v>0.5</v>
      </c>
      <c r="Z49" s="14">
        <f t="shared" si="42"/>
        <v>0.5</v>
      </c>
      <c r="AA49" s="22">
        <f>Z49*$C49</f>
        <v>0.625</v>
      </c>
      <c r="AB49" s="24">
        <f t="shared" ref="AB49" si="72">AA49*$D49</f>
        <v>0.78125</v>
      </c>
    </row>
    <row r="50" spans="1:28" s="13" customFormat="1" x14ac:dyDescent="0.25">
      <c r="A50" s="41" t="str">
        <f>Specs!A50</f>
        <v>eWOODY_FUEL_ALL_DOWNED_WOODY_FUEL_TOTAL_PERCENT_COVER</v>
      </c>
      <c r="B50" s="5"/>
      <c r="C50" s="9">
        <v>1.25</v>
      </c>
      <c r="D50" s="10">
        <v>1.25</v>
      </c>
      <c r="E50" s="13">
        <v>70</v>
      </c>
      <c r="F50" s="14">
        <f t="shared" si="55"/>
        <v>70</v>
      </c>
      <c r="G50" s="22">
        <f>MAX(100,F50*$C50)</f>
        <v>100</v>
      </c>
      <c r="H50" s="24">
        <f>MAX(100,G50*$D50)</f>
        <v>125</v>
      </c>
      <c r="I50" s="13">
        <v>50</v>
      </c>
      <c r="J50" s="14">
        <f t="shared" si="30"/>
        <v>50</v>
      </c>
      <c r="K50" s="22">
        <f>MAX(100,J50*$C50)</f>
        <v>100</v>
      </c>
      <c r="L50" s="24">
        <f>MAX(100,K50*$D50)</f>
        <v>125</v>
      </c>
      <c r="N50" s="14">
        <f t="shared" si="33"/>
        <v>0</v>
      </c>
      <c r="O50" s="22">
        <f>MAX(100,N50*$C50)</f>
        <v>100</v>
      </c>
      <c r="P50" s="24">
        <f>MAX(100,O50*$D50)</f>
        <v>125</v>
      </c>
      <c r="Q50" s="13">
        <v>30</v>
      </c>
      <c r="R50" s="14">
        <f t="shared" si="36"/>
        <v>30</v>
      </c>
      <c r="S50" s="22">
        <f>MAX(100,R50*$C50)</f>
        <v>100</v>
      </c>
      <c r="T50" s="24">
        <f>MAX(100,S50*$D50)</f>
        <v>125</v>
      </c>
      <c r="U50" s="13">
        <v>40</v>
      </c>
      <c r="V50" s="14">
        <f t="shared" si="39"/>
        <v>40</v>
      </c>
      <c r="W50" s="22">
        <f>MAX(100,V50*$C50)</f>
        <v>100</v>
      </c>
      <c r="X50" s="24">
        <f>MAX(100,W50*$D50)</f>
        <v>125</v>
      </c>
      <c r="Y50" s="13">
        <v>15</v>
      </c>
      <c r="Z50" s="14">
        <f t="shared" si="42"/>
        <v>15</v>
      </c>
      <c r="AA50" s="22">
        <f>MAX(100,Z50*$C50)</f>
        <v>100</v>
      </c>
      <c r="AB50" s="24">
        <f>MAX(100,AA50*$D50)</f>
        <v>125</v>
      </c>
    </row>
    <row r="51" spans="1:28" s="13" customFormat="1" x14ac:dyDescent="0.25">
      <c r="A51" s="41" t="str">
        <f>Specs!A51</f>
        <v>eWOODY_FUEL_SOUND_WOOD_LOADINGS_ZERO_TO_THREE_INCHES_ONE_TO_THREE_INCHES</v>
      </c>
      <c r="B51" s="5"/>
      <c r="C51" s="9">
        <v>1.25</v>
      </c>
      <c r="D51" s="10">
        <v>1.25</v>
      </c>
      <c r="E51" s="13">
        <v>2</v>
      </c>
      <c r="F51" s="14">
        <f t="shared" si="55"/>
        <v>2</v>
      </c>
      <c r="G51" s="22">
        <f>MAX(3,F51*$C51)</f>
        <v>3</v>
      </c>
      <c r="H51" s="24">
        <f>MAX(3,G51*$D51)</f>
        <v>3.75</v>
      </c>
      <c r="I51" s="13">
        <v>1</v>
      </c>
      <c r="J51" s="14">
        <f t="shared" si="30"/>
        <v>1</v>
      </c>
      <c r="K51" s="22">
        <f>MAX(3,J51*$C51)</f>
        <v>3</v>
      </c>
      <c r="L51" s="24">
        <f>MAX(3,K51*$D51)</f>
        <v>3.75</v>
      </c>
      <c r="N51" s="14">
        <f t="shared" si="33"/>
        <v>0</v>
      </c>
      <c r="O51" s="22">
        <f>MAX(3,N51*$C51)</f>
        <v>3</v>
      </c>
      <c r="P51" s="24">
        <f>MAX(3,O51*$D51)</f>
        <v>3.75</v>
      </c>
      <c r="Q51" s="13">
        <v>0.5</v>
      </c>
      <c r="R51" s="14">
        <f t="shared" si="36"/>
        <v>0.5</v>
      </c>
      <c r="S51" s="22">
        <f>MAX(3,R51*$C51)</f>
        <v>3</v>
      </c>
      <c r="T51" s="24">
        <f>MAX(3,S51*$D51)</f>
        <v>3.75</v>
      </c>
      <c r="U51" s="13">
        <v>1</v>
      </c>
      <c r="V51" s="14">
        <f t="shared" si="39"/>
        <v>1</v>
      </c>
      <c r="W51" s="22">
        <f>MAX(3,V51*$C51)</f>
        <v>3</v>
      </c>
      <c r="X51" s="24">
        <f>MAX(3,W51*$D51)</f>
        <v>3.75</v>
      </c>
      <c r="Y51" s="13">
        <v>0.3</v>
      </c>
      <c r="Z51" s="14">
        <f t="shared" si="42"/>
        <v>0.3</v>
      </c>
      <c r="AA51" s="22">
        <f>MAX(3,Z51*$C51)</f>
        <v>3</v>
      </c>
      <c r="AB51" s="24">
        <f>MAX(3,AA51*$D51)</f>
        <v>3.75</v>
      </c>
    </row>
    <row r="52" spans="1:28" s="13" customFormat="1" x14ac:dyDescent="0.25">
      <c r="A52" s="41" t="str">
        <f>Specs!A52</f>
        <v>eWOODY_FUEL_SOUND_WOOD_LOADINGS_ZERO_TO_THREE_INCHES_QUARTER_INCH_TO_ONE_INCH</v>
      </c>
      <c r="B52" s="5"/>
      <c r="C52" s="9">
        <v>1.25</v>
      </c>
      <c r="D52" s="10">
        <v>1.25</v>
      </c>
      <c r="E52" s="13">
        <v>1.5</v>
      </c>
      <c r="F52" s="14">
        <f t="shared" si="55"/>
        <v>1.5</v>
      </c>
      <c r="G52" s="22">
        <f>MAX(2,F52*$C52)</f>
        <v>2</v>
      </c>
      <c r="H52" s="24">
        <f>MAX(2,G52*$D52)</f>
        <v>2.5</v>
      </c>
      <c r="I52" s="13">
        <v>1</v>
      </c>
      <c r="J52" s="14">
        <f t="shared" si="30"/>
        <v>1</v>
      </c>
      <c r="K52" s="22">
        <f>MAX(2,J52*$C52)</f>
        <v>2</v>
      </c>
      <c r="L52" s="24">
        <f>MAX(2,K52*$D52)</f>
        <v>2.5</v>
      </c>
      <c r="N52" s="14">
        <f t="shared" si="33"/>
        <v>0</v>
      </c>
      <c r="O52" s="22">
        <f>MAX(2,N52*$C52)</f>
        <v>2</v>
      </c>
      <c r="P52" s="24">
        <f>MAX(2,O52*$D52)</f>
        <v>2.5</v>
      </c>
      <c r="Q52" s="13">
        <v>0.2</v>
      </c>
      <c r="R52" s="14">
        <f t="shared" si="36"/>
        <v>0.2</v>
      </c>
      <c r="S52" s="22">
        <f>MAX(2,R52*$C52)</f>
        <v>2</v>
      </c>
      <c r="T52" s="24">
        <f>MAX(2,S52*$D52)</f>
        <v>2.5</v>
      </c>
      <c r="U52" s="13">
        <v>0.5</v>
      </c>
      <c r="V52" s="14">
        <f t="shared" si="39"/>
        <v>0.5</v>
      </c>
      <c r="W52" s="22">
        <f>MAX(2,V52*$C52)</f>
        <v>2</v>
      </c>
      <c r="X52" s="24">
        <f>MAX(2,W52*$D52)</f>
        <v>2.5</v>
      </c>
      <c r="Y52" s="13">
        <v>0.4</v>
      </c>
      <c r="Z52" s="14">
        <f t="shared" si="42"/>
        <v>0.4</v>
      </c>
      <c r="AA52" s="22">
        <f>MAX(2,Z52*$C52)</f>
        <v>2</v>
      </c>
      <c r="AB52" s="24">
        <f>MAX(2,AA52*$D52)</f>
        <v>2.5</v>
      </c>
    </row>
    <row r="53" spans="1:28" s="13" customFormat="1" x14ac:dyDescent="0.25">
      <c r="A53" s="41" t="str">
        <f>Specs!A53</f>
        <v>eWOODY_FUEL_SOUND_WOOD_LOADINGS_ZERO_TO_THREE_INCHES_ZERO_TO_QUARTER_INCH</v>
      </c>
      <c r="B53" s="5"/>
      <c r="C53" s="9">
        <v>1.25</v>
      </c>
      <c r="D53" s="10">
        <v>1.25</v>
      </c>
      <c r="E53" s="13">
        <v>1</v>
      </c>
      <c r="F53" s="14">
        <f t="shared" si="55"/>
        <v>1</v>
      </c>
      <c r="G53" s="22">
        <f>MAX(1,F53*$C53)</f>
        <v>1.25</v>
      </c>
      <c r="H53" s="24">
        <f>MAX(1,G53*$D53)</f>
        <v>1.5625</v>
      </c>
      <c r="I53" s="13">
        <v>0.5</v>
      </c>
      <c r="J53" s="14">
        <f t="shared" si="30"/>
        <v>0.5</v>
      </c>
      <c r="K53" s="22">
        <f>MAX(1,J53*$C53)</f>
        <v>1</v>
      </c>
      <c r="L53" s="24">
        <f>MAX(1,K53*$D53)</f>
        <v>1.25</v>
      </c>
      <c r="N53" s="14">
        <f t="shared" si="33"/>
        <v>0</v>
      </c>
      <c r="O53" s="22">
        <f>MAX(1,N53*$C53)</f>
        <v>1</v>
      </c>
      <c r="P53" s="24">
        <f>MAX(1,O53*$D53)</f>
        <v>1.25</v>
      </c>
      <c r="Q53" s="13">
        <v>0.1</v>
      </c>
      <c r="R53" s="14">
        <f t="shared" si="36"/>
        <v>0.1</v>
      </c>
      <c r="S53" s="22">
        <f>MAX(1,R53*$C53)</f>
        <v>1</v>
      </c>
      <c r="T53" s="24">
        <f>MAX(1,S53*$D53)</f>
        <v>1.25</v>
      </c>
      <c r="U53" s="13">
        <v>0.3</v>
      </c>
      <c r="V53" s="14">
        <f t="shared" si="39"/>
        <v>0.3</v>
      </c>
      <c r="W53" s="22">
        <f>MAX(1,V53*$C53)</f>
        <v>1</v>
      </c>
      <c r="X53" s="24">
        <f>MAX(1,W53*$D53)</f>
        <v>1.25</v>
      </c>
      <c r="Y53" s="13">
        <v>0.02</v>
      </c>
      <c r="Z53" s="14">
        <f t="shared" si="42"/>
        <v>0.02</v>
      </c>
      <c r="AA53" s="22">
        <f>MAX(1,Z53*$C53)</f>
        <v>1</v>
      </c>
      <c r="AB53" s="24">
        <f>MAX(1,AA53*$D53)</f>
        <v>1.25</v>
      </c>
    </row>
    <row r="54" spans="1:28" s="13" customFormat="1" x14ac:dyDescent="0.25">
      <c r="A54" s="41" t="str">
        <f>Specs!A54</f>
        <v>eWOODY_FUEL_SOUND_WOOD_LOADINGS_GREATER_THAN_THREE_INCHES_THREE_TO_NINE_INCHES</v>
      </c>
      <c r="B54" s="5"/>
      <c r="C54" s="9"/>
      <c r="D54" s="10">
        <v>1.25</v>
      </c>
      <c r="E54" s="13">
        <v>6</v>
      </c>
      <c r="F54" s="14">
        <f t="shared" si="55"/>
        <v>6</v>
      </c>
      <c r="G54" s="22">
        <f t="shared" si="55"/>
        <v>6</v>
      </c>
      <c r="H54" s="24">
        <f>MAX(4,G54*$D54)</f>
        <v>7.5</v>
      </c>
      <c r="I54" s="13">
        <v>0</v>
      </c>
      <c r="J54" s="14">
        <f t="shared" si="30"/>
        <v>0</v>
      </c>
      <c r="K54" s="22">
        <f t="shared" ref="K54:K80" si="73">J54</f>
        <v>0</v>
      </c>
      <c r="L54" s="24">
        <f>MAX(4,K54*$D54)</f>
        <v>4</v>
      </c>
      <c r="N54" s="14">
        <f t="shared" si="33"/>
        <v>0</v>
      </c>
      <c r="O54" s="22">
        <f t="shared" ref="O54:O80" si="74">N54</f>
        <v>0</v>
      </c>
      <c r="P54" s="24">
        <f>MAX(4,O54*$D54)</f>
        <v>4</v>
      </c>
      <c r="Q54" s="13">
        <v>1</v>
      </c>
      <c r="R54" s="14">
        <f t="shared" si="36"/>
        <v>1</v>
      </c>
      <c r="S54" s="22">
        <f t="shared" ref="S54:S80" si="75">R54</f>
        <v>1</v>
      </c>
      <c r="T54" s="24">
        <f>MAX(4,S54*$D54)</f>
        <v>4</v>
      </c>
      <c r="U54" s="13">
        <v>1.2</v>
      </c>
      <c r="V54" s="14">
        <f t="shared" si="39"/>
        <v>1.2</v>
      </c>
      <c r="W54" s="22">
        <f t="shared" ref="W54:W80" si="76">V54</f>
        <v>1.2</v>
      </c>
      <c r="X54" s="24">
        <f>MAX(4,W54*$D54)</f>
        <v>4</v>
      </c>
      <c r="Y54" s="13">
        <v>0.5</v>
      </c>
      <c r="Z54" s="14">
        <f t="shared" si="42"/>
        <v>0.5</v>
      </c>
      <c r="AA54" s="22">
        <f t="shared" ref="AA54:AA80" si="77">Z54</f>
        <v>0.5</v>
      </c>
      <c r="AB54" s="24">
        <f>MAX(4,AA54*$D54)</f>
        <v>4</v>
      </c>
    </row>
    <row r="55" spans="1:28" s="13" customFormat="1" x14ac:dyDescent="0.25">
      <c r="A55" s="41" t="str">
        <f>Specs!A55</f>
        <v>eWOODY_FUEL_SOUND_WOOD_LOADINGS_GREATER_THAN_THREE_INCHES_NINE_TO_TWENTY_INCHES</v>
      </c>
      <c r="B55" s="5"/>
      <c r="C55" s="9"/>
      <c r="D55" s="10">
        <v>1.25</v>
      </c>
      <c r="E55" s="13">
        <v>12</v>
      </c>
      <c r="F55" s="14">
        <f t="shared" si="55"/>
        <v>12</v>
      </c>
      <c r="G55" s="22">
        <f t="shared" si="55"/>
        <v>12</v>
      </c>
      <c r="H55" s="24">
        <f>MAX(4,G55*$D55)</f>
        <v>15</v>
      </c>
      <c r="I55" s="13">
        <v>0</v>
      </c>
      <c r="J55" s="14">
        <f t="shared" si="30"/>
        <v>0</v>
      </c>
      <c r="K55" s="22">
        <f t="shared" si="73"/>
        <v>0</v>
      </c>
      <c r="L55" s="24">
        <f>MAX(4,K55*$D55)</f>
        <v>4</v>
      </c>
      <c r="N55" s="14">
        <f t="shared" si="33"/>
        <v>0</v>
      </c>
      <c r="O55" s="22">
        <f t="shared" si="74"/>
        <v>0</v>
      </c>
      <c r="P55" s="24">
        <f>MAX(4,O55*$D55)</f>
        <v>4</v>
      </c>
      <c r="Q55" s="13">
        <v>0</v>
      </c>
      <c r="R55" s="14">
        <f t="shared" si="36"/>
        <v>0</v>
      </c>
      <c r="S55" s="22">
        <f t="shared" si="75"/>
        <v>0</v>
      </c>
      <c r="T55" s="24">
        <f>MAX(4,S55*$D55)</f>
        <v>4</v>
      </c>
      <c r="U55" s="13">
        <v>0.5</v>
      </c>
      <c r="V55" s="14">
        <f t="shared" si="39"/>
        <v>0.5</v>
      </c>
      <c r="W55" s="22">
        <f t="shared" si="76"/>
        <v>0.5</v>
      </c>
      <c r="X55" s="24">
        <f>MAX(4,W55*$D55)</f>
        <v>4</v>
      </c>
      <c r="Y55" s="13">
        <v>0</v>
      </c>
      <c r="Z55" s="14">
        <f t="shared" si="42"/>
        <v>0</v>
      </c>
      <c r="AA55" s="22">
        <f t="shared" si="77"/>
        <v>0</v>
      </c>
      <c r="AB55" s="24">
        <f>MAX(4,AA55*$D55)</f>
        <v>4</v>
      </c>
    </row>
    <row r="56" spans="1:28" s="13" customFormat="1" x14ac:dyDescent="0.25">
      <c r="A56" s="41" t="str">
        <f>Specs!A56</f>
        <v>eWOODY_FUEL_SOUND_WOOD_LOADINGS_GREATER_THAN_THREE_INCHES_GREATER_THAN_TWENTY_INCHES</v>
      </c>
      <c r="B56" s="5"/>
      <c r="C56" s="9"/>
      <c r="D56" s="10">
        <v>1.25</v>
      </c>
      <c r="E56" s="13">
        <v>0</v>
      </c>
      <c r="F56" s="14">
        <f t="shared" si="55"/>
        <v>0</v>
      </c>
      <c r="G56" s="22">
        <f t="shared" si="55"/>
        <v>0</v>
      </c>
      <c r="H56" s="24">
        <f>MAX(4,G56*$D56)</f>
        <v>4</v>
      </c>
      <c r="I56" s="13">
        <v>0</v>
      </c>
      <c r="J56" s="14">
        <f t="shared" si="30"/>
        <v>0</v>
      </c>
      <c r="K56" s="22">
        <f t="shared" si="73"/>
        <v>0</v>
      </c>
      <c r="L56" s="24">
        <f>MAX(4,K56*$D56)</f>
        <v>4</v>
      </c>
      <c r="N56" s="14">
        <f t="shared" si="33"/>
        <v>0</v>
      </c>
      <c r="O56" s="22">
        <f t="shared" si="74"/>
        <v>0</v>
      </c>
      <c r="P56" s="24">
        <f>MAX(4,O56*$D56)</f>
        <v>4</v>
      </c>
      <c r="Q56" s="13">
        <v>0</v>
      </c>
      <c r="R56" s="14">
        <f t="shared" si="36"/>
        <v>0</v>
      </c>
      <c r="S56" s="22">
        <f t="shared" si="75"/>
        <v>0</v>
      </c>
      <c r="T56" s="24">
        <f>MAX(4,S56*$D56)</f>
        <v>4</v>
      </c>
      <c r="U56" s="13">
        <v>0.5</v>
      </c>
      <c r="V56" s="14">
        <f t="shared" si="39"/>
        <v>0.5</v>
      </c>
      <c r="W56" s="22">
        <f t="shared" si="76"/>
        <v>0.5</v>
      </c>
      <c r="X56" s="24">
        <f>MAX(4,W56*$D56)</f>
        <v>4</v>
      </c>
      <c r="Y56" s="13">
        <v>0</v>
      </c>
      <c r="Z56" s="14">
        <f t="shared" si="42"/>
        <v>0</v>
      </c>
      <c r="AA56" s="22">
        <f t="shared" si="77"/>
        <v>0</v>
      </c>
      <c r="AB56" s="24">
        <f>MAX(4,AA56*$D56)</f>
        <v>4</v>
      </c>
    </row>
    <row r="57" spans="1:28" s="13" customFormat="1" x14ac:dyDescent="0.25">
      <c r="A57" s="41" t="str">
        <f>Specs!A57</f>
        <v>eWOODY_FUEL_ROTTEN_WOOD_LOADINGS_GREATER_THAN_THREE_INCHES_THREE_TO_NINE_INCHES</v>
      </c>
      <c r="B57" s="5"/>
      <c r="C57" s="9"/>
      <c r="D57" s="10"/>
      <c r="E57" s="13">
        <v>5</v>
      </c>
      <c r="F57" s="14">
        <f t="shared" si="55"/>
        <v>5</v>
      </c>
      <c r="G57" s="22">
        <f t="shared" si="55"/>
        <v>5</v>
      </c>
      <c r="H57" s="24">
        <f t="shared" si="55"/>
        <v>5</v>
      </c>
      <c r="J57" s="14">
        <f t="shared" si="30"/>
        <v>0</v>
      </c>
      <c r="K57" s="22">
        <f t="shared" si="73"/>
        <v>0</v>
      </c>
      <c r="L57" s="24">
        <f t="shared" ref="L57:L80" si="78">K57</f>
        <v>0</v>
      </c>
      <c r="N57" s="14">
        <f t="shared" si="33"/>
        <v>0</v>
      </c>
      <c r="O57" s="22">
        <f t="shared" si="74"/>
        <v>0</v>
      </c>
      <c r="P57" s="24">
        <f t="shared" ref="P57:P80" si="79">O57</f>
        <v>0</v>
      </c>
      <c r="Q57" s="13">
        <v>0.5</v>
      </c>
      <c r="R57" s="14">
        <f t="shared" si="36"/>
        <v>0.5</v>
      </c>
      <c r="S57" s="22">
        <f t="shared" si="75"/>
        <v>0.5</v>
      </c>
      <c r="T57" s="24">
        <f t="shared" ref="T57:T80" si="80">S57</f>
        <v>0.5</v>
      </c>
      <c r="U57" s="13">
        <v>0.75</v>
      </c>
      <c r="V57" s="14">
        <f t="shared" si="39"/>
        <v>0.75</v>
      </c>
      <c r="W57" s="22">
        <f t="shared" si="76"/>
        <v>0.75</v>
      </c>
      <c r="X57" s="24">
        <f t="shared" ref="X57:X80" si="81">W57</f>
        <v>0.75</v>
      </c>
      <c r="Z57" s="14">
        <f t="shared" si="42"/>
        <v>0</v>
      </c>
      <c r="AA57" s="22">
        <f t="shared" si="77"/>
        <v>0</v>
      </c>
      <c r="AB57" s="24">
        <f t="shared" ref="AB57:AB80" si="82">AA57</f>
        <v>0</v>
      </c>
    </row>
    <row r="58" spans="1:28" s="13" customFormat="1" x14ac:dyDescent="0.25">
      <c r="A58" s="41" t="str">
        <f>Specs!A58</f>
        <v>eWOODY_FUEL_ROTTEN_WOOD_LOADINGS_GREATER_THAN_THREE_INCHES_NINE_TO_TWENTY_INCHES</v>
      </c>
      <c r="B58" s="5"/>
      <c r="C58" s="9"/>
      <c r="D58" s="10"/>
      <c r="E58" s="13">
        <v>11</v>
      </c>
      <c r="F58" s="14">
        <f t="shared" si="55"/>
        <v>11</v>
      </c>
      <c r="G58" s="22">
        <f t="shared" si="55"/>
        <v>11</v>
      </c>
      <c r="H58" s="24">
        <f t="shared" si="55"/>
        <v>11</v>
      </c>
      <c r="J58" s="14">
        <f t="shared" si="30"/>
        <v>0</v>
      </c>
      <c r="K58" s="22">
        <f t="shared" si="73"/>
        <v>0</v>
      </c>
      <c r="L58" s="24">
        <f t="shared" si="78"/>
        <v>0</v>
      </c>
      <c r="N58" s="14">
        <f t="shared" si="33"/>
        <v>0</v>
      </c>
      <c r="O58" s="22">
        <f t="shared" si="74"/>
        <v>0</v>
      </c>
      <c r="P58" s="24">
        <f t="shared" si="79"/>
        <v>0</v>
      </c>
      <c r="Q58" s="13">
        <v>0</v>
      </c>
      <c r="R58" s="14">
        <f t="shared" si="36"/>
        <v>0</v>
      </c>
      <c r="S58" s="22">
        <f t="shared" si="75"/>
        <v>0</v>
      </c>
      <c r="T58" s="24">
        <f t="shared" si="80"/>
        <v>0</v>
      </c>
      <c r="U58" s="13">
        <v>0.3</v>
      </c>
      <c r="V58" s="14">
        <f t="shared" si="39"/>
        <v>0.3</v>
      </c>
      <c r="W58" s="22">
        <f t="shared" si="76"/>
        <v>0.3</v>
      </c>
      <c r="X58" s="24">
        <f t="shared" si="81"/>
        <v>0.3</v>
      </c>
      <c r="Z58" s="14">
        <f t="shared" si="42"/>
        <v>0</v>
      </c>
      <c r="AA58" s="22">
        <f t="shared" si="77"/>
        <v>0</v>
      </c>
      <c r="AB58" s="24">
        <f t="shared" si="82"/>
        <v>0</v>
      </c>
    </row>
    <row r="59" spans="1:28" s="13" customFormat="1" x14ac:dyDescent="0.25">
      <c r="A59" s="41" t="str">
        <f>Specs!A59</f>
        <v>eWOODY_FUEL_ROTTEN_WOOD_LOADINGS_GREATER_THAN_THREE_INCHES_GREATER_THAN_TWENTY_INCHES</v>
      </c>
      <c r="B59" s="5"/>
      <c r="C59" s="9"/>
      <c r="D59" s="10"/>
      <c r="E59" s="13">
        <v>0</v>
      </c>
      <c r="F59" s="14">
        <f t="shared" si="55"/>
        <v>0</v>
      </c>
      <c r="G59" s="22">
        <f t="shared" si="55"/>
        <v>0</v>
      </c>
      <c r="H59" s="24">
        <f t="shared" si="55"/>
        <v>0</v>
      </c>
      <c r="J59" s="14">
        <f t="shared" si="30"/>
        <v>0</v>
      </c>
      <c r="K59" s="22">
        <f t="shared" si="73"/>
        <v>0</v>
      </c>
      <c r="L59" s="24">
        <f t="shared" si="78"/>
        <v>0</v>
      </c>
      <c r="N59" s="14">
        <f t="shared" si="33"/>
        <v>0</v>
      </c>
      <c r="O59" s="22">
        <f t="shared" si="74"/>
        <v>0</v>
      </c>
      <c r="P59" s="24">
        <f t="shared" si="79"/>
        <v>0</v>
      </c>
      <c r="Q59" s="13">
        <v>0</v>
      </c>
      <c r="R59" s="14">
        <f t="shared" si="36"/>
        <v>0</v>
      </c>
      <c r="S59" s="22">
        <f t="shared" si="75"/>
        <v>0</v>
      </c>
      <c r="T59" s="24">
        <f t="shared" si="80"/>
        <v>0</v>
      </c>
      <c r="U59" s="13">
        <v>0</v>
      </c>
      <c r="V59" s="14">
        <f t="shared" si="39"/>
        <v>0</v>
      </c>
      <c r="W59" s="22">
        <f t="shared" si="76"/>
        <v>0</v>
      </c>
      <c r="X59" s="24">
        <f t="shared" si="81"/>
        <v>0</v>
      </c>
      <c r="Z59" s="14">
        <f t="shared" si="42"/>
        <v>0</v>
      </c>
      <c r="AA59" s="22">
        <f t="shared" si="77"/>
        <v>0</v>
      </c>
      <c r="AB59" s="24">
        <f t="shared" si="82"/>
        <v>0</v>
      </c>
    </row>
    <row r="60" spans="1:28" s="13" customFormat="1" x14ac:dyDescent="0.25">
      <c r="A60" s="41" t="str">
        <f>Specs!A60</f>
        <v>eWOODY_FUEL_STUMPS_SOUND_DIAMETER</v>
      </c>
      <c r="B60" s="5"/>
      <c r="C60" s="9"/>
      <c r="D60" s="10"/>
      <c r="E60" s="13">
        <v>9.6</v>
      </c>
      <c r="F60" s="14">
        <f t="shared" si="55"/>
        <v>9.6</v>
      </c>
      <c r="G60" s="22">
        <f t="shared" si="55"/>
        <v>9.6</v>
      </c>
      <c r="H60" s="24">
        <f t="shared" si="55"/>
        <v>9.6</v>
      </c>
      <c r="J60" s="14">
        <f t="shared" si="30"/>
        <v>0</v>
      </c>
      <c r="K60" s="22">
        <f t="shared" si="73"/>
        <v>0</v>
      </c>
      <c r="L60" s="24">
        <f t="shared" si="78"/>
        <v>0</v>
      </c>
      <c r="N60" s="14">
        <f t="shared" si="33"/>
        <v>0</v>
      </c>
      <c r="O60" s="22">
        <f t="shared" si="74"/>
        <v>0</v>
      </c>
      <c r="P60" s="24">
        <f t="shared" si="79"/>
        <v>0</v>
      </c>
      <c r="Q60" s="13">
        <v>3.5</v>
      </c>
      <c r="R60" s="14">
        <f t="shared" si="36"/>
        <v>3.5</v>
      </c>
      <c r="S60" s="22">
        <f t="shared" si="75"/>
        <v>3.5</v>
      </c>
      <c r="T60" s="24">
        <f t="shared" si="80"/>
        <v>3.5</v>
      </c>
      <c r="V60" s="14">
        <f t="shared" si="39"/>
        <v>0</v>
      </c>
      <c r="W60" s="22">
        <f t="shared" si="76"/>
        <v>0</v>
      </c>
      <c r="X60" s="24">
        <f t="shared" si="81"/>
        <v>0</v>
      </c>
      <c r="Z60" s="14">
        <f t="shared" si="42"/>
        <v>0</v>
      </c>
      <c r="AA60" s="22">
        <f t="shared" si="77"/>
        <v>0</v>
      </c>
      <c r="AB60" s="24">
        <f t="shared" si="82"/>
        <v>0</v>
      </c>
    </row>
    <row r="61" spans="1:28" s="13" customFormat="1" x14ac:dyDescent="0.25">
      <c r="A61" s="41" t="str">
        <f>Specs!A61</f>
        <v>eWOODY_FUEL_STUMPS_SOUND_HEIGHT</v>
      </c>
      <c r="B61" s="5"/>
      <c r="C61" s="9"/>
      <c r="D61" s="10"/>
      <c r="E61" s="13">
        <v>0.4</v>
      </c>
      <c r="F61" s="14">
        <f t="shared" si="55"/>
        <v>0.4</v>
      </c>
      <c r="G61" s="22">
        <f t="shared" si="55"/>
        <v>0.4</v>
      </c>
      <c r="H61" s="24">
        <f t="shared" si="55"/>
        <v>0.4</v>
      </c>
      <c r="J61" s="14">
        <f t="shared" si="30"/>
        <v>0</v>
      </c>
      <c r="K61" s="22">
        <f t="shared" si="73"/>
        <v>0</v>
      </c>
      <c r="L61" s="24">
        <f t="shared" si="78"/>
        <v>0</v>
      </c>
      <c r="N61" s="14">
        <f t="shared" si="33"/>
        <v>0</v>
      </c>
      <c r="O61" s="22">
        <f t="shared" si="74"/>
        <v>0</v>
      </c>
      <c r="P61" s="24">
        <f t="shared" si="79"/>
        <v>0</v>
      </c>
      <c r="Q61" s="13">
        <v>2</v>
      </c>
      <c r="R61" s="14">
        <f t="shared" si="36"/>
        <v>2</v>
      </c>
      <c r="S61" s="22">
        <f t="shared" si="75"/>
        <v>2</v>
      </c>
      <c r="T61" s="24">
        <f t="shared" si="80"/>
        <v>2</v>
      </c>
      <c r="V61" s="14">
        <f t="shared" si="39"/>
        <v>0</v>
      </c>
      <c r="W61" s="22">
        <f t="shared" si="76"/>
        <v>0</v>
      </c>
      <c r="X61" s="24">
        <f t="shared" si="81"/>
        <v>0</v>
      </c>
      <c r="Z61" s="14">
        <f t="shared" si="42"/>
        <v>0</v>
      </c>
      <c r="AA61" s="22">
        <f t="shared" si="77"/>
        <v>0</v>
      </c>
      <c r="AB61" s="24">
        <f t="shared" si="82"/>
        <v>0</v>
      </c>
    </row>
    <row r="62" spans="1:28" s="13" customFormat="1" x14ac:dyDescent="0.25">
      <c r="A62" s="41" t="str">
        <f>Specs!A62</f>
        <v>eWOODY_FUEL_STUMPS_SOUND_STEM_DENSITY</v>
      </c>
      <c r="B62" s="5"/>
      <c r="C62" s="9"/>
      <c r="D62" s="10"/>
      <c r="E62" s="13">
        <v>115</v>
      </c>
      <c r="F62" s="14">
        <f t="shared" si="55"/>
        <v>115</v>
      </c>
      <c r="G62" s="22">
        <f t="shared" si="55"/>
        <v>115</v>
      </c>
      <c r="H62" s="24">
        <f t="shared" si="55"/>
        <v>115</v>
      </c>
      <c r="J62" s="14">
        <f t="shared" si="30"/>
        <v>0</v>
      </c>
      <c r="K62" s="22">
        <f t="shared" si="73"/>
        <v>0</v>
      </c>
      <c r="L62" s="24">
        <f t="shared" si="78"/>
        <v>0</v>
      </c>
      <c r="N62" s="14">
        <f t="shared" si="33"/>
        <v>0</v>
      </c>
      <c r="O62" s="22">
        <f t="shared" si="74"/>
        <v>0</v>
      </c>
      <c r="P62" s="24">
        <f t="shared" si="79"/>
        <v>0</v>
      </c>
      <c r="Q62" s="13">
        <v>50</v>
      </c>
      <c r="R62" s="14">
        <f t="shared" si="36"/>
        <v>50</v>
      </c>
      <c r="S62" s="22">
        <f t="shared" si="75"/>
        <v>50</v>
      </c>
      <c r="T62" s="24">
        <f t="shared" si="80"/>
        <v>50</v>
      </c>
      <c r="V62" s="14">
        <f t="shared" si="39"/>
        <v>0</v>
      </c>
      <c r="W62" s="22">
        <f t="shared" si="76"/>
        <v>0</v>
      </c>
      <c r="X62" s="24">
        <f t="shared" si="81"/>
        <v>0</v>
      </c>
      <c r="Z62" s="14">
        <f t="shared" si="42"/>
        <v>0</v>
      </c>
      <c r="AA62" s="22">
        <f t="shared" si="77"/>
        <v>0</v>
      </c>
      <c r="AB62" s="24">
        <f t="shared" si="82"/>
        <v>0</v>
      </c>
    </row>
    <row r="63" spans="1:28" s="13" customFormat="1" x14ac:dyDescent="0.25">
      <c r="A63" s="41" t="str">
        <f>Specs!A63</f>
        <v>eWOODY_FUEL_STUMPS_ROTTEN_DIAMETER</v>
      </c>
      <c r="B63" s="5"/>
      <c r="C63" s="9"/>
      <c r="D63" s="10"/>
      <c r="E63" s="13">
        <v>9.6</v>
      </c>
      <c r="F63" s="14">
        <f t="shared" si="55"/>
        <v>9.6</v>
      </c>
      <c r="G63" s="22">
        <f t="shared" si="55"/>
        <v>9.6</v>
      </c>
      <c r="H63" s="24">
        <f t="shared" si="55"/>
        <v>9.6</v>
      </c>
      <c r="J63" s="14">
        <f t="shared" si="30"/>
        <v>0</v>
      </c>
      <c r="K63" s="22">
        <f t="shared" si="73"/>
        <v>0</v>
      </c>
      <c r="L63" s="24">
        <f t="shared" si="78"/>
        <v>0</v>
      </c>
      <c r="N63" s="14">
        <f t="shared" si="33"/>
        <v>0</v>
      </c>
      <c r="O63" s="22">
        <f t="shared" si="74"/>
        <v>0</v>
      </c>
      <c r="P63" s="24">
        <f t="shared" si="79"/>
        <v>0</v>
      </c>
      <c r="Q63" s="13">
        <v>3.5</v>
      </c>
      <c r="R63" s="14">
        <f t="shared" si="36"/>
        <v>3.5</v>
      </c>
      <c r="S63" s="22">
        <f t="shared" si="75"/>
        <v>3.5</v>
      </c>
      <c r="T63" s="24">
        <f t="shared" si="80"/>
        <v>3.5</v>
      </c>
      <c r="U63" s="13">
        <v>10</v>
      </c>
      <c r="V63" s="14">
        <f t="shared" si="39"/>
        <v>10</v>
      </c>
      <c r="W63" s="22">
        <f t="shared" si="76"/>
        <v>10</v>
      </c>
      <c r="X63" s="24">
        <f t="shared" si="81"/>
        <v>10</v>
      </c>
      <c r="Y63" s="13">
        <v>10</v>
      </c>
      <c r="Z63" s="14">
        <f t="shared" si="42"/>
        <v>10</v>
      </c>
      <c r="AA63" s="22">
        <f t="shared" si="77"/>
        <v>10</v>
      </c>
      <c r="AB63" s="24">
        <f t="shared" si="82"/>
        <v>10</v>
      </c>
    </row>
    <row r="64" spans="1:28" s="13" customFormat="1" x14ac:dyDescent="0.25">
      <c r="A64" s="41" t="str">
        <f>Specs!A64</f>
        <v>eWOODY_FUEL_STUMPS_ROTTEN_HEIGHT</v>
      </c>
      <c r="B64" s="5"/>
      <c r="C64" s="9"/>
      <c r="D64" s="10"/>
      <c r="E64" s="13">
        <v>0.4</v>
      </c>
      <c r="F64" s="14">
        <f t="shared" si="55"/>
        <v>0.4</v>
      </c>
      <c r="G64" s="22">
        <f t="shared" si="55"/>
        <v>0.4</v>
      </c>
      <c r="H64" s="24">
        <f t="shared" si="55"/>
        <v>0.4</v>
      </c>
      <c r="J64" s="14">
        <f t="shared" si="30"/>
        <v>0</v>
      </c>
      <c r="K64" s="22">
        <f t="shared" si="73"/>
        <v>0</v>
      </c>
      <c r="L64" s="24">
        <f t="shared" si="78"/>
        <v>0</v>
      </c>
      <c r="N64" s="14">
        <f t="shared" si="33"/>
        <v>0</v>
      </c>
      <c r="O64" s="22">
        <f t="shared" si="74"/>
        <v>0</v>
      </c>
      <c r="P64" s="24">
        <f t="shared" si="79"/>
        <v>0</v>
      </c>
      <c r="Q64" s="13">
        <v>2</v>
      </c>
      <c r="R64" s="14">
        <f t="shared" si="36"/>
        <v>2</v>
      </c>
      <c r="S64" s="22">
        <f t="shared" si="75"/>
        <v>2</v>
      </c>
      <c r="T64" s="24">
        <f t="shared" si="80"/>
        <v>2</v>
      </c>
      <c r="U64" s="13">
        <v>1</v>
      </c>
      <c r="V64" s="14">
        <f t="shared" si="39"/>
        <v>1</v>
      </c>
      <c r="W64" s="22">
        <f t="shared" si="76"/>
        <v>1</v>
      </c>
      <c r="X64" s="24">
        <f t="shared" si="81"/>
        <v>1</v>
      </c>
      <c r="Y64" s="13">
        <v>1</v>
      </c>
      <c r="Z64" s="14">
        <f t="shared" si="42"/>
        <v>1</v>
      </c>
      <c r="AA64" s="22">
        <f t="shared" si="77"/>
        <v>1</v>
      </c>
      <c r="AB64" s="24">
        <f t="shared" si="82"/>
        <v>1</v>
      </c>
    </row>
    <row r="65" spans="1:28" s="13" customFormat="1" x14ac:dyDescent="0.25">
      <c r="A65" s="41" t="str">
        <f>Specs!A65</f>
        <v>eWOODY_FUEL_STUMPS_ROTTEN_STEM_DENSITY</v>
      </c>
      <c r="B65" s="5"/>
      <c r="C65" s="9"/>
      <c r="D65" s="10"/>
      <c r="E65" s="13">
        <v>115</v>
      </c>
      <c r="F65" s="14">
        <f t="shared" si="55"/>
        <v>115</v>
      </c>
      <c r="G65" s="22">
        <f t="shared" si="55"/>
        <v>115</v>
      </c>
      <c r="H65" s="24">
        <f t="shared" si="55"/>
        <v>115</v>
      </c>
      <c r="J65" s="14">
        <f t="shared" si="30"/>
        <v>0</v>
      </c>
      <c r="K65" s="22">
        <f t="shared" si="73"/>
        <v>0</v>
      </c>
      <c r="L65" s="24">
        <f t="shared" si="78"/>
        <v>0</v>
      </c>
      <c r="N65" s="14">
        <f t="shared" si="33"/>
        <v>0</v>
      </c>
      <c r="O65" s="22">
        <f t="shared" si="74"/>
        <v>0</v>
      </c>
      <c r="P65" s="24">
        <f t="shared" si="79"/>
        <v>0</v>
      </c>
      <c r="Q65" s="13">
        <v>50</v>
      </c>
      <c r="R65" s="14">
        <f t="shared" si="36"/>
        <v>50</v>
      </c>
      <c r="S65" s="22">
        <f t="shared" si="75"/>
        <v>50</v>
      </c>
      <c r="T65" s="24">
        <f t="shared" si="80"/>
        <v>50</v>
      </c>
      <c r="U65" s="13">
        <v>5</v>
      </c>
      <c r="V65" s="14">
        <f t="shared" si="39"/>
        <v>5</v>
      </c>
      <c r="W65" s="22">
        <f t="shared" si="76"/>
        <v>5</v>
      </c>
      <c r="X65" s="24">
        <f t="shared" si="81"/>
        <v>5</v>
      </c>
      <c r="Y65" s="13">
        <v>3</v>
      </c>
      <c r="Z65" s="14">
        <f t="shared" si="42"/>
        <v>3</v>
      </c>
      <c r="AA65" s="22">
        <f t="shared" si="77"/>
        <v>3</v>
      </c>
      <c r="AB65" s="24">
        <f t="shared" si="82"/>
        <v>3</v>
      </c>
    </row>
    <row r="66" spans="1:28" s="13" customFormat="1" x14ac:dyDescent="0.25">
      <c r="A66" s="41" t="str">
        <f>Specs!A66</f>
        <v>eWOODY_FUEL_STUMPS_LIGHTERED_PITCHY_DIAMETER</v>
      </c>
      <c r="B66" s="5"/>
      <c r="C66" s="9"/>
      <c r="D66" s="10"/>
      <c r="F66" s="14">
        <f t="shared" si="55"/>
        <v>0</v>
      </c>
      <c r="G66" s="22">
        <f t="shared" si="55"/>
        <v>0</v>
      </c>
      <c r="H66" s="24">
        <f t="shared" si="55"/>
        <v>0</v>
      </c>
      <c r="J66" s="14">
        <f t="shared" si="30"/>
        <v>0</v>
      </c>
      <c r="K66" s="22">
        <f t="shared" si="73"/>
        <v>0</v>
      </c>
      <c r="L66" s="24">
        <f t="shared" si="78"/>
        <v>0</v>
      </c>
      <c r="N66" s="14">
        <f t="shared" si="33"/>
        <v>0</v>
      </c>
      <c r="O66" s="22">
        <f t="shared" si="74"/>
        <v>0</v>
      </c>
      <c r="P66" s="24">
        <f t="shared" si="79"/>
        <v>0</v>
      </c>
      <c r="R66" s="14">
        <f t="shared" si="36"/>
        <v>0</v>
      </c>
      <c r="S66" s="22">
        <f t="shared" si="75"/>
        <v>0</v>
      </c>
      <c r="T66" s="24">
        <f t="shared" si="80"/>
        <v>0</v>
      </c>
      <c r="V66" s="14">
        <f t="shared" si="39"/>
        <v>0</v>
      </c>
      <c r="W66" s="22">
        <f t="shared" si="76"/>
        <v>0</v>
      </c>
      <c r="X66" s="24">
        <f t="shared" si="81"/>
        <v>0</v>
      </c>
      <c r="Z66" s="14">
        <f t="shared" si="42"/>
        <v>0</v>
      </c>
      <c r="AA66" s="22">
        <f t="shared" si="77"/>
        <v>0</v>
      </c>
      <c r="AB66" s="24">
        <f t="shared" si="82"/>
        <v>0</v>
      </c>
    </row>
    <row r="67" spans="1:28" s="13" customFormat="1" x14ac:dyDescent="0.25">
      <c r="A67" s="41" t="str">
        <f>Specs!A67</f>
        <v>eWOODY_FUEL_STUMPS_LIGHTERED_PITCHY_HEIGHT</v>
      </c>
      <c r="B67" s="5"/>
      <c r="C67" s="9"/>
      <c r="D67" s="10"/>
      <c r="F67" s="14">
        <f t="shared" si="55"/>
        <v>0</v>
      </c>
      <c r="G67" s="22">
        <f t="shared" si="55"/>
        <v>0</v>
      </c>
      <c r="H67" s="24">
        <f t="shared" si="55"/>
        <v>0</v>
      </c>
      <c r="J67" s="14">
        <f t="shared" si="30"/>
        <v>0</v>
      </c>
      <c r="K67" s="22">
        <f t="shared" si="73"/>
        <v>0</v>
      </c>
      <c r="L67" s="24">
        <f t="shared" si="78"/>
        <v>0</v>
      </c>
      <c r="N67" s="14">
        <f t="shared" si="33"/>
        <v>0</v>
      </c>
      <c r="O67" s="22">
        <f t="shared" si="74"/>
        <v>0</v>
      </c>
      <c r="P67" s="24">
        <f t="shared" si="79"/>
        <v>0</v>
      </c>
      <c r="R67" s="14">
        <f t="shared" si="36"/>
        <v>0</v>
      </c>
      <c r="S67" s="22">
        <f t="shared" si="75"/>
        <v>0</v>
      </c>
      <c r="T67" s="24">
        <f t="shared" si="80"/>
        <v>0</v>
      </c>
      <c r="V67" s="14">
        <f t="shared" si="39"/>
        <v>0</v>
      </c>
      <c r="W67" s="22">
        <f t="shared" si="76"/>
        <v>0</v>
      </c>
      <c r="X67" s="24">
        <f t="shared" si="81"/>
        <v>0</v>
      </c>
      <c r="Z67" s="14">
        <f t="shared" si="42"/>
        <v>0</v>
      </c>
      <c r="AA67" s="22">
        <f t="shared" si="77"/>
        <v>0</v>
      </c>
      <c r="AB67" s="24">
        <f t="shared" si="82"/>
        <v>0</v>
      </c>
    </row>
    <row r="68" spans="1:28" s="13" customFormat="1" x14ac:dyDescent="0.25">
      <c r="A68" s="41" t="str">
        <f>Specs!A68</f>
        <v>eWOODY_FUEL_STUMPS_LIGHTERED_PITCHY_STEM_DENSITY</v>
      </c>
      <c r="B68" s="5"/>
      <c r="C68" s="9"/>
      <c r="D68" s="10"/>
      <c r="F68" s="14">
        <f t="shared" si="55"/>
        <v>0</v>
      </c>
      <c r="G68" s="22">
        <f t="shared" si="55"/>
        <v>0</v>
      </c>
      <c r="H68" s="24">
        <f t="shared" si="55"/>
        <v>0</v>
      </c>
      <c r="J68" s="14">
        <f t="shared" si="30"/>
        <v>0</v>
      </c>
      <c r="K68" s="22">
        <f t="shared" si="73"/>
        <v>0</v>
      </c>
      <c r="L68" s="24">
        <f t="shared" si="78"/>
        <v>0</v>
      </c>
      <c r="N68" s="14">
        <f t="shared" si="33"/>
        <v>0</v>
      </c>
      <c r="O68" s="22">
        <f t="shared" si="74"/>
        <v>0</v>
      </c>
      <c r="P68" s="24">
        <f t="shared" si="79"/>
        <v>0</v>
      </c>
      <c r="R68" s="14">
        <f t="shared" si="36"/>
        <v>0</v>
      </c>
      <c r="S68" s="22">
        <f t="shared" si="75"/>
        <v>0</v>
      </c>
      <c r="T68" s="24">
        <f t="shared" si="80"/>
        <v>0</v>
      </c>
      <c r="V68" s="14">
        <f t="shared" si="39"/>
        <v>0</v>
      </c>
      <c r="W68" s="22">
        <f t="shared" si="76"/>
        <v>0</v>
      </c>
      <c r="X68" s="24">
        <f t="shared" si="81"/>
        <v>0</v>
      </c>
      <c r="Z68" s="14">
        <f t="shared" si="42"/>
        <v>0</v>
      </c>
      <c r="AA68" s="22">
        <f t="shared" si="77"/>
        <v>0</v>
      </c>
      <c r="AB68" s="24">
        <f t="shared" si="82"/>
        <v>0</v>
      </c>
    </row>
    <row r="69" spans="1:28" s="13" customFormat="1" x14ac:dyDescent="0.25">
      <c r="A69" s="41" t="str">
        <f>Specs!A69</f>
        <v>eWOODY_FUEL_PILES_CLEAN_LOADING</v>
      </c>
      <c r="B69" s="5"/>
      <c r="C69" s="9"/>
      <c r="D69" s="10"/>
      <c r="E69" s="13">
        <v>7.8118999999999994E-2</v>
      </c>
      <c r="F69" s="14">
        <f t="shared" si="55"/>
        <v>7.8118999999999994E-2</v>
      </c>
      <c r="G69" s="22">
        <f t="shared" si="55"/>
        <v>7.8118999999999994E-2</v>
      </c>
      <c r="H69" s="24">
        <f t="shared" si="55"/>
        <v>7.8118999999999994E-2</v>
      </c>
      <c r="I69" s="13">
        <v>0</v>
      </c>
      <c r="J69" s="14">
        <f t="shared" si="30"/>
        <v>0</v>
      </c>
      <c r="K69" s="22">
        <f t="shared" si="73"/>
        <v>0</v>
      </c>
      <c r="L69" s="24">
        <f t="shared" si="78"/>
        <v>0</v>
      </c>
      <c r="M69" s="13">
        <v>0</v>
      </c>
      <c r="N69" s="14">
        <f t="shared" si="33"/>
        <v>0</v>
      </c>
      <c r="O69" s="22">
        <f t="shared" si="74"/>
        <v>0</v>
      </c>
      <c r="P69" s="24">
        <f t="shared" si="79"/>
        <v>0</v>
      </c>
      <c r="Q69" s="13">
        <v>8.1810999999999995E-2</v>
      </c>
      <c r="R69" s="14">
        <f t="shared" si="36"/>
        <v>8.1810999999999995E-2</v>
      </c>
      <c r="S69" s="22">
        <f t="shared" si="75"/>
        <v>8.1810999999999995E-2</v>
      </c>
      <c r="T69" s="24">
        <f t="shared" si="80"/>
        <v>8.1810999999999995E-2</v>
      </c>
      <c r="U69" s="13">
        <v>0.13589300000000001</v>
      </c>
      <c r="V69" s="14">
        <f t="shared" si="39"/>
        <v>0.13589300000000001</v>
      </c>
      <c r="W69" s="22">
        <f t="shared" si="76"/>
        <v>0.13589300000000001</v>
      </c>
      <c r="X69" s="24">
        <f t="shared" si="81"/>
        <v>0.13589300000000001</v>
      </c>
      <c r="Y69" s="13">
        <v>0</v>
      </c>
      <c r="Z69" s="14">
        <f t="shared" si="42"/>
        <v>0</v>
      </c>
      <c r="AA69" s="22">
        <f t="shared" si="77"/>
        <v>0</v>
      </c>
      <c r="AB69" s="24">
        <f t="shared" si="82"/>
        <v>0</v>
      </c>
    </row>
    <row r="70" spans="1:28" s="13" customFormat="1" ht="16.5" customHeight="1" x14ac:dyDescent="0.25">
      <c r="A70" s="41" t="str">
        <f>Specs!A70</f>
        <v>eWOODY_FUEL_PILES_DIRTY_LOADING</v>
      </c>
      <c r="B70" s="5"/>
      <c r="C70" s="9"/>
      <c r="D70" s="10"/>
      <c r="E70" s="13">
        <v>0</v>
      </c>
      <c r="F70" s="14">
        <f t="shared" si="55"/>
        <v>0</v>
      </c>
      <c r="G70" s="22">
        <f t="shared" si="55"/>
        <v>0</v>
      </c>
      <c r="H70" s="24">
        <f t="shared" si="55"/>
        <v>0</v>
      </c>
      <c r="I70" s="13">
        <v>0</v>
      </c>
      <c r="J70" s="14">
        <f t="shared" si="30"/>
        <v>0</v>
      </c>
      <c r="K70" s="22">
        <f t="shared" si="73"/>
        <v>0</v>
      </c>
      <c r="L70" s="24">
        <f t="shared" si="78"/>
        <v>0</v>
      </c>
      <c r="M70" s="13">
        <v>0</v>
      </c>
      <c r="N70" s="14">
        <f t="shared" si="33"/>
        <v>0</v>
      </c>
      <c r="O70" s="22">
        <f t="shared" si="74"/>
        <v>0</v>
      </c>
      <c r="P70" s="24">
        <f t="shared" si="79"/>
        <v>0</v>
      </c>
      <c r="Q70" s="13">
        <v>0</v>
      </c>
      <c r="R70" s="14">
        <f t="shared" si="36"/>
        <v>0</v>
      </c>
      <c r="S70" s="22">
        <f t="shared" si="75"/>
        <v>0</v>
      </c>
      <c r="T70" s="24">
        <f t="shared" si="80"/>
        <v>0</v>
      </c>
      <c r="U70" s="13">
        <v>0</v>
      </c>
      <c r="V70" s="14">
        <f t="shared" si="39"/>
        <v>0</v>
      </c>
      <c r="W70" s="22">
        <f t="shared" si="76"/>
        <v>0</v>
      </c>
      <c r="X70" s="24">
        <f t="shared" si="81"/>
        <v>0</v>
      </c>
      <c r="Y70" s="13">
        <v>0</v>
      </c>
      <c r="Z70" s="14">
        <f t="shared" si="42"/>
        <v>0</v>
      </c>
      <c r="AA70" s="22">
        <f t="shared" si="77"/>
        <v>0</v>
      </c>
      <c r="AB70" s="24">
        <f t="shared" si="82"/>
        <v>0</v>
      </c>
    </row>
    <row r="71" spans="1:28" s="13" customFormat="1" x14ac:dyDescent="0.25">
      <c r="A71" s="41" t="str">
        <f>Specs!A71</f>
        <v>eWOODY_FUEL_PILES_VERYDIRTY_LOADING</v>
      </c>
      <c r="B71" s="5"/>
      <c r="C71" s="9"/>
      <c r="D71" s="10"/>
      <c r="E71" s="13">
        <v>0</v>
      </c>
      <c r="F71" s="14">
        <f t="shared" si="55"/>
        <v>0</v>
      </c>
      <c r="G71" s="22">
        <f t="shared" si="55"/>
        <v>0</v>
      </c>
      <c r="H71" s="24">
        <f t="shared" si="55"/>
        <v>0</v>
      </c>
      <c r="I71" s="13">
        <v>0</v>
      </c>
      <c r="J71" s="14">
        <f t="shared" si="30"/>
        <v>0</v>
      </c>
      <c r="K71" s="22">
        <f t="shared" si="73"/>
        <v>0</v>
      </c>
      <c r="L71" s="24">
        <f t="shared" si="78"/>
        <v>0</v>
      </c>
      <c r="M71" s="13">
        <v>0</v>
      </c>
      <c r="N71" s="14">
        <f t="shared" si="33"/>
        <v>0</v>
      </c>
      <c r="O71" s="22">
        <f t="shared" si="74"/>
        <v>0</v>
      </c>
      <c r="P71" s="24">
        <f t="shared" si="79"/>
        <v>0</v>
      </c>
      <c r="Q71" s="13">
        <v>0</v>
      </c>
      <c r="R71" s="14">
        <f t="shared" si="36"/>
        <v>0</v>
      </c>
      <c r="S71" s="22">
        <f t="shared" si="75"/>
        <v>0</v>
      </c>
      <c r="T71" s="24">
        <f t="shared" si="80"/>
        <v>0</v>
      </c>
      <c r="U71" s="13">
        <v>0</v>
      </c>
      <c r="V71" s="14">
        <f t="shared" si="39"/>
        <v>0</v>
      </c>
      <c r="W71" s="22">
        <f t="shared" si="76"/>
        <v>0</v>
      </c>
      <c r="X71" s="24">
        <f t="shared" si="81"/>
        <v>0</v>
      </c>
      <c r="Y71" s="13">
        <v>0</v>
      </c>
      <c r="Z71" s="14">
        <f t="shared" si="42"/>
        <v>0</v>
      </c>
      <c r="AA71" s="22">
        <f t="shared" si="77"/>
        <v>0</v>
      </c>
      <c r="AB71" s="24">
        <f t="shared" si="82"/>
        <v>0</v>
      </c>
    </row>
    <row r="72" spans="1:28" s="13" customFormat="1" x14ac:dyDescent="0.25">
      <c r="A72" s="41" t="str">
        <f>Specs!A72</f>
        <v>eLITTER_LITTER_TYPE_BROADLEAF_DECIDUOUS_RELATIVE_COVER</v>
      </c>
      <c r="B72" s="5"/>
      <c r="C72" s="9"/>
      <c r="D72" s="10"/>
      <c r="F72" s="14">
        <f t="shared" si="55"/>
        <v>0</v>
      </c>
      <c r="G72" s="22">
        <f t="shared" si="55"/>
        <v>0</v>
      </c>
      <c r="H72" s="24">
        <f t="shared" si="55"/>
        <v>0</v>
      </c>
      <c r="J72" s="14">
        <f t="shared" si="30"/>
        <v>0</v>
      </c>
      <c r="K72" s="22">
        <f t="shared" si="73"/>
        <v>0</v>
      </c>
      <c r="L72" s="24">
        <f t="shared" si="78"/>
        <v>0</v>
      </c>
      <c r="N72" s="14">
        <f t="shared" si="33"/>
        <v>0</v>
      </c>
      <c r="O72" s="22">
        <f t="shared" si="74"/>
        <v>0</v>
      </c>
      <c r="P72" s="24">
        <f t="shared" si="79"/>
        <v>0</v>
      </c>
      <c r="R72" s="14">
        <f t="shared" si="36"/>
        <v>0</v>
      </c>
      <c r="S72" s="22">
        <f t="shared" si="75"/>
        <v>0</v>
      </c>
      <c r="T72" s="24">
        <f t="shared" si="80"/>
        <v>0</v>
      </c>
      <c r="U72" s="13">
        <v>90</v>
      </c>
      <c r="V72" s="14">
        <f t="shared" si="39"/>
        <v>90</v>
      </c>
      <c r="W72" s="22">
        <f t="shared" si="76"/>
        <v>90</v>
      </c>
      <c r="X72" s="24">
        <f t="shared" si="81"/>
        <v>90</v>
      </c>
      <c r="Z72" s="14">
        <f t="shared" si="42"/>
        <v>0</v>
      </c>
      <c r="AA72" s="22">
        <f t="shared" si="77"/>
        <v>0</v>
      </c>
      <c r="AB72" s="24">
        <f t="shared" si="82"/>
        <v>0</v>
      </c>
    </row>
    <row r="73" spans="1:28" s="13" customFormat="1" x14ac:dyDescent="0.25">
      <c r="A73" s="41" t="str">
        <f>Specs!A73</f>
        <v>eLITTER_LITTER_TYPE_BROADLEAF_EVERGREEN_RELATIVE_COVER</v>
      </c>
      <c r="B73" s="5"/>
      <c r="C73" s="9"/>
      <c r="D73" s="10"/>
      <c r="F73" s="14">
        <f t="shared" si="55"/>
        <v>0</v>
      </c>
      <c r="G73" s="22">
        <f t="shared" si="55"/>
        <v>0</v>
      </c>
      <c r="H73" s="24">
        <f t="shared" si="55"/>
        <v>0</v>
      </c>
      <c r="I73" s="13">
        <v>100</v>
      </c>
      <c r="J73" s="14">
        <f t="shared" si="30"/>
        <v>100</v>
      </c>
      <c r="K73" s="22">
        <f t="shared" si="73"/>
        <v>100</v>
      </c>
      <c r="L73" s="24">
        <f t="shared" si="78"/>
        <v>100</v>
      </c>
      <c r="N73" s="14">
        <f t="shared" si="33"/>
        <v>0</v>
      </c>
      <c r="O73" s="22">
        <f t="shared" si="74"/>
        <v>0</v>
      </c>
      <c r="P73" s="24">
        <f t="shared" si="79"/>
        <v>0</v>
      </c>
      <c r="R73" s="14">
        <f t="shared" si="36"/>
        <v>0</v>
      </c>
      <c r="S73" s="22">
        <f t="shared" si="75"/>
        <v>0</v>
      </c>
      <c r="T73" s="24">
        <f t="shared" si="80"/>
        <v>0</v>
      </c>
      <c r="V73" s="14">
        <f t="shared" si="39"/>
        <v>0</v>
      </c>
      <c r="W73" s="22">
        <f t="shared" si="76"/>
        <v>0</v>
      </c>
      <c r="X73" s="24">
        <f t="shared" si="81"/>
        <v>0</v>
      </c>
      <c r="Z73" s="14">
        <f t="shared" si="42"/>
        <v>0</v>
      </c>
      <c r="AA73" s="22">
        <f t="shared" si="77"/>
        <v>0</v>
      </c>
      <c r="AB73" s="24">
        <f t="shared" si="82"/>
        <v>0</v>
      </c>
    </row>
    <row r="74" spans="1:28" s="13" customFormat="1" x14ac:dyDescent="0.25">
      <c r="A74" s="41" t="str">
        <f>Specs!A74</f>
        <v>eLITTER_LITTER_TYPE_GRASS_RELATIVE_COVER</v>
      </c>
      <c r="B74" s="5"/>
      <c r="C74" s="9"/>
      <c r="D74" s="10"/>
      <c r="F74" s="14">
        <f t="shared" si="55"/>
        <v>0</v>
      </c>
      <c r="G74" s="22">
        <f t="shared" si="55"/>
        <v>0</v>
      </c>
      <c r="H74" s="24">
        <f t="shared" si="55"/>
        <v>0</v>
      </c>
      <c r="J74" s="14">
        <f t="shared" si="30"/>
        <v>0</v>
      </c>
      <c r="K74" s="22">
        <f t="shared" si="73"/>
        <v>0</v>
      </c>
      <c r="L74" s="24">
        <f t="shared" si="78"/>
        <v>0</v>
      </c>
      <c r="M74" s="13">
        <v>100</v>
      </c>
      <c r="N74" s="14">
        <f t="shared" si="33"/>
        <v>100</v>
      </c>
      <c r="O74" s="22">
        <f t="shared" si="74"/>
        <v>100</v>
      </c>
      <c r="P74" s="24">
        <f t="shared" si="79"/>
        <v>100</v>
      </c>
      <c r="R74" s="14">
        <f t="shared" si="36"/>
        <v>0</v>
      </c>
      <c r="S74" s="22">
        <f t="shared" si="75"/>
        <v>0</v>
      </c>
      <c r="T74" s="24">
        <f t="shared" si="80"/>
        <v>0</v>
      </c>
      <c r="V74" s="14">
        <f t="shared" si="39"/>
        <v>0</v>
      </c>
      <c r="W74" s="22">
        <f t="shared" si="76"/>
        <v>0</v>
      </c>
      <c r="X74" s="24">
        <f t="shared" si="81"/>
        <v>0</v>
      </c>
      <c r="Z74" s="14">
        <f t="shared" si="42"/>
        <v>0</v>
      </c>
      <c r="AA74" s="22">
        <f t="shared" si="77"/>
        <v>0</v>
      </c>
      <c r="AB74" s="24">
        <f t="shared" si="82"/>
        <v>0</v>
      </c>
    </row>
    <row r="75" spans="1:28" s="13" customFormat="1" x14ac:dyDescent="0.25">
      <c r="A75" s="41" t="str">
        <f>Specs!A75</f>
        <v>eLITTER_LITTER_TYPE_LONG_NEEDLE_PINE_RELATIVE_COVER</v>
      </c>
      <c r="B75" s="5"/>
      <c r="C75" s="9"/>
      <c r="D75" s="10"/>
      <c r="E75" s="15">
        <v>50</v>
      </c>
      <c r="F75" s="14">
        <f t="shared" si="55"/>
        <v>50</v>
      </c>
      <c r="G75" s="22">
        <f t="shared" si="55"/>
        <v>50</v>
      </c>
      <c r="H75" s="24">
        <f t="shared" si="55"/>
        <v>50</v>
      </c>
      <c r="J75" s="14">
        <f t="shared" si="30"/>
        <v>0</v>
      </c>
      <c r="K75" s="22">
        <f t="shared" si="73"/>
        <v>0</v>
      </c>
      <c r="L75" s="24">
        <f t="shared" si="78"/>
        <v>0</v>
      </c>
      <c r="N75" s="14">
        <f t="shared" si="33"/>
        <v>0</v>
      </c>
      <c r="O75" s="22">
        <f t="shared" si="74"/>
        <v>0</v>
      </c>
      <c r="P75" s="24">
        <f t="shared" si="79"/>
        <v>0</v>
      </c>
      <c r="R75" s="14">
        <f t="shared" si="36"/>
        <v>0</v>
      </c>
      <c r="S75" s="22">
        <f t="shared" si="75"/>
        <v>0</v>
      </c>
      <c r="T75" s="24">
        <f t="shared" si="80"/>
        <v>0</v>
      </c>
      <c r="U75" s="13">
        <v>10</v>
      </c>
      <c r="V75" s="14">
        <f t="shared" si="39"/>
        <v>10</v>
      </c>
      <c r="W75" s="22">
        <f t="shared" si="76"/>
        <v>10</v>
      </c>
      <c r="X75" s="24">
        <f t="shared" si="81"/>
        <v>10</v>
      </c>
      <c r="Y75" s="13">
        <v>40</v>
      </c>
      <c r="Z75" s="14">
        <f t="shared" si="42"/>
        <v>40</v>
      </c>
      <c r="AA75" s="22">
        <f t="shared" si="77"/>
        <v>40</v>
      </c>
      <c r="AB75" s="24">
        <f t="shared" si="82"/>
        <v>40</v>
      </c>
    </row>
    <row r="76" spans="1:28" s="13" customFormat="1" x14ac:dyDescent="0.25">
      <c r="A76" s="41" t="str">
        <f>Specs!A76</f>
        <v>eLITTER_LITTER_TYPE_OTHER_CONIFER_RELATIVE_COVER</v>
      </c>
      <c r="B76" s="5"/>
      <c r="C76" s="9"/>
      <c r="D76" s="10"/>
      <c r="E76" s="15">
        <v>50</v>
      </c>
      <c r="F76" s="14">
        <f t="shared" si="55"/>
        <v>50</v>
      </c>
      <c r="G76" s="22">
        <f t="shared" si="55"/>
        <v>50</v>
      </c>
      <c r="H76" s="24">
        <f t="shared" si="55"/>
        <v>50</v>
      </c>
      <c r="J76" s="14">
        <f t="shared" si="30"/>
        <v>0</v>
      </c>
      <c r="K76" s="22">
        <f t="shared" si="73"/>
        <v>0</v>
      </c>
      <c r="L76" s="24">
        <f t="shared" si="78"/>
        <v>0</v>
      </c>
      <c r="N76" s="14">
        <f t="shared" si="33"/>
        <v>0</v>
      </c>
      <c r="O76" s="22">
        <f t="shared" si="74"/>
        <v>0</v>
      </c>
      <c r="P76" s="24">
        <f t="shared" si="79"/>
        <v>0</v>
      </c>
      <c r="Q76" s="13">
        <v>100</v>
      </c>
      <c r="R76" s="14">
        <f t="shared" si="36"/>
        <v>100</v>
      </c>
      <c r="S76" s="22">
        <f t="shared" si="75"/>
        <v>100</v>
      </c>
      <c r="T76" s="24">
        <f t="shared" si="80"/>
        <v>100</v>
      </c>
      <c r="V76" s="14">
        <f t="shared" si="39"/>
        <v>0</v>
      </c>
      <c r="W76" s="22">
        <f t="shared" si="76"/>
        <v>0</v>
      </c>
      <c r="X76" s="24">
        <f t="shared" si="81"/>
        <v>0</v>
      </c>
      <c r="Z76" s="14">
        <f t="shared" si="42"/>
        <v>0</v>
      </c>
      <c r="AA76" s="22">
        <f t="shared" si="77"/>
        <v>0</v>
      </c>
      <c r="AB76" s="24">
        <f t="shared" si="82"/>
        <v>0</v>
      </c>
    </row>
    <row r="77" spans="1:28" s="13" customFormat="1" x14ac:dyDescent="0.25">
      <c r="A77" s="41" t="str">
        <f>Specs!A77</f>
        <v>eLITTER_LITTER_TYPE_PALM_FROND_RELATIVE_COVER</v>
      </c>
      <c r="B77" s="5"/>
      <c r="C77" s="9"/>
      <c r="D77" s="10"/>
      <c r="F77" s="14">
        <f t="shared" si="55"/>
        <v>0</v>
      </c>
      <c r="G77" s="22">
        <f t="shared" si="55"/>
        <v>0</v>
      </c>
      <c r="H77" s="24">
        <f t="shared" si="55"/>
        <v>0</v>
      </c>
      <c r="J77" s="14">
        <f t="shared" si="30"/>
        <v>0</v>
      </c>
      <c r="K77" s="22">
        <f t="shared" si="73"/>
        <v>0</v>
      </c>
      <c r="L77" s="24">
        <f t="shared" si="78"/>
        <v>0</v>
      </c>
      <c r="N77" s="14">
        <f t="shared" si="33"/>
        <v>0</v>
      </c>
      <c r="O77" s="22">
        <f t="shared" si="74"/>
        <v>0</v>
      </c>
      <c r="P77" s="24">
        <f t="shared" si="79"/>
        <v>0</v>
      </c>
      <c r="R77" s="14">
        <f t="shared" si="36"/>
        <v>0</v>
      </c>
      <c r="S77" s="22">
        <f t="shared" si="75"/>
        <v>0</v>
      </c>
      <c r="T77" s="24">
        <f t="shared" si="80"/>
        <v>0</v>
      </c>
      <c r="V77" s="14">
        <f t="shared" si="39"/>
        <v>0</v>
      </c>
      <c r="W77" s="22">
        <f t="shared" si="76"/>
        <v>0</v>
      </c>
      <c r="X77" s="24">
        <f t="shared" si="81"/>
        <v>0</v>
      </c>
      <c r="Y77" s="13">
        <v>60</v>
      </c>
      <c r="Z77" s="14">
        <f t="shared" si="42"/>
        <v>60</v>
      </c>
      <c r="AA77" s="22">
        <f t="shared" si="77"/>
        <v>60</v>
      </c>
      <c r="AB77" s="24">
        <f t="shared" si="82"/>
        <v>60</v>
      </c>
    </row>
    <row r="78" spans="1:28" s="13" customFormat="1" x14ac:dyDescent="0.25">
      <c r="A78" s="41" t="str">
        <f>Specs!A78</f>
        <v>eLITTER_LITTER_TYPE_SHORT_NEEDLE_PINE_RELATIVE_COVER</v>
      </c>
      <c r="B78" s="5"/>
      <c r="C78" s="9"/>
      <c r="D78" s="10"/>
      <c r="F78" s="14">
        <f t="shared" si="55"/>
        <v>0</v>
      </c>
      <c r="G78" s="22">
        <f t="shared" si="55"/>
        <v>0</v>
      </c>
      <c r="H78" s="24">
        <f t="shared" si="55"/>
        <v>0</v>
      </c>
      <c r="J78" s="14">
        <f t="shared" si="30"/>
        <v>0</v>
      </c>
      <c r="K78" s="22">
        <f t="shared" si="73"/>
        <v>0</v>
      </c>
      <c r="L78" s="24">
        <f t="shared" si="78"/>
        <v>0</v>
      </c>
      <c r="N78" s="14">
        <f t="shared" si="33"/>
        <v>0</v>
      </c>
      <c r="O78" s="22">
        <f t="shared" si="74"/>
        <v>0</v>
      </c>
      <c r="P78" s="24">
        <f t="shared" si="79"/>
        <v>0</v>
      </c>
      <c r="R78" s="14">
        <f t="shared" si="36"/>
        <v>0</v>
      </c>
      <c r="S78" s="22">
        <f t="shared" si="75"/>
        <v>0</v>
      </c>
      <c r="T78" s="24">
        <f t="shared" si="80"/>
        <v>0</v>
      </c>
      <c r="V78" s="14">
        <f t="shared" si="39"/>
        <v>0</v>
      </c>
      <c r="W78" s="22">
        <f t="shared" si="76"/>
        <v>0</v>
      </c>
      <c r="X78" s="24">
        <f t="shared" si="81"/>
        <v>0</v>
      </c>
      <c r="Z78" s="14">
        <f t="shared" si="42"/>
        <v>0</v>
      </c>
      <c r="AA78" s="22">
        <f t="shared" si="77"/>
        <v>0</v>
      </c>
      <c r="AB78" s="24">
        <f t="shared" si="82"/>
        <v>0</v>
      </c>
    </row>
    <row r="79" spans="1:28" s="13" customFormat="1" x14ac:dyDescent="0.25">
      <c r="A79" s="41" t="str">
        <f>Specs!A79</f>
        <v>eMOSS_LICHEN_LITTER_GROUND_LICHEN_DEPTH</v>
      </c>
      <c r="B79" s="5"/>
      <c r="C79" s="9"/>
      <c r="D79" s="10"/>
      <c r="F79" s="14">
        <f t="shared" si="55"/>
        <v>0</v>
      </c>
      <c r="G79" s="22">
        <f t="shared" si="55"/>
        <v>0</v>
      </c>
      <c r="H79" s="24">
        <f t="shared" si="55"/>
        <v>0</v>
      </c>
      <c r="J79" s="14">
        <f t="shared" si="30"/>
        <v>0</v>
      </c>
      <c r="K79" s="22">
        <f t="shared" si="73"/>
        <v>0</v>
      </c>
      <c r="L79" s="24">
        <f t="shared" si="78"/>
        <v>0</v>
      </c>
      <c r="N79" s="14">
        <f t="shared" si="33"/>
        <v>0</v>
      </c>
      <c r="O79" s="22">
        <f t="shared" si="74"/>
        <v>0</v>
      </c>
      <c r="P79" s="24">
        <f t="shared" si="79"/>
        <v>0</v>
      </c>
      <c r="Q79" s="13">
        <v>2</v>
      </c>
      <c r="R79" s="14">
        <f t="shared" si="36"/>
        <v>2</v>
      </c>
      <c r="S79" s="22">
        <f t="shared" si="75"/>
        <v>2</v>
      </c>
      <c r="T79" s="24">
        <f t="shared" si="80"/>
        <v>2</v>
      </c>
      <c r="V79" s="14">
        <f t="shared" si="39"/>
        <v>0</v>
      </c>
      <c r="W79" s="22">
        <f t="shared" si="76"/>
        <v>0</v>
      </c>
      <c r="X79" s="24">
        <f t="shared" si="81"/>
        <v>0</v>
      </c>
      <c r="Z79" s="14">
        <f t="shared" si="42"/>
        <v>0</v>
      </c>
      <c r="AA79" s="22">
        <f t="shared" si="77"/>
        <v>0</v>
      </c>
      <c r="AB79" s="24">
        <f t="shared" si="82"/>
        <v>0</v>
      </c>
    </row>
    <row r="80" spans="1:28" s="13" customFormat="1" x14ac:dyDescent="0.25">
      <c r="A80" s="41" t="str">
        <f>Specs!A80</f>
        <v>eMOSS_LICHEN_LITTER_GROUND_LICHEN_PERCENT_COVER</v>
      </c>
      <c r="B80" s="5"/>
      <c r="C80" s="9"/>
      <c r="D80" s="10"/>
      <c r="F80" s="14">
        <f t="shared" si="55"/>
        <v>0</v>
      </c>
      <c r="G80" s="22">
        <f t="shared" si="55"/>
        <v>0</v>
      </c>
      <c r="H80" s="24">
        <f t="shared" si="55"/>
        <v>0</v>
      </c>
      <c r="J80" s="14">
        <f t="shared" si="30"/>
        <v>0</v>
      </c>
      <c r="K80" s="22">
        <f t="shared" si="73"/>
        <v>0</v>
      </c>
      <c r="L80" s="24">
        <f t="shared" si="78"/>
        <v>0</v>
      </c>
      <c r="N80" s="14">
        <f t="shared" si="33"/>
        <v>0</v>
      </c>
      <c r="O80" s="22">
        <f t="shared" si="74"/>
        <v>0</v>
      </c>
      <c r="P80" s="24">
        <f t="shared" si="79"/>
        <v>0</v>
      </c>
      <c r="Q80" s="13">
        <v>5</v>
      </c>
      <c r="R80" s="14">
        <f t="shared" si="36"/>
        <v>5</v>
      </c>
      <c r="S80" s="22">
        <f t="shared" si="75"/>
        <v>5</v>
      </c>
      <c r="T80" s="24">
        <f t="shared" si="80"/>
        <v>5</v>
      </c>
      <c r="V80" s="14">
        <f t="shared" si="39"/>
        <v>0</v>
      </c>
      <c r="W80" s="22">
        <f t="shared" si="76"/>
        <v>0</v>
      </c>
      <c r="X80" s="24">
        <f t="shared" si="81"/>
        <v>0</v>
      </c>
      <c r="Z80" s="14">
        <f t="shared" si="42"/>
        <v>0</v>
      </c>
      <c r="AA80" s="22">
        <f t="shared" si="77"/>
        <v>0</v>
      </c>
      <c r="AB80" s="24">
        <f t="shared" si="82"/>
        <v>0</v>
      </c>
    </row>
    <row r="81" spans="1:28" s="13" customFormat="1" x14ac:dyDescent="0.25">
      <c r="A81" s="41" t="str">
        <f>Specs!A81</f>
        <v>eMOSS_LICHEN_LITTER_LITTER_DEPTH</v>
      </c>
      <c r="B81" s="5"/>
      <c r="C81" s="9">
        <v>1.5</v>
      </c>
      <c r="D81" s="10">
        <f>1/1.5</f>
        <v>0.66666666666666663</v>
      </c>
      <c r="E81" s="13">
        <v>0.2</v>
      </c>
      <c r="F81" s="14">
        <f t="shared" si="55"/>
        <v>0.2</v>
      </c>
      <c r="G81" s="22">
        <f>F81*$C81</f>
        <v>0.30000000000000004</v>
      </c>
      <c r="H81" s="24">
        <f>G81*$D81</f>
        <v>0.2</v>
      </c>
      <c r="I81" s="13">
        <v>1</v>
      </c>
      <c r="J81" s="14">
        <f t="shared" si="30"/>
        <v>1</v>
      </c>
      <c r="K81" s="22">
        <f>J81*$C81</f>
        <v>1.5</v>
      </c>
      <c r="L81" s="24">
        <f>K81*$D81</f>
        <v>1</v>
      </c>
      <c r="M81" s="13">
        <v>2.5</v>
      </c>
      <c r="N81" s="14">
        <f t="shared" si="33"/>
        <v>2.5</v>
      </c>
      <c r="O81" s="22">
        <f>N81*$C81</f>
        <v>3.75</v>
      </c>
      <c r="P81" s="24">
        <f>O81*$D81</f>
        <v>2.5</v>
      </c>
      <c r="Q81" s="13">
        <v>1</v>
      </c>
      <c r="R81" s="14">
        <f t="shared" si="36"/>
        <v>1</v>
      </c>
      <c r="S81" s="22">
        <f>R81*$C81</f>
        <v>1.5</v>
      </c>
      <c r="T81" s="24">
        <f>S81*$D81</f>
        <v>1</v>
      </c>
      <c r="U81" s="13">
        <v>1.5</v>
      </c>
      <c r="V81" s="14">
        <f t="shared" si="39"/>
        <v>1.5</v>
      </c>
      <c r="W81" s="22">
        <f>V81*$C81</f>
        <v>2.25</v>
      </c>
      <c r="X81" s="24">
        <f>W81*$D81</f>
        <v>1.5</v>
      </c>
      <c r="Y81" s="13">
        <v>2</v>
      </c>
      <c r="Z81" s="14">
        <f t="shared" si="42"/>
        <v>2</v>
      </c>
      <c r="AA81" s="22">
        <f>Z81*$C81</f>
        <v>3</v>
      </c>
      <c r="AB81" s="24">
        <f>AA81*$D81</f>
        <v>2</v>
      </c>
    </row>
    <row r="82" spans="1:28" s="13" customFormat="1" x14ac:dyDescent="0.25">
      <c r="A82" s="41" t="str">
        <f>Specs!A82</f>
        <v>eMOSS_LICHEN_LITTER_LITTER_PERCENT_COVER</v>
      </c>
      <c r="B82" s="5"/>
      <c r="C82" s="9">
        <v>1.5</v>
      </c>
      <c r="D82" s="10">
        <f>1/1.5</f>
        <v>0.66666666666666663</v>
      </c>
      <c r="E82" s="13">
        <v>70</v>
      </c>
      <c r="F82" s="14">
        <f t="shared" si="55"/>
        <v>70</v>
      </c>
      <c r="G82" s="22">
        <f>F82*$C82</f>
        <v>105</v>
      </c>
      <c r="H82" s="24">
        <f>G82*$D82</f>
        <v>70</v>
      </c>
      <c r="I82" s="13">
        <v>60</v>
      </c>
      <c r="J82" s="14">
        <f t="shared" si="30"/>
        <v>60</v>
      </c>
      <c r="K82" s="22">
        <f>J82*$C82</f>
        <v>90</v>
      </c>
      <c r="L82" s="24">
        <f>K82*$D82</f>
        <v>60</v>
      </c>
      <c r="M82" s="13">
        <v>5</v>
      </c>
      <c r="N82" s="14">
        <f t="shared" si="33"/>
        <v>5</v>
      </c>
      <c r="O82" s="22">
        <f>N82*$C82</f>
        <v>7.5</v>
      </c>
      <c r="P82" s="24">
        <f>O82*$D82</f>
        <v>5</v>
      </c>
      <c r="Q82" s="13">
        <v>15</v>
      </c>
      <c r="R82" s="14">
        <f t="shared" si="36"/>
        <v>15</v>
      </c>
      <c r="S82" s="22">
        <f>R82*$C82</f>
        <v>22.5</v>
      </c>
      <c r="T82" s="24">
        <f>S82*$D82</f>
        <v>15</v>
      </c>
      <c r="U82" s="13">
        <v>90</v>
      </c>
      <c r="V82" s="14">
        <f t="shared" si="39"/>
        <v>90</v>
      </c>
      <c r="W82" s="22">
        <f>V82*$C82</f>
        <v>135</v>
      </c>
      <c r="X82" s="24">
        <f>W82*$D82</f>
        <v>90</v>
      </c>
      <c r="Y82" s="13">
        <v>70</v>
      </c>
      <c r="Z82" s="14">
        <f t="shared" si="42"/>
        <v>70</v>
      </c>
      <c r="AA82" s="22">
        <f>Z82*$C82</f>
        <v>105</v>
      </c>
      <c r="AB82" s="24">
        <f>AA82*$D82</f>
        <v>70</v>
      </c>
    </row>
    <row r="83" spans="1:28" s="13" customFormat="1" x14ac:dyDescent="0.25">
      <c r="A83" s="41" t="str">
        <f>Specs!A83</f>
        <v>eMOSS_LICHEN_LITTER_MOSS_DEPTH</v>
      </c>
      <c r="B83" s="5"/>
      <c r="C83" s="9"/>
      <c r="D83" s="10"/>
      <c r="F83" s="14">
        <f t="shared" si="55"/>
        <v>0</v>
      </c>
      <c r="G83" s="22">
        <f t="shared" si="55"/>
        <v>0</v>
      </c>
      <c r="H83" s="24">
        <f t="shared" si="55"/>
        <v>0</v>
      </c>
      <c r="J83" s="14">
        <f t="shared" si="30"/>
        <v>0</v>
      </c>
      <c r="K83" s="22">
        <f t="shared" ref="K83:K94" si="83">J83</f>
        <v>0</v>
      </c>
      <c r="L83" s="24">
        <f t="shared" ref="L83:L86" si="84">K83</f>
        <v>0</v>
      </c>
      <c r="N83" s="14">
        <f t="shared" si="33"/>
        <v>0</v>
      </c>
      <c r="O83" s="22">
        <f t="shared" ref="O83:O94" si="85">N83</f>
        <v>0</v>
      </c>
      <c r="P83" s="24">
        <f t="shared" ref="P83:P86" si="86">O83</f>
        <v>0</v>
      </c>
      <c r="Q83" s="13">
        <v>2.5</v>
      </c>
      <c r="R83" s="14">
        <f t="shared" si="36"/>
        <v>2.5</v>
      </c>
      <c r="S83" s="22">
        <f t="shared" ref="S83:S94" si="87">R83</f>
        <v>2.5</v>
      </c>
      <c r="T83" s="24">
        <f t="shared" ref="T83:T86" si="88">S83</f>
        <v>2.5</v>
      </c>
      <c r="U83" s="13">
        <v>1</v>
      </c>
      <c r="V83" s="14">
        <f t="shared" si="39"/>
        <v>1</v>
      </c>
      <c r="W83" s="22">
        <f t="shared" ref="W83:W94" si="89">V83</f>
        <v>1</v>
      </c>
      <c r="X83" s="24">
        <f t="shared" ref="X83:X86" si="90">W83</f>
        <v>1</v>
      </c>
      <c r="Z83" s="14">
        <f t="shared" si="42"/>
        <v>0</v>
      </c>
      <c r="AA83" s="22">
        <f t="shared" ref="AA83:AA94" si="91">Z83</f>
        <v>0</v>
      </c>
      <c r="AB83" s="24">
        <f t="shared" ref="AB83:AB86" si="92">AA83</f>
        <v>0</v>
      </c>
    </row>
    <row r="84" spans="1:28" s="13" customFormat="1" x14ac:dyDescent="0.25">
      <c r="A84" s="41" t="str">
        <f>Specs!A84</f>
        <v>eMOSS_LICHEN_LITTER_MOSS_PERCENT_COVER</v>
      </c>
      <c r="B84" s="5"/>
      <c r="C84" s="9"/>
      <c r="D84" s="10"/>
      <c r="F84" s="14">
        <f t="shared" si="55"/>
        <v>0</v>
      </c>
      <c r="G84" s="22">
        <f t="shared" si="55"/>
        <v>0</v>
      </c>
      <c r="H84" s="24">
        <f t="shared" si="55"/>
        <v>0</v>
      </c>
      <c r="J84" s="14">
        <f t="shared" si="30"/>
        <v>0</v>
      </c>
      <c r="K84" s="22">
        <f t="shared" si="83"/>
        <v>0</v>
      </c>
      <c r="L84" s="24">
        <f t="shared" si="84"/>
        <v>0</v>
      </c>
      <c r="N84" s="14">
        <f t="shared" si="33"/>
        <v>0</v>
      </c>
      <c r="O84" s="22">
        <f t="shared" si="85"/>
        <v>0</v>
      </c>
      <c r="P84" s="24">
        <f t="shared" si="86"/>
        <v>0</v>
      </c>
      <c r="Q84" s="13">
        <v>80</v>
      </c>
      <c r="R84" s="14">
        <f t="shared" si="36"/>
        <v>80</v>
      </c>
      <c r="S84" s="22">
        <f t="shared" si="87"/>
        <v>80</v>
      </c>
      <c r="T84" s="24">
        <f t="shared" si="88"/>
        <v>80</v>
      </c>
      <c r="U84" s="13">
        <v>5</v>
      </c>
      <c r="V84" s="14">
        <f t="shared" si="39"/>
        <v>5</v>
      </c>
      <c r="W84" s="22">
        <f t="shared" si="89"/>
        <v>5</v>
      </c>
      <c r="X84" s="24">
        <f t="shared" si="90"/>
        <v>5</v>
      </c>
      <c r="Z84" s="14">
        <f t="shared" si="42"/>
        <v>0</v>
      </c>
      <c r="AA84" s="22">
        <f t="shared" si="91"/>
        <v>0</v>
      </c>
      <c r="AB84" s="24">
        <f t="shared" si="92"/>
        <v>0</v>
      </c>
    </row>
    <row r="85" spans="1:28" s="13" customFormat="1" x14ac:dyDescent="0.25">
      <c r="A85" s="41" t="str">
        <f>Specs!A85</f>
        <v>eGROUND_FUEL_DUFF_LOWER_DEPTH</v>
      </c>
      <c r="B85" s="5"/>
      <c r="C85" s="9"/>
      <c r="D85" s="10"/>
      <c r="F85" s="14">
        <f t="shared" si="55"/>
        <v>0</v>
      </c>
      <c r="G85" s="22">
        <f t="shared" si="55"/>
        <v>0</v>
      </c>
      <c r="H85" s="24">
        <f t="shared" si="55"/>
        <v>0</v>
      </c>
      <c r="I85" s="13">
        <v>0.2</v>
      </c>
      <c r="J85" s="14">
        <f t="shared" si="30"/>
        <v>0.2</v>
      </c>
      <c r="K85" s="22">
        <f t="shared" si="83"/>
        <v>0.2</v>
      </c>
      <c r="L85" s="24">
        <f t="shared" si="84"/>
        <v>0.2</v>
      </c>
      <c r="N85" s="14">
        <f t="shared" si="33"/>
        <v>0</v>
      </c>
      <c r="O85" s="22">
        <f t="shared" si="85"/>
        <v>0</v>
      </c>
      <c r="P85" s="24">
        <f t="shared" si="86"/>
        <v>0</v>
      </c>
      <c r="Q85" s="13">
        <v>2</v>
      </c>
      <c r="R85" s="14">
        <f t="shared" si="36"/>
        <v>2</v>
      </c>
      <c r="S85" s="22">
        <f t="shared" si="87"/>
        <v>2</v>
      </c>
      <c r="T85" s="24">
        <f t="shared" si="88"/>
        <v>2</v>
      </c>
      <c r="V85" s="14">
        <f t="shared" si="39"/>
        <v>0</v>
      </c>
      <c r="W85" s="22">
        <f t="shared" si="89"/>
        <v>0</v>
      </c>
      <c r="X85" s="24">
        <f t="shared" si="90"/>
        <v>0</v>
      </c>
      <c r="Z85" s="14">
        <f t="shared" si="42"/>
        <v>0</v>
      </c>
      <c r="AA85" s="22">
        <f t="shared" si="91"/>
        <v>0</v>
      </c>
      <c r="AB85" s="24">
        <f t="shared" si="92"/>
        <v>0</v>
      </c>
    </row>
    <row r="86" spans="1:28" s="13" customFormat="1" x14ac:dyDescent="0.25">
      <c r="A86" s="41" t="str">
        <f>Specs!A86</f>
        <v>eGROUND_FUEL_DUFF_LOWER_PERCENT_COVER</v>
      </c>
      <c r="B86" s="5"/>
      <c r="C86" s="9"/>
      <c r="D86" s="10"/>
      <c r="F86" s="14">
        <f t="shared" si="55"/>
        <v>0</v>
      </c>
      <c r="G86" s="22">
        <f t="shared" si="55"/>
        <v>0</v>
      </c>
      <c r="H86" s="24">
        <f t="shared" si="55"/>
        <v>0</v>
      </c>
      <c r="I86" s="13">
        <v>60</v>
      </c>
      <c r="J86" s="14">
        <f t="shared" si="30"/>
        <v>60</v>
      </c>
      <c r="K86" s="22">
        <f t="shared" si="83"/>
        <v>60</v>
      </c>
      <c r="L86" s="24">
        <f t="shared" si="84"/>
        <v>60</v>
      </c>
      <c r="N86" s="14">
        <f t="shared" si="33"/>
        <v>0</v>
      </c>
      <c r="O86" s="22">
        <f t="shared" si="85"/>
        <v>0</v>
      </c>
      <c r="P86" s="24">
        <f t="shared" si="86"/>
        <v>0</v>
      </c>
      <c r="Q86" s="13">
        <v>90</v>
      </c>
      <c r="R86" s="14">
        <f t="shared" si="36"/>
        <v>90</v>
      </c>
      <c r="S86" s="22">
        <f t="shared" si="87"/>
        <v>90</v>
      </c>
      <c r="T86" s="24">
        <f t="shared" si="88"/>
        <v>90</v>
      </c>
      <c r="V86" s="14">
        <f t="shared" si="39"/>
        <v>0</v>
      </c>
      <c r="W86" s="22">
        <f t="shared" si="89"/>
        <v>0</v>
      </c>
      <c r="X86" s="24">
        <f t="shared" si="90"/>
        <v>0</v>
      </c>
      <c r="Z86" s="14">
        <f t="shared" si="42"/>
        <v>0</v>
      </c>
      <c r="AA86" s="22">
        <f t="shared" si="91"/>
        <v>0</v>
      </c>
      <c r="AB86" s="24">
        <f t="shared" si="92"/>
        <v>0</v>
      </c>
    </row>
    <row r="87" spans="1:28" s="13" customFormat="1" x14ac:dyDescent="0.25">
      <c r="A87" s="41" t="str">
        <f>Specs!A87</f>
        <v>eGROUND_FUEL_DUFF_UPPER_DEPTH</v>
      </c>
      <c r="B87" s="5"/>
      <c r="C87" s="9"/>
      <c r="D87" s="10">
        <v>1.1000000000000001</v>
      </c>
      <c r="E87" s="13">
        <v>0.5</v>
      </c>
      <c r="F87" s="14">
        <f t="shared" si="55"/>
        <v>0.5</v>
      </c>
      <c r="G87" s="22">
        <f t="shared" si="55"/>
        <v>0.5</v>
      </c>
      <c r="H87" s="24">
        <f>G87*$D87</f>
        <v>0.55000000000000004</v>
      </c>
      <c r="I87" s="13">
        <v>0.4</v>
      </c>
      <c r="J87" s="14">
        <f t="shared" si="30"/>
        <v>0.4</v>
      </c>
      <c r="K87" s="22">
        <f t="shared" si="83"/>
        <v>0.4</v>
      </c>
      <c r="L87" s="24">
        <f>K87*$D87</f>
        <v>0.44000000000000006</v>
      </c>
      <c r="M87" s="13">
        <v>0.2</v>
      </c>
      <c r="N87" s="14">
        <f t="shared" si="33"/>
        <v>0.2</v>
      </c>
      <c r="O87" s="22">
        <f t="shared" si="85"/>
        <v>0.2</v>
      </c>
      <c r="P87" s="24">
        <f>O87*$D87</f>
        <v>0.22000000000000003</v>
      </c>
      <c r="Q87" s="13">
        <v>4</v>
      </c>
      <c r="R87" s="14">
        <f t="shared" si="36"/>
        <v>4</v>
      </c>
      <c r="S87" s="22">
        <f t="shared" si="87"/>
        <v>4</v>
      </c>
      <c r="T87" s="24">
        <f>S87*$D87</f>
        <v>4.4000000000000004</v>
      </c>
      <c r="U87" s="13">
        <v>1</v>
      </c>
      <c r="V87" s="14">
        <f t="shared" si="39"/>
        <v>1</v>
      </c>
      <c r="W87" s="22">
        <f t="shared" si="89"/>
        <v>1</v>
      </c>
      <c r="X87" s="24">
        <f>W87*$D87</f>
        <v>1.1000000000000001</v>
      </c>
      <c r="Y87" s="13">
        <v>1.5</v>
      </c>
      <c r="Z87" s="14">
        <f t="shared" si="42"/>
        <v>1.5</v>
      </c>
      <c r="AA87" s="22">
        <f t="shared" si="91"/>
        <v>1.5</v>
      </c>
      <c r="AB87" s="24">
        <f>AA87*$D87</f>
        <v>1.6500000000000001</v>
      </c>
    </row>
    <row r="88" spans="1:28" s="13" customFormat="1" x14ac:dyDescent="0.25">
      <c r="A88" s="41" t="str">
        <f>Specs!A88</f>
        <v>eGROUND_FUEL_DUFF_UPPER_PERCENT_COVER</v>
      </c>
      <c r="B88" s="5"/>
      <c r="C88" s="9"/>
      <c r="D88" s="10">
        <v>1.1000000000000001</v>
      </c>
      <c r="E88" s="13">
        <v>70</v>
      </c>
      <c r="F88" s="14">
        <f t="shared" si="55"/>
        <v>70</v>
      </c>
      <c r="G88" s="22">
        <f t="shared" si="55"/>
        <v>70</v>
      </c>
      <c r="H88" s="24">
        <f>G88*$D88</f>
        <v>77</v>
      </c>
      <c r="I88" s="13">
        <v>60</v>
      </c>
      <c r="J88" s="14">
        <f t="shared" si="30"/>
        <v>60</v>
      </c>
      <c r="K88" s="22">
        <f t="shared" si="83"/>
        <v>60</v>
      </c>
      <c r="L88" s="24">
        <f>K88*$D88</f>
        <v>66</v>
      </c>
      <c r="M88" s="13">
        <v>70</v>
      </c>
      <c r="N88" s="14">
        <f t="shared" si="33"/>
        <v>70</v>
      </c>
      <c r="O88" s="22">
        <f t="shared" si="85"/>
        <v>70</v>
      </c>
      <c r="P88" s="24">
        <f>O88*$D88</f>
        <v>77</v>
      </c>
      <c r="Q88" s="13">
        <v>100</v>
      </c>
      <c r="R88" s="14">
        <f t="shared" si="36"/>
        <v>100</v>
      </c>
      <c r="S88" s="22">
        <f t="shared" si="87"/>
        <v>100</v>
      </c>
      <c r="T88" s="24">
        <f>S88*$D88</f>
        <v>110.00000000000001</v>
      </c>
      <c r="U88" s="13">
        <v>90</v>
      </c>
      <c r="V88" s="14">
        <f t="shared" si="39"/>
        <v>90</v>
      </c>
      <c r="W88" s="22">
        <f t="shared" si="89"/>
        <v>90</v>
      </c>
      <c r="X88" s="24">
        <f>W88*$D88</f>
        <v>99.000000000000014</v>
      </c>
      <c r="Y88" s="13">
        <v>70</v>
      </c>
      <c r="Z88" s="14">
        <f t="shared" si="42"/>
        <v>70</v>
      </c>
      <c r="AA88" s="22">
        <f t="shared" si="91"/>
        <v>70</v>
      </c>
      <c r="AB88" s="24">
        <f>AA88*$D88</f>
        <v>77</v>
      </c>
    </row>
    <row r="89" spans="1:28" s="13" customFormat="1" x14ac:dyDescent="0.25">
      <c r="A89" s="41" t="str">
        <f>Specs!A89</f>
        <v>eGROUND_FUEL_BASAL_ACCUMULATION_DEPTH</v>
      </c>
      <c r="B89" s="5"/>
      <c r="C89" s="9"/>
      <c r="D89" s="10"/>
      <c r="F89" s="14">
        <f t="shared" si="55"/>
        <v>0</v>
      </c>
      <c r="G89" s="22">
        <f t="shared" si="55"/>
        <v>0</v>
      </c>
      <c r="H89" s="24">
        <f t="shared" si="55"/>
        <v>0</v>
      </c>
      <c r="J89" s="14">
        <f t="shared" si="30"/>
        <v>0</v>
      </c>
      <c r="K89" s="22">
        <f t="shared" si="83"/>
        <v>0</v>
      </c>
      <c r="L89" s="24">
        <f t="shared" ref="L89:L94" si="93">K89</f>
        <v>0</v>
      </c>
      <c r="N89" s="14">
        <f t="shared" si="33"/>
        <v>0</v>
      </c>
      <c r="O89" s="22">
        <f t="shared" si="85"/>
        <v>0</v>
      </c>
      <c r="P89" s="24">
        <f t="shared" ref="P89:P94" si="94">O89</f>
        <v>0</v>
      </c>
      <c r="R89" s="14">
        <f t="shared" si="36"/>
        <v>0</v>
      </c>
      <c r="S89" s="22">
        <f t="shared" si="87"/>
        <v>0</v>
      </c>
      <c r="T89" s="24">
        <f t="shared" ref="T89:T94" si="95">S89</f>
        <v>0</v>
      </c>
      <c r="V89" s="14">
        <f t="shared" si="39"/>
        <v>0</v>
      </c>
      <c r="W89" s="22">
        <f t="shared" si="89"/>
        <v>0</v>
      </c>
      <c r="X89" s="24">
        <f t="shared" ref="X89:X94" si="96">W89</f>
        <v>0</v>
      </c>
      <c r="Z89" s="14">
        <f t="shared" si="42"/>
        <v>0</v>
      </c>
      <c r="AA89" s="22">
        <f t="shared" si="91"/>
        <v>0</v>
      </c>
      <c r="AB89" s="24">
        <f t="shared" ref="AB89:AB94" si="97">AA89</f>
        <v>0</v>
      </c>
    </row>
    <row r="90" spans="1:28" s="13" customFormat="1" x14ac:dyDescent="0.25">
      <c r="A90" s="41" t="str">
        <f>Specs!A90</f>
        <v>eGROUND_FUEL_BASAL_ACCUMULATION_NUMBER_PER_UNIT_AREA</v>
      </c>
      <c r="B90" s="5"/>
      <c r="C90" s="9"/>
      <c r="D90" s="10"/>
      <c r="F90" s="14">
        <f t="shared" si="55"/>
        <v>0</v>
      </c>
      <c r="G90" s="22">
        <f t="shared" si="55"/>
        <v>0</v>
      </c>
      <c r="H90" s="24">
        <f t="shared" si="55"/>
        <v>0</v>
      </c>
      <c r="J90" s="14">
        <f t="shared" si="30"/>
        <v>0</v>
      </c>
      <c r="K90" s="22">
        <f t="shared" si="83"/>
        <v>0</v>
      </c>
      <c r="L90" s="24">
        <f t="shared" si="93"/>
        <v>0</v>
      </c>
      <c r="N90" s="14">
        <f t="shared" si="33"/>
        <v>0</v>
      </c>
      <c r="O90" s="22">
        <f t="shared" si="85"/>
        <v>0</v>
      </c>
      <c r="P90" s="24">
        <f t="shared" si="94"/>
        <v>0</v>
      </c>
      <c r="R90" s="14">
        <f t="shared" si="36"/>
        <v>0</v>
      </c>
      <c r="S90" s="22">
        <f t="shared" si="87"/>
        <v>0</v>
      </c>
      <c r="T90" s="24">
        <f t="shared" si="95"/>
        <v>0</v>
      </c>
      <c r="V90" s="14">
        <f t="shared" si="39"/>
        <v>0</v>
      </c>
      <c r="W90" s="22">
        <f t="shared" si="89"/>
        <v>0</v>
      </c>
      <c r="X90" s="24">
        <f t="shared" si="96"/>
        <v>0</v>
      </c>
      <c r="Z90" s="14">
        <f t="shared" si="42"/>
        <v>0</v>
      </c>
      <c r="AA90" s="22">
        <f t="shared" si="91"/>
        <v>0</v>
      </c>
      <c r="AB90" s="24">
        <f t="shared" si="97"/>
        <v>0</v>
      </c>
    </row>
    <row r="91" spans="1:28" s="13" customFormat="1" x14ac:dyDescent="0.25">
      <c r="A91" s="41" t="str">
        <f>Specs!A91</f>
        <v>eGROUND_FUEL_BASAL_ACCUMULATION_RADIUS</v>
      </c>
      <c r="B91" s="5"/>
      <c r="C91" s="9"/>
      <c r="D91" s="10"/>
      <c r="F91" s="14">
        <f t="shared" si="55"/>
        <v>0</v>
      </c>
      <c r="G91" s="22">
        <f t="shared" si="55"/>
        <v>0</v>
      </c>
      <c r="H91" s="24">
        <f t="shared" si="55"/>
        <v>0</v>
      </c>
      <c r="J91" s="14">
        <f t="shared" ref="J91:J94" si="98">I91</f>
        <v>0</v>
      </c>
      <c r="K91" s="22">
        <f t="shared" si="83"/>
        <v>0</v>
      </c>
      <c r="L91" s="24">
        <f t="shared" si="93"/>
        <v>0</v>
      </c>
      <c r="N91" s="14">
        <f t="shared" ref="N91:N94" si="99">M91</f>
        <v>0</v>
      </c>
      <c r="O91" s="22">
        <f t="shared" si="85"/>
        <v>0</v>
      </c>
      <c r="P91" s="24">
        <f t="shared" si="94"/>
        <v>0</v>
      </c>
      <c r="R91" s="14">
        <f t="shared" ref="R91:R94" si="100">Q91</f>
        <v>0</v>
      </c>
      <c r="S91" s="22">
        <f t="shared" si="87"/>
        <v>0</v>
      </c>
      <c r="T91" s="24">
        <f t="shared" si="95"/>
        <v>0</v>
      </c>
      <c r="V91" s="14">
        <f t="shared" ref="V91:V94" si="101">U91</f>
        <v>0</v>
      </c>
      <c r="W91" s="22">
        <f t="shared" si="89"/>
        <v>0</v>
      </c>
      <c r="X91" s="24">
        <f t="shared" si="96"/>
        <v>0</v>
      </c>
      <c r="Z91" s="14">
        <f t="shared" ref="Z91:Z94" si="102">Y91</f>
        <v>0</v>
      </c>
      <c r="AA91" s="22">
        <f t="shared" si="91"/>
        <v>0</v>
      </c>
      <c r="AB91" s="24">
        <f t="shared" si="97"/>
        <v>0</v>
      </c>
    </row>
    <row r="92" spans="1:28" s="13" customFormat="1" x14ac:dyDescent="0.25">
      <c r="A92" s="41" t="str">
        <f>Specs!A92</f>
        <v>eGROUND_FUEL_SQUIRREL_MIDDENS_DEPTH</v>
      </c>
      <c r="B92" s="5"/>
      <c r="C92" s="9"/>
      <c r="D92" s="10"/>
      <c r="F92" s="14">
        <f t="shared" si="55"/>
        <v>0</v>
      </c>
      <c r="G92" s="22">
        <f t="shared" si="55"/>
        <v>0</v>
      </c>
      <c r="H92" s="24">
        <f t="shared" si="55"/>
        <v>0</v>
      </c>
      <c r="J92" s="14">
        <f t="shared" si="98"/>
        <v>0</v>
      </c>
      <c r="K92" s="22">
        <f t="shared" si="83"/>
        <v>0</v>
      </c>
      <c r="L92" s="24">
        <f t="shared" si="93"/>
        <v>0</v>
      </c>
      <c r="N92" s="14">
        <f t="shared" si="99"/>
        <v>0</v>
      </c>
      <c r="O92" s="22">
        <f t="shared" si="85"/>
        <v>0</v>
      </c>
      <c r="P92" s="24">
        <f t="shared" si="94"/>
        <v>0</v>
      </c>
      <c r="Q92" s="13">
        <v>18</v>
      </c>
      <c r="R92" s="14">
        <f t="shared" si="100"/>
        <v>18</v>
      </c>
      <c r="S92" s="22">
        <f t="shared" si="87"/>
        <v>18</v>
      </c>
      <c r="T92" s="24">
        <f t="shared" si="95"/>
        <v>18</v>
      </c>
      <c r="V92" s="14">
        <f t="shared" si="101"/>
        <v>0</v>
      </c>
      <c r="W92" s="22">
        <f t="shared" si="89"/>
        <v>0</v>
      </c>
      <c r="X92" s="24">
        <f t="shared" si="96"/>
        <v>0</v>
      </c>
      <c r="Z92" s="14">
        <f t="shared" si="102"/>
        <v>0</v>
      </c>
      <c r="AA92" s="22">
        <f t="shared" si="91"/>
        <v>0</v>
      </c>
      <c r="AB92" s="24">
        <f t="shared" si="97"/>
        <v>0</v>
      </c>
    </row>
    <row r="93" spans="1:28" s="13" customFormat="1" x14ac:dyDescent="0.25">
      <c r="A93" s="41" t="str">
        <f>Specs!A93</f>
        <v>eGROUND_FUEL_SQUIRREL_MIDDENS_NUMBER_PER_UNIT_AREA</v>
      </c>
      <c r="B93" s="5"/>
      <c r="C93" s="9"/>
      <c r="D93" s="10"/>
      <c r="F93" s="14">
        <f t="shared" si="55"/>
        <v>0</v>
      </c>
      <c r="G93" s="22">
        <f t="shared" si="55"/>
        <v>0</v>
      </c>
      <c r="H93" s="24">
        <f t="shared" si="55"/>
        <v>0</v>
      </c>
      <c r="J93" s="14">
        <f t="shared" si="98"/>
        <v>0</v>
      </c>
      <c r="K93" s="22">
        <f t="shared" si="83"/>
        <v>0</v>
      </c>
      <c r="L93" s="24">
        <f t="shared" si="93"/>
        <v>0</v>
      </c>
      <c r="N93" s="14">
        <f t="shared" si="99"/>
        <v>0</v>
      </c>
      <c r="O93" s="22">
        <f t="shared" si="85"/>
        <v>0</v>
      </c>
      <c r="P93" s="24">
        <f t="shared" si="94"/>
        <v>0</v>
      </c>
      <c r="Q93" s="13">
        <v>1</v>
      </c>
      <c r="R93" s="14">
        <f t="shared" si="100"/>
        <v>1</v>
      </c>
      <c r="S93" s="22">
        <f t="shared" si="87"/>
        <v>1</v>
      </c>
      <c r="T93" s="24">
        <f t="shared" si="95"/>
        <v>1</v>
      </c>
      <c r="V93" s="14">
        <f t="shared" si="101"/>
        <v>0</v>
      </c>
      <c r="W93" s="22">
        <f t="shared" si="89"/>
        <v>0</v>
      </c>
      <c r="X93" s="24">
        <f t="shared" si="96"/>
        <v>0</v>
      </c>
      <c r="Z93" s="14">
        <f t="shared" si="102"/>
        <v>0</v>
      </c>
      <c r="AA93" s="22">
        <f t="shared" si="91"/>
        <v>0</v>
      </c>
      <c r="AB93" s="24">
        <f t="shared" si="97"/>
        <v>0</v>
      </c>
    </row>
    <row r="94" spans="1:28" s="13" customFormat="1" x14ac:dyDescent="0.25">
      <c r="A94" s="41" t="str">
        <f>Specs!A94</f>
        <v>eGROUND_FUEL_SQUIRREL_MIDDENS_RADIUS</v>
      </c>
      <c r="B94" s="5"/>
      <c r="C94" s="9"/>
      <c r="D94" s="10"/>
      <c r="F94" s="14">
        <f t="shared" si="55"/>
        <v>0</v>
      </c>
      <c r="G94" s="22">
        <f t="shared" si="55"/>
        <v>0</v>
      </c>
      <c r="H94" s="24">
        <f t="shared" si="55"/>
        <v>0</v>
      </c>
      <c r="J94" s="14">
        <f t="shared" si="98"/>
        <v>0</v>
      </c>
      <c r="K94" s="22">
        <f t="shared" si="83"/>
        <v>0</v>
      </c>
      <c r="L94" s="24">
        <f t="shared" si="93"/>
        <v>0</v>
      </c>
      <c r="N94" s="14">
        <f t="shared" si="99"/>
        <v>0</v>
      </c>
      <c r="O94" s="22">
        <f t="shared" si="85"/>
        <v>0</v>
      </c>
      <c r="P94" s="24">
        <f t="shared" si="94"/>
        <v>0</v>
      </c>
      <c r="Q94" s="13">
        <v>5</v>
      </c>
      <c r="R94" s="14">
        <f t="shared" si="100"/>
        <v>5</v>
      </c>
      <c r="S94" s="22">
        <f t="shared" si="87"/>
        <v>5</v>
      </c>
      <c r="T94" s="24">
        <f t="shared" si="95"/>
        <v>5</v>
      </c>
      <c r="V94" s="14">
        <f t="shared" si="101"/>
        <v>0</v>
      </c>
      <c r="W94" s="22">
        <f t="shared" si="89"/>
        <v>0</v>
      </c>
      <c r="X94" s="24">
        <f t="shared" si="96"/>
        <v>0</v>
      </c>
      <c r="Z94" s="14">
        <f t="shared" si="102"/>
        <v>0</v>
      </c>
      <c r="AA94" s="22">
        <f t="shared" si="91"/>
        <v>0</v>
      </c>
      <c r="AB94" s="24">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4"/>
  <sheetViews>
    <sheetView zoomScale="75" zoomScaleNormal="75" workbookViewId="0">
      <pane ySplit="675" activePane="bottomLeft"/>
      <selection activeCell="Z1" sqref="Z1:AB1048576"/>
      <selection pane="bottomLeft" activeCell="C40" sqref="C40"/>
    </sheetView>
  </sheetViews>
  <sheetFormatPr defaultRowHeight="15" x14ac:dyDescent="0.25"/>
  <cols>
    <col min="1" max="1" width="131.140625" bestFit="1" customWidth="1"/>
    <col min="2" max="2" width="73.28515625" bestFit="1" customWidth="1"/>
    <col min="3" max="3" width="70.85546875" bestFit="1" customWidth="1"/>
    <col min="4" max="4" width="23.140625" customWidth="1"/>
    <col min="5" max="7" width="9.140625" customWidth="1"/>
    <col min="8" max="8" width="9.140625" style="24" customWidth="1"/>
    <col min="9" max="11" width="9.140625" customWidth="1"/>
    <col min="12" max="12" width="9.140625" style="24" customWidth="1"/>
    <col min="13" max="15" width="9.140625" customWidth="1"/>
    <col min="16" max="16" width="9.140625" style="24" customWidth="1"/>
    <col min="17" max="19" width="9.140625" customWidth="1"/>
    <col min="20" max="20" width="9.140625" style="24" customWidth="1"/>
    <col min="21" max="23" width="9.140625" customWidth="1"/>
    <col min="24" max="24" width="9.140625" style="24" customWidth="1"/>
    <col min="26" max="27" width="9.140625" customWidth="1"/>
    <col min="28" max="28" width="9.140625" style="24" customWidth="1"/>
  </cols>
  <sheetData>
    <row r="1" spans="1:28" s="13" customFormat="1" x14ac:dyDescent="0.25">
      <c r="A1" s="4"/>
      <c r="B1" s="12"/>
      <c r="C1" s="2"/>
      <c r="D1" s="3"/>
      <c r="F1" s="14"/>
      <c r="G1" s="18"/>
      <c r="H1" s="19"/>
      <c r="J1" s="14"/>
      <c r="K1" s="18"/>
      <c r="L1" s="19"/>
      <c r="N1" s="14"/>
      <c r="O1" s="18"/>
      <c r="P1" s="19"/>
      <c r="R1" s="14"/>
      <c r="S1" s="18"/>
      <c r="T1" s="19"/>
      <c r="V1" s="14"/>
      <c r="W1" s="18"/>
      <c r="X1" s="19"/>
      <c r="Z1" s="14"/>
      <c r="AA1" s="18"/>
      <c r="AB1" s="19"/>
    </row>
    <row r="2" spans="1:28" s="15" customFormat="1" x14ac:dyDescent="0.25">
      <c r="A2" s="16" t="s">
        <v>53</v>
      </c>
      <c r="B2" s="16" t="s">
        <v>243</v>
      </c>
      <c r="C2" s="2" t="s">
        <v>244</v>
      </c>
      <c r="D2" s="3" t="s">
        <v>242</v>
      </c>
      <c r="E2" s="15" t="s">
        <v>39</v>
      </c>
      <c r="F2" s="17">
        <v>531</v>
      </c>
      <c r="G2" s="18">
        <v>532</v>
      </c>
      <c r="H2" s="19">
        <v>533</v>
      </c>
      <c r="I2" s="15" t="s">
        <v>40</v>
      </c>
      <c r="J2" s="17">
        <v>531</v>
      </c>
      <c r="K2" s="18">
        <v>532</v>
      </c>
      <c r="L2" s="19">
        <v>533</v>
      </c>
      <c r="M2" s="15" t="s">
        <v>41</v>
      </c>
      <c r="N2" s="17">
        <v>531</v>
      </c>
      <c r="O2" s="18">
        <v>532</v>
      </c>
      <c r="P2" s="19">
        <v>533</v>
      </c>
      <c r="Q2" s="15" t="s">
        <v>46</v>
      </c>
      <c r="R2" s="17">
        <v>531</v>
      </c>
      <c r="S2" s="18">
        <v>532</v>
      </c>
      <c r="T2" s="19">
        <v>533</v>
      </c>
      <c r="U2" s="15" t="s">
        <v>47</v>
      </c>
      <c r="V2" s="17">
        <v>531</v>
      </c>
      <c r="W2" s="18">
        <v>532</v>
      </c>
      <c r="X2" s="19">
        <v>533</v>
      </c>
      <c r="Y2" s="15" t="s">
        <v>52</v>
      </c>
      <c r="Z2" s="17">
        <v>531</v>
      </c>
      <c r="AA2" s="18">
        <v>532</v>
      </c>
      <c r="AB2" s="19">
        <v>533</v>
      </c>
    </row>
    <row r="3" spans="1:28" s="13" customFormat="1" x14ac:dyDescent="0.25">
      <c r="A3" s="21" t="str">
        <f>Specs!A3</f>
        <v>eCANOPY_TREES_TOTAL_PERCENT_COVER</v>
      </c>
      <c r="B3" s="5">
        <v>0.25</v>
      </c>
      <c r="C3" s="6">
        <v>0.9</v>
      </c>
      <c r="D3" s="7"/>
      <c r="E3" s="13">
        <v>40</v>
      </c>
      <c r="F3" s="14">
        <f>$B3*E3</f>
        <v>10</v>
      </c>
      <c r="G3" s="18">
        <f>$C3*F3</f>
        <v>9</v>
      </c>
      <c r="H3" s="19">
        <f>G3</f>
        <v>9</v>
      </c>
      <c r="J3" s="14">
        <f>$B3*I3</f>
        <v>0</v>
      </c>
      <c r="K3" s="18">
        <f>$C3*J3</f>
        <v>0</v>
      </c>
      <c r="L3" s="19">
        <f>K3</f>
        <v>0</v>
      </c>
      <c r="N3" s="14">
        <f>$B3*M3</f>
        <v>0</v>
      </c>
      <c r="O3" s="18">
        <f>$C3*N3</f>
        <v>0</v>
      </c>
      <c r="P3" s="19">
        <f>O3</f>
        <v>0</v>
      </c>
      <c r="Q3" s="13">
        <v>80</v>
      </c>
      <c r="R3" s="14">
        <f>$B3*Q3</f>
        <v>20</v>
      </c>
      <c r="S3" s="18">
        <f>$C3*R3</f>
        <v>18</v>
      </c>
      <c r="T3" s="19">
        <f>S3</f>
        <v>18</v>
      </c>
      <c r="U3" s="13">
        <v>85</v>
      </c>
      <c r="V3" s="14">
        <f>$B3*U3</f>
        <v>21.25</v>
      </c>
      <c r="W3" s="18">
        <f>$C3*V3</f>
        <v>19.125</v>
      </c>
      <c r="X3" s="19">
        <f>W3</f>
        <v>19.125</v>
      </c>
      <c r="Y3" s="13">
        <v>60</v>
      </c>
      <c r="Z3" s="14">
        <f>$B3*Y3</f>
        <v>15</v>
      </c>
      <c r="AA3" s="18">
        <f>$C3*Z3</f>
        <v>13.5</v>
      </c>
      <c r="AB3" s="19">
        <f>AA3</f>
        <v>13.5</v>
      </c>
    </row>
    <row r="4" spans="1:28" s="13" customFormat="1" x14ac:dyDescent="0.25">
      <c r="A4" s="21" t="str">
        <f>Specs!A4</f>
        <v>eCANOPY_TREES_OVERSTORY_DIAMETER_AT_BREAST_HEIGHT</v>
      </c>
      <c r="B4" s="5"/>
      <c r="C4" s="6"/>
      <c r="D4" s="7"/>
      <c r="E4" s="13">
        <v>9.6</v>
      </c>
      <c r="F4" s="14">
        <f>E4</f>
        <v>9.6</v>
      </c>
      <c r="G4" s="18">
        <f t="shared" ref="G4:H18" si="0">F4</f>
        <v>9.6</v>
      </c>
      <c r="H4" s="19">
        <f t="shared" si="0"/>
        <v>9.6</v>
      </c>
      <c r="J4" s="14">
        <f>I4</f>
        <v>0</v>
      </c>
      <c r="K4" s="18">
        <f t="shared" ref="K4:K6" si="1">J4</f>
        <v>0</v>
      </c>
      <c r="L4" s="19">
        <f t="shared" ref="L4:L18" si="2">K4</f>
        <v>0</v>
      </c>
      <c r="N4" s="14">
        <f>M4</f>
        <v>0</v>
      </c>
      <c r="O4" s="18">
        <f t="shared" ref="O4:O6" si="3">N4</f>
        <v>0</v>
      </c>
      <c r="P4" s="19">
        <f t="shared" ref="P4:P18" si="4">O4</f>
        <v>0</v>
      </c>
      <c r="Q4" s="13">
        <v>2.9</v>
      </c>
      <c r="R4" s="14">
        <f>Q4</f>
        <v>2.9</v>
      </c>
      <c r="S4" s="18">
        <f t="shared" ref="S4:S6" si="5">R4</f>
        <v>2.9</v>
      </c>
      <c r="T4" s="19">
        <f t="shared" ref="T4:T18" si="6">S4</f>
        <v>2.9</v>
      </c>
      <c r="U4" s="13">
        <v>14</v>
      </c>
      <c r="V4" s="14">
        <f>U4</f>
        <v>14</v>
      </c>
      <c r="W4" s="18">
        <f t="shared" ref="W4:W6" si="7">V4</f>
        <v>14</v>
      </c>
      <c r="X4" s="19">
        <f t="shared" ref="X4:X18" si="8">W4</f>
        <v>14</v>
      </c>
      <c r="Y4" s="13">
        <v>12</v>
      </c>
      <c r="Z4" s="14">
        <f>Y4</f>
        <v>12</v>
      </c>
      <c r="AA4" s="18">
        <f t="shared" ref="AA4:AA6" si="9">Z4</f>
        <v>12</v>
      </c>
      <c r="AB4" s="19">
        <f t="shared" ref="AB4:AB18" si="10">AA4</f>
        <v>12</v>
      </c>
    </row>
    <row r="5" spans="1:28" s="13" customFormat="1" x14ac:dyDescent="0.25">
      <c r="A5" s="21" t="str">
        <f>Specs!A5</f>
        <v>eCANOPY_TREES_OVERSTORY_HEIGHT_TO_LIVE_CROWN</v>
      </c>
      <c r="B5" s="5">
        <v>1.3</v>
      </c>
      <c r="C5" s="6"/>
      <c r="D5" s="7"/>
      <c r="E5" s="13">
        <v>20</v>
      </c>
      <c r="F5" s="14">
        <f>$B5*E5</f>
        <v>26</v>
      </c>
      <c r="G5" s="18">
        <f t="shared" si="0"/>
        <v>26</v>
      </c>
      <c r="H5" s="19">
        <f t="shared" si="0"/>
        <v>26</v>
      </c>
      <c r="J5" s="14">
        <f>$B5*I5</f>
        <v>0</v>
      </c>
      <c r="K5" s="18">
        <f t="shared" si="1"/>
        <v>0</v>
      </c>
      <c r="L5" s="19">
        <f t="shared" si="2"/>
        <v>0</v>
      </c>
      <c r="N5" s="14">
        <f>$B5*M5</f>
        <v>0</v>
      </c>
      <c r="O5" s="18">
        <f t="shared" si="3"/>
        <v>0</v>
      </c>
      <c r="P5" s="19">
        <f t="shared" si="4"/>
        <v>0</v>
      </c>
      <c r="Q5" s="13">
        <v>4</v>
      </c>
      <c r="R5" s="14">
        <f>$B5*Q5</f>
        <v>5.2</v>
      </c>
      <c r="S5" s="18">
        <f t="shared" si="5"/>
        <v>5.2</v>
      </c>
      <c r="T5" s="19">
        <f t="shared" si="6"/>
        <v>5.2</v>
      </c>
      <c r="U5" s="13">
        <v>20</v>
      </c>
      <c r="V5" s="14">
        <f>$B5*U5</f>
        <v>26</v>
      </c>
      <c r="W5" s="18">
        <f t="shared" si="7"/>
        <v>26</v>
      </c>
      <c r="X5" s="19">
        <f t="shared" si="8"/>
        <v>26</v>
      </c>
      <c r="Y5" s="13">
        <v>55</v>
      </c>
      <c r="Z5" s="14">
        <f>$B5*Y5</f>
        <v>71.5</v>
      </c>
      <c r="AA5" s="18">
        <f t="shared" si="9"/>
        <v>71.5</v>
      </c>
      <c r="AB5" s="19">
        <f t="shared" si="10"/>
        <v>71.5</v>
      </c>
    </row>
    <row r="6" spans="1:28" s="13" customFormat="1" x14ac:dyDescent="0.25">
      <c r="A6" s="21" t="str">
        <f>Specs!A6</f>
        <v>eCANOPY_TREES_OVERSTORY_HEIGHT</v>
      </c>
      <c r="B6" s="5"/>
      <c r="C6" s="6"/>
      <c r="D6" s="7"/>
      <c r="E6" s="13">
        <v>100</v>
      </c>
      <c r="F6" s="14">
        <f>E6</f>
        <v>100</v>
      </c>
      <c r="G6" s="18">
        <f t="shared" si="0"/>
        <v>100</v>
      </c>
      <c r="H6" s="19">
        <f t="shared" si="0"/>
        <v>100</v>
      </c>
      <c r="J6" s="14">
        <f>I6</f>
        <v>0</v>
      </c>
      <c r="K6" s="18">
        <f t="shared" si="1"/>
        <v>0</v>
      </c>
      <c r="L6" s="19">
        <f t="shared" si="2"/>
        <v>0</v>
      </c>
      <c r="N6" s="14">
        <f>M6</f>
        <v>0</v>
      </c>
      <c r="O6" s="18">
        <f t="shared" si="3"/>
        <v>0</v>
      </c>
      <c r="P6" s="19">
        <f t="shared" si="4"/>
        <v>0</v>
      </c>
      <c r="Q6" s="13">
        <v>25</v>
      </c>
      <c r="R6" s="14">
        <f>Q6</f>
        <v>25</v>
      </c>
      <c r="S6" s="18">
        <f t="shared" si="5"/>
        <v>25</v>
      </c>
      <c r="T6" s="19">
        <f t="shared" si="6"/>
        <v>25</v>
      </c>
      <c r="U6" s="13">
        <v>60</v>
      </c>
      <c r="V6" s="14">
        <f>U6</f>
        <v>60</v>
      </c>
      <c r="W6" s="18">
        <f t="shared" si="7"/>
        <v>60</v>
      </c>
      <c r="X6" s="19">
        <f t="shared" si="8"/>
        <v>60</v>
      </c>
      <c r="Y6" s="13">
        <v>78</v>
      </c>
      <c r="Z6" s="14">
        <f>Y6</f>
        <v>78</v>
      </c>
      <c r="AA6" s="18">
        <f t="shared" si="9"/>
        <v>78</v>
      </c>
      <c r="AB6" s="19">
        <f t="shared" si="10"/>
        <v>78</v>
      </c>
    </row>
    <row r="7" spans="1:28" s="13" customFormat="1" x14ac:dyDescent="0.25">
      <c r="A7" s="21" t="str">
        <f>Specs!A7</f>
        <v>eCANOPY_TREES_OVERSTORY_PERCENT_COVER</v>
      </c>
      <c r="B7" s="5">
        <v>0.25</v>
      </c>
      <c r="C7" s="6">
        <v>0.9</v>
      </c>
      <c r="D7" s="7"/>
      <c r="E7" s="13">
        <v>40</v>
      </c>
      <c r="F7" s="14">
        <f>$B7*E7</f>
        <v>10</v>
      </c>
      <c r="G7" s="18">
        <f>$C7*F7</f>
        <v>9</v>
      </c>
      <c r="H7" s="19">
        <f t="shared" si="0"/>
        <v>9</v>
      </c>
      <c r="J7" s="14">
        <f>$B7*I7</f>
        <v>0</v>
      </c>
      <c r="K7" s="18">
        <f>$C7*J7</f>
        <v>0</v>
      </c>
      <c r="L7" s="19">
        <f t="shared" si="2"/>
        <v>0</v>
      </c>
      <c r="N7" s="14">
        <f>$B7*M7</f>
        <v>0</v>
      </c>
      <c r="O7" s="18">
        <f>$C7*N7</f>
        <v>0</v>
      </c>
      <c r="P7" s="19">
        <f t="shared" si="4"/>
        <v>0</v>
      </c>
      <c r="Q7" s="13">
        <v>80</v>
      </c>
      <c r="R7" s="14">
        <f>$B7*Q7</f>
        <v>20</v>
      </c>
      <c r="S7" s="18">
        <f>$C7*R7</f>
        <v>18</v>
      </c>
      <c r="T7" s="19">
        <f t="shared" si="6"/>
        <v>18</v>
      </c>
      <c r="U7" s="13">
        <v>50</v>
      </c>
      <c r="V7" s="14">
        <f>$B7*U7</f>
        <v>12.5</v>
      </c>
      <c r="W7" s="18">
        <f>$C7*V7</f>
        <v>11.25</v>
      </c>
      <c r="X7" s="19">
        <f t="shared" si="8"/>
        <v>11.25</v>
      </c>
      <c r="Y7" s="13">
        <v>50</v>
      </c>
      <c r="Z7" s="14">
        <f>$B7*Y7</f>
        <v>12.5</v>
      </c>
      <c r="AA7" s="18">
        <f>$C7*Z7</f>
        <v>11.25</v>
      </c>
      <c r="AB7" s="19">
        <f t="shared" si="10"/>
        <v>11.25</v>
      </c>
    </row>
    <row r="8" spans="1:28" s="13" customFormat="1" x14ac:dyDescent="0.25">
      <c r="A8" s="21" t="str">
        <f>Specs!A8</f>
        <v>eCANOPY_TREES_OVERSTORY_STEM_DENSITY</v>
      </c>
      <c r="B8" s="5">
        <v>0.25</v>
      </c>
      <c r="C8" s="6">
        <v>0.9</v>
      </c>
      <c r="D8" s="7"/>
      <c r="E8" s="13">
        <v>12</v>
      </c>
      <c r="F8" s="14">
        <f>$B8*E8</f>
        <v>3</v>
      </c>
      <c r="G8" s="18">
        <f>$C8*F8</f>
        <v>2.7</v>
      </c>
      <c r="H8" s="19">
        <f t="shared" si="0"/>
        <v>2.7</v>
      </c>
      <c r="J8" s="14">
        <f>$B8*I8</f>
        <v>0</v>
      </c>
      <c r="K8" s="18">
        <f>$C8*J8</f>
        <v>0</v>
      </c>
      <c r="L8" s="19">
        <f t="shared" si="2"/>
        <v>0</v>
      </c>
      <c r="N8" s="14">
        <f>$B8*M8</f>
        <v>0</v>
      </c>
      <c r="O8" s="18">
        <f>$C8*N8</f>
        <v>0</v>
      </c>
      <c r="P8" s="19">
        <f t="shared" si="4"/>
        <v>0</v>
      </c>
      <c r="Q8" s="13">
        <v>3500</v>
      </c>
      <c r="R8" s="14">
        <f>$B8*Q8</f>
        <v>875</v>
      </c>
      <c r="S8" s="18">
        <f>$C8*R8</f>
        <v>787.5</v>
      </c>
      <c r="T8" s="19">
        <f t="shared" si="6"/>
        <v>787.5</v>
      </c>
      <c r="U8" s="13">
        <v>45</v>
      </c>
      <c r="V8" s="14">
        <f>$B8*U8</f>
        <v>11.25</v>
      </c>
      <c r="W8" s="18">
        <f>$C8*V8</f>
        <v>10.125</v>
      </c>
      <c r="X8" s="19">
        <f t="shared" si="8"/>
        <v>10.125</v>
      </c>
      <c r="Y8" s="13">
        <v>100</v>
      </c>
      <c r="Z8" s="14">
        <f>$B8*Y8</f>
        <v>25</v>
      </c>
      <c r="AA8" s="18">
        <f>$C8*Z8</f>
        <v>22.5</v>
      </c>
      <c r="AB8" s="19">
        <f t="shared" si="10"/>
        <v>22.5</v>
      </c>
    </row>
    <row r="9" spans="1:28" s="13" customFormat="1" x14ac:dyDescent="0.25">
      <c r="A9" s="21" t="str">
        <f>Specs!A9</f>
        <v>eCANOPY_TREES_MIDSTORY_DIAMETER_AT_BREAST_HEIGHT</v>
      </c>
      <c r="B9" s="5"/>
      <c r="C9" s="6"/>
      <c r="D9" s="7"/>
      <c r="F9" s="14">
        <f>E9</f>
        <v>0</v>
      </c>
      <c r="G9" s="18">
        <f t="shared" si="0"/>
        <v>0</v>
      </c>
      <c r="H9" s="19">
        <f t="shared" si="0"/>
        <v>0</v>
      </c>
      <c r="J9" s="14">
        <f>I9</f>
        <v>0</v>
      </c>
      <c r="K9" s="18">
        <f t="shared" ref="K9:K11" si="11">J9</f>
        <v>0</v>
      </c>
      <c r="L9" s="19">
        <f t="shared" si="2"/>
        <v>0</v>
      </c>
      <c r="N9" s="14">
        <f>M9</f>
        <v>0</v>
      </c>
      <c r="O9" s="18">
        <f t="shared" ref="O9:O11" si="12">N9</f>
        <v>0</v>
      </c>
      <c r="P9" s="19">
        <f t="shared" si="4"/>
        <v>0</v>
      </c>
      <c r="R9" s="14">
        <f>Q9</f>
        <v>0</v>
      </c>
      <c r="S9" s="18">
        <f t="shared" ref="S9:S11" si="13">R9</f>
        <v>0</v>
      </c>
      <c r="T9" s="19">
        <f t="shared" si="6"/>
        <v>0</v>
      </c>
      <c r="U9" s="13">
        <v>7.5</v>
      </c>
      <c r="V9" s="14">
        <f>U9</f>
        <v>7.5</v>
      </c>
      <c r="W9" s="18">
        <f t="shared" ref="W9:W11" si="14">V9</f>
        <v>7.5</v>
      </c>
      <c r="X9" s="19">
        <f t="shared" si="8"/>
        <v>7.5</v>
      </c>
      <c r="Z9" s="14">
        <f>Y9</f>
        <v>0</v>
      </c>
      <c r="AA9" s="18">
        <f t="shared" ref="AA9:AA11" si="15">Z9</f>
        <v>0</v>
      </c>
      <c r="AB9" s="19">
        <f t="shared" si="10"/>
        <v>0</v>
      </c>
    </row>
    <row r="10" spans="1:28" s="13" customFormat="1" x14ac:dyDescent="0.25">
      <c r="A10" s="21" t="str">
        <f>Specs!A10</f>
        <v>eCANOPY_TREES_MIDSTORY_HEIGHT_TO_LIVE_CROWN</v>
      </c>
      <c r="B10" s="5">
        <v>1.3</v>
      </c>
      <c r="C10" s="6"/>
      <c r="D10" s="7"/>
      <c r="F10" s="14">
        <f>$B10*E10</f>
        <v>0</v>
      </c>
      <c r="G10" s="18">
        <f t="shared" si="0"/>
        <v>0</v>
      </c>
      <c r="H10" s="19">
        <f t="shared" si="0"/>
        <v>0</v>
      </c>
      <c r="J10" s="14">
        <f>$B10*I10</f>
        <v>0</v>
      </c>
      <c r="K10" s="18">
        <f t="shared" si="11"/>
        <v>0</v>
      </c>
      <c r="L10" s="19">
        <f t="shared" si="2"/>
        <v>0</v>
      </c>
      <c r="N10" s="14">
        <f>$B10*M10</f>
        <v>0</v>
      </c>
      <c r="O10" s="18">
        <f t="shared" si="12"/>
        <v>0</v>
      </c>
      <c r="P10" s="19">
        <f t="shared" si="4"/>
        <v>0</v>
      </c>
      <c r="R10" s="14">
        <f>$B10*Q10</f>
        <v>0</v>
      </c>
      <c r="S10" s="18">
        <f t="shared" si="13"/>
        <v>0</v>
      </c>
      <c r="T10" s="19">
        <f t="shared" si="6"/>
        <v>0</v>
      </c>
      <c r="U10" s="13">
        <v>10</v>
      </c>
      <c r="V10" s="14">
        <f>$B10*U10</f>
        <v>13</v>
      </c>
      <c r="W10" s="18">
        <f t="shared" si="14"/>
        <v>13</v>
      </c>
      <c r="X10" s="19">
        <f t="shared" si="8"/>
        <v>13</v>
      </c>
      <c r="Z10" s="14">
        <f>$B10*Y10</f>
        <v>0</v>
      </c>
      <c r="AA10" s="18">
        <f t="shared" si="15"/>
        <v>0</v>
      </c>
      <c r="AB10" s="19">
        <f t="shared" si="10"/>
        <v>0</v>
      </c>
    </row>
    <row r="11" spans="1:28" s="13" customFormat="1" x14ac:dyDescent="0.25">
      <c r="A11" s="21" t="str">
        <f>Specs!A11</f>
        <v>eCANOPY_TREES_MIDSTORY_HEIGHT</v>
      </c>
      <c r="B11" s="5"/>
      <c r="C11" s="6"/>
      <c r="D11" s="7"/>
      <c r="F11" s="14">
        <f>E11</f>
        <v>0</v>
      </c>
      <c r="G11" s="18">
        <f t="shared" si="0"/>
        <v>0</v>
      </c>
      <c r="H11" s="19">
        <f t="shared" si="0"/>
        <v>0</v>
      </c>
      <c r="J11" s="14">
        <f>I11</f>
        <v>0</v>
      </c>
      <c r="K11" s="18">
        <f t="shared" si="11"/>
        <v>0</v>
      </c>
      <c r="L11" s="19">
        <f t="shared" si="2"/>
        <v>0</v>
      </c>
      <c r="N11" s="14">
        <f>M11</f>
        <v>0</v>
      </c>
      <c r="O11" s="18">
        <f t="shared" si="12"/>
        <v>0</v>
      </c>
      <c r="P11" s="19">
        <f t="shared" si="4"/>
        <v>0</v>
      </c>
      <c r="R11" s="14">
        <f>Q11</f>
        <v>0</v>
      </c>
      <c r="S11" s="18">
        <f t="shared" si="13"/>
        <v>0</v>
      </c>
      <c r="T11" s="19">
        <f t="shared" si="6"/>
        <v>0</v>
      </c>
      <c r="U11" s="13">
        <v>44</v>
      </c>
      <c r="V11" s="14">
        <f>U11</f>
        <v>44</v>
      </c>
      <c r="W11" s="18">
        <f t="shared" si="14"/>
        <v>44</v>
      </c>
      <c r="X11" s="19">
        <f t="shared" si="8"/>
        <v>44</v>
      </c>
      <c r="Z11" s="14">
        <f>Y11</f>
        <v>0</v>
      </c>
      <c r="AA11" s="18">
        <f t="shared" si="15"/>
        <v>0</v>
      </c>
      <c r="AB11" s="19">
        <f t="shared" si="10"/>
        <v>0</v>
      </c>
    </row>
    <row r="12" spans="1:28" s="13" customFormat="1" x14ac:dyDescent="0.25">
      <c r="A12" s="21" t="str">
        <f>Specs!A12</f>
        <v>eCANOPY_TREES_MIDSTORY_PERCENT_COVER</v>
      </c>
      <c r="B12" s="5">
        <v>0.25</v>
      </c>
      <c r="C12" s="6">
        <v>0.9</v>
      </c>
      <c r="D12" s="7"/>
      <c r="F12" s="14">
        <f>$B12*E12</f>
        <v>0</v>
      </c>
      <c r="G12" s="18">
        <f>$C12*F12</f>
        <v>0</v>
      </c>
      <c r="H12" s="19">
        <f t="shared" si="0"/>
        <v>0</v>
      </c>
      <c r="J12" s="14">
        <f>$B12*I12</f>
        <v>0</v>
      </c>
      <c r="K12" s="18">
        <f>$C12*J12</f>
        <v>0</v>
      </c>
      <c r="L12" s="19">
        <f t="shared" si="2"/>
        <v>0</v>
      </c>
      <c r="N12" s="14">
        <f>$B12*M12</f>
        <v>0</v>
      </c>
      <c r="O12" s="18">
        <f>$C12*N12</f>
        <v>0</v>
      </c>
      <c r="P12" s="19">
        <f t="shared" si="4"/>
        <v>0</v>
      </c>
      <c r="R12" s="14">
        <f>$B12*Q12</f>
        <v>0</v>
      </c>
      <c r="S12" s="18">
        <f>$C12*R12</f>
        <v>0</v>
      </c>
      <c r="T12" s="19">
        <f t="shared" si="6"/>
        <v>0</v>
      </c>
      <c r="U12" s="13">
        <v>50</v>
      </c>
      <c r="V12" s="14">
        <f>$B12*U12</f>
        <v>12.5</v>
      </c>
      <c r="W12" s="18">
        <f>$C12*V12</f>
        <v>11.25</v>
      </c>
      <c r="X12" s="19">
        <f t="shared" si="8"/>
        <v>11.25</v>
      </c>
      <c r="Z12" s="14">
        <f>$B12*Y12</f>
        <v>0</v>
      </c>
      <c r="AA12" s="18">
        <f>$C12*Z12</f>
        <v>0</v>
      </c>
      <c r="AB12" s="19">
        <f t="shared" si="10"/>
        <v>0</v>
      </c>
    </row>
    <row r="13" spans="1:28" s="13" customFormat="1" x14ac:dyDescent="0.25">
      <c r="A13" s="21" t="str">
        <f>Specs!A13</f>
        <v>eCANOPY_TREES_MIDSTORY_STEM_DENSITY</v>
      </c>
      <c r="B13" s="5">
        <v>0.25</v>
      </c>
      <c r="C13" s="6">
        <v>0.9</v>
      </c>
      <c r="D13" s="7"/>
      <c r="F13" s="14">
        <f>$B13*E13</f>
        <v>0</v>
      </c>
      <c r="G13" s="18">
        <f>$C13*F13</f>
        <v>0</v>
      </c>
      <c r="H13" s="19">
        <f t="shared" si="0"/>
        <v>0</v>
      </c>
      <c r="J13" s="14">
        <f>$B13*I13</f>
        <v>0</v>
      </c>
      <c r="K13" s="18">
        <f>$C13*J13</f>
        <v>0</v>
      </c>
      <c r="L13" s="19">
        <f t="shared" si="2"/>
        <v>0</v>
      </c>
      <c r="N13" s="14">
        <f>$B13*M13</f>
        <v>0</v>
      </c>
      <c r="O13" s="18">
        <f>$C13*N13</f>
        <v>0</v>
      </c>
      <c r="P13" s="19">
        <f t="shared" si="4"/>
        <v>0</v>
      </c>
      <c r="R13" s="14">
        <f>$B13*Q13</f>
        <v>0</v>
      </c>
      <c r="S13" s="18">
        <f>$C13*R13</f>
        <v>0</v>
      </c>
      <c r="T13" s="19">
        <f t="shared" si="6"/>
        <v>0</v>
      </c>
      <c r="U13" s="13">
        <v>150</v>
      </c>
      <c r="V13" s="14">
        <f>$B13*U13</f>
        <v>37.5</v>
      </c>
      <c r="W13" s="18">
        <f>$C13*V13</f>
        <v>33.75</v>
      </c>
      <c r="X13" s="19">
        <f t="shared" si="8"/>
        <v>33.75</v>
      </c>
      <c r="Z13" s="14">
        <f>$B13*Y13</f>
        <v>0</v>
      </c>
      <c r="AA13" s="18">
        <f>$C13*Z13</f>
        <v>0</v>
      </c>
      <c r="AB13" s="19">
        <f t="shared" si="10"/>
        <v>0</v>
      </c>
    </row>
    <row r="14" spans="1:28" s="13" customFormat="1" x14ac:dyDescent="0.25">
      <c r="A14" s="21" t="str">
        <f>Specs!A14</f>
        <v>eCANOPY_TREES_UNDERSTORY_DIAMETER_AT_BREAST_HEIGHT</v>
      </c>
      <c r="B14" s="5"/>
      <c r="C14" s="6"/>
      <c r="D14" s="7"/>
      <c r="F14" s="14">
        <f t="shared" ref="F14:F21" si="16">E14</f>
        <v>0</v>
      </c>
      <c r="G14" s="18">
        <f t="shared" si="0"/>
        <v>0</v>
      </c>
      <c r="H14" s="19">
        <f t="shared" si="0"/>
        <v>0</v>
      </c>
      <c r="J14" s="14">
        <f t="shared" ref="J14:J21" si="17">I14</f>
        <v>0</v>
      </c>
      <c r="K14" s="18">
        <f t="shared" ref="K14:K16" si="18">J14</f>
        <v>0</v>
      </c>
      <c r="L14" s="19">
        <f t="shared" si="2"/>
        <v>0</v>
      </c>
      <c r="N14" s="14">
        <f t="shared" ref="N14:N21" si="19">M14</f>
        <v>0</v>
      </c>
      <c r="O14" s="18">
        <f t="shared" ref="O14:O16" si="20">N14</f>
        <v>0</v>
      </c>
      <c r="P14" s="19">
        <f t="shared" si="4"/>
        <v>0</v>
      </c>
      <c r="Q14" s="13">
        <v>0.5</v>
      </c>
      <c r="R14" s="14">
        <f t="shared" ref="R14:R21" si="21">Q14</f>
        <v>0.5</v>
      </c>
      <c r="S14" s="18">
        <f t="shared" ref="S14:S16" si="22">R14</f>
        <v>0.5</v>
      </c>
      <c r="T14" s="19">
        <f t="shared" si="6"/>
        <v>0.5</v>
      </c>
      <c r="U14" s="13">
        <v>1.7</v>
      </c>
      <c r="V14" s="14">
        <f t="shared" ref="V14:V21" si="23">U14</f>
        <v>1.7</v>
      </c>
      <c r="W14" s="18">
        <f t="shared" ref="W14:W16" si="24">V14</f>
        <v>1.7</v>
      </c>
      <c r="X14" s="19">
        <f t="shared" si="8"/>
        <v>1.7</v>
      </c>
      <c r="Y14" s="13">
        <v>1</v>
      </c>
      <c r="Z14" s="14">
        <f t="shared" ref="Z14:Z21" si="25">Y14</f>
        <v>1</v>
      </c>
      <c r="AA14" s="18">
        <f t="shared" ref="AA14:AA16" si="26">Z14</f>
        <v>1</v>
      </c>
      <c r="AB14" s="19">
        <f t="shared" si="10"/>
        <v>1</v>
      </c>
    </row>
    <row r="15" spans="1:28" s="13" customFormat="1" x14ac:dyDescent="0.25">
      <c r="A15" s="21" t="str">
        <f>Specs!A15</f>
        <v>eCANOPY_TREES_UNDERSTORY_HEIGHT_TO_LIVE_CROWN</v>
      </c>
      <c r="B15" s="5"/>
      <c r="C15" s="6"/>
      <c r="D15" s="7"/>
      <c r="F15" s="14">
        <f t="shared" si="16"/>
        <v>0</v>
      </c>
      <c r="G15" s="18">
        <f t="shared" si="0"/>
        <v>0</v>
      </c>
      <c r="H15" s="19">
        <f t="shared" si="0"/>
        <v>0</v>
      </c>
      <c r="J15" s="14">
        <f t="shared" si="17"/>
        <v>0</v>
      </c>
      <c r="K15" s="18">
        <f t="shared" si="18"/>
        <v>0</v>
      </c>
      <c r="L15" s="19">
        <f t="shared" si="2"/>
        <v>0</v>
      </c>
      <c r="N15" s="14">
        <f t="shared" si="19"/>
        <v>0</v>
      </c>
      <c r="O15" s="18">
        <f t="shared" si="20"/>
        <v>0</v>
      </c>
      <c r="P15" s="19">
        <f t="shared" si="4"/>
        <v>0</v>
      </c>
      <c r="Q15" s="13">
        <v>0</v>
      </c>
      <c r="R15" s="14">
        <f t="shared" si="21"/>
        <v>0</v>
      </c>
      <c r="S15" s="18">
        <f t="shared" si="22"/>
        <v>0</v>
      </c>
      <c r="T15" s="19">
        <f t="shared" si="6"/>
        <v>0</v>
      </c>
      <c r="U15" s="13">
        <v>2</v>
      </c>
      <c r="V15" s="14">
        <f t="shared" si="23"/>
        <v>2</v>
      </c>
      <c r="W15" s="18">
        <f t="shared" si="24"/>
        <v>2</v>
      </c>
      <c r="X15" s="19">
        <f t="shared" si="8"/>
        <v>2</v>
      </c>
      <c r="Y15" s="13">
        <v>2</v>
      </c>
      <c r="Z15" s="14">
        <f t="shared" si="25"/>
        <v>2</v>
      </c>
      <c r="AA15" s="18">
        <f t="shared" si="26"/>
        <v>2</v>
      </c>
      <c r="AB15" s="19">
        <f t="shared" si="10"/>
        <v>2</v>
      </c>
    </row>
    <row r="16" spans="1:28" s="13" customFormat="1" x14ac:dyDescent="0.25">
      <c r="A16" s="21" t="str">
        <f>Specs!A16</f>
        <v>eCANOPY_TREES_UNDERSTORY_HEIGHT</v>
      </c>
      <c r="B16" s="5"/>
      <c r="C16" s="6"/>
      <c r="D16" s="7"/>
      <c r="F16" s="14">
        <f t="shared" si="16"/>
        <v>0</v>
      </c>
      <c r="G16" s="18">
        <f t="shared" si="0"/>
        <v>0</v>
      </c>
      <c r="H16" s="19">
        <f t="shared" si="0"/>
        <v>0</v>
      </c>
      <c r="J16" s="14">
        <f t="shared" si="17"/>
        <v>0</v>
      </c>
      <c r="K16" s="18">
        <f t="shared" si="18"/>
        <v>0</v>
      </c>
      <c r="L16" s="19">
        <f t="shared" si="2"/>
        <v>0</v>
      </c>
      <c r="N16" s="14">
        <f t="shared" si="19"/>
        <v>0</v>
      </c>
      <c r="O16" s="18">
        <f t="shared" si="20"/>
        <v>0</v>
      </c>
      <c r="P16" s="19">
        <f t="shared" si="4"/>
        <v>0</v>
      </c>
      <c r="Q16" s="13">
        <v>1.5</v>
      </c>
      <c r="R16" s="14">
        <f t="shared" si="21"/>
        <v>1.5</v>
      </c>
      <c r="S16" s="18">
        <f t="shared" si="22"/>
        <v>1.5</v>
      </c>
      <c r="T16" s="19">
        <f t="shared" si="6"/>
        <v>1.5</v>
      </c>
      <c r="U16" s="13">
        <v>10</v>
      </c>
      <c r="V16" s="14">
        <f t="shared" si="23"/>
        <v>10</v>
      </c>
      <c r="W16" s="18">
        <f t="shared" si="24"/>
        <v>10</v>
      </c>
      <c r="X16" s="19">
        <f t="shared" si="8"/>
        <v>10</v>
      </c>
      <c r="Y16" s="13">
        <v>5</v>
      </c>
      <c r="Z16" s="14">
        <f t="shared" si="25"/>
        <v>5</v>
      </c>
      <c r="AA16" s="18">
        <f t="shared" si="26"/>
        <v>5</v>
      </c>
      <c r="AB16" s="19">
        <f t="shared" si="10"/>
        <v>5</v>
      </c>
    </row>
    <row r="17" spans="1:28" s="13" customFormat="1" x14ac:dyDescent="0.25">
      <c r="A17" s="21" t="str">
        <f>Specs!A17</f>
        <v>eCANOPY_TREES_UNDERSTORY_PERCENT_COVER</v>
      </c>
      <c r="B17" s="5"/>
      <c r="C17" s="6"/>
      <c r="D17" s="7"/>
      <c r="F17" s="14">
        <f t="shared" si="16"/>
        <v>0</v>
      </c>
      <c r="G17" s="18">
        <f>$C17*F17</f>
        <v>0</v>
      </c>
      <c r="H17" s="19">
        <f t="shared" si="0"/>
        <v>0</v>
      </c>
      <c r="J17" s="14">
        <f t="shared" si="17"/>
        <v>0</v>
      </c>
      <c r="K17" s="18">
        <f>$C17*J17</f>
        <v>0</v>
      </c>
      <c r="L17" s="19">
        <f t="shared" si="2"/>
        <v>0</v>
      </c>
      <c r="N17" s="14">
        <f t="shared" si="19"/>
        <v>0</v>
      </c>
      <c r="O17" s="18">
        <f>$C17*N17</f>
        <v>0</v>
      </c>
      <c r="P17" s="19">
        <f t="shared" si="4"/>
        <v>0</v>
      </c>
      <c r="Q17" s="13">
        <v>3</v>
      </c>
      <c r="R17" s="14">
        <f t="shared" si="21"/>
        <v>3</v>
      </c>
      <c r="S17" s="18">
        <f>$C17*R17</f>
        <v>0</v>
      </c>
      <c r="T17" s="19">
        <f t="shared" si="6"/>
        <v>0</v>
      </c>
      <c r="U17" s="13">
        <v>30</v>
      </c>
      <c r="V17" s="14">
        <f t="shared" si="23"/>
        <v>30</v>
      </c>
      <c r="W17" s="18">
        <f>$C17*V17</f>
        <v>0</v>
      </c>
      <c r="X17" s="19">
        <f t="shared" si="8"/>
        <v>0</v>
      </c>
      <c r="Y17" s="13">
        <v>5</v>
      </c>
      <c r="Z17" s="14">
        <f t="shared" si="25"/>
        <v>5</v>
      </c>
      <c r="AA17" s="18">
        <f>$C17*Z17</f>
        <v>0</v>
      </c>
      <c r="AB17" s="19">
        <f t="shared" si="10"/>
        <v>0</v>
      </c>
    </row>
    <row r="18" spans="1:28" s="13" customFormat="1" x14ac:dyDescent="0.25">
      <c r="A18" s="21" t="str">
        <f>Specs!A18</f>
        <v>eCANOPY_TREES_UNDERSTORY_STEM_DENSITY</v>
      </c>
      <c r="B18" s="5"/>
      <c r="C18" s="6"/>
      <c r="D18" s="7"/>
      <c r="F18" s="14">
        <f t="shared" si="16"/>
        <v>0</v>
      </c>
      <c r="G18" s="18">
        <f>$C18*F18</f>
        <v>0</v>
      </c>
      <c r="H18" s="19">
        <f t="shared" si="0"/>
        <v>0</v>
      </c>
      <c r="J18" s="14">
        <f t="shared" si="17"/>
        <v>0</v>
      </c>
      <c r="K18" s="18">
        <f>$C18*J18</f>
        <v>0</v>
      </c>
      <c r="L18" s="19">
        <f t="shared" si="2"/>
        <v>0</v>
      </c>
      <c r="N18" s="14">
        <f t="shared" si="19"/>
        <v>0</v>
      </c>
      <c r="O18" s="18">
        <f>$C18*N18</f>
        <v>0</v>
      </c>
      <c r="P18" s="19">
        <f t="shared" si="4"/>
        <v>0</v>
      </c>
      <c r="Q18" s="13">
        <v>1000</v>
      </c>
      <c r="R18" s="14">
        <f t="shared" si="21"/>
        <v>1000</v>
      </c>
      <c r="S18" s="18">
        <f>$C18*R18</f>
        <v>0</v>
      </c>
      <c r="T18" s="19">
        <f t="shared" si="6"/>
        <v>0</v>
      </c>
      <c r="U18" s="13">
        <v>1000</v>
      </c>
      <c r="V18" s="14">
        <f t="shared" si="23"/>
        <v>1000</v>
      </c>
      <c r="W18" s="18">
        <f>$C18*V18</f>
        <v>0</v>
      </c>
      <c r="X18" s="19">
        <f t="shared" si="8"/>
        <v>0</v>
      </c>
      <c r="Y18" s="13">
        <v>25</v>
      </c>
      <c r="Z18" s="14">
        <f t="shared" si="25"/>
        <v>25</v>
      </c>
      <c r="AA18" s="18">
        <f>$C18*Z18</f>
        <v>0</v>
      </c>
      <c r="AB18" s="19">
        <f t="shared" si="10"/>
        <v>0</v>
      </c>
    </row>
    <row r="19" spans="1:28" s="13" customFormat="1" x14ac:dyDescent="0.25">
      <c r="A19" s="21" t="str">
        <f>Specs!A19</f>
        <v>eCANOPY_SNAGS_CLASS_1_ALL_OTHERS_DIAMETER</v>
      </c>
      <c r="B19" s="5"/>
      <c r="C19" s="6" t="s">
        <v>15</v>
      </c>
      <c r="D19" s="43" t="s">
        <v>15</v>
      </c>
      <c r="F19" s="14">
        <f t="shared" si="16"/>
        <v>0</v>
      </c>
      <c r="G19" s="18">
        <f>F23</f>
        <v>9.6</v>
      </c>
      <c r="H19" s="23">
        <f>G23</f>
        <v>9.6</v>
      </c>
      <c r="J19" s="14">
        <f t="shared" si="17"/>
        <v>0</v>
      </c>
      <c r="K19" s="18">
        <f>J23</f>
        <v>0</v>
      </c>
      <c r="L19" s="23">
        <f>K23</f>
        <v>0</v>
      </c>
      <c r="N19" s="14">
        <f t="shared" si="19"/>
        <v>0</v>
      </c>
      <c r="O19" s="18">
        <f>N23</f>
        <v>0</v>
      </c>
      <c r="P19" s="23">
        <f>O23</f>
        <v>0</v>
      </c>
      <c r="Q19" s="13">
        <v>3.5</v>
      </c>
      <c r="R19" s="14">
        <f t="shared" si="21"/>
        <v>3.5</v>
      </c>
      <c r="S19" s="18">
        <f>R23</f>
        <v>2.9</v>
      </c>
      <c r="T19" s="23">
        <f>S23</f>
        <v>2.9</v>
      </c>
      <c r="U19" s="13">
        <v>13</v>
      </c>
      <c r="V19" s="14">
        <f t="shared" si="23"/>
        <v>13</v>
      </c>
      <c r="W19" s="18">
        <f>V23</f>
        <v>9</v>
      </c>
      <c r="X19" s="23">
        <f>W23</f>
        <v>9</v>
      </c>
      <c r="Z19" s="14">
        <f t="shared" si="25"/>
        <v>0</v>
      </c>
      <c r="AA19" s="18">
        <f>Z23</f>
        <v>12</v>
      </c>
      <c r="AB19" s="23">
        <f>AA23</f>
        <v>12</v>
      </c>
    </row>
    <row r="20" spans="1:28" s="13" customFormat="1" x14ac:dyDescent="0.25">
      <c r="A20" s="21" t="str">
        <f>Specs!A20</f>
        <v>eCANOPY_SNAGS_CLASS_1_ALL_OTHERS_HEIGHT</v>
      </c>
      <c r="B20" s="5"/>
      <c r="C20" s="6" t="s">
        <v>16</v>
      </c>
      <c r="D20" s="43" t="s">
        <v>16</v>
      </c>
      <c r="F20" s="14">
        <f t="shared" si="16"/>
        <v>0</v>
      </c>
      <c r="G20" s="18">
        <f>F24</f>
        <v>100</v>
      </c>
      <c r="H20" s="23">
        <f>G24</f>
        <v>100</v>
      </c>
      <c r="J20" s="14">
        <f t="shared" si="17"/>
        <v>0</v>
      </c>
      <c r="K20" s="18">
        <f>J24</f>
        <v>0</v>
      </c>
      <c r="L20" s="23">
        <f>K24</f>
        <v>0</v>
      </c>
      <c r="N20" s="14">
        <f t="shared" si="19"/>
        <v>0</v>
      </c>
      <c r="O20" s="18">
        <f>N24</f>
        <v>0</v>
      </c>
      <c r="P20" s="23">
        <f>O24</f>
        <v>0</v>
      </c>
      <c r="Q20" s="13">
        <v>25</v>
      </c>
      <c r="R20" s="14">
        <f t="shared" si="21"/>
        <v>25</v>
      </c>
      <c r="S20" s="18">
        <f>R24</f>
        <v>25</v>
      </c>
      <c r="T20" s="23">
        <f>S24</f>
        <v>25</v>
      </c>
      <c r="U20" s="13">
        <v>55</v>
      </c>
      <c r="V20" s="14">
        <f t="shared" si="23"/>
        <v>55</v>
      </c>
      <c r="W20" s="18">
        <f>V24</f>
        <v>50</v>
      </c>
      <c r="X20" s="23">
        <f>W24</f>
        <v>50</v>
      </c>
      <c r="Z20" s="14">
        <f t="shared" si="25"/>
        <v>0</v>
      </c>
      <c r="AA20" s="18">
        <f>Z24</f>
        <v>78</v>
      </c>
      <c r="AB20" s="23">
        <f>AA24</f>
        <v>78</v>
      </c>
    </row>
    <row r="21" spans="1:28" s="13" customFormat="1" x14ac:dyDescent="0.25">
      <c r="A21" s="21" t="str">
        <f>Specs!A21</f>
        <v>eCANOPY_SNAGS_CLASS_1_ALL_OTHERS_STEM_DENSITY</v>
      </c>
      <c r="B21" s="5"/>
      <c r="C21" s="6" t="s">
        <v>17</v>
      </c>
      <c r="D21" s="43" t="s">
        <v>17</v>
      </c>
      <c r="F21" s="14">
        <f t="shared" si="16"/>
        <v>0</v>
      </c>
      <c r="G21" s="18">
        <f>F26</f>
        <v>9</v>
      </c>
      <c r="H21" s="23">
        <f>G26</f>
        <v>9.3000000000000007</v>
      </c>
      <c r="J21" s="14">
        <f t="shared" si="17"/>
        <v>0</v>
      </c>
      <c r="K21" s="18">
        <f>J26</f>
        <v>0</v>
      </c>
      <c r="L21" s="23">
        <f>K26</f>
        <v>0</v>
      </c>
      <c r="N21" s="14">
        <f t="shared" si="19"/>
        <v>0</v>
      </c>
      <c r="O21" s="18">
        <f>N26</f>
        <v>0</v>
      </c>
      <c r="P21" s="23">
        <f>O26</f>
        <v>0</v>
      </c>
      <c r="Q21" s="13">
        <v>100</v>
      </c>
      <c r="R21" s="14">
        <f t="shared" si="21"/>
        <v>100</v>
      </c>
      <c r="S21" s="18">
        <f>R26</f>
        <v>2625</v>
      </c>
      <c r="T21" s="23">
        <f>S26</f>
        <v>2712.5</v>
      </c>
      <c r="U21" s="13">
        <v>5</v>
      </c>
      <c r="V21" s="14">
        <f t="shared" si="23"/>
        <v>5</v>
      </c>
      <c r="W21" s="18">
        <f>V26</f>
        <v>151.25</v>
      </c>
      <c r="X21" s="23">
        <f>W26</f>
        <v>156.125</v>
      </c>
      <c r="Z21" s="14">
        <f t="shared" si="25"/>
        <v>0</v>
      </c>
      <c r="AA21" s="18">
        <f>Z26</f>
        <v>75</v>
      </c>
      <c r="AB21" s="23">
        <f>AA26</f>
        <v>77.5</v>
      </c>
    </row>
    <row r="22" spans="1:28" s="13" customFormat="1" x14ac:dyDescent="0.25">
      <c r="A22" s="21" t="str">
        <f>Specs!A22</f>
        <v>eCANOPY_SNAGS_CLASS_1_CONIFERS_WITH_FOLIAGE_HEIGHT_TO_CROWN_BASE</v>
      </c>
      <c r="B22" s="5" t="s">
        <v>5</v>
      </c>
      <c r="C22" s="6" t="s">
        <v>5</v>
      </c>
      <c r="D22" s="7">
        <v>0</v>
      </c>
      <c r="F22" s="14">
        <f>IF(E22=0,E5,E22)</f>
        <v>20</v>
      </c>
      <c r="G22" s="18">
        <f>IF(F22=0,F5,F22)</f>
        <v>20</v>
      </c>
      <c r="H22" s="19">
        <f>$D22*G22</f>
        <v>0</v>
      </c>
      <c r="J22" s="14">
        <f>IF(I22=0,I5,I22)</f>
        <v>0</v>
      </c>
      <c r="K22" s="18">
        <f>IF(J22=0,J5,J22)</f>
        <v>0</v>
      </c>
      <c r="L22" s="19">
        <f>$D22*K22</f>
        <v>0</v>
      </c>
      <c r="N22" s="14">
        <f>IF(M22=0,M5,M22)</f>
        <v>0</v>
      </c>
      <c r="O22" s="18">
        <f>IF(N22=0,N5,N22)</f>
        <v>0</v>
      </c>
      <c r="P22" s="19">
        <f>$D22*O22</f>
        <v>0</v>
      </c>
      <c r="R22" s="14">
        <f>IF(Q22=0,Q5,Q22)</f>
        <v>4</v>
      </c>
      <c r="S22" s="18">
        <f>IF(R22=0,R5,R22)</f>
        <v>4</v>
      </c>
      <c r="T22" s="19">
        <f>$D22*S22</f>
        <v>0</v>
      </c>
      <c r="U22" s="13">
        <v>33.35</v>
      </c>
      <c r="V22" s="14">
        <f>IF(U22=0,U5,U22)</f>
        <v>33.35</v>
      </c>
      <c r="W22" s="18">
        <f>IF(V22=0,V5,V22)</f>
        <v>33.35</v>
      </c>
      <c r="X22" s="19">
        <f>$D22*W22</f>
        <v>0</v>
      </c>
      <c r="Z22" s="14">
        <f>IF(Y22=0,Y5,Y22)</f>
        <v>55</v>
      </c>
      <c r="AA22" s="18">
        <f>IF(Z22=0,Z5,Z22)</f>
        <v>55</v>
      </c>
      <c r="AB22" s="19">
        <f>$D22*AA22</f>
        <v>0</v>
      </c>
    </row>
    <row r="23" spans="1:28" s="13" customFormat="1" x14ac:dyDescent="0.25">
      <c r="A23" s="21" t="str">
        <f>Specs!A23</f>
        <v>eCANOPY_SNAGS_CLASS_1_CONIFERS_WITH_FOLIAGE_DIAMETER</v>
      </c>
      <c r="B23" s="5" t="s">
        <v>4</v>
      </c>
      <c r="C23" s="6" t="s">
        <v>4</v>
      </c>
      <c r="D23" s="7">
        <v>0</v>
      </c>
      <c r="F23" s="14">
        <f>IF(E23=0,E4,E23)</f>
        <v>9.6</v>
      </c>
      <c r="G23" s="18">
        <f>IF(F23=0,F4,F23)</f>
        <v>9.6</v>
      </c>
      <c r="H23" s="19">
        <f>$D23*G23</f>
        <v>0</v>
      </c>
      <c r="J23" s="14">
        <f>IF(I23=0,I4,I23)</f>
        <v>0</v>
      </c>
      <c r="K23" s="18">
        <f>IF(J23=0,J4,J23)</f>
        <v>0</v>
      </c>
      <c r="L23" s="19">
        <f>$D23*K23</f>
        <v>0</v>
      </c>
      <c r="N23" s="14">
        <f>IF(M23=0,M4,M23)</f>
        <v>0</v>
      </c>
      <c r="O23" s="18">
        <f>IF(N23=0,N4,N23)</f>
        <v>0</v>
      </c>
      <c r="P23" s="19">
        <f>$D23*O23</f>
        <v>0</v>
      </c>
      <c r="R23" s="14">
        <f>IF(Q23=0,Q4,Q23)</f>
        <v>2.9</v>
      </c>
      <c r="S23" s="18">
        <f>IF(R23=0,R4,R23)</f>
        <v>2.9</v>
      </c>
      <c r="T23" s="19">
        <f>$D23*S23</f>
        <v>0</v>
      </c>
      <c r="U23" s="13">
        <v>9</v>
      </c>
      <c r="V23" s="14">
        <f>IF(U23=0,U4,U23)</f>
        <v>9</v>
      </c>
      <c r="W23" s="18">
        <f>IF(V23=0,V4,V23)</f>
        <v>9</v>
      </c>
      <c r="X23" s="19">
        <f>$D23*W23</f>
        <v>0</v>
      </c>
      <c r="Z23" s="14">
        <f>IF(Y23=0,Y4,Y23)</f>
        <v>12</v>
      </c>
      <c r="AA23" s="18">
        <f>IF(Z23=0,Z4,Z23)</f>
        <v>12</v>
      </c>
      <c r="AB23" s="19">
        <f>$D23*AA23</f>
        <v>0</v>
      </c>
    </row>
    <row r="24" spans="1:28" s="13" customFormat="1" x14ac:dyDescent="0.25">
      <c r="A24" s="21" t="str">
        <f>Specs!A24</f>
        <v>eCANOPY_SNAGS_CLASS_1_CONIFERS_WITH_FOLIAGE_HEIGHT</v>
      </c>
      <c r="B24" s="5" t="s">
        <v>3</v>
      </c>
      <c r="C24" s="6" t="s">
        <v>3</v>
      </c>
      <c r="D24" s="7">
        <v>0</v>
      </c>
      <c r="F24" s="14">
        <f>IF(E24=0,E6,E24)</f>
        <v>100</v>
      </c>
      <c r="G24" s="18">
        <f>IF(F24=0,F6,F24)</f>
        <v>100</v>
      </c>
      <c r="H24" s="19">
        <f>$D24*G24</f>
        <v>0</v>
      </c>
      <c r="J24" s="14">
        <f>IF(I24=0,I6,I24)</f>
        <v>0</v>
      </c>
      <c r="K24" s="18">
        <f>IF(J24=0,J6,J24)</f>
        <v>0</v>
      </c>
      <c r="L24" s="19">
        <f>$D24*K24</f>
        <v>0</v>
      </c>
      <c r="N24" s="14">
        <f>IF(M24=0,M6,M24)</f>
        <v>0</v>
      </c>
      <c r="O24" s="18">
        <f>IF(N24=0,N6,N24)</f>
        <v>0</v>
      </c>
      <c r="P24" s="19">
        <f>$D24*O24</f>
        <v>0</v>
      </c>
      <c r="R24" s="14">
        <f>IF(Q24=0,Q6,Q24)</f>
        <v>25</v>
      </c>
      <c r="S24" s="18">
        <f>IF(R24=0,R6,R24)</f>
        <v>25</v>
      </c>
      <c r="T24" s="19">
        <f>$D24*S24</f>
        <v>0</v>
      </c>
      <c r="U24" s="13">
        <v>50</v>
      </c>
      <c r="V24" s="14">
        <f>IF(U24=0,U6,U24)</f>
        <v>50</v>
      </c>
      <c r="W24" s="18">
        <f>IF(V24=0,V6,V24)</f>
        <v>50</v>
      </c>
      <c r="X24" s="19">
        <f>$D24*W24</f>
        <v>0</v>
      </c>
      <c r="Z24" s="14">
        <f>IF(Y24=0,Y6,Y24)</f>
        <v>78</v>
      </c>
      <c r="AA24" s="18">
        <f>IF(Z24=0,Z6,Z24)</f>
        <v>78</v>
      </c>
      <c r="AB24" s="19">
        <f>$D24*AA24</f>
        <v>0</v>
      </c>
    </row>
    <row r="25" spans="1:28" s="13" customFormat="1" x14ac:dyDescent="0.25">
      <c r="A25" s="21" t="str">
        <f>Specs!A25</f>
        <v>eCANOPY_SNAGS_CLASS_1_CONIFERS_WITH_FOLIAGE_PERCENT_COVER</v>
      </c>
      <c r="B25" s="5" t="s">
        <v>249</v>
      </c>
      <c r="C25" s="6" t="s">
        <v>2</v>
      </c>
      <c r="D25" s="7">
        <v>0</v>
      </c>
      <c r="F25" s="14">
        <f>E25+(E3*0.75)</f>
        <v>30</v>
      </c>
      <c r="G25" s="18">
        <f>F25+(F3*0.1)</f>
        <v>31</v>
      </c>
      <c r="H25" s="19">
        <f>$D25*G25</f>
        <v>0</v>
      </c>
      <c r="J25" s="14">
        <f>I25+(I3*0.75)</f>
        <v>0</v>
      </c>
      <c r="K25" s="18">
        <f>J25+(J3*0.1)</f>
        <v>0</v>
      </c>
      <c r="L25" s="19">
        <f>$D25*K25</f>
        <v>0</v>
      </c>
      <c r="N25" s="14">
        <f>M25+(M3*0.75)</f>
        <v>0</v>
      </c>
      <c r="O25" s="18">
        <f>N25+(N3*0.1)</f>
        <v>0</v>
      </c>
      <c r="P25" s="19">
        <f>$D25*O25</f>
        <v>0</v>
      </c>
      <c r="R25" s="14">
        <f>Q25+(Q3*0.75)</f>
        <v>60</v>
      </c>
      <c r="S25" s="18">
        <f>R25+(R3*0.1)</f>
        <v>62</v>
      </c>
      <c r="T25" s="19">
        <f>$D25*S25</f>
        <v>0</v>
      </c>
      <c r="U25" s="13">
        <v>0.5071</v>
      </c>
      <c r="V25" s="14">
        <f>U25+(U3*0.75)</f>
        <v>64.257099999999994</v>
      </c>
      <c r="W25" s="18">
        <f>V25+(V3*0.1)</f>
        <v>66.382099999999994</v>
      </c>
      <c r="X25" s="19">
        <f>$D25*W25</f>
        <v>0</v>
      </c>
      <c r="Z25" s="14">
        <f>Y25+(Y3*0.75)</f>
        <v>45</v>
      </c>
      <c r="AA25" s="18">
        <f>Z25+(Z3*0.1)</f>
        <v>46.5</v>
      </c>
      <c r="AB25" s="19">
        <f>$D25*AA25</f>
        <v>0</v>
      </c>
    </row>
    <row r="26" spans="1:28" s="13" customFormat="1" x14ac:dyDescent="0.25">
      <c r="A26" s="21" t="str">
        <f>Specs!A26</f>
        <v>eCANOPY_SNAGS_CLASS_1_CONIFERS_WITH_FOLIAGE_STEM_DENSITY</v>
      </c>
      <c r="B26" s="5" t="s">
        <v>250</v>
      </c>
      <c r="C26" s="6" t="s">
        <v>29</v>
      </c>
      <c r="D26" s="7">
        <v>0</v>
      </c>
      <c r="F26" s="14">
        <f>E26+((0.75*E8)+(0.75*E13))</f>
        <v>9</v>
      </c>
      <c r="G26" s="18">
        <f>F26+((0.1*F8)+(0.1*F13))</f>
        <v>9.3000000000000007</v>
      </c>
      <c r="H26" s="19">
        <f>$D26*G26</f>
        <v>0</v>
      </c>
      <c r="J26" s="14">
        <f>I26+((0.75*I8)+(0.75*I13))</f>
        <v>0</v>
      </c>
      <c r="K26" s="18">
        <f>J26+((0.1*J8)+(0.1*J13))</f>
        <v>0</v>
      </c>
      <c r="L26" s="19">
        <f>$D26*K26</f>
        <v>0</v>
      </c>
      <c r="N26" s="14">
        <f>M26+((0.75*M8)+(0.75*M13))</f>
        <v>0</v>
      </c>
      <c r="O26" s="18">
        <f>N26+((0.1*N8)+(0.1*N13))</f>
        <v>0</v>
      </c>
      <c r="P26" s="19">
        <f>$D26*O26</f>
        <v>0</v>
      </c>
      <c r="R26" s="14">
        <f>Q26+((0.75*Q8)+(0.75*Q13))</f>
        <v>2625</v>
      </c>
      <c r="S26" s="18">
        <f>R26+((0.1*R8)+(0.1*R13))</f>
        <v>2712.5</v>
      </c>
      <c r="T26" s="19">
        <f>$D26*S26</f>
        <v>0</v>
      </c>
      <c r="U26" s="13">
        <v>5</v>
      </c>
      <c r="V26" s="14">
        <f>U26+((0.75*U8)+(0.75*U13))</f>
        <v>151.25</v>
      </c>
      <c r="W26" s="18">
        <f>V26+((0.1*V8)+(0.1*V13))</f>
        <v>156.125</v>
      </c>
      <c r="X26" s="19">
        <f>$D26*W26</f>
        <v>0</v>
      </c>
      <c r="Z26" s="14">
        <f>Y26+((0.75*Y8)+(0.75*Y13))</f>
        <v>75</v>
      </c>
      <c r="AA26" s="18">
        <f>Z26+((0.1*Z8)+(0.1*Z13))</f>
        <v>77.5</v>
      </c>
      <c r="AB26" s="19">
        <f>$D26*AA26</f>
        <v>0</v>
      </c>
    </row>
    <row r="27" spans="1:28" s="13" customFormat="1" x14ac:dyDescent="0.25">
      <c r="A27" s="21" t="str">
        <f>Specs!A27</f>
        <v>eCANOPY_SNAGS_CLASS_2_DIAMETER</v>
      </c>
      <c r="B27" s="5"/>
      <c r="C27" s="6" t="s">
        <v>18</v>
      </c>
      <c r="D27" s="7" t="s">
        <v>18</v>
      </c>
      <c r="F27" s="14">
        <f>E27</f>
        <v>0</v>
      </c>
      <c r="G27" s="18">
        <f>F19</f>
        <v>0</v>
      </c>
      <c r="H27" s="23">
        <f>G19</f>
        <v>9.6</v>
      </c>
      <c r="J27" s="14">
        <f>I27</f>
        <v>0</v>
      </c>
      <c r="K27" s="18">
        <f>J19</f>
        <v>0</v>
      </c>
      <c r="L27" s="23">
        <f>K19</f>
        <v>0</v>
      </c>
      <c r="N27" s="14">
        <f>M27</f>
        <v>0</v>
      </c>
      <c r="O27" s="18">
        <f>N19</f>
        <v>0</v>
      </c>
      <c r="P27" s="23">
        <f>O19</f>
        <v>0</v>
      </c>
      <c r="Q27" s="13">
        <v>3.5</v>
      </c>
      <c r="R27" s="14">
        <f>Q27</f>
        <v>3.5</v>
      </c>
      <c r="S27" s="18">
        <f>R19</f>
        <v>3.5</v>
      </c>
      <c r="T27" s="23">
        <f>S19</f>
        <v>2.9</v>
      </c>
      <c r="U27" s="13">
        <v>11</v>
      </c>
      <c r="V27" s="14">
        <f>U27</f>
        <v>11</v>
      </c>
      <c r="W27" s="18">
        <f>V19</f>
        <v>13</v>
      </c>
      <c r="X27" s="23">
        <f>W19</f>
        <v>9</v>
      </c>
      <c r="Y27" s="13">
        <v>12</v>
      </c>
      <c r="Z27" s="14">
        <f>Y27</f>
        <v>12</v>
      </c>
      <c r="AA27" s="18">
        <f>Z19</f>
        <v>0</v>
      </c>
      <c r="AB27" s="23">
        <f>AA19</f>
        <v>12</v>
      </c>
    </row>
    <row r="28" spans="1:28" s="13" customFormat="1" x14ac:dyDescent="0.25">
      <c r="A28" s="21" t="str">
        <f>Specs!A28</f>
        <v>eCANOPY_SNAGS_CLASS_2_HEIGHT</v>
      </c>
      <c r="B28" s="5"/>
      <c r="C28" s="6" t="s">
        <v>19</v>
      </c>
      <c r="D28" s="7" t="s">
        <v>19</v>
      </c>
      <c r="F28" s="14">
        <f>E28</f>
        <v>0</v>
      </c>
      <c r="G28" s="18">
        <f t="shared" ref="G28:H29" si="27">F20</f>
        <v>0</v>
      </c>
      <c r="H28" s="23">
        <f t="shared" si="27"/>
        <v>100</v>
      </c>
      <c r="J28" s="14">
        <f>I28</f>
        <v>0</v>
      </c>
      <c r="K28" s="18">
        <f t="shared" ref="K28:K29" si="28">J20</f>
        <v>0</v>
      </c>
      <c r="L28" s="23">
        <f t="shared" ref="L28:L29" si="29">K20</f>
        <v>0</v>
      </c>
      <c r="N28" s="14">
        <f>M28</f>
        <v>0</v>
      </c>
      <c r="O28" s="18">
        <f t="shared" ref="O28:O29" si="30">N20</f>
        <v>0</v>
      </c>
      <c r="P28" s="23">
        <f t="shared" ref="P28:P29" si="31">O20</f>
        <v>0</v>
      </c>
      <c r="Q28" s="13">
        <v>20</v>
      </c>
      <c r="R28" s="14">
        <f>Q28</f>
        <v>20</v>
      </c>
      <c r="S28" s="18">
        <f t="shared" ref="S28:S29" si="32">R20</f>
        <v>25</v>
      </c>
      <c r="T28" s="23">
        <f t="shared" ref="T28:T29" si="33">S20</f>
        <v>25</v>
      </c>
      <c r="U28" s="13">
        <v>50</v>
      </c>
      <c r="V28" s="14">
        <f>U28</f>
        <v>50</v>
      </c>
      <c r="W28" s="18">
        <f t="shared" ref="W28:W29" si="34">V20</f>
        <v>55</v>
      </c>
      <c r="X28" s="23">
        <f t="shared" ref="X28:X29" si="35">W20</f>
        <v>50</v>
      </c>
      <c r="Y28" s="13">
        <v>70</v>
      </c>
      <c r="Z28" s="14">
        <f>Y28</f>
        <v>70</v>
      </c>
      <c r="AA28" s="18">
        <f t="shared" ref="AA28:AA29" si="36">Z20</f>
        <v>0</v>
      </c>
      <c r="AB28" s="23">
        <f t="shared" ref="AB28:AB29" si="37">AA20</f>
        <v>78</v>
      </c>
    </row>
    <row r="29" spans="1:28" s="13" customFormat="1" x14ac:dyDescent="0.25">
      <c r="A29" s="21" t="str">
        <f>Specs!A29</f>
        <v>eCANOPY_SNAGS_CLASS_2_STEM_DENSITY</v>
      </c>
      <c r="B29" s="5"/>
      <c r="C29" s="6" t="s">
        <v>20</v>
      </c>
      <c r="D29" s="7" t="s">
        <v>20</v>
      </c>
      <c r="F29" s="14">
        <f t="shared" ref="F29:H92" si="38">E29</f>
        <v>0</v>
      </c>
      <c r="G29" s="18">
        <f t="shared" si="27"/>
        <v>0</v>
      </c>
      <c r="H29" s="23">
        <f t="shared" si="27"/>
        <v>9</v>
      </c>
      <c r="J29" s="14">
        <f t="shared" ref="J29:J92" si="39">I29</f>
        <v>0</v>
      </c>
      <c r="K29" s="18">
        <f t="shared" si="28"/>
        <v>0</v>
      </c>
      <c r="L29" s="23">
        <f t="shared" si="29"/>
        <v>0</v>
      </c>
      <c r="N29" s="14">
        <f t="shared" ref="N29:N92" si="40">M29</f>
        <v>0</v>
      </c>
      <c r="O29" s="18">
        <f t="shared" si="30"/>
        <v>0</v>
      </c>
      <c r="P29" s="23">
        <f t="shared" si="31"/>
        <v>0</v>
      </c>
      <c r="Q29" s="13">
        <v>150</v>
      </c>
      <c r="R29" s="14">
        <f t="shared" ref="R29:R92" si="41">Q29</f>
        <v>150</v>
      </c>
      <c r="S29" s="18">
        <f t="shared" si="32"/>
        <v>100</v>
      </c>
      <c r="T29" s="23">
        <f t="shared" si="33"/>
        <v>2625</v>
      </c>
      <c r="U29" s="13">
        <v>10</v>
      </c>
      <c r="V29" s="14">
        <f t="shared" ref="V29:V92" si="42">U29</f>
        <v>10</v>
      </c>
      <c r="W29" s="18">
        <f t="shared" si="34"/>
        <v>5</v>
      </c>
      <c r="X29" s="23">
        <f t="shared" si="35"/>
        <v>151.25</v>
      </c>
      <c r="Y29" s="13">
        <v>3</v>
      </c>
      <c r="Z29" s="14">
        <f t="shared" ref="Z29:Z92" si="43">Y29</f>
        <v>3</v>
      </c>
      <c r="AA29" s="18">
        <f t="shared" si="36"/>
        <v>0</v>
      </c>
      <c r="AB29" s="23">
        <f t="shared" si="37"/>
        <v>75</v>
      </c>
    </row>
    <row r="30" spans="1:28" s="13" customFormat="1" x14ac:dyDescent="0.25">
      <c r="A30" s="21" t="str">
        <f>Specs!A30</f>
        <v>eCANOPY_SNAGS_CLASS_3_DIAMETER</v>
      </c>
      <c r="B30" s="5"/>
      <c r="C30" s="6" t="s">
        <v>21</v>
      </c>
      <c r="D30" s="7" t="s">
        <v>21</v>
      </c>
      <c r="E30" s="13">
        <v>9</v>
      </c>
      <c r="F30" s="14">
        <f t="shared" si="38"/>
        <v>9</v>
      </c>
      <c r="G30" s="18">
        <f>F27</f>
        <v>0</v>
      </c>
      <c r="H30" s="23">
        <f>G27</f>
        <v>0</v>
      </c>
      <c r="J30" s="14">
        <f t="shared" si="39"/>
        <v>0</v>
      </c>
      <c r="K30" s="18">
        <f>J27</f>
        <v>0</v>
      </c>
      <c r="L30" s="23">
        <f>K27</f>
        <v>0</v>
      </c>
      <c r="N30" s="14">
        <f t="shared" si="40"/>
        <v>0</v>
      </c>
      <c r="O30" s="18">
        <f>N27</f>
        <v>0</v>
      </c>
      <c r="P30" s="23">
        <f>O27</f>
        <v>0</v>
      </c>
      <c r="Q30" s="13">
        <v>3.5</v>
      </c>
      <c r="R30" s="14">
        <f t="shared" si="41"/>
        <v>3.5</v>
      </c>
      <c r="S30" s="18">
        <f>R27</f>
        <v>3.5</v>
      </c>
      <c r="T30" s="23">
        <f>S27</f>
        <v>3.5</v>
      </c>
      <c r="U30" s="13">
        <v>11</v>
      </c>
      <c r="V30" s="14">
        <f t="shared" si="42"/>
        <v>11</v>
      </c>
      <c r="W30" s="18">
        <f>V27</f>
        <v>11</v>
      </c>
      <c r="X30" s="23">
        <f>W27</f>
        <v>13</v>
      </c>
      <c r="Y30" s="13">
        <v>10</v>
      </c>
      <c r="Z30" s="14">
        <f t="shared" si="43"/>
        <v>10</v>
      </c>
      <c r="AA30" s="18">
        <f>Z27</f>
        <v>12</v>
      </c>
      <c r="AB30" s="23">
        <f>AA27</f>
        <v>0</v>
      </c>
    </row>
    <row r="31" spans="1:28" s="13" customFormat="1" x14ac:dyDescent="0.25">
      <c r="A31" s="21" t="str">
        <f>Specs!A31</f>
        <v>eCANOPY_SNAGS_CLASS_3_HEIGHT</v>
      </c>
      <c r="B31" s="5"/>
      <c r="C31" s="6" t="s">
        <v>22</v>
      </c>
      <c r="D31" s="7" t="s">
        <v>22</v>
      </c>
      <c r="E31" s="13">
        <v>60</v>
      </c>
      <c r="F31" s="14">
        <f t="shared" si="38"/>
        <v>60</v>
      </c>
      <c r="G31" s="18">
        <f t="shared" ref="G31:H32" si="44">F28</f>
        <v>0</v>
      </c>
      <c r="H31" s="23">
        <f t="shared" si="44"/>
        <v>0</v>
      </c>
      <c r="J31" s="14">
        <f t="shared" si="39"/>
        <v>0</v>
      </c>
      <c r="K31" s="18">
        <f t="shared" ref="K31:K32" si="45">J28</f>
        <v>0</v>
      </c>
      <c r="L31" s="23">
        <f t="shared" ref="L31:L32" si="46">K28</f>
        <v>0</v>
      </c>
      <c r="N31" s="14">
        <f t="shared" si="40"/>
        <v>0</v>
      </c>
      <c r="O31" s="18">
        <f t="shared" ref="O31:O32" si="47">N28</f>
        <v>0</v>
      </c>
      <c r="P31" s="23">
        <f t="shared" ref="P31:P32" si="48">O28</f>
        <v>0</v>
      </c>
      <c r="Q31" s="13">
        <v>15</v>
      </c>
      <c r="R31" s="14">
        <f t="shared" si="41"/>
        <v>15</v>
      </c>
      <c r="S31" s="18">
        <f t="shared" ref="S31:S32" si="49">R28</f>
        <v>20</v>
      </c>
      <c r="T31" s="23">
        <f t="shared" ref="T31:T32" si="50">S28</f>
        <v>25</v>
      </c>
      <c r="U31" s="13">
        <v>40</v>
      </c>
      <c r="V31" s="14">
        <f t="shared" si="42"/>
        <v>40</v>
      </c>
      <c r="W31" s="18">
        <f t="shared" ref="W31:W32" si="51">V28</f>
        <v>50</v>
      </c>
      <c r="X31" s="23">
        <f t="shared" ref="X31:X32" si="52">W28</f>
        <v>55</v>
      </c>
      <c r="Y31" s="13">
        <v>60</v>
      </c>
      <c r="Z31" s="14">
        <f t="shared" si="43"/>
        <v>60</v>
      </c>
      <c r="AA31" s="18">
        <f t="shared" ref="AA31:AA32" si="53">Z28</f>
        <v>70</v>
      </c>
      <c r="AB31" s="23">
        <f t="shared" ref="AB31:AB32" si="54">AA28</f>
        <v>0</v>
      </c>
    </row>
    <row r="32" spans="1:28" s="13" customFormat="1" x14ac:dyDescent="0.25">
      <c r="A32" s="21" t="str">
        <f>Specs!A32</f>
        <v>eCANOPY_SNAGS_CLASS_3_STEM_DENSITY</v>
      </c>
      <c r="B32" s="5"/>
      <c r="C32" s="6" t="s">
        <v>23</v>
      </c>
      <c r="D32" s="7" t="s">
        <v>23</v>
      </c>
      <c r="E32" s="13">
        <v>3</v>
      </c>
      <c r="F32" s="14">
        <f t="shared" si="38"/>
        <v>3</v>
      </c>
      <c r="G32" s="18">
        <f t="shared" si="44"/>
        <v>0</v>
      </c>
      <c r="H32" s="23">
        <f t="shared" si="44"/>
        <v>0</v>
      </c>
      <c r="J32" s="14">
        <f t="shared" si="39"/>
        <v>0</v>
      </c>
      <c r="K32" s="18">
        <f t="shared" si="45"/>
        <v>0</v>
      </c>
      <c r="L32" s="23">
        <f t="shared" si="46"/>
        <v>0</v>
      </c>
      <c r="N32" s="14">
        <f t="shared" si="40"/>
        <v>0</v>
      </c>
      <c r="O32" s="18">
        <f t="shared" si="47"/>
        <v>0</v>
      </c>
      <c r="P32" s="23">
        <f t="shared" si="48"/>
        <v>0</v>
      </c>
      <c r="Q32" s="13">
        <v>150</v>
      </c>
      <c r="R32" s="14">
        <f t="shared" si="41"/>
        <v>150</v>
      </c>
      <c r="S32" s="18">
        <f t="shared" si="49"/>
        <v>150</v>
      </c>
      <c r="T32" s="23">
        <f t="shared" si="50"/>
        <v>100</v>
      </c>
      <c r="U32" s="13">
        <v>5</v>
      </c>
      <c r="V32" s="14">
        <f t="shared" si="42"/>
        <v>5</v>
      </c>
      <c r="W32" s="18">
        <f t="shared" si="51"/>
        <v>10</v>
      </c>
      <c r="X32" s="23">
        <f t="shared" si="52"/>
        <v>5</v>
      </c>
      <c r="Y32" s="13">
        <v>3</v>
      </c>
      <c r="Z32" s="14">
        <f t="shared" si="43"/>
        <v>3</v>
      </c>
      <c r="AA32" s="18">
        <f t="shared" si="53"/>
        <v>3</v>
      </c>
      <c r="AB32" s="23">
        <f t="shared" si="54"/>
        <v>0</v>
      </c>
    </row>
    <row r="33" spans="1:28" s="13" customFormat="1" x14ac:dyDescent="0.25">
      <c r="A33" s="21" t="str">
        <f>Specs!A33</f>
        <v>eCANOPY_LADDER_FUELS_MAXIMUM_HEIGHT</v>
      </c>
      <c r="B33" s="5"/>
      <c r="C33" s="6"/>
      <c r="D33" s="7"/>
      <c r="F33" s="14">
        <f t="shared" si="38"/>
        <v>0</v>
      </c>
      <c r="G33" s="18">
        <f t="shared" ref="G33:G41" si="55">F33</f>
        <v>0</v>
      </c>
      <c r="H33" s="19">
        <f>G33</f>
        <v>0</v>
      </c>
      <c r="J33" s="14">
        <f t="shared" si="39"/>
        <v>0</v>
      </c>
      <c r="K33" s="18">
        <f t="shared" ref="K33:K35" si="56">J33</f>
        <v>0</v>
      </c>
      <c r="L33" s="19">
        <f>K33</f>
        <v>0</v>
      </c>
      <c r="N33" s="14">
        <f t="shared" si="40"/>
        <v>0</v>
      </c>
      <c r="O33" s="18">
        <f t="shared" ref="O33:O35" si="57">N33</f>
        <v>0</v>
      </c>
      <c r="P33" s="19">
        <f>O33</f>
        <v>0</v>
      </c>
      <c r="Q33" s="13">
        <v>4</v>
      </c>
      <c r="R33" s="14">
        <f t="shared" si="41"/>
        <v>4</v>
      </c>
      <c r="S33" s="18">
        <f t="shared" ref="S33:S35" si="58">R33</f>
        <v>4</v>
      </c>
      <c r="T33" s="19">
        <f>S33</f>
        <v>4</v>
      </c>
      <c r="U33" s="13">
        <v>15</v>
      </c>
      <c r="V33" s="14">
        <f t="shared" si="42"/>
        <v>15</v>
      </c>
      <c r="W33" s="18">
        <f t="shared" ref="W33:W35" si="59">V33</f>
        <v>15</v>
      </c>
      <c r="X33" s="19">
        <f>W33</f>
        <v>15</v>
      </c>
      <c r="Z33" s="14">
        <f t="shared" si="43"/>
        <v>0</v>
      </c>
      <c r="AA33" s="18">
        <f t="shared" ref="AA33:AA35" si="60">Z33</f>
        <v>0</v>
      </c>
      <c r="AB33" s="19">
        <f>AA33</f>
        <v>0</v>
      </c>
    </row>
    <row r="34" spans="1:28" s="13" customFormat="1" x14ac:dyDescent="0.25">
      <c r="A34" s="21" t="str">
        <f>Specs!A34</f>
        <v>eCANOPY_LADDER_FUELS_MINIMUM_HEIGHT</v>
      </c>
      <c r="B34" s="5"/>
      <c r="C34" s="6"/>
      <c r="D34" s="7"/>
      <c r="F34" s="14">
        <f t="shared" si="38"/>
        <v>0</v>
      </c>
      <c r="G34" s="18">
        <f t="shared" si="55"/>
        <v>0</v>
      </c>
      <c r="H34" s="19">
        <f>G34</f>
        <v>0</v>
      </c>
      <c r="J34" s="14">
        <f t="shared" si="39"/>
        <v>0</v>
      </c>
      <c r="K34" s="18">
        <f t="shared" si="56"/>
        <v>0</v>
      </c>
      <c r="L34" s="19">
        <f>K34</f>
        <v>0</v>
      </c>
      <c r="N34" s="14">
        <f t="shared" si="40"/>
        <v>0</v>
      </c>
      <c r="O34" s="18">
        <f t="shared" si="57"/>
        <v>0</v>
      </c>
      <c r="P34" s="19">
        <f>O34</f>
        <v>0</v>
      </c>
      <c r="Q34" s="13">
        <v>0</v>
      </c>
      <c r="R34" s="14">
        <f t="shared" si="41"/>
        <v>0</v>
      </c>
      <c r="S34" s="18">
        <f t="shared" si="58"/>
        <v>0</v>
      </c>
      <c r="T34" s="19">
        <f>S34</f>
        <v>0</v>
      </c>
      <c r="U34" s="13">
        <v>5</v>
      </c>
      <c r="V34" s="14">
        <f t="shared" si="42"/>
        <v>5</v>
      </c>
      <c r="W34" s="18">
        <f t="shared" si="59"/>
        <v>5</v>
      </c>
      <c r="X34" s="19">
        <f>W34</f>
        <v>5</v>
      </c>
      <c r="Z34" s="14">
        <f t="shared" si="43"/>
        <v>0</v>
      </c>
      <c r="AA34" s="18">
        <f t="shared" si="60"/>
        <v>0</v>
      </c>
      <c r="AB34" s="19">
        <f>AA34</f>
        <v>0</v>
      </c>
    </row>
    <row r="35" spans="1:28" s="13" customFormat="1" x14ac:dyDescent="0.25">
      <c r="A35" s="21" t="str">
        <f>Specs!A35</f>
        <v>eSHRUBS_PRIMARY_LAYER_HEIGHT</v>
      </c>
      <c r="B35" s="5"/>
      <c r="C35" s="9"/>
      <c r="D35" s="10"/>
      <c r="E35" s="13">
        <v>2.2000000000000002</v>
      </c>
      <c r="F35" s="14">
        <f t="shared" si="38"/>
        <v>2.2000000000000002</v>
      </c>
      <c r="G35" s="18">
        <f t="shared" si="55"/>
        <v>2.2000000000000002</v>
      </c>
      <c r="H35" s="19">
        <f t="shared" ref="H35:H50" si="61">G35</f>
        <v>2.2000000000000002</v>
      </c>
      <c r="I35" s="13">
        <v>5</v>
      </c>
      <c r="J35" s="14">
        <f t="shared" si="39"/>
        <v>5</v>
      </c>
      <c r="K35" s="18">
        <f t="shared" si="56"/>
        <v>5</v>
      </c>
      <c r="L35" s="19">
        <f t="shared" ref="L35:L50" si="62">K35</f>
        <v>5</v>
      </c>
      <c r="M35" s="13">
        <v>3</v>
      </c>
      <c r="N35" s="14">
        <f t="shared" si="40"/>
        <v>3</v>
      </c>
      <c r="O35" s="18">
        <f t="shared" si="57"/>
        <v>3</v>
      </c>
      <c r="P35" s="19">
        <f t="shared" ref="P35:P50" si="63">O35</f>
        <v>3</v>
      </c>
      <c r="Q35" s="13">
        <v>5</v>
      </c>
      <c r="R35" s="14">
        <f t="shared" si="41"/>
        <v>5</v>
      </c>
      <c r="S35" s="18">
        <f t="shared" si="58"/>
        <v>5</v>
      </c>
      <c r="T35" s="19">
        <f t="shared" ref="T35:T50" si="64">S35</f>
        <v>5</v>
      </c>
      <c r="U35" s="13">
        <v>6</v>
      </c>
      <c r="V35" s="14">
        <f t="shared" si="42"/>
        <v>6</v>
      </c>
      <c r="W35" s="18">
        <f t="shared" si="59"/>
        <v>6</v>
      </c>
      <c r="X35" s="19">
        <f t="shared" ref="X35:X50" si="65">W35</f>
        <v>6</v>
      </c>
      <c r="Y35" s="13">
        <v>5</v>
      </c>
      <c r="Z35" s="14">
        <f t="shared" si="43"/>
        <v>5</v>
      </c>
      <c r="AA35" s="18">
        <f t="shared" si="60"/>
        <v>5</v>
      </c>
      <c r="AB35" s="19">
        <f t="shared" ref="AB35:AB50" si="66">AA35</f>
        <v>5</v>
      </c>
    </row>
    <row r="36" spans="1:28" s="13" customFormat="1" x14ac:dyDescent="0.25">
      <c r="A36" s="21" t="str">
        <f>Specs!A36</f>
        <v>eSHRUBS_PRIMARY_LAYER_PERCENT_COVER</v>
      </c>
      <c r="B36" s="5"/>
      <c r="C36" s="9">
        <v>1.25</v>
      </c>
      <c r="D36" s="10"/>
      <c r="E36" s="13">
        <v>21.6</v>
      </c>
      <c r="F36" s="14">
        <f t="shared" si="38"/>
        <v>21.6</v>
      </c>
      <c r="G36" s="18">
        <f>$C36*F36</f>
        <v>27</v>
      </c>
      <c r="H36" s="19">
        <f t="shared" si="61"/>
        <v>27</v>
      </c>
      <c r="I36" s="13">
        <v>70</v>
      </c>
      <c r="J36" s="14">
        <f t="shared" si="39"/>
        <v>70</v>
      </c>
      <c r="K36" s="18">
        <f>$C36*J36</f>
        <v>87.5</v>
      </c>
      <c r="L36" s="19">
        <f t="shared" si="62"/>
        <v>87.5</v>
      </c>
      <c r="M36" s="13">
        <v>2</v>
      </c>
      <c r="N36" s="14">
        <f t="shared" si="40"/>
        <v>2</v>
      </c>
      <c r="O36" s="18">
        <f>$C36*N36</f>
        <v>2.5</v>
      </c>
      <c r="P36" s="19">
        <f t="shared" si="63"/>
        <v>2.5</v>
      </c>
      <c r="Q36" s="13">
        <v>10</v>
      </c>
      <c r="R36" s="14">
        <f t="shared" si="41"/>
        <v>10</v>
      </c>
      <c r="S36" s="18">
        <f>$C36*R36</f>
        <v>12.5</v>
      </c>
      <c r="T36" s="19">
        <f t="shared" si="64"/>
        <v>12.5</v>
      </c>
      <c r="U36" s="13">
        <v>30</v>
      </c>
      <c r="V36" s="14">
        <f t="shared" si="42"/>
        <v>30</v>
      </c>
      <c r="W36" s="18">
        <f>$C36*V36</f>
        <v>37.5</v>
      </c>
      <c r="X36" s="19">
        <f t="shared" si="65"/>
        <v>37.5</v>
      </c>
      <c r="Y36" s="13">
        <v>80</v>
      </c>
      <c r="Z36" s="14">
        <f t="shared" si="43"/>
        <v>80</v>
      </c>
      <c r="AA36" s="18">
        <f>$C36*Z36</f>
        <v>100</v>
      </c>
      <c r="AB36" s="19">
        <f t="shared" si="66"/>
        <v>100</v>
      </c>
    </row>
    <row r="37" spans="1:28" s="13" customFormat="1" x14ac:dyDescent="0.25">
      <c r="A37" s="21" t="str">
        <f>Specs!A37</f>
        <v>eSHRUBS_PRIMARY_LAYER_PERCENT_LIVE</v>
      </c>
      <c r="B37" s="5"/>
      <c r="C37" s="9"/>
      <c r="D37" s="10"/>
      <c r="E37" s="13">
        <v>85</v>
      </c>
      <c r="F37" s="14">
        <f t="shared" si="38"/>
        <v>85</v>
      </c>
      <c r="G37" s="18">
        <f t="shared" si="55"/>
        <v>85</v>
      </c>
      <c r="H37" s="19">
        <f t="shared" si="61"/>
        <v>85</v>
      </c>
      <c r="I37" s="13">
        <v>85</v>
      </c>
      <c r="J37" s="14">
        <f t="shared" si="39"/>
        <v>85</v>
      </c>
      <c r="K37" s="18">
        <f t="shared" ref="K37:K38" si="67">J37</f>
        <v>85</v>
      </c>
      <c r="L37" s="19">
        <f t="shared" si="62"/>
        <v>85</v>
      </c>
      <c r="M37" s="13">
        <v>100</v>
      </c>
      <c r="N37" s="14">
        <f t="shared" si="40"/>
        <v>100</v>
      </c>
      <c r="O37" s="18">
        <f t="shared" ref="O37:O38" si="68">N37</f>
        <v>100</v>
      </c>
      <c r="P37" s="19">
        <f t="shared" si="63"/>
        <v>100</v>
      </c>
      <c r="Q37" s="13">
        <v>90</v>
      </c>
      <c r="R37" s="14">
        <f t="shared" si="41"/>
        <v>90</v>
      </c>
      <c r="S37" s="18">
        <f t="shared" ref="S37:S38" si="69">R37</f>
        <v>90</v>
      </c>
      <c r="T37" s="19">
        <f t="shared" si="64"/>
        <v>90</v>
      </c>
      <c r="U37" s="13">
        <v>85</v>
      </c>
      <c r="V37" s="14">
        <f t="shared" si="42"/>
        <v>85</v>
      </c>
      <c r="W37" s="18">
        <f t="shared" ref="W37:W38" si="70">V37</f>
        <v>85</v>
      </c>
      <c r="X37" s="19">
        <f t="shared" si="65"/>
        <v>85</v>
      </c>
      <c r="Y37" s="13">
        <v>90</v>
      </c>
      <c r="Z37" s="14">
        <f t="shared" si="43"/>
        <v>90</v>
      </c>
      <c r="AA37" s="18">
        <f t="shared" ref="AA37:AA38" si="71">Z37</f>
        <v>90</v>
      </c>
      <c r="AB37" s="19">
        <f t="shared" si="66"/>
        <v>90</v>
      </c>
    </row>
    <row r="38" spans="1:28" s="13" customFormat="1" x14ac:dyDescent="0.25">
      <c r="A38" s="21" t="str">
        <f>Specs!A38</f>
        <v>eSHRUBS_SECONDARY_LAYER_HEIGHT</v>
      </c>
      <c r="B38" s="5"/>
      <c r="C38" s="9"/>
      <c r="D38" s="10"/>
      <c r="E38" s="13">
        <v>0.3</v>
      </c>
      <c r="F38" s="14">
        <f t="shared" si="38"/>
        <v>0.3</v>
      </c>
      <c r="G38" s="18">
        <f t="shared" si="55"/>
        <v>0.3</v>
      </c>
      <c r="H38" s="19">
        <f t="shared" si="61"/>
        <v>0.3</v>
      </c>
      <c r="I38" s="13">
        <v>2</v>
      </c>
      <c r="J38" s="14">
        <f t="shared" si="39"/>
        <v>2</v>
      </c>
      <c r="K38" s="18">
        <f t="shared" si="67"/>
        <v>2</v>
      </c>
      <c r="L38" s="19">
        <f t="shared" si="62"/>
        <v>2</v>
      </c>
      <c r="N38" s="14">
        <f t="shared" si="40"/>
        <v>0</v>
      </c>
      <c r="O38" s="18">
        <f t="shared" si="68"/>
        <v>0</v>
      </c>
      <c r="P38" s="19">
        <f t="shared" si="63"/>
        <v>0</v>
      </c>
      <c r="Q38" s="13">
        <v>1</v>
      </c>
      <c r="R38" s="14">
        <f t="shared" si="41"/>
        <v>1</v>
      </c>
      <c r="S38" s="18">
        <f t="shared" si="69"/>
        <v>1</v>
      </c>
      <c r="T38" s="19">
        <f t="shared" si="64"/>
        <v>1</v>
      </c>
      <c r="V38" s="14">
        <f t="shared" si="42"/>
        <v>0</v>
      </c>
      <c r="W38" s="18">
        <f t="shared" si="70"/>
        <v>0</v>
      </c>
      <c r="X38" s="19">
        <f t="shared" si="65"/>
        <v>0</v>
      </c>
      <c r="Z38" s="14">
        <f t="shared" si="43"/>
        <v>0</v>
      </c>
      <c r="AA38" s="18">
        <f t="shared" si="71"/>
        <v>0</v>
      </c>
      <c r="AB38" s="19">
        <f t="shared" si="66"/>
        <v>0</v>
      </c>
    </row>
    <row r="39" spans="1:28" s="13" customFormat="1" x14ac:dyDescent="0.25">
      <c r="A39" s="21" t="str">
        <f>Specs!A39</f>
        <v>eSHRUBS_SECONDARY_LAYER_PERCENT_COVER</v>
      </c>
      <c r="B39" s="5"/>
      <c r="C39" s="9">
        <v>1.25</v>
      </c>
      <c r="D39" s="10"/>
      <c r="E39" s="13">
        <v>1.2</v>
      </c>
      <c r="F39" s="14">
        <f t="shared" si="38"/>
        <v>1.2</v>
      </c>
      <c r="G39" s="18">
        <f>$C39*F39</f>
        <v>1.5</v>
      </c>
      <c r="H39" s="19">
        <f t="shared" si="61"/>
        <v>1.5</v>
      </c>
      <c r="I39" s="13">
        <v>5</v>
      </c>
      <c r="J39" s="14">
        <f t="shared" si="39"/>
        <v>5</v>
      </c>
      <c r="K39" s="18">
        <f>$C39*J39</f>
        <v>6.25</v>
      </c>
      <c r="L39" s="19">
        <f t="shared" si="62"/>
        <v>6.25</v>
      </c>
      <c r="N39" s="14">
        <f t="shared" si="40"/>
        <v>0</v>
      </c>
      <c r="O39" s="18">
        <f>$C39*N39</f>
        <v>0</v>
      </c>
      <c r="P39" s="19">
        <f t="shared" si="63"/>
        <v>0</v>
      </c>
      <c r="Q39" s="13">
        <v>20</v>
      </c>
      <c r="R39" s="14">
        <f t="shared" si="41"/>
        <v>20</v>
      </c>
      <c r="S39" s="18">
        <f>$C39*R39</f>
        <v>25</v>
      </c>
      <c r="T39" s="19">
        <f t="shared" si="64"/>
        <v>25</v>
      </c>
      <c r="V39" s="14">
        <f t="shared" si="42"/>
        <v>0</v>
      </c>
      <c r="W39" s="18">
        <f>$C39*V39</f>
        <v>0</v>
      </c>
      <c r="X39" s="19">
        <f t="shared" si="65"/>
        <v>0</v>
      </c>
      <c r="Z39" s="14">
        <f t="shared" si="43"/>
        <v>0</v>
      </c>
      <c r="AA39" s="18">
        <f>$C39*Z39</f>
        <v>0</v>
      </c>
      <c r="AB39" s="19">
        <f t="shared" si="66"/>
        <v>0</v>
      </c>
    </row>
    <row r="40" spans="1:28" s="13" customFormat="1" x14ac:dyDescent="0.25">
      <c r="A40" s="21" t="str">
        <f>Specs!A40</f>
        <v>eSHRUBS_SECONDARY_LAYER_PERCENT_LIVE</v>
      </c>
      <c r="B40" s="5"/>
      <c r="C40" s="9"/>
      <c r="D40" s="10"/>
      <c r="E40" s="13">
        <v>95</v>
      </c>
      <c r="F40" s="14">
        <f t="shared" si="38"/>
        <v>95</v>
      </c>
      <c r="G40" s="18">
        <f t="shared" si="55"/>
        <v>95</v>
      </c>
      <c r="H40" s="19">
        <f t="shared" si="61"/>
        <v>95</v>
      </c>
      <c r="I40" s="13">
        <v>85</v>
      </c>
      <c r="J40" s="14">
        <f t="shared" si="39"/>
        <v>85</v>
      </c>
      <c r="K40" s="18">
        <f t="shared" ref="K40:K41" si="72">J40</f>
        <v>85</v>
      </c>
      <c r="L40" s="19">
        <f t="shared" si="62"/>
        <v>85</v>
      </c>
      <c r="N40" s="14">
        <f t="shared" si="40"/>
        <v>0</v>
      </c>
      <c r="O40" s="18">
        <f t="shared" ref="O40:O41" si="73">N40</f>
        <v>0</v>
      </c>
      <c r="P40" s="19">
        <f t="shared" si="63"/>
        <v>0</v>
      </c>
      <c r="Q40" s="13">
        <v>90</v>
      </c>
      <c r="R40" s="14">
        <f t="shared" si="41"/>
        <v>90</v>
      </c>
      <c r="S40" s="18">
        <f t="shared" ref="S40:S41" si="74">R40</f>
        <v>90</v>
      </c>
      <c r="T40" s="19">
        <f t="shared" si="64"/>
        <v>90</v>
      </c>
      <c r="V40" s="14">
        <f t="shared" si="42"/>
        <v>0</v>
      </c>
      <c r="W40" s="18">
        <f t="shared" ref="W40:W41" si="75">V40</f>
        <v>0</v>
      </c>
      <c r="X40" s="19">
        <f t="shared" si="65"/>
        <v>0</v>
      </c>
      <c r="Z40" s="14">
        <f t="shared" si="43"/>
        <v>0</v>
      </c>
      <c r="AA40" s="18">
        <f t="shared" ref="AA40:AA41" si="76">Z40</f>
        <v>0</v>
      </c>
      <c r="AB40" s="19">
        <f t="shared" si="66"/>
        <v>0</v>
      </c>
    </row>
    <row r="41" spans="1:28" s="13" customFormat="1" x14ac:dyDescent="0.25">
      <c r="A41" s="21" t="str">
        <f>Specs!A41</f>
        <v>eHERBACEOUS_PRIMARY_LAYER_HEIGHT</v>
      </c>
      <c r="B41" s="5"/>
      <c r="C41" s="9"/>
      <c r="D41" s="10"/>
      <c r="E41" s="13">
        <v>0.9</v>
      </c>
      <c r="F41" s="14">
        <f t="shared" si="38"/>
        <v>0.9</v>
      </c>
      <c r="G41" s="18">
        <f t="shared" si="55"/>
        <v>0.9</v>
      </c>
      <c r="H41" s="19">
        <f t="shared" si="61"/>
        <v>0.9</v>
      </c>
      <c r="J41" s="14">
        <f t="shared" si="39"/>
        <v>0</v>
      </c>
      <c r="K41" s="18">
        <f t="shared" si="72"/>
        <v>0</v>
      </c>
      <c r="L41" s="19">
        <f t="shared" si="62"/>
        <v>0</v>
      </c>
      <c r="M41" s="13">
        <v>2</v>
      </c>
      <c r="N41" s="14">
        <f t="shared" si="40"/>
        <v>2</v>
      </c>
      <c r="O41" s="18">
        <f t="shared" si="73"/>
        <v>2</v>
      </c>
      <c r="P41" s="19">
        <f t="shared" si="63"/>
        <v>2</v>
      </c>
      <c r="Q41" s="13">
        <v>1</v>
      </c>
      <c r="R41" s="14">
        <f t="shared" si="41"/>
        <v>1</v>
      </c>
      <c r="S41" s="18">
        <f t="shared" si="74"/>
        <v>1</v>
      </c>
      <c r="T41" s="19">
        <f t="shared" si="64"/>
        <v>1</v>
      </c>
      <c r="U41" s="13">
        <v>2.5</v>
      </c>
      <c r="V41" s="14">
        <f t="shared" si="42"/>
        <v>2.5</v>
      </c>
      <c r="W41" s="18">
        <f t="shared" si="75"/>
        <v>2.5</v>
      </c>
      <c r="X41" s="19">
        <f t="shared" si="65"/>
        <v>2.5</v>
      </c>
      <c r="Y41" s="13">
        <v>2</v>
      </c>
      <c r="Z41" s="14">
        <f t="shared" si="43"/>
        <v>2</v>
      </c>
      <c r="AA41" s="18">
        <f t="shared" si="76"/>
        <v>2</v>
      </c>
      <c r="AB41" s="19">
        <f t="shared" si="66"/>
        <v>2</v>
      </c>
    </row>
    <row r="42" spans="1:28" s="13" customFormat="1" x14ac:dyDescent="0.25">
      <c r="A42" s="21" t="str">
        <f>Specs!A42</f>
        <v>eHERBACEOUS_PRIMARY_LAYER_LOADING</v>
      </c>
      <c r="B42" s="5"/>
      <c r="C42" s="9">
        <v>1.4</v>
      </c>
      <c r="D42" s="10"/>
      <c r="E42" s="13">
        <v>0.1</v>
      </c>
      <c r="F42" s="14">
        <f t="shared" si="38"/>
        <v>0.1</v>
      </c>
      <c r="G42" s="18">
        <f>$C42*F42</f>
        <v>0.13999999999999999</v>
      </c>
      <c r="H42" s="19">
        <f t="shared" si="61"/>
        <v>0.13999999999999999</v>
      </c>
      <c r="J42" s="14">
        <f t="shared" si="39"/>
        <v>0</v>
      </c>
      <c r="K42" s="18">
        <f>$C42*J42</f>
        <v>0</v>
      </c>
      <c r="L42" s="19">
        <f t="shared" si="62"/>
        <v>0</v>
      </c>
      <c r="M42" s="13">
        <v>1</v>
      </c>
      <c r="N42" s="14">
        <f t="shared" si="40"/>
        <v>1</v>
      </c>
      <c r="O42" s="18">
        <f>$C42*N42</f>
        <v>1.4</v>
      </c>
      <c r="P42" s="19">
        <f t="shared" si="63"/>
        <v>1.4</v>
      </c>
      <c r="Q42" s="13">
        <v>0.01</v>
      </c>
      <c r="R42" s="14">
        <f t="shared" si="41"/>
        <v>0.01</v>
      </c>
      <c r="S42" s="18">
        <f>$C42*R42</f>
        <v>1.3999999999999999E-2</v>
      </c>
      <c r="T42" s="19">
        <f t="shared" si="64"/>
        <v>1.3999999999999999E-2</v>
      </c>
      <c r="U42" s="13">
        <v>0.4</v>
      </c>
      <c r="V42" s="14">
        <f t="shared" si="42"/>
        <v>0.4</v>
      </c>
      <c r="W42" s="18">
        <f>$C42*V42</f>
        <v>0.55999999999999994</v>
      </c>
      <c r="X42" s="19">
        <f t="shared" si="65"/>
        <v>0.55999999999999994</v>
      </c>
      <c r="Y42" s="13">
        <v>0.1</v>
      </c>
      <c r="Z42" s="14">
        <f t="shared" si="43"/>
        <v>0.1</v>
      </c>
      <c r="AA42" s="18">
        <f>$C42*Z42</f>
        <v>0.13999999999999999</v>
      </c>
      <c r="AB42" s="19">
        <f t="shared" si="66"/>
        <v>0.13999999999999999</v>
      </c>
    </row>
    <row r="43" spans="1:28" s="13" customFormat="1" x14ac:dyDescent="0.25">
      <c r="A43" s="21" t="str">
        <f>Specs!A43</f>
        <v>eHERBACEOUS_PRIMARY_LAYER_PERCENT_COVER</v>
      </c>
      <c r="B43" s="5"/>
      <c r="C43" s="9">
        <v>1.4</v>
      </c>
      <c r="D43" s="10"/>
      <c r="E43" s="13">
        <v>0.7</v>
      </c>
      <c r="F43" s="14">
        <f t="shared" si="38"/>
        <v>0.7</v>
      </c>
      <c r="G43" s="18">
        <f>$C43*F43</f>
        <v>0.97999999999999987</v>
      </c>
      <c r="H43" s="19">
        <f t="shared" si="61"/>
        <v>0.97999999999999987</v>
      </c>
      <c r="J43" s="14">
        <f t="shared" si="39"/>
        <v>0</v>
      </c>
      <c r="K43" s="18">
        <f>$C43*J43</f>
        <v>0</v>
      </c>
      <c r="L43" s="19">
        <f t="shared" si="62"/>
        <v>0</v>
      </c>
      <c r="M43" s="13">
        <v>90</v>
      </c>
      <c r="N43" s="14">
        <f t="shared" si="40"/>
        <v>90</v>
      </c>
      <c r="O43" s="18">
        <f>$C43*N43</f>
        <v>125.99999999999999</v>
      </c>
      <c r="P43" s="19">
        <f t="shared" si="63"/>
        <v>125.99999999999999</v>
      </c>
      <c r="Q43" s="13">
        <v>2</v>
      </c>
      <c r="R43" s="14">
        <f t="shared" si="41"/>
        <v>2</v>
      </c>
      <c r="S43" s="18">
        <f>$C43*R43</f>
        <v>2.8</v>
      </c>
      <c r="T43" s="19">
        <f t="shared" si="64"/>
        <v>2.8</v>
      </c>
      <c r="U43" s="13">
        <v>30</v>
      </c>
      <c r="V43" s="14">
        <f t="shared" si="42"/>
        <v>30</v>
      </c>
      <c r="W43" s="18">
        <f>$C43*V43</f>
        <v>42</v>
      </c>
      <c r="X43" s="19">
        <f t="shared" si="65"/>
        <v>42</v>
      </c>
      <c r="Y43" s="13">
        <v>20</v>
      </c>
      <c r="Z43" s="14">
        <f t="shared" si="43"/>
        <v>20</v>
      </c>
      <c r="AA43" s="18">
        <f>$C43*Z43</f>
        <v>28</v>
      </c>
      <c r="AB43" s="19">
        <f t="shared" si="66"/>
        <v>28</v>
      </c>
    </row>
    <row r="44" spans="1:28" s="13" customFormat="1" x14ac:dyDescent="0.25">
      <c r="A44" s="21" t="str">
        <f>Specs!A44</f>
        <v>eHERBACEOUS_PRIMARY_LAYER_PERCENT_LIVE</v>
      </c>
      <c r="B44" s="5"/>
      <c r="C44" s="9"/>
      <c r="D44" s="10"/>
      <c r="E44" s="13">
        <v>95</v>
      </c>
      <c r="F44" s="14">
        <f t="shared" si="38"/>
        <v>95</v>
      </c>
      <c r="G44" s="18">
        <f t="shared" si="38"/>
        <v>95</v>
      </c>
      <c r="H44" s="19">
        <f t="shared" si="61"/>
        <v>95</v>
      </c>
      <c r="J44" s="14">
        <f t="shared" si="39"/>
        <v>0</v>
      </c>
      <c r="K44" s="18">
        <f t="shared" ref="K44:K45" si="77">J44</f>
        <v>0</v>
      </c>
      <c r="L44" s="19">
        <f t="shared" si="62"/>
        <v>0</v>
      </c>
      <c r="M44" s="13">
        <v>85</v>
      </c>
      <c r="N44" s="14">
        <f t="shared" si="40"/>
        <v>85</v>
      </c>
      <c r="O44" s="18">
        <f t="shared" ref="O44:O45" si="78">N44</f>
        <v>85</v>
      </c>
      <c r="P44" s="19">
        <f t="shared" si="63"/>
        <v>85</v>
      </c>
      <c r="Q44" s="13">
        <v>90</v>
      </c>
      <c r="R44" s="14">
        <f t="shared" si="41"/>
        <v>90</v>
      </c>
      <c r="S44" s="18">
        <f t="shared" ref="S44:S45" si="79">R44</f>
        <v>90</v>
      </c>
      <c r="T44" s="19">
        <f t="shared" si="64"/>
        <v>90</v>
      </c>
      <c r="U44" s="13">
        <v>80</v>
      </c>
      <c r="V44" s="14">
        <f t="shared" si="42"/>
        <v>80</v>
      </c>
      <c r="W44" s="18">
        <f t="shared" ref="W44:W45" si="80">V44</f>
        <v>80</v>
      </c>
      <c r="X44" s="19">
        <f t="shared" si="65"/>
        <v>80</v>
      </c>
      <c r="Y44" s="13">
        <v>60</v>
      </c>
      <c r="Z44" s="14">
        <f t="shared" si="43"/>
        <v>60</v>
      </c>
      <c r="AA44" s="18">
        <f t="shared" ref="AA44:AA45" si="81">Z44</f>
        <v>60</v>
      </c>
      <c r="AB44" s="19">
        <f t="shared" si="66"/>
        <v>60</v>
      </c>
    </row>
    <row r="45" spans="1:28" s="13" customFormat="1" x14ac:dyDescent="0.25">
      <c r="A45" s="21" t="str">
        <f>Specs!A45</f>
        <v>eHERBACEOUS_SECONDARY_LAYER_HEIGHT</v>
      </c>
      <c r="B45" s="5"/>
      <c r="C45" s="9"/>
      <c r="D45" s="10"/>
      <c r="E45" s="13">
        <v>0.9</v>
      </c>
      <c r="F45" s="14">
        <f t="shared" si="38"/>
        <v>0.9</v>
      </c>
      <c r="G45" s="18">
        <f t="shared" si="38"/>
        <v>0.9</v>
      </c>
      <c r="H45" s="19">
        <f t="shared" si="61"/>
        <v>0.9</v>
      </c>
      <c r="J45" s="14">
        <f t="shared" si="39"/>
        <v>0</v>
      </c>
      <c r="K45" s="18">
        <f t="shared" si="77"/>
        <v>0</v>
      </c>
      <c r="L45" s="19">
        <f t="shared" si="62"/>
        <v>0</v>
      </c>
      <c r="M45" s="13">
        <v>1</v>
      </c>
      <c r="N45" s="14">
        <f t="shared" si="40"/>
        <v>1</v>
      </c>
      <c r="O45" s="18">
        <f t="shared" si="78"/>
        <v>1</v>
      </c>
      <c r="P45" s="19">
        <f t="shared" si="63"/>
        <v>1</v>
      </c>
      <c r="Q45" s="13">
        <v>0.5</v>
      </c>
      <c r="R45" s="14">
        <f t="shared" si="41"/>
        <v>0.5</v>
      </c>
      <c r="S45" s="18">
        <f t="shared" si="79"/>
        <v>0.5</v>
      </c>
      <c r="T45" s="19">
        <f t="shared" si="64"/>
        <v>0.5</v>
      </c>
      <c r="V45" s="14">
        <f t="shared" si="42"/>
        <v>0</v>
      </c>
      <c r="W45" s="18">
        <f t="shared" si="80"/>
        <v>0</v>
      </c>
      <c r="X45" s="19">
        <f t="shared" si="65"/>
        <v>0</v>
      </c>
      <c r="Y45" s="13">
        <v>1</v>
      </c>
      <c r="Z45" s="14">
        <f t="shared" si="43"/>
        <v>1</v>
      </c>
      <c r="AA45" s="18">
        <f t="shared" si="81"/>
        <v>1</v>
      </c>
      <c r="AB45" s="19">
        <f t="shared" si="66"/>
        <v>1</v>
      </c>
    </row>
    <row r="46" spans="1:28" s="13" customFormat="1" x14ac:dyDescent="0.25">
      <c r="A46" s="21" t="str">
        <f>Specs!A46</f>
        <v>eHERBACEOUS_SECONDARY_LAYER_LOADING</v>
      </c>
      <c r="B46" s="5"/>
      <c r="C46" s="9">
        <v>1.4</v>
      </c>
      <c r="D46" s="10"/>
      <c r="E46" s="13">
        <v>0.1</v>
      </c>
      <c r="F46" s="14">
        <f t="shared" si="38"/>
        <v>0.1</v>
      </c>
      <c r="G46" s="18">
        <f>$C46*F46</f>
        <v>0.13999999999999999</v>
      </c>
      <c r="H46" s="19">
        <f t="shared" si="61"/>
        <v>0.13999999999999999</v>
      </c>
      <c r="J46" s="14">
        <f t="shared" si="39"/>
        <v>0</v>
      </c>
      <c r="K46" s="18">
        <f>$C46*J46</f>
        <v>0</v>
      </c>
      <c r="L46" s="19">
        <f t="shared" si="62"/>
        <v>0</v>
      </c>
      <c r="M46" s="13">
        <v>0.01</v>
      </c>
      <c r="N46" s="14">
        <f t="shared" si="40"/>
        <v>0.01</v>
      </c>
      <c r="O46" s="18">
        <f>$C46*N46</f>
        <v>1.3999999999999999E-2</v>
      </c>
      <c r="P46" s="19">
        <f t="shared" si="63"/>
        <v>1.3999999999999999E-2</v>
      </c>
      <c r="Q46" s="13">
        <v>0.02</v>
      </c>
      <c r="R46" s="14">
        <f t="shared" si="41"/>
        <v>0.02</v>
      </c>
      <c r="S46" s="18">
        <f>$C46*R46</f>
        <v>2.7999999999999997E-2</v>
      </c>
      <c r="T46" s="19">
        <f t="shared" si="64"/>
        <v>2.7999999999999997E-2</v>
      </c>
      <c r="V46" s="14">
        <f t="shared" si="42"/>
        <v>0</v>
      </c>
      <c r="W46" s="18">
        <f>$C46*V46</f>
        <v>0</v>
      </c>
      <c r="X46" s="19">
        <f t="shared" si="65"/>
        <v>0</v>
      </c>
      <c r="Y46" s="13">
        <v>0.1</v>
      </c>
      <c r="Z46" s="14">
        <f t="shared" si="43"/>
        <v>0.1</v>
      </c>
      <c r="AA46" s="18">
        <f>$C46*Z46</f>
        <v>0.13999999999999999</v>
      </c>
      <c r="AB46" s="19">
        <f t="shared" si="66"/>
        <v>0.13999999999999999</v>
      </c>
    </row>
    <row r="47" spans="1:28" s="13" customFormat="1" x14ac:dyDescent="0.25">
      <c r="A47" s="21" t="str">
        <f>Specs!A47</f>
        <v>eHERBACEOUS_SECONDARY_LAYER_PERCENT_COVER</v>
      </c>
      <c r="B47" s="5"/>
      <c r="C47" s="9">
        <v>1.4</v>
      </c>
      <c r="D47" s="10"/>
      <c r="E47" s="13">
        <v>0.2</v>
      </c>
      <c r="F47" s="14">
        <f t="shared" si="38"/>
        <v>0.2</v>
      </c>
      <c r="G47" s="18">
        <f>$C47*F47</f>
        <v>0.27999999999999997</v>
      </c>
      <c r="H47" s="19">
        <f t="shared" si="61"/>
        <v>0.27999999999999997</v>
      </c>
      <c r="J47" s="14">
        <f t="shared" si="39"/>
        <v>0</v>
      </c>
      <c r="K47" s="18">
        <f>$C47*J47</f>
        <v>0</v>
      </c>
      <c r="L47" s="19">
        <f t="shared" si="62"/>
        <v>0</v>
      </c>
      <c r="M47" s="13">
        <v>8</v>
      </c>
      <c r="N47" s="14">
        <f t="shared" si="40"/>
        <v>8</v>
      </c>
      <c r="O47" s="18">
        <f>$C47*N47</f>
        <v>11.2</v>
      </c>
      <c r="P47" s="19">
        <f t="shared" si="63"/>
        <v>11.2</v>
      </c>
      <c r="Q47" s="13">
        <v>5</v>
      </c>
      <c r="R47" s="14">
        <f t="shared" si="41"/>
        <v>5</v>
      </c>
      <c r="S47" s="18">
        <f>$C47*R47</f>
        <v>7</v>
      </c>
      <c r="T47" s="19">
        <f t="shared" si="64"/>
        <v>7</v>
      </c>
      <c r="V47" s="14">
        <f t="shared" si="42"/>
        <v>0</v>
      </c>
      <c r="W47" s="18">
        <f>$C47*V47</f>
        <v>0</v>
      </c>
      <c r="X47" s="19">
        <f t="shared" si="65"/>
        <v>0</v>
      </c>
      <c r="Y47" s="13">
        <v>20</v>
      </c>
      <c r="Z47" s="14">
        <f t="shared" si="43"/>
        <v>20</v>
      </c>
      <c r="AA47" s="18">
        <f>$C47*Z47</f>
        <v>28</v>
      </c>
      <c r="AB47" s="19">
        <f t="shared" si="66"/>
        <v>28</v>
      </c>
    </row>
    <row r="48" spans="1:28" s="13" customFormat="1" x14ac:dyDescent="0.25">
      <c r="A48" s="21" t="str">
        <f>Specs!A48</f>
        <v>eHERBACEOUS_SECONDARY_LAYER_PERCENT_LIVE</v>
      </c>
      <c r="B48" s="5"/>
      <c r="C48" s="9"/>
      <c r="D48" s="10"/>
      <c r="E48" s="13">
        <v>85</v>
      </c>
      <c r="F48" s="14">
        <f t="shared" si="38"/>
        <v>85</v>
      </c>
      <c r="G48" s="18">
        <f t="shared" si="38"/>
        <v>85</v>
      </c>
      <c r="H48" s="19">
        <f t="shared" si="61"/>
        <v>85</v>
      </c>
      <c r="J48" s="14">
        <f t="shared" si="39"/>
        <v>0</v>
      </c>
      <c r="K48" s="18">
        <f t="shared" ref="K48" si="82">J48</f>
        <v>0</v>
      </c>
      <c r="L48" s="19">
        <f t="shared" si="62"/>
        <v>0</v>
      </c>
      <c r="M48" s="13">
        <v>70</v>
      </c>
      <c r="N48" s="14">
        <f t="shared" si="40"/>
        <v>70</v>
      </c>
      <c r="O48" s="18">
        <f t="shared" ref="O48" si="83">N48</f>
        <v>70</v>
      </c>
      <c r="P48" s="19">
        <f t="shared" si="63"/>
        <v>70</v>
      </c>
      <c r="Q48" s="13">
        <v>90</v>
      </c>
      <c r="R48" s="14">
        <f t="shared" si="41"/>
        <v>90</v>
      </c>
      <c r="S48" s="18">
        <f t="shared" ref="S48" si="84">R48</f>
        <v>90</v>
      </c>
      <c r="T48" s="19">
        <f t="shared" si="64"/>
        <v>90</v>
      </c>
      <c r="V48" s="14">
        <f t="shared" si="42"/>
        <v>0</v>
      </c>
      <c r="W48" s="18">
        <f t="shared" ref="W48" si="85">V48</f>
        <v>0</v>
      </c>
      <c r="X48" s="19">
        <f t="shared" si="65"/>
        <v>0</v>
      </c>
      <c r="Y48" s="13">
        <v>60</v>
      </c>
      <c r="Z48" s="14">
        <f t="shared" si="43"/>
        <v>60</v>
      </c>
      <c r="AA48" s="18">
        <f t="shared" ref="AA48" si="86">Z48</f>
        <v>60</v>
      </c>
      <c r="AB48" s="19">
        <f t="shared" si="66"/>
        <v>60</v>
      </c>
    </row>
    <row r="49" spans="1:28" s="13" customFormat="1" x14ac:dyDescent="0.25">
      <c r="A49" s="21" t="str">
        <f>Specs!A49</f>
        <v>eWOODY_FUEL_ALL_DOWNED_WOODY_FUEL_DEPTH</v>
      </c>
      <c r="B49" s="5"/>
      <c r="C49" s="9">
        <v>1.75</v>
      </c>
      <c r="D49" s="10"/>
      <c r="E49" s="13">
        <v>4</v>
      </c>
      <c r="F49" s="14">
        <f t="shared" si="38"/>
        <v>4</v>
      </c>
      <c r="G49" s="18">
        <f>$C49*F49</f>
        <v>7</v>
      </c>
      <c r="H49" s="19">
        <f t="shared" si="61"/>
        <v>7</v>
      </c>
      <c r="I49" s="13">
        <v>1</v>
      </c>
      <c r="J49" s="14">
        <f t="shared" si="39"/>
        <v>1</v>
      </c>
      <c r="K49" s="18">
        <f>$C49*J49</f>
        <v>1.75</v>
      </c>
      <c r="L49" s="19">
        <f t="shared" si="62"/>
        <v>1.75</v>
      </c>
      <c r="N49" s="14">
        <f t="shared" si="40"/>
        <v>0</v>
      </c>
      <c r="O49" s="18">
        <f>$C49*N49</f>
        <v>0</v>
      </c>
      <c r="P49" s="19">
        <f t="shared" si="63"/>
        <v>0</v>
      </c>
      <c r="Q49" s="13">
        <v>0.5</v>
      </c>
      <c r="R49" s="14">
        <f t="shared" si="41"/>
        <v>0.5</v>
      </c>
      <c r="S49" s="18">
        <f>$C49*R49</f>
        <v>0.875</v>
      </c>
      <c r="T49" s="19">
        <f t="shared" si="64"/>
        <v>0.875</v>
      </c>
      <c r="U49" s="13">
        <v>1</v>
      </c>
      <c r="V49" s="14">
        <f t="shared" si="42"/>
        <v>1</v>
      </c>
      <c r="W49" s="18">
        <f>$C49*V49</f>
        <v>1.75</v>
      </c>
      <c r="X49" s="19">
        <f t="shared" si="65"/>
        <v>1.75</v>
      </c>
      <c r="Y49" s="13">
        <v>0.5</v>
      </c>
      <c r="Z49" s="14">
        <f t="shared" si="43"/>
        <v>0.5</v>
      </c>
      <c r="AA49" s="18">
        <f>$C49*Z49</f>
        <v>0.875</v>
      </c>
      <c r="AB49" s="19">
        <f t="shared" si="66"/>
        <v>0.875</v>
      </c>
    </row>
    <row r="50" spans="1:28" s="13" customFormat="1" x14ac:dyDescent="0.25">
      <c r="A50" s="21" t="str">
        <f>Specs!A50</f>
        <v>eWOODY_FUEL_ALL_DOWNED_WOODY_FUEL_TOTAL_PERCENT_COVER</v>
      </c>
      <c r="B50" s="5"/>
      <c r="C50" s="9">
        <v>1.75</v>
      </c>
      <c r="D50" s="10"/>
      <c r="E50" s="13">
        <v>70</v>
      </c>
      <c r="F50" s="14">
        <f t="shared" si="38"/>
        <v>70</v>
      </c>
      <c r="G50" s="18">
        <f>$C50*F50</f>
        <v>122.5</v>
      </c>
      <c r="H50" s="19">
        <f t="shared" si="61"/>
        <v>122.5</v>
      </c>
      <c r="I50" s="13">
        <v>50</v>
      </c>
      <c r="J50" s="14">
        <f t="shared" si="39"/>
        <v>50</v>
      </c>
      <c r="K50" s="18">
        <f>$C50*J50</f>
        <v>87.5</v>
      </c>
      <c r="L50" s="19">
        <f t="shared" si="62"/>
        <v>87.5</v>
      </c>
      <c r="N50" s="14">
        <f t="shared" si="40"/>
        <v>0</v>
      </c>
      <c r="O50" s="18">
        <f>$C50*N50</f>
        <v>0</v>
      </c>
      <c r="P50" s="19">
        <f t="shared" si="63"/>
        <v>0</v>
      </c>
      <c r="Q50" s="13">
        <v>30</v>
      </c>
      <c r="R50" s="14">
        <f t="shared" si="41"/>
        <v>30</v>
      </c>
      <c r="S50" s="18">
        <f>$C50*R50</f>
        <v>52.5</v>
      </c>
      <c r="T50" s="19">
        <f t="shared" si="64"/>
        <v>52.5</v>
      </c>
      <c r="U50" s="13">
        <v>40</v>
      </c>
      <c r="V50" s="14">
        <f t="shared" si="42"/>
        <v>40</v>
      </c>
      <c r="W50" s="18">
        <f>$C50*V50</f>
        <v>70</v>
      </c>
      <c r="X50" s="19">
        <f t="shared" si="65"/>
        <v>70</v>
      </c>
      <c r="Y50" s="13">
        <v>15</v>
      </c>
      <c r="Z50" s="14">
        <f t="shared" si="43"/>
        <v>15</v>
      </c>
      <c r="AA50" s="18">
        <f>$C50*Z50</f>
        <v>26.25</v>
      </c>
      <c r="AB50" s="19">
        <f t="shared" si="66"/>
        <v>26.25</v>
      </c>
    </row>
    <row r="51" spans="1:28" s="13" customFormat="1" x14ac:dyDescent="0.25">
      <c r="A51" s="21" t="str">
        <f>Specs!A51</f>
        <v>eWOODY_FUEL_SOUND_WOOD_LOADINGS_ZERO_TO_THREE_INCHES_ONE_TO_THREE_INCHES</v>
      </c>
      <c r="B51" s="5"/>
      <c r="C51" s="9">
        <v>1.75</v>
      </c>
      <c r="D51" s="10">
        <v>1.5</v>
      </c>
      <c r="E51" s="13">
        <v>2</v>
      </c>
      <c r="F51" s="14">
        <f t="shared" si="38"/>
        <v>2</v>
      </c>
      <c r="G51" s="18">
        <f>MAX(3,$C51*F51)</f>
        <v>3.5</v>
      </c>
      <c r="H51" s="23">
        <f>MAX(3,$D51*G51)</f>
        <v>5.25</v>
      </c>
      <c r="I51" s="13">
        <v>1</v>
      </c>
      <c r="J51" s="14">
        <f t="shared" si="39"/>
        <v>1</v>
      </c>
      <c r="K51" s="18">
        <f>MAX(3,$C51*J51)</f>
        <v>3</v>
      </c>
      <c r="L51" s="23">
        <f>MAX(3,$D51*K51)</f>
        <v>4.5</v>
      </c>
      <c r="N51" s="14">
        <f t="shared" si="40"/>
        <v>0</v>
      </c>
      <c r="O51" s="18">
        <f>MAX(3,$C51*N51)</f>
        <v>3</v>
      </c>
      <c r="P51" s="23">
        <f>MAX(3,$D51*O51)</f>
        <v>4.5</v>
      </c>
      <c r="Q51" s="13">
        <v>0.5</v>
      </c>
      <c r="R51" s="14">
        <f t="shared" si="41"/>
        <v>0.5</v>
      </c>
      <c r="S51" s="18">
        <f>MAX(3,$C51*R51)</f>
        <v>3</v>
      </c>
      <c r="T51" s="23">
        <f>MAX(3,$D51*S51)</f>
        <v>4.5</v>
      </c>
      <c r="U51" s="13">
        <v>1</v>
      </c>
      <c r="V51" s="14">
        <f t="shared" si="42"/>
        <v>1</v>
      </c>
      <c r="W51" s="18">
        <f>MAX(3,$C51*V51)</f>
        <v>3</v>
      </c>
      <c r="X51" s="23">
        <f>MAX(3,$D51*W51)</f>
        <v>4.5</v>
      </c>
      <c r="Y51" s="13">
        <v>0.3</v>
      </c>
      <c r="Z51" s="14">
        <f t="shared" si="43"/>
        <v>0.3</v>
      </c>
      <c r="AA51" s="18">
        <f>MAX(3,$C51*Z51)</f>
        <v>3</v>
      </c>
      <c r="AB51" s="23">
        <f>MAX(3,$D51*AA51)</f>
        <v>4.5</v>
      </c>
    </row>
    <row r="52" spans="1:28" s="13" customFormat="1" x14ac:dyDescent="0.25">
      <c r="A52" s="21" t="str">
        <f>Specs!A52</f>
        <v>eWOODY_FUEL_SOUND_WOOD_LOADINGS_ZERO_TO_THREE_INCHES_QUARTER_INCH_TO_ONE_INCH</v>
      </c>
      <c r="B52" s="5"/>
      <c r="C52" s="9">
        <v>1.75</v>
      </c>
      <c r="D52" s="10">
        <v>1.5</v>
      </c>
      <c r="E52" s="13">
        <v>1.5</v>
      </c>
      <c r="F52" s="14">
        <f t="shared" si="38"/>
        <v>1.5</v>
      </c>
      <c r="G52" s="18">
        <f>MAX(2,$C52*F52)</f>
        <v>2.625</v>
      </c>
      <c r="H52" s="23">
        <f>MAX(2,$D52*G52)</f>
        <v>3.9375</v>
      </c>
      <c r="I52" s="13">
        <v>1</v>
      </c>
      <c r="J52" s="14">
        <f t="shared" si="39"/>
        <v>1</v>
      </c>
      <c r="K52" s="18">
        <f>MAX(2,$C52*J52)</f>
        <v>2</v>
      </c>
      <c r="L52" s="23">
        <f>MAX(2,$D52*K52)</f>
        <v>3</v>
      </c>
      <c r="N52" s="14">
        <f t="shared" si="40"/>
        <v>0</v>
      </c>
      <c r="O52" s="18">
        <f>MAX(2,$C52*N52)</f>
        <v>2</v>
      </c>
      <c r="P52" s="23">
        <f>MAX(2,$D52*O52)</f>
        <v>3</v>
      </c>
      <c r="Q52" s="13">
        <v>0.2</v>
      </c>
      <c r="R52" s="14">
        <f t="shared" si="41"/>
        <v>0.2</v>
      </c>
      <c r="S52" s="18">
        <f>MAX(2,$C52*R52)</f>
        <v>2</v>
      </c>
      <c r="T52" s="23">
        <f>MAX(2,$D52*S52)</f>
        <v>3</v>
      </c>
      <c r="U52" s="13">
        <v>0.5</v>
      </c>
      <c r="V52" s="14">
        <f t="shared" si="42"/>
        <v>0.5</v>
      </c>
      <c r="W52" s="18">
        <f>MAX(2,$C52*V52)</f>
        <v>2</v>
      </c>
      <c r="X52" s="23">
        <f>MAX(2,$D52*W52)</f>
        <v>3</v>
      </c>
      <c r="Y52" s="13">
        <v>0.4</v>
      </c>
      <c r="Z52" s="14">
        <f t="shared" si="43"/>
        <v>0.4</v>
      </c>
      <c r="AA52" s="18">
        <f>MAX(2,$C52*Z52)</f>
        <v>2</v>
      </c>
      <c r="AB52" s="23">
        <f>MAX(2,$D52*AA52)</f>
        <v>3</v>
      </c>
    </row>
    <row r="53" spans="1:28" s="13" customFormat="1" x14ac:dyDescent="0.25">
      <c r="A53" s="21" t="str">
        <f>Specs!A53</f>
        <v>eWOODY_FUEL_SOUND_WOOD_LOADINGS_ZERO_TO_THREE_INCHES_ZERO_TO_QUARTER_INCH</v>
      </c>
      <c r="B53" s="5"/>
      <c r="C53" s="9">
        <v>1.75</v>
      </c>
      <c r="D53" s="10">
        <v>1.5</v>
      </c>
      <c r="E53" s="13">
        <v>1</v>
      </c>
      <c r="F53" s="14">
        <f t="shared" si="38"/>
        <v>1</v>
      </c>
      <c r="G53" s="18">
        <f>MAX(1,$C53*F53)</f>
        <v>1.75</v>
      </c>
      <c r="H53" s="23">
        <f>MAX(1,$D53*G53)</f>
        <v>2.625</v>
      </c>
      <c r="I53" s="13">
        <v>0.5</v>
      </c>
      <c r="J53" s="14">
        <f t="shared" si="39"/>
        <v>0.5</v>
      </c>
      <c r="K53" s="18">
        <f>MAX(1,$C53*J53)</f>
        <v>1</v>
      </c>
      <c r="L53" s="23">
        <f>MAX(1,$D53*K53)</f>
        <v>1.5</v>
      </c>
      <c r="N53" s="14">
        <f t="shared" si="40"/>
        <v>0</v>
      </c>
      <c r="O53" s="18">
        <f>MAX(1,$C53*N53)</f>
        <v>1</v>
      </c>
      <c r="P53" s="23">
        <f>MAX(1,$D53*O53)</f>
        <v>1.5</v>
      </c>
      <c r="Q53" s="13">
        <v>0.1</v>
      </c>
      <c r="R53" s="14">
        <f t="shared" si="41"/>
        <v>0.1</v>
      </c>
      <c r="S53" s="18">
        <f>MAX(1,$C53*R53)</f>
        <v>1</v>
      </c>
      <c r="T53" s="23">
        <f>MAX(1,$D53*S53)</f>
        <v>1.5</v>
      </c>
      <c r="U53" s="13">
        <v>0.3</v>
      </c>
      <c r="V53" s="14">
        <f t="shared" si="42"/>
        <v>0.3</v>
      </c>
      <c r="W53" s="18">
        <f>MAX(1,$C53*V53)</f>
        <v>1</v>
      </c>
      <c r="X53" s="23">
        <f>MAX(1,$D53*W53)</f>
        <v>1.5</v>
      </c>
      <c r="Y53" s="13">
        <v>0.02</v>
      </c>
      <c r="Z53" s="14">
        <f t="shared" si="43"/>
        <v>0.02</v>
      </c>
      <c r="AA53" s="18">
        <f>MAX(1,$C53*Z53)</f>
        <v>1</v>
      </c>
      <c r="AB53" s="23">
        <f>MAX(1,$D53*AA53)</f>
        <v>1.5</v>
      </c>
    </row>
    <row r="54" spans="1:28" s="13" customFormat="1" x14ac:dyDescent="0.25">
      <c r="A54" s="21" t="str">
        <f>Specs!A54</f>
        <v>eWOODY_FUEL_SOUND_WOOD_LOADINGS_GREATER_THAN_THREE_INCHES_THREE_TO_NINE_INCHES</v>
      </c>
      <c r="B54" s="5"/>
      <c r="C54" s="6"/>
      <c r="D54" s="7">
        <v>2</v>
      </c>
      <c r="E54" s="13">
        <v>6</v>
      </c>
      <c r="F54" s="14">
        <f t="shared" si="38"/>
        <v>6</v>
      </c>
      <c r="G54" s="18">
        <f t="shared" si="38"/>
        <v>6</v>
      </c>
      <c r="H54" s="19">
        <f>MAX(4,G54*$D54)</f>
        <v>12</v>
      </c>
      <c r="I54" s="13">
        <v>0</v>
      </c>
      <c r="J54" s="14">
        <f t="shared" si="39"/>
        <v>0</v>
      </c>
      <c r="K54" s="18">
        <f t="shared" ref="K54:K80" si="87">J54</f>
        <v>0</v>
      </c>
      <c r="L54" s="19">
        <f>MAX(4,K54*$D54)</f>
        <v>4</v>
      </c>
      <c r="N54" s="14">
        <f t="shared" si="40"/>
        <v>0</v>
      </c>
      <c r="O54" s="18">
        <f t="shared" ref="O54:O80" si="88">N54</f>
        <v>0</v>
      </c>
      <c r="P54" s="19">
        <f>MAX(4,O54*$D54)</f>
        <v>4</v>
      </c>
      <c r="Q54" s="13">
        <v>1</v>
      </c>
      <c r="R54" s="14">
        <f t="shared" si="41"/>
        <v>1</v>
      </c>
      <c r="S54" s="18">
        <f t="shared" ref="S54:S80" si="89">R54</f>
        <v>1</v>
      </c>
      <c r="T54" s="19">
        <f>MAX(4,S54*$D54)</f>
        <v>4</v>
      </c>
      <c r="U54" s="13">
        <v>1.2</v>
      </c>
      <c r="V54" s="14">
        <f t="shared" si="42"/>
        <v>1.2</v>
      </c>
      <c r="W54" s="18">
        <f t="shared" ref="W54:W80" si="90">V54</f>
        <v>1.2</v>
      </c>
      <c r="X54" s="19">
        <f>MAX(4,W54*$D54)</f>
        <v>4</v>
      </c>
      <c r="Y54" s="13">
        <v>0.5</v>
      </c>
      <c r="Z54" s="14">
        <f t="shared" si="43"/>
        <v>0.5</v>
      </c>
      <c r="AA54" s="18">
        <f t="shared" ref="AA54:AA80" si="91">Z54</f>
        <v>0.5</v>
      </c>
      <c r="AB54" s="19">
        <f>MAX(4,AA54*$D54)</f>
        <v>4</v>
      </c>
    </row>
    <row r="55" spans="1:28" s="13" customFormat="1" x14ac:dyDescent="0.25">
      <c r="A55" s="21" t="str">
        <f>Specs!A55</f>
        <v>eWOODY_FUEL_SOUND_WOOD_LOADINGS_GREATER_THAN_THREE_INCHES_NINE_TO_TWENTY_INCHES</v>
      </c>
      <c r="B55" s="5"/>
      <c r="C55" s="6"/>
      <c r="D55" s="7">
        <v>2</v>
      </c>
      <c r="E55" s="13">
        <v>12</v>
      </c>
      <c r="F55" s="14">
        <f t="shared" si="38"/>
        <v>12</v>
      </c>
      <c r="G55" s="18">
        <f t="shared" si="38"/>
        <v>12</v>
      </c>
      <c r="H55" s="19">
        <f>MAX(4,G55*$D55)</f>
        <v>24</v>
      </c>
      <c r="I55" s="13">
        <v>0</v>
      </c>
      <c r="J55" s="14">
        <f t="shared" si="39"/>
        <v>0</v>
      </c>
      <c r="K55" s="18">
        <f t="shared" si="87"/>
        <v>0</v>
      </c>
      <c r="L55" s="19">
        <f>MAX(4,K55*$D55)</f>
        <v>4</v>
      </c>
      <c r="N55" s="14">
        <f t="shared" si="40"/>
        <v>0</v>
      </c>
      <c r="O55" s="18">
        <f t="shared" si="88"/>
        <v>0</v>
      </c>
      <c r="P55" s="19">
        <f>MAX(4,O55*$D55)</f>
        <v>4</v>
      </c>
      <c r="Q55" s="13">
        <v>0</v>
      </c>
      <c r="R55" s="14">
        <f t="shared" si="41"/>
        <v>0</v>
      </c>
      <c r="S55" s="18">
        <f t="shared" si="89"/>
        <v>0</v>
      </c>
      <c r="T55" s="19">
        <f>MAX(4,S55*$D55)</f>
        <v>4</v>
      </c>
      <c r="U55" s="13">
        <v>0.5</v>
      </c>
      <c r="V55" s="14">
        <f t="shared" si="42"/>
        <v>0.5</v>
      </c>
      <c r="W55" s="18">
        <f t="shared" si="90"/>
        <v>0.5</v>
      </c>
      <c r="X55" s="19">
        <f>MAX(4,W55*$D55)</f>
        <v>4</v>
      </c>
      <c r="Y55" s="13">
        <v>0</v>
      </c>
      <c r="Z55" s="14">
        <f t="shared" si="43"/>
        <v>0</v>
      </c>
      <c r="AA55" s="18">
        <f t="shared" si="91"/>
        <v>0</v>
      </c>
      <c r="AB55" s="19">
        <f>MAX(4,AA55*$D55)</f>
        <v>4</v>
      </c>
    </row>
    <row r="56" spans="1:28" s="13" customFormat="1" x14ac:dyDescent="0.25">
      <c r="A56" s="21" t="str">
        <f>Specs!A56</f>
        <v>eWOODY_FUEL_SOUND_WOOD_LOADINGS_GREATER_THAN_THREE_INCHES_GREATER_THAN_TWENTY_INCHES</v>
      </c>
      <c r="B56" s="5"/>
      <c r="C56" s="6"/>
      <c r="D56" s="7">
        <v>2</v>
      </c>
      <c r="E56" s="13">
        <v>0</v>
      </c>
      <c r="F56" s="14">
        <f t="shared" si="38"/>
        <v>0</v>
      </c>
      <c r="G56" s="18">
        <f t="shared" si="38"/>
        <v>0</v>
      </c>
      <c r="H56" s="19">
        <f>MAX(4,G56*$D56)</f>
        <v>4</v>
      </c>
      <c r="I56" s="13">
        <v>0</v>
      </c>
      <c r="J56" s="14">
        <f t="shared" si="39"/>
        <v>0</v>
      </c>
      <c r="K56" s="18">
        <f t="shared" si="87"/>
        <v>0</v>
      </c>
      <c r="L56" s="19">
        <f>MAX(4,K56*$D56)</f>
        <v>4</v>
      </c>
      <c r="N56" s="14">
        <f t="shared" si="40"/>
        <v>0</v>
      </c>
      <c r="O56" s="18">
        <f t="shared" si="88"/>
        <v>0</v>
      </c>
      <c r="P56" s="19">
        <f>MAX(4,O56*$D56)</f>
        <v>4</v>
      </c>
      <c r="Q56" s="13">
        <v>0</v>
      </c>
      <c r="R56" s="14">
        <f t="shared" si="41"/>
        <v>0</v>
      </c>
      <c r="S56" s="18">
        <f t="shared" si="89"/>
        <v>0</v>
      </c>
      <c r="T56" s="19">
        <f>MAX(4,S56*$D56)</f>
        <v>4</v>
      </c>
      <c r="U56" s="13">
        <v>0.5</v>
      </c>
      <c r="V56" s="14">
        <f t="shared" si="42"/>
        <v>0.5</v>
      </c>
      <c r="W56" s="18">
        <f t="shared" si="90"/>
        <v>0.5</v>
      </c>
      <c r="X56" s="19">
        <f>MAX(4,W56*$D56)</f>
        <v>4</v>
      </c>
      <c r="Y56" s="13">
        <v>0</v>
      </c>
      <c r="Z56" s="14">
        <f t="shared" si="43"/>
        <v>0</v>
      </c>
      <c r="AA56" s="18">
        <f t="shared" si="91"/>
        <v>0</v>
      </c>
      <c r="AB56" s="19">
        <f>MAX(4,AA56*$D56)</f>
        <v>4</v>
      </c>
    </row>
    <row r="57" spans="1:28" s="13" customFormat="1" x14ac:dyDescent="0.25">
      <c r="A57" s="21" t="str">
        <f>Specs!A57</f>
        <v>eWOODY_FUEL_ROTTEN_WOOD_LOADINGS_GREATER_THAN_THREE_INCHES_THREE_TO_NINE_INCHES</v>
      </c>
      <c r="B57" s="5"/>
      <c r="C57" s="6"/>
      <c r="D57" s="7"/>
      <c r="E57" s="13">
        <v>5</v>
      </c>
      <c r="F57" s="14">
        <f t="shared" si="38"/>
        <v>5</v>
      </c>
      <c r="G57" s="18">
        <f t="shared" ref="G57:G78" si="92">F57</f>
        <v>5</v>
      </c>
      <c r="H57" s="19">
        <f t="shared" ref="H57:H80" si="93">G57</f>
        <v>5</v>
      </c>
      <c r="J57" s="14">
        <f t="shared" si="39"/>
        <v>0</v>
      </c>
      <c r="K57" s="18">
        <f t="shared" si="87"/>
        <v>0</v>
      </c>
      <c r="L57" s="19">
        <f t="shared" ref="L57:L80" si="94">K57</f>
        <v>0</v>
      </c>
      <c r="N57" s="14">
        <f t="shared" si="40"/>
        <v>0</v>
      </c>
      <c r="O57" s="18">
        <f t="shared" si="88"/>
        <v>0</v>
      </c>
      <c r="P57" s="19">
        <f t="shared" ref="P57:P80" si="95">O57</f>
        <v>0</v>
      </c>
      <c r="Q57" s="13">
        <v>0.5</v>
      </c>
      <c r="R57" s="14">
        <f t="shared" si="41"/>
        <v>0.5</v>
      </c>
      <c r="S57" s="18">
        <f t="shared" si="89"/>
        <v>0.5</v>
      </c>
      <c r="T57" s="19">
        <f t="shared" ref="T57:T80" si="96">S57</f>
        <v>0.5</v>
      </c>
      <c r="U57" s="13">
        <v>0.75</v>
      </c>
      <c r="V57" s="14">
        <f t="shared" si="42"/>
        <v>0.75</v>
      </c>
      <c r="W57" s="18">
        <f t="shared" si="90"/>
        <v>0.75</v>
      </c>
      <c r="X57" s="19">
        <f t="shared" ref="X57:X80" si="97">W57</f>
        <v>0.75</v>
      </c>
      <c r="Z57" s="14">
        <f t="shared" si="43"/>
        <v>0</v>
      </c>
      <c r="AA57" s="18">
        <f t="shared" si="91"/>
        <v>0</v>
      </c>
      <c r="AB57" s="19">
        <f t="shared" ref="AB57:AB80" si="98">AA57</f>
        <v>0</v>
      </c>
    </row>
    <row r="58" spans="1:28" s="13" customFormat="1" x14ac:dyDescent="0.25">
      <c r="A58" s="21" t="str">
        <f>Specs!A58</f>
        <v>eWOODY_FUEL_ROTTEN_WOOD_LOADINGS_GREATER_THAN_THREE_INCHES_NINE_TO_TWENTY_INCHES</v>
      </c>
      <c r="B58" s="5"/>
      <c r="C58" s="6"/>
      <c r="D58" s="7"/>
      <c r="E58" s="13">
        <v>11</v>
      </c>
      <c r="F58" s="14">
        <f t="shared" si="38"/>
        <v>11</v>
      </c>
      <c r="G58" s="18">
        <f t="shared" si="92"/>
        <v>11</v>
      </c>
      <c r="H58" s="19">
        <f t="shared" si="93"/>
        <v>11</v>
      </c>
      <c r="J58" s="14">
        <f t="shared" si="39"/>
        <v>0</v>
      </c>
      <c r="K58" s="18">
        <f t="shared" si="87"/>
        <v>0</v>
      </c>
      <c r="L58" s="19">
        <f t="shared" si="94"/>
        <v>0</v>
      </c>
      <c r="N58" s="14">
        <f t="shared" si="40"/>
        <v>0</v>
      </c>
      <c r="O58" s="18">
        <f t="shared" si="88"/>
        <v>0</v>
      </c>
      <c r="P58" s="19">
        <f t="shared" si="95"/>
        <v>0</v>
      </c>
      <c r="Q58" s="13">
        <v>0</v>
      </c>
      <c r="R58" s="14">
        <f t="shared" si="41"/>
        <v>0</v>
      </c>
      <c r="S58" s="18">
        <f t="shared" si="89"/>
        <v>0</v>
      </c>
      <c r="T58" s="19">
        <f t="shared" si="96"/>
        <v>0</v>
      </c>
      <c r="U58" s="13">
        <v>0.3</v>
      </c>
      <c r="V58" s="14">
        <f t="shared" si="42"/>
        <v>0.3</v>
      </c>
      <c r="W58" s="18">
        <f t="shared" si="90"/>
        <v>0.3</v>
      </c>
      <c r="X58" s="19">
        <f t="shared" si="97"/>
        <v>0.3</v>
      </c>
      <c r="Z58" s="14">
        <f t="shared" si="43"/>
        <v>0</v>
      </c>
      <c r="AA58" s="18">
        <f t="shared" si="91"/>
        <v>0</v>
      </c>
      <c r="AB58" s="19">
        <f t="shared" si="98"/>
        <v>0</v>
      </c>
    </row>
    <row r="59" spans="1:28" s="13" customFormat="1" x14ac:dyDescent="0.25">
      <c r="A59" s="21" t="str">
        <f>Specs!A59</f>
        <v>eWOODY_FUEL_ROTTEN_WOOD_LOADINGS_GREATER_THAN_THREE_INCHES_GREATER_THAN_TWENTY_INCHES</v>
      </c>
      <c r="B59" s="5"/>
      <c r="C59" s="6"/>
      <c r="D59" s="7"/>
      <c r="E59" s="13">
        <v>0</v>
      </c>
      <c r="F59" s="14">
        <f t="shared" si="38"/>
        <v>0</v>
      </c>
      <c r="G59" s="18">
        <f t="shared" si="92"/>
        <v>0</v>
      </c>
      <c r="H59" s="19">
        <f t="shared" si="93"/>
        <v>0</v>
      </c>
      <c r="J59" s="14">
        <f t="shared" si="39"/>
        <v>0</v>
      </c>
      <c r="K59" s="18">
        <f t="shared" si="87"/>
        <v>0</v>
      </c>
      <c r="L59" s="19">
        <f t="shared" si="94"/>
        <v>0</v>
      </c>
      <c r="N59" s="14">
        <f t="shared" si="40"/>
        <v>0</v>
      </c>
      <c r="O59" s="18">
        <f t="shared" si="88"/>
        <v>0</v>
      </c>
      <c r="P59" s="19">
        <f t="shared" si="95"/>
        <v>0</v>
      </c>
      <c r="Q59" s="13">
        <v>0</v>
      </c>
      <c r="R59" s="14">
        <f t="shared" si="41"/>
        <v>0</v>
      </c>
      <c r="S59" s="18">
        <f t="shared" si="89"/>
        <v>0</v>
      </c>
      <c r="T59" s="19">
        <f t="shared" si="96"/>
        <v>0</v>
      </c>
      <c r="U59" s="13">
        <v>0</v>
      </c>
      <c r="V59" s="14">
        <f t="shared" si="42"/>
        <v>0</v>
      </c>
      <c r="W59" s="18">
        <f t="shared" si="90"/>
        <v>0</v>
      </c>
      <c r="X59" s="19">
        <f t="shared" si="97"/>
        <v>0</v>
      </c>
      <c r="Z59" s="14">
        <f t="shared" si="43"/>
        <v>0</v>
      </c>
      <c r="AA59" s="18">
        <f t="shared" si="91"/>
        <v>0</v>
      </c>
      <c r="AB59" s="19">
        <f t="shared" si="98"/>
        <v>0</v>
      </c>
    </row>
    <row r="60" spans="1:28" s="13" customFormat="1" x14ac:dyDescent="0.25">
      <c r="A60" s="21" t="str">
        <f>Specs!A60</f>
        <v>eWOODY_FUEL_STUMPS_SOUND_DIAMETER</v>
      </c>
      <c r="B60" s="5"/>
      <c r="C60" s="6"/>
      <c r="D60" s="7"/>
      <c r="E60" s="13">
        <v>9.6</v>
      </c>
      <c r="F60" s="14">
        <f t="shared" si="38"/>
        <v>9.6</v>
      </c>
      <c r="G60" s="18">
        <f t="shared" si="92"/>
        <v>9.6</v>
      </c>
      <c r="H60" s="19">
        <f t="shared" si="93"/>
        <v>9.6</v>
      </c>
      <c r="J60" s="14">
        <f t="shared" si="39"/>
        <v>0</v>
      </c>
      <c r="K60" s="18">
        <f t="shared" si="87"/>
        <v>0</v>
      </c>
      <c r="L60" s="19">
        <f t="shared" si="94"/>
        <v>0</v>
      </c>
      <c r="N60" s="14">
        <f t="shared" si="40"/>
        <v>0</v>
      </c>
      <c r="O60" s="18">
        <f t="shared" si="88"/>
        <v>0</v>
      </c>
      <c r="P60" s="19">
        <f t="shared" si="95"/>
        <v>0</v>
      </c>
      <c r="Q60" s="13">
        <v>3.5</v>
      </c>
      <c r="R60" s="14">
        <f t="shared" si="41"/>
        <v>3.5</v>
      </c>
      <c r="S60" s="18">
        <f t="shared" si="89"/>
        <v>3.5</v>
      </c>
      <c r="T60" s="19">
        <f t="shared" si="96"/>
        <v>3.5</v>
      </c>
      <c r="V60" s="14">
        <f t="shared" si="42"/>
        <v>0</v>
      </c>
      <c r="W60" s="18">
        <f t="shared" si="90"/>
        <v>0</v>
      </c>
      <c r="X60" s="19">
        <f t="shared" si="97"/>
        <v>0</v>
      </c>
      <c r="Z60" s="14">
        <f t="shared" si="43"/>
        <v>0</v>
      </c>
      <c r="AA60" s="18">
        <f t="shared" si="91"/>
        <v>0</v>
      </c>
      <c r="AB60" s="19">
        <f t="shared" si="98"/>
        <v>0</v>
      </c>
    </row>
    <row r="61" spans="1:28" s="13" customFormat="1" x14ac:dyDescent="0.25">
      <c r="A61" s="21" t="str">
        <f>Specs!A61</f>
        <v>eWOODY_FUEL_STUMPS_SOUND_HEIGHT</v>
      </c>
      <c r="B61" s="5"/>
      <c r="C61" s="6"/>
      <c r="D61" s="7"/>
      <c r="E61" s="13">
        <v>0.4</v>
      </c>
      <c r="F61" s="14">
        <f t="shared" si="38"/>
        <v>0.4</v>
      </c>
      <c r="G61" s="18">
        <f t="shared" si="92"/>
        <v>0.4</v>
      </c>
      <c r="H61" s="19">
        <f t="shared" si="93"/>
        <v>0.4</v>
      </c>
      <c r="J61" s="14">
        <f t="shared" si="39"/>
        <v>0</v>
      </c>
      <c r="K61" s="18">
        <f t="shared" si="87"/>
        <v>0</v>
      </c>
      <c r="L61" s="19">
        <f t="shared" si="94"/>
        <v>0</v>
      </c>
      <c r="N61" s="14">
        <f t="shared" si="40"/>
        <v>0</v>
      </c>
      <c r="O61" s="18">
        <f t="shared" si="88"/>
        <v>0</v>
      </c>
      <c r="P61" s="19">
        <f t="shared" si="95"/>
        <v>0</v>
      </c>
      <c r="Q61" s="13">
        <v>2</v>
      </c>
      <c r="R61" s="14">
        <f t="shared" si="41"/>
        <v>2</v>
      </c>
      <c r="S61" s="18">
        <f t="shared" si="89"/>
        <v>2</v>
      </c>
      <c r="T61" s="19">
        <f t="shared" si="96"/>
        <v>2</v>
      </c>
      <c r="V61" s="14">
        <f t="shared" si="42"/>
        <v>0</v>
      </c>
      <c r="W61" s="18">
        <f t="shared" si="90"/>
        <v>0</v>
      </c>
      <c r="X61" s="19">
        <f t="shared" si="97"/>
        <v>0</v>
      </c>
      <c r="Z61" s="14">
        <f t="shared" si="43"/>
        <v>0</v>
      </c>
      <c r="AA61" s="18">
        <f t="shared" si="91"/>
        <v>0</v>
      </c>
      <c r="AB61" s="19">
        <f t="shared" si="98"/>
        <v>0</v>
      </c>
    </row>
    <row r="62" spans="1:28" s="13" customFormat="1" x14ac:dyDescent="0.25">
      <c r="A62" s="21" t="str">
        <f>Specs!A62</f>
        <v>eWOODY_FUEL_STUMPS_SOUND_STEM_DENSITY</v>
      </c>
      <c r="B62" s="5"/>
      <c r="C62" s="6"/>
      <c r="D62" s="7"/>
      <c r="E62" s="13">
        <v>115</v>
      </c>
      <c r="F62" s="14">
        <f t="shared" si="38"/>
        <v>115</v>
      </c>
      <c r="G62" s="18">
        <f t="shared" si="92"/>
        <v>115</v>
      </c>
      <c r="H62" s="19">
        <f t="shared" si="93"/>
        <v>115</v>
      </c>
      <c r="J62" s="14">
        <f t="shared" si="39"/>
        <v>0</v>
      </c>
      <c r="K62" s="18">
        <f t="shared" si="87"/>
        <v>0</v>
      </c>
      <c r="L62" s="19">
        <f t="shared" si="94"/>
        <v>0</v>
      </c>
      <c r="N62" s="14">
        <f t="shared" si="40"/>
        <v>0</v>
      </c>
      <c r="O62" s="18">
        <f t="shared" si="88"/>
        <v>0</v>
      </c>
      <c r="P62" s="19">
        <f t="shared" si="95"/>
        <v>0</v>
      </c>
      <c r="Q62" s="13">
        <v>50</v>
      </c>
      <c r="R62" s="14">
        <f t="shared" si="41"/>
        <v>50</v>
      </c>
      <c r="S62" s="18">
        <f t="shared" si="89"/>
        <v>50</v>
      </c>
      <c r="T62" s="19">
        <f t="shared" si="96"/>
        <v>50</v>
      </c>
      <c r="V62" s="14">
        <f t="shared" si="42"/>
        <v>0</v>
      </c>
      <c r="W62" s="18">
        <f t="shared" si="90"/>
        <v>0</v>
      </c>
      <c r="X62" s="19">
        <f t="shared" si="97"/>
        <v>0</v>
      </c>
      <c r="Z62" s="14">
        <f t="shared" si="43"/>
        <v>0</v>
      </c>
      <c r="AA62" s="18">
        <f t="shared" si="91"/>
        <v>0</v>
      </c>
      <c r="AB62" s="19">
        <f t="shared" si="98"/>
        <v>0</v>
      </c>
    </row>
    <row r="63" spans="1:28" s="13" customFormat="1" x14ac:dyDescent="0.25">
      <c r="A63" s="21" t="str">
        <f>Specs!A63</f>
        <v>eWOODY_FUEL_STUMPS_ROTTEN_DIAMETER</v>
      </c>
      <c r="B63" s="5"/>
      <c r="C63" s="6"/>
      <c r="D63" s="7"/>
      <c r="E63" s="13">
        <v>9.6</v>
      </c>
      <c r="F63" s="14">
        <f t="shared" si="38"/>
        <v>9.6</v>
      </c>
      <c r="G63" s="18">
        <f t="shared" si="92"/>
        <v>9.6</v>
      </c>
      <c r="H63" s="19">
        <f t="shared" si="93"/>
        <v>9.6</v>
      </c>
      <c r="J63" s="14">
        <f t="shared" si="39"/>
        <v>0</v>
      </c>
      <c r="K63" s="18">
        <f t="shared" si="87"/>
        <v>0</v>
      </c>
      <c r="L63" s="19">
        <f t="shared" si="94"/>
        <v>0</v>
      </c>
      <c r="N63" s="14">
        <f t="shared" si="40"/>
        <v>0</v>
      </c>
      <c r="O63" s="18">
        <f t="shared" si="88"/>
        <v>0</v>
      </c>
      <c r="P63" s="19">
        <f t="shared" si="95"/>
        <v>0</v>
      </c>
      <c r="Q63" s="13">
        <v>3.5</v>
      </c>
      <c r="R63" s="14">
        <f t="shared" si="41"/>
        <v>3.5</v>
      </c>
      <c r="S63" s="18">
        <f t="shared" si="89"/>
        <v>3.5</v>
      </c>
      <c r="T63" s="19">
        <f t="shared" si="96"/>
        <v>3.5</v>
      </c>
      <c r="U63" s="13">
        <v>10</v>
      </c>
      <c r="V63" s="14">
        <f t="shared" si="42"/>
        <v>10</v>
      </c>
      <c r="W63" s="18">
        <f t="shared" si="90"/>
        <v>10</v>
      </c>
      <c r="X63" s="19">
        <f t="shared" si="97"/>
        <v>10</v>
      </c>
      <c r="Y63" s="13">
        <v>10</v>
      </c>
      <c r="Z63" s="14">
        <f t="shared" si="43"/>
        <v>10</v>
      </c>
      <c r="AA63" s="18">
        <f t="shared" si="91"/>
        <v>10</v>
      </c>
      <c r="AB63" s="19">
        <f t="shared" si="98"/>
        <v>10</v>
      </c>
    </row>
    <row r="64" spans="1:28" s="13" customFormat="1" x14ac:dyDescent="0.25">
      <c r="A64" s="21" t="str">
        <f>Specs!A64</f>
        <v>eWOODY_FUEL_STUMPS_ROTTEN_HEIGHT</v>
      </c>
      <c r="B64" s="5"/>
      <c r="C64" s="6"/>
      <c r="D64" s="7"/>
      <c r="E64" s="13">
        <v>0.4</v>
      </c>
      <c r="F64" s="14">
        <f t="shared" si="38"/>
        <v>0.4</v>
      </c>
      <c r="G64" s="18">
        <f t="shared" si="92"/>
        <v>0.4</v>
      </c>
      <c r="H64" s="19">
        <f t="shared" si="93"/>
        <v>0.4</v>
      </c>
      <c r="J64" s="14">
        <f t="shared" si="39"/>
        <v>0</v>
      </c>
      <c r="K64" s="18">
        <f t="shared" si="87"/>
        <v>0</v>
      </c>
      <c r="L64" s="19">
        <f t="shared" si="94"/>
        <v>0</v>
      </c>
      <c r="N64" s="14">
        <f t="shared" si="40"/>
        <v>0</v>
      </c>
      <c r="O64" s="18">
        <f t="shared" si="88"/>
        <v>0</v>
      </c>
      <c r="P64" s="19">
        <f t="shared" si="95"/>
        <v>0</v>
      </c>
      <c r="Q64" s="13">
        <v>2</v>
      </c>
      <c r="R64" s="14">
        <f t="shared" si="41"/>
        <v>2</v>
      </c>
      <c r="S64" s="18">
        <f t="shared" si="89"/>
        <v>2</v>
      </c>
      <c r="T64" s="19">
        <f t="shared" si="96"/>
        <v>2</v>
      </c>
      <c r="U64" s="13">
        <v>1</v>
      </c>
      <c r="V64" s="14">
        <f t="shared" si="42"/>
        <v>1</v>
      </c>
      <c r="W64" s="18">
        <f t="shared" si="90"/>
        <v>1</v>
      </c>
      <c r="X64" s="19">
        <f t="shared" si="97"/>
        <v>1</v>
      </c>
      <c r="Y64" s="13">
        <v>1</v>
      </c>
      <c r="Z64" s="14">
        <f t="shared" si="43"/>
        <v>1</v>
      </c>
      <c r="AA64" s="18">
        <f t="shared" si="91"/>
        <v>1</v>
      </c>
      <c r="AB64" s="19">
        <f t="shared" si="98"/>
        <v>1</v>
      </c>
    </row>
    <row r="65" spans="1:28" s="13" customFormat="1" x14ac:dyDescent="0.25">
      <c r="A65" s="21" t="str">
        <f>Specs!A65</f>
        <v>eWOODY_FUEL_STUMPS_ROTTEN_STEM_DENSITY</v>
      </c>
      <c r="B65" s="5"/>
      <c r="C65" s="6"/>
      <c r="D65" s="7"/>
      <c r="E65" s="13">
        <v>115</v>
      </c>
      <c r="F65" s="14">
        <f t="shared" si="38"/>
        <v>115</v>
      </c>
      <c r="G65" s="18">
        <f t="shared" si="92"/>
        <v>115</v>
      </c>
      <c r="H65" s="19">
        <f t="shared" si="93"/>
        <v>115</v>
      </c>
      <c r="J65" s="14">
        <f t="shared" si="39"/>
        <v>0</v>
      </c>
      <c r="K65" s="18">
        <f t="shared" si="87"/>
        <v>0</v>
      </c>
      <c r="L65" s="19">
        <f t="shared" si="94"/>
        <v>0</v>
      </c>
      <c r="N65" s="14">
        <f t="shared" si="40"/>
        <v>0</v>
      </c>
      <c r="O65" s="18">
        <f t="shared" si="88"/>
        <v>0</v>
      </c>
      <c r="P65" s="19">
        <f t="shared" si="95"/>
        <v>0</v>
      </c>
      <c r="Q65" s="13">
        <v>50</v>
      </c>
      <c r="R65" s="14">
        <f t="shared" si="41"/>
        <v>50</v>
      </c>
      <c r="S65" s="18">
        <f t="shared" si="89"/>
        <v>50</v>
      </c>
      <c r="T65" s="19">
        <f t="shared" si="96"/>
        <v>50</v>
      </c>
      <c r="U65" s="13">
        <v>5</v>
      </c>
      <c r="V65" s="14">
        <f t="shared" si="42"/>
        <v>5</v>
      </c>
      <c r="W65" s="18">
        <f t="shared" si="90"/>
        <v>5</v>
      </c>
      <c r="X65" s="19">
        <f t="shared" si="97"/>
        <v>5</v>
      </c>
      <c r="Y65" s="13">
        <v>3</v>
      </c>
      <c r="Z65" s="14">
        <f t="shared" si="43"/>
        <v>3</v>
      </c>
      <c r="AA65" s="18">
        <f t="shared" si="91"/>
        <v>3</v>
      </c>
      <c r="AB65" s="19">
        <f t="shared" si="98"/>
        <v>3</v>
      </c>
    </row>
    <row r="66" spans="1:28" s="13" customFormat="1" x14ac:dyDescent="0.25">
      <c r="A66" s="21" t="str">
        <f>Specs!A66</f>
        <v>eWOODY_FUEL_STUMPS_LIGHTERED_PITCHY_DIAMETER</v>
      </c>
      <c r="B66" s="5"/>
      <c r="C66" s="6"/>
      <c r="D66" s="7"/>
      <c r="F66" s="14">
        <f t="shared" si="38"/>
        <v>0</v>
      </c>
      <c r="G66" s="18">
        <f t="shared" si="92"/>
        <v>0</v>
      </c>
      <c r="H66" s="19">
        <f t="shared" si="93"/>
        <v>0</v>
      </c>
      <c r="J66" s="14">
        <f t="shared" si="39"/>
        <v>0</v>
      </c>
      <c r="K66" s="18">
        <f t="shared" si="87"/>
        <v>0</v>
      </c>
      <c r="L66" s="19">
        <f t="shared" si="94"/>
        <v>0</v>
      </c>
      <c r="N66" s="14">
        <f t="shared" si="40"/>
        <v>0</v>
      </c>
      <c r="O66" s="18">
        <f t="shared" si="88"/>
        <v>0</v>
      </c>
      <c r="P66" s="19">
        <f t="shared" si="95"/>
        <v>0</v>
      </c>
      <c r="R66" s="14">
        <f t="shared" si="41"/>
        <v>0</v>
      </c>
      <c r="S66" s="18">
        <f t="shared" si="89"/>
        <v>0</v>
      </c>
      <c r="T66" s="19">
        <f t="shared" si="96"/>
        <v>0</v>
      </c>
      <c r="V66" s="14">
        <f t="shared" si="42"/>
        <v>0</v>
      </c>
      <c r="W66" s="18">
        <f t="shared" si="90"/>
        <v>0</v>
      </c>
      <c r="X66" s="19">
        <f t="shared" si="97"/>
        <v>0</v>
      </c>
      <c r="Z66" s="14">
        <f t="shared" si="43"/>
        <v>0</v>
      </c>
      <c r="AA66" s="18">
        <f t="shared" si="91"/>
        <v>0</v>
      </c>
      <c r="AB66" s="19">
        <f t="shared" si="98"/>
        <v>0</v>
      </c>
    </row>
    <row r="67" spans="1:28" s="13" customFormat="1" x14ac:dyDescent="0.25">
      <c r="A67" s="21" t="str">
        <f>Specs!A67</f>
        <v>eWOODY_FUEL_STUMPS_LIGHTERED_PITCHY_HEIGHT</v>
      </c>
      <c r="B67" s="5"/>
      <c r="C67" s="6"/>
      <c r="D67" s="7"/>
      <c r="F67" s="14">
        <f t="shared" si="38"/>
        <v>0</v>
      </c>
      <c r="G67" s="18">
        <f t="shared" si="92"/>
        <v>0</v>
      </c>
      <c r="H67" s="19">
        <f t="shared" si="93"/>
        <v>0</v>
      </c>
      <c r="J67" s="14">
        <f t="shared" si="39"/>
        <v>0</v>
      </c>
      <c r="K67" s="18">
        <f t="shared" si="87"/>
        <v>0</v>
      </c>
      <c r="L67" s="19">
        <f t="shared" si="94"/>
        <v>0</v>
      </c>
      <c r="N67" s="14">
        <f t="shared" si="40"/>
        <v>0</v>
      </c>
      <c r="O67" s="18">
        <f t="shared" si="88"/>
        <v>0</v>
      </c>
      <c r="P67" s="19">
        <f t="shared" si="95"/>
        <v>0</v>
      </c>
      <c r="R67" s="14">
        <f t="shared" si="41"/>
        <v>0</v>
      </c>
      <c r="S67" s="18">
        <f t="shared" si="89"/>
        <v>0</v>
      </c>
      <c r="T67" s="19">
        <f t="shared" si="96"/>
        <v>0</v>
      </c>
      <c r="V67" s="14">
        <f t="shared" si="42"/>
        <v>0</v>
      </c>
      <c r="W67" s="18">
        <f t="shared" si="90"/>
        <v>0</v>
      </c>
      <c r="X67" s="19">
        <f t="shared" si="97"/>
        <v>0</v>
      </c>
      <c r="Z67" s="14">
        <f t="shared" si="43"/>
        <v>0</v>
      </c>
      <c r="AA67" s="18">
        <f t="shared" si="91"/>
        <v>0</v>
      </c>
      <c r="AB67" s="19">
        <f t="shared" si="98"/>
        <v>0</v>
      </c>
    </row>
    <row r="68" spans="1:28" s="13" customFormat="1" x14ac:dyDescent="0.25">
      <c r="A68" s="21" t="str">
        <f>Specs!A68</f>
        <v>eWOODY_FUEL_STUMPS_LIGHTERED_PITCHY_STEM_DENSITY</v>
      </c>
      <c r="B68" s="5"/>
      <c r="C68" s="6"/>
      <c r="D68" s="7"/>
      <c r="F68" s="14">
        <f t="shared" si="38"/>
        <v>0</v>
      </c>
      <c r="G68" s="18">
        <f t="shared" si="92"/>
        <v>0</v>
      </c>
      <c r="H68" s="19">
        <f t="shared" si="93"/>
        <v>0</v>
      </c>
      <c r="J68" s="14">
        <f t="shared" si="39"/>
        <v>0</v>
      </c>
      <c r="K68" s="18">
        <f t="shared" si="87"/>
        <v>0</v>
      </c>
      <c r="L68" s="19">
        <f t="shared" si="94"/>
        <v>0</v>
      </c>
      <c r="N68" s="14">
        <f t="shared" si="40"/>
        <v>0</v>
      </c>
      <c r="O68" s="18">
        <f t="shared" si="88"/>
        <v>0</v>
      </c>
      <c r="P68" s="19">
        <f t="shared" si="95"/>
        <v>0</v>
      </c>
      <c r="R68" s="14">
        <f t="shared" si="41"/>
        <v>0</v>
      </c>
      <c r="S68" s="18">
        <f t="shared" si="89"/>
        <v>0</v>
      </c>
      <c r="T68" s="19">
        <f t="shared" si="96"/>
        <v>0</v>
      </c>
      <c r="V68" s="14">
        <f t="shared" si="42"/>
        <v>0</v>
      </c>
      <c r="W68" s="18">
        <f t="shared" si="90"/>
        <v>0</v>
      </c>
      <c r="X68" s="19">
        <f t="shared" si="97"/>
        <v>0</v>
      </c>
      <c r="Z68" s="14">
        <f t="shared" si="43"/>
        <v>0</v>
      </c>
      <c r="AA68" s="18">
        <f t="shared" si="91"/>
        <v>0</v>
      </c>
      <c r="AB68" s="19">
        <f t="shared" si="98"/>
        <v>0</v>
      </c>
    </row>
    <row r="69" spans="1:28" s="13" customFormat="1" x14ac:dyDescent="0.25">
      <c r="A69" s="21" t="str">
        <f>Specs!A69</f>
        <v>eWOODY_FUEL_PILES_CLEAN_LOADING</v>
      </c>
      <c r="B69" s="5"/>
      <c r="C69" s="6"/>
      <c r="D69" s="7"/>
      <c r="E69" s="13">
        <v>7.8118999999999994E-2</v>
      </c>
      <c r="F69" s="14">
        <f t="shared" si="38"/>
        <v>7.8118999999999994E-2</v>
      </c>
      <c r="G69" s="18">
        <f t="shared" si="92"/>
        <v>7.8118999999999994E-2</v>
      </c>
      <c r="H69" s="19">
        <f t="shared" si="93"/>
        <v>7.8118999999999994E-2</v>
      </c>
      <c r="I69" s="13">
        <v>0</v>
      </c>
      <c r="J69" s="14">
        <f t="shared" si="39"/>
        <v>0</v>
      </c>
      <c r="K69" s="18">
        <f t="shared" si="87"/>
        <v>0</v>
      </c>
      <c r="L69" s="19">
        <f t="shared" si="94"/>
        <v>0</v>
      </c>
      <c r="M69" s="13">
        <v>0</v>
      </c>
      <c r="N69" s="14">
        <f t="shared" si="40"/>
        <v>0</v>
      </c>
      <c r="O69" s="18">
        <f t="shared" si="88"/>
        <v>0</v>
      </c>
      <c r="P69" s="19">
        <f t="shared" si="95"/>
        <v>0</v>
      </c>
      <c r="Q69" s="13">
        <v>8.1810999999999995E-2</v>
      </c>
      <c r="R69" s="14">
        <f t="shared" si="41"/>
        <v>8.1810999999999995E-2</v>
      </c>
      <c r="S69" s="18">
        <f t="shared" si="89"/>
        <v>8.1810999999999995E-2</v>
      </c>
      <c r="T69" s="19">
        <f t="shared" si="96"/>
        <v>8.1810999999999995E-2</v>
      </c>
      <c r="U69" s="13">
        <v>0.13589300000000001</v>
      </c>
      <c r="V69" s="14">
        <f t="shared" si="42"/>
        <v>0.13589300000000001</v>
      </c>
      <c r="W69" s="18">
        <f t="shared" si="90"/>
        <v>0.13589300000000001</v>
      </c>
      <c r="X69" s="19">
        <f t="shared" si="97"/>
        <v>0.13589300000000001</v>
      </c>
      <c r="Y69" s="13">
        <v>0</v>
      </c>
      <c r="Z69" s="14">
        <f t="shared" si="43"/>
        <v>0</v>
      </c>
      <c r="AA69" s="18">
        <f t="shared" si="91"/>
        <v>0</v>
      </c>
      <c r="AB69" s="19">
        <f t="shared" si="98"/>
        <v>0</v>
      </c>
    </row>
    <row r="70" spans="1:28" s="13" customFormat="1" ht="16.5" customHeight="1" x14ac:dyDescent="0.25">
      <c r="A70" s="21" t="str">
        <f>Specs!A70</f>
        <v>eWOODY_FUEL_PILES_DIRTY_LOADING</v>
      </c>
      <c r="B70" s="5"/>
      <c r="C70" s="6"/>
      <c r="D70" s="7"/>
      <c r="E70" s="13">
        <v>0</v>
      </c>
      <c r="F70" s="14">
        <f t="shared" si="38"/>
        <v>0</v>
      </c>
      <c r="G70" s="18">
        <f t="shared" si="92"/>
        <v>0</v>
      </c>
      <c r="H70" s="19">
        <f t="shared" si="93"/>
        <v>0</v>
      </c>
      <c r="I70" s="13">
        <v>0</v>
      </c>
      <c r="J70" s="14">
        <f t="shared" si="39"/>
        <v>0</v>
      </c>
      <c r="K70" s="18">
        <f t="shared" si="87"/>
        <v>0</v>
      </c>
      <c r="L70" s="19">
        <f t="shared" si="94"/>
        <v>0</v>
      </c>
      <c r="M70" s="13">
        <v>0</v>
      </c>
      <c r="N70" s="14">
        <f t="shared" si="40"/>
        <v>0</v>
      </c>
      <c r="O70" s="18">
        <f t="shared" si="88"/>
        <v>0</v>
      </c>
      <c r="P70" s="19">
        <f t="shared" si="95"/>
        <v>0</v>
      </c>
      <c r="Q70" s="13">
        <v>0</v>
      </c>
      <c r="R70" s="14">
        <f t="shared" si="41"/>
        <v>0</v>
      </c>
      <c r="S70" s="18">
        <f t="shared" si="89"/>
        <v>0</v>
      </c>
      <c r="T70" s="19">
        <f t="shared" si="96"/>
        <v>0</v>
      </c>
      <c r="U70" s="13">
        <v>0</v>
      </c>
      <c r="V70" s="14">
        <f t="shared" si="42"/>
        <v>0</v>
      </c>
      <c r="W70" s="18">
        <f t="shared" si="90"/>
        <v>0</v>
      </c>
      <c r="X70" s="19">
        <f t="shared" si="97"/>
        <v>0</v>
      </c>
      <c r="Y70" s="13">
        <v>0</v>
      </c>
      <c r="Z70" s="14">
        <f t="shared" si="43"/>
        <v>0</v>
      </c>
      <c r="AA70" s="18">
        <f t="shared" si="91"/>
        <v>0</v>
      </c>
      <c r="AB70" s="19">
        <f t="shared" si="98"/>
        <v>0</v>
      </c>
    </row>
    <row r="71" spans="1:28" s="13" customFormat="1" x14ac:dyDescent="0.25">
      <c r="A71" s="21" t="str">
        <f>Specs!A71</f>
        <v>eWOODY_FUEL_PILES_VERYDIRTY_LOADING</v>
      </c>
      <c r="B71" s="5"/>
      <c r="C71" s="6"/>
      <c r="D71" s="7"/>
      <c r="E71" s="13">
        <v>0</v>
      </c>
      <c r="F71" s="14">
        <f t="shared" si="38"/>
        <v>0</v>
      </c>
      <c r="G71" s="18">
        <f t="shared" si="92"/>
        <v>0</v>
      </c>
      <c r="H71" s="19">
        <f t="shared" si="93"/>
        <v>0</v>
      </c>
      <c r="I71" s="13">
        <v>0</v>
      </c>
      <c r="J71" s="14">
        <f t="shared" si="39"/>
        <v>0</v>
      </c>
      <c r="K71" s="18">
        <f t="shared" si="87"/>
        <v>0</v>
      </c>
      <c r="L71" s="19">
        <f t="shared" si="94"/>
        <v>0</v>
      </c>
      <c r="M71" s="13">
        <v>0</v>
      </c>
      <c r="N71" s="14">
        <f t="shared" si="40"/>
        <v>0</v>
      </c>
      <c r="O71" s="18">
        <f t="shared" si="88"/>
        <v>0</v>
      </c>
      <c r="P71" s="19">
        <f t="shared" si="95"/>
        <v>0</v>
      </c>
      <c r="Q71" s="13">
        <v>0</v>
      </c>
      <c r="R71" s="14">
        <f t="shared" si="41"/>
        <v>0</v>
      </c>
      <c r="S71" s="18">
        <f t="shared" si="89"/>
        <v>0</v>
      </c>
      <c r="T71" s="19">
        <f t="shared" si="96"/>
        <v>0</v>
      </c>
      <c r="U71" s="13">
        <v>0</v>
      </c>
      <c r="V71" s="14">
        <f t="shared" si="42"/>
        <v>0</v>
      </c>
      <c r="W71" s="18">
        <f t="shared" si="90"/>
        <v>0</v>
      </c>
      <c r="X71" s="19">
        <f t="shared" si="97"/>
        <v>0</v>
      </c>
      <c r="Y71" s="13">
        <v>0</v>
      </c>
      <c r="Z71" s="14">
        <f t="shared" si="43"/>
        <v>0</v>
      </c>
      <c r="AA71" s="18">
        <f t="shared" si="91"/>
        <v>0</v>
      </c>
      <c r="AB71" s="19">
        <f t="shared" si="98"/>
        <v>0</v>
      </c>
    </row>
    <row r="72" spans="1:28" s="13" customFormat="1" x14ac:dyDescent="0.25">
      <c r="A72" s="21" t="str">
        <f>Specs!A72</f>
        <v>eLITTER_LITTER_TYPE_BROADLEAF_DECIDUOUS_RELATIVE_COVER</v>
      </c>
      <c r="B72" s="5"/>
      <c r="C72" s="6"/>
      <c r="D72" s="7"/>
      <c r="F72" s="14">
        <f t="shared" si="38"/>
        <v>0</v>
      </c>
      <c r="G72" s="18">
        <f t="shared" si="92"/>
        <v>0</v>
      </c>
      <c r="H72" s="19">
        <f t="shared" si="93"/>
        <v>0</v>
      </c>
      <c r="J72" s="14">
        <f t="shared" si="39"/>
        <v>0</v>
      </c>
      <c r="K72" s="18">
        <f t="shared" si="87"/>
        <v>0</v>
      </c>
      <c r="L72" s="19">
        <f t="shared" si="94"/>
        <v>0</v>
      </c>
      <c r="N72" s="14">
        <f t="shared" si="40"/>
        <v>0</v>
      </c>
      <c r="O72" s="18">
        <f t="shared" si="88"/>
        <v>0</v>
      </c>
      <c r="P72" s="19">
        <f t="shared" si="95"/>
        <v>0</v>
      </c>
      <c r="R72" s="14">
        <f t="shared" si="41"/>
        <v>0</v>
      </c>
      <c r="S72" s="18">
        <f t="shared" si="89"/>
        <v>0</v>
      </c>
      <c r="T72" s="19">
        <f t="shared" si="96"/>
        <v>0</v>
      </c>
      <c r="U72" s="13">
        <v>90</v>
      </c>
      <c r="V72" s="14">
        <f t="shared" si="42"/>
        <v>90</v>
      </c>
      <c r="W72" s="18">
        <f t="shared" si="90"/>
        <v>90</v>
      </c>
      <c r="X72" s="19">
        <f t="shared" si="97"/>
        <v>90</v>
      </c>
      <c r="Z72" s="14">
        <f t="shared" si="43"/>
        <v>0</v>
      </c>
      <c r="AA72" s="18">
        <f t="shared" si="91"/>
        <v>0</v>
      </c>
      <c r="AB72" s="19">
        <f t="shared" si="98"/>
        <v>0</v>
      </c>
    </row>
    <row r="73" spans="1:28" s="13" customFormat="1" x14ac:dyDescent="0.25">
      <c r="A73" s="21" t="str">
        <f>Specs!A73</f>
        <v>eLITTER_LITTER_TYPE_BROADLEAF_EVERGREEN_RELATIVE_COVER</v>
      </c>
      <c r="B73" s="5"/>
      <c r="C73" s="6"/>
      <c r="D73" s="7"/>
      <c r="F73" s="14">
        <f t="shared" si="38"/>
        <v>0</v>
      </c>
      <c r="G73" s="18">
        <f t="shared" si="92"/>
        <v>0</v>
      </c>
      <c r="H73" s="19">
        <f t="shared" si="93"/>
        <v>0</v>
      </c>
      <c r="I73" s="13">
        <v>100</v>
      </c>
      <c r="J73" s="14">
        <f t="shared" si="39"/>
        <v>100</v>
      </c>
      <c r="K73" s="18">
        <f t="shared" si="87"/>
        <v>100</v>
      </c>
      <c r="L73" s="19">
        <f t="shared" si="94"/>
        <v>100</v>
      </c>
      <c r="N73" s="14">
        <f t="shared" si="40"/>
        <v>0</v>
      </c>
      <c r="O73" s="18">
        <f t="shared" si="88"/>
        <v>0</v>
      </c>
      <c r="P73" s="19">
        <f t="shared" si="95"/>
        <v>0</v>
      </c>
      <c r="R73" s="14">
        <f t="shared" si="41"/>
        <v>0</v>
      </c>
      <c r="S73" s="18">
        <f t="shared" si="89"/>
        <v>0</v>
      </c>
      <c r="T73" s="19">
        <f t="shared" si="96"/>
        <v>0</v>
      </c>
      <c r="V73" s="14">
        <f t="shared" si="42"/>
        <v>0</v>
      </c>
      <c r="W73" s="18">
        <f t="shared" si="90"/>
        <v>0</v>
      </c>
      <c r="X73" s="19">
        <f t="shared" si="97"/>
        <v>0</v>
      </c>
      <c r="Z73" s="14">
        <f t="shared" si="43"/>
        <v>0</v>
      </c>
      <c r="AA73" s="18">
        <f t="shared" si="91"/>
        <v>0</v>
      </c>
      <c r="AB73" s="19">
        <f t="shared" si="98"/>
        <v>0</v>
      </c>
    </row>
    <row r="74" spans="1:28" s="13" customFormat="1" x14ac:dyDescent="0.25">
      <c r="A74" s="21" t="str">
        <f>Specs!A74</f>
        <v>eLITTER_LITTER_TYPE_GRASS_RELATIVE_COVER</v>
      </c>
      <c r="B74" s="5"/>
      <c r="C74" s="6"/>
      <c r="D74" s="7"/>
      <c r="F74" s="14">
        <f t="shared" si="38"/>
        <v>0</v>
      </c>
      <c r="G74" s="18">
        <f t="shared" si="92"/>
        <v>0</v>
      </c>
      <c r="H74" s="19">
        <f t="shared" si="93"/>
        <v>0</v>
      </c>
      <c r="J74" s="14">
        <f t="shared" si="39"/>
        <v>0</v>
      </c>
      <c r="K74" s="18">
        <f t="shared" si="87"/>
        <v>0</v>
      </c>
      <c r="L74" s="19">
        <f t="shared" si="94"/>
        <v>0</v>
      </c>
      <c r="M74" s="13">
        <v>100</v>
      </c>
      <c r="N74" s="14">
        <f t="shared" si="40"/>
        <v>100</v>
      </c>
      <c r="O74" s="18">
        <f t="shared" si="88"/>
        <v>100</v>
      </c>
      <c r="P74" s="19">
        <f t="shared" si="95"/>
        <v>100</v>
      </c>
      <c r="R74" s="14">
        <f t="shared" si="41"/>
        <v>0</v>
      </c>
      <c r="S74" s="18">
        <f t="shared" si="89"/>
        <v>0</v>
      </c>
      <c r="T74" s="19">
        <f t="shared" si="96"/>
        <v>0</v>
      </c>
      <c r="V74" s="14">
        <f t="shared" si="42"/>
        <v>0</v>
      </c>
      <c r="W74" s="18">
        <f t="shared" si="90"/>
        <v>0</v>
      </c>
      <c r="X74" s="19">
        <f t="shared" si="97"/>
        <v>0</v>
      </c>
      <c r="Z74" s="14">
        <f t="shared" si="43"/>
        <v>0</v>
      </c>
      <c r="AA74" s="18">
        <f t="shared" si="91"/>
        <v>0</v>
      </c>
      <c r="AB74" s="19">
        <f t="shared" si="98"/>
        <v>0</v>
      </c>
    </row>
    <row r="75" spans="1:28" s="13" customFormat="1" x14ac:dyDescent="0.25">
      <c r="A75" s="21" t="str">
        <f>Specs!A75</f>
        <v>eLITTER_LITTER_TYPE_LONG_NEEDLE_PINE_RELATIVE_COVER</v>
      </c>
      <c r="B75" s="5"/>
      <c r="C75" s="6"/>
      <c r="D75" s="7"/>
      <c r="E75" s="15">
        <v>50</v>
      </c>
      <c r="F75" s="14">
        <f t="shared" si="38"/>
        <v>50</v>
      </c>
      <c r="G75" s="18">
        <f t="shared" si="92"/>
        <v>50</v>
      </c>
      <c r="H75" s="19">
        <f t="shared" si="93"/>
        <v>50</v>
      </c>
      <c r="J75" s="14">
        <f t="shared" si="39"/>
        <v>0</v>
      </c>
      <c r="K75" s="18">
        <f t="shared" si="87"/>
        <v>0</v>
      </c>
      <c r="L75" s="19">
        <f t="shared" si="94"/>
        <v>0</v>
      </c>
      <c r="N75" s="14">
        <f t="shared" si="40"/>
        <v>0</v>
      </c>
      <c r="O75" s="18">
        <f t="shared" si="88"/>
        <v>0</v>
      </c>
      <c r="P75" s="19">
        <f t="shared" si="95"/>
        <v>0</v>
      </c>
      <c r="R75" s="14">
        <f t="shared" si="41"/>
        <v>0</v>
      </c>
      <c r="S75" s="18">
        <f t="shared" si="89"/>
        <v>0</v>
      </c>
      <c r="T75" s="19">
        <f t="shared" si="96"/>
        <v>0</v>
      </c>
      <c r="U75" s="13">
        <v>10</v>
      </c>
      <c r="V75" s="14">
        <f t="shared" si="42"/>
        <v>10</v>
      </c>
      <c r="W75" s="18">
        <f t="shared" si="90"/>
        <v>10</v>
      </c>
      <c r="X75" s="19">
        <f t="shared" si="97"/>
        <v>10</v>
      </c>
      <c r="Y75" s="13">
        <v>40</v>
      </c>
      <c r="Z75" s="14">
        <f t="shared" si="43"/>
        <v>40</v>
      </c>
      <c r="AA75" s="18">
        <f t="shared" si="91"/>
        <v>40</v>
      </c>
      <c r="AB75" s="19">
        <f t="shared" si="98"/>
        <v>40</v>
      </c>
    </row>
    <row r="76" spans="1:28" s="13" customFormat="1" x14ac:dyDescent="0.25">
      <c r="A76" s="21" t="str">
        <f>Specs!A76</f>
        <v>eLITTER_LITTER_TYPE_OTHER_CONIFER_RELATIVE_COVER</v>
      </c>
      <c r="B76" s="5"/>
      <c r="C76" s="6"/>
      <c r="D76" s="7"/>
      <c r="E76" s="15">
        <v>50</v>
      </c>
      <c r="F76" s="14">
        <f t="shared" si="38"/>
        <v>50</v>
      </c>
      <c r="G76" s="18">
        <f t="shared" si="92"/>
        <v>50</v>
      </c>
      <c r="H76" s="19">
        <f t="shared" si="93"/>
        <v>50</v>
      </c>
      <c r="J76" s="14">
        <f t="shared" si="39"/>
        <v>0</v>
      </c>
      <c r="K76" s="18">
        <f t="shared" si="87"/>
        <v>0</v>
      </c>
      <c r="L76" s="19">
        <f t="shared" si="94"/>
        <v>0</v>
      </c>
      <c r="N76" s="14">
        <f t="shared" si="40"/>
        <v>0</v>
      </c>
      <c r="O76" s="18">
        <f t="shared" si="88"/>
        <v>0</v>
      </c>
      <c r="P76" s="19">
        <f t="shared" si="95"/>
        <v>0</v>
      </c>
      <c r="Q76" s="13">
        <v>100</v>
      </c>
      <c r="R76" s="14">
        <f t="shared" si="41"/>
        <v>100</v>
      </c>
      <c r="S76" s="18">
        <f t="shared" si="89"/>
        <v>100</v>
      </c>
      <c r="T76" s="19">
        <f t="shared" si="96"/>
        <v>100</v>
      </c>
      <c r="V76" s="14">
        <f t="shared" si="42"/>
        <v>0</v>
      </c>
      <c r="W76" s="18">
        <f t="shared" si="90"/>
        <v>0</v>
      </c>
      <c r="X76" s="19">
        <f t="shared" si="97"/>
        <v>0</v>
      </c>
      <c r="Z76" s="14">
        <f t="shared" si="43"/>
        <v>0</v>
      </c>
      <c r="AA76" s="18">
        <f t="shared" si="91"/>
        <v>0</v>
      </c>
      <c r="AB76" s="19">
        <f t="shared" si="98"/>
        <v>0</v>
      </c>
    </row>
    <row r="77" spans="1:28" s="13" customFormat="1" x14ac:dyDescent="0.25">
      <c r="A77" s="21" t="str">
        <f>Specs!A77</f>
        <v>eLITTER_LITTER_TYPE_PALM_FROND_RELATIVE_COVER</v>
      </c>
      <c r="B77" s="5"/>
      <c r="C77" s="6"/>
      <c r="D77" s="7"/>
      <c r="F77" s="14">
        <f t="shared" si="38"/>
        <v>0</v>
      </c>
      <c r="G77" s="18">
        <f t="shared" si="92"/>
        <v>0</v>
      </c>
      <c r="H77" s="19">
        <f t="shared" si="93"/>
        <v>0</v>
      </c>
      <c r="J77" s="14">
        <f t="shared" si="39"/>
        <v>0</v>
      </c>
      <c r="K77" s="18">
        <f t="shared" si="87"/>
        <v>0</v>
      </c>
      <c r="L77" s="19">
        <f t="shared" si="94"/>
        <v>0</v>
      </c>
      <c r="N77" s="14">
        <f t="shared" si="40"/>
        <v>0</v>
      </c>
      <c r="O77" s="18">
        <f t="shared" si="88"/>
        <v>0</v>
      </c>
      <c r="P77" s="19">
        <f t="shared" si="95"/>
        <v>0</v>
      </c>
      <c r="R77" s="14">
        <f t="shared" si="41"/>
        <v>0</v>
      </c>
      <c r="S77" s="18">
        <f t="shared" si="89"/>
        <v>0</v>
      </c>
      <c r="T77" s="19">
        <f t="shared" si="96"/>
        <v>0</v>
      </c>
      <c r="V77" s="14">
        <f t="shared" si="42"/>
        <v>0</v>
      </c>
      <c r="W77" s="18">
        <f t="shared" si="90"/>
        <v>0</v>
      </c>
      <c r="X77" s="19">
        <f t="shared" si="97"/>
        <v>0</v>
      </c>
      <c r="Y77" s="13">
        <v>60</v>
      </c>
      <c r="Z77" s="14">
        <f t="shared" si="43"/>
        <v>60</v>
      </c>
      <c r="AA77" s="18">
        <f t="shared" si="91"/>
        <v>60</v>
      </c>
      <c r="AB77" s="19">
        <f t="shared" si="98"/>
        <v>60</v>
      </c>
    </row>
    <row r="78" spans="1:28" s="13" customFormat="1" x14ac:dyDescent="0.25">
      <c r="A78" s="21" t="str">
        <f>Specs!A78</f>
        <v>eLITTER_LITTER_TYPE_SHORT_NEEDLE_PINE_RELATIVE_COVER</v>
      </c>
      <c r="B78" s="5"/>
      <c r="C78" s="6"/>
      <c r="D78" s="7"/>
      <c r="F78" s="14">
        <f t="shared" si="38"/>
        <v>0</v>
      </c>
      <c r="G78" s="18">
        <f t="shared" si="92"/>
        <v>0</v>
      </c>
      <c r="H78" s="19">
        <f t="shared" si="93"/>
        <v>0</v>
      </c>
      <c r="J78" s="14">
        <f t="shared" si="39"/>
        <v>0</v>
      </c>
      <c r="K78" s="18">
        <f t="shared" si="87"/>
        <v>0</v>
      </c>
      <c r="L78" s="19">
        <f t="shared" si="94"/>
        <v>0</v>
      </c>
      <c r="N78" s="14">
        <f t="shared" si="40"/>
        <v>0</v>
      </c>
      <c r="O78" s="18">
        <f t="shared" si="88"/>
        <v>0</v>
      </c>
      <c r="P78" s="19">
        <f t="shared" si="95"/>
        <v>0</v>
      </c>
      <c r="R78" s="14">
        <f t="shared" si="41"/>
        <v>0</v>
      </c>
      <c r="S78" s="18">
        <f t="shared" si="89"/>
        <v>0</v>
      </c>
      <c r="T78" s="19">
        <f t="shared" si="96"/>
        <v>0</v>
      </c>
      <c r="V78" s="14">
        <f t="shared" si="42"/>
        <v>0</v>
      </c>
      <c r="W78" s="18">
        <f t="shared" si="90"/>
        <v>0</v>
      </c>
      <c r="X78" s="19">
        <f t="shared" si="97"/>
        <v>0</v>
      </c>
      <c r="Z78" s="14">
        <f t="shared" si="43"/>
        <v>0</v>
      </c>
      <c r="AA78" s="18">
        <f t="shared" si="91"/>
        <v>0</v>
      </c>
      <c r="AB78" s="19">
        <f t="shared" si="98"/>
        <v>0</v>
      </c>
    </row>
    <row r="79" spans="1:28" s="13" customFormat="1" x14ac:dyDescent="0.25">
      <c r="A79" s="21" t="str">
        <f>Specs!A79</f>
        <v>eMOSS_LICHEN_LITTER_GROUND_LICHEN_DEPTH</v>
      </c>
      <c r="B79" s="5"/>
      <c r="C79" s="9"/>
      <c r="D79" s="7"/>
      <c r="F79" s="14">
        <f t="shared" si="38"/>
        <v>0</v>
      </c>
      <c r="G79" s="18">
        <f t="shared" si="38"/>
        <v>0</v>
      </c>
      <c r="H79" s="19">
        <f t="shared" si="93"/>
        <v>0</v>
      </c>
      <c r="J79" s="14">
        <f t="shared" si="39"/>
        <v>0</v>
      </c>
      <c r="K79" s="18">
        <f t="shared" si="87"/>
        <v>0</v>
      </c>
      <c r="L79" s="19">
        <f t="shared" si="94"/>
        <v>0</v>
      </c>
      <c r="N79" s="14">
        <f t="shared" si="40"/>
        <v>0</v>
      </c>
      <c r="O79" s="18">
        <f t="shared" si="88"/>
        <v>0</v>
      </c>
      <c r="P79" s="19">
        <f t="shared" si="95"/>
        <v>0</v>
      </c>
      <c r="Q79" s="13">
        <v>2</v>
      </c>
      <c r="R79" s="14">
        <f t="shared" si="41"/>
        <v>2</v>
      </c>
      <c r="S79" s="18">
        <f t="shared" si="89"/>
        <v>2</v>
      </c>
      <c r="T79" s="19">
        <f t="shared" si="96"/>
        <v>2</v>
      </c>
      <c r="V79" s="14">
        <f t="shared" si="42"/>
        <v>0</v>
      </c>
      <c r="W79" s="18">
        <f t="shared" si="90"/>
        <v>0</v>
      </c>
      <c r="X79" s="19">
        <f t="shared" si="97"/>
        <v>0</v>
      </c>
      <c r="Z79" s="14">
        <f t="shared" si="43"/>
        <v>0</v>
      </c>
      <c r="AA79" s="18">
        <f t="shared" si="91"/>
        <v>0</v>
      </c>
      <c r="AB79" s="19">
        <f t="shared" si="98"/>
        <v>0</v>
      </c>
    </row>
    <row r="80" spans="1:28" s="13" customFormat="1" x14ac:dyDescent="0.25">
      <c r="A80" s="21" t="str">
        <f>Specs!A80</f>
        <v>eMOSS_LICHEN_LITTER_GROUND_LICHEN_PERCENT_COVER</v>
      </c>
      <c r="B80" s="5"/>
      <c r="C80" s="9"/>
      <c r="D80" s="7"/>
      <c r="F80" s="14">
        <f t="shared" si="38"/>
        <v>0</v>
      </c>
      <c r="G80" s="18">
        <f t="shared" si="38"/>
        <v>0</v>
      </c>
      <c r="H80" s="19">
        <f t="shared" si="93"/>
        <v>0</v>
      </c>
      <c r="J80" s="14">
        <f t="shared" si="39"/>
        <v>0</v>
      </c>
      <c r="K80" s="18">
        <f t="shared" si="87"/>
        <v>0</v>
      </c>
      <c r="L80" s="19">
        <f t="shared" si="94"/>
        <v>0</v>
      </c>
      <c r="N80" s="14">
        <f t="shared" si="40"/>
        <v>0</v>
      </c>
      <c r="O80" s="18">
        <f t="shared" si="88"/>
        <v>0</v>
      </c>
      <c r="P80" s="19">
        <f t="shared" si="95"/>
        <v>0</v>
      </c>
      <c r="Q80" s="13">
        <v>5</v>
      </c>
      <c r="R80" s="14">
        <f t="shared" si="41"/>
        <v>5</v>
      </c>
      <c r="S80" s="18">
        <f t="shared" si="89"/>
        <v>5</v>
      </c>
      <c r="T80" s="19">
        <f t="shared" si="96"/>
        <v>5</v>
      </c>
      <c r="V80" s="14">
        <f t="shared" si="42"/>
        <v>0</v>
      </c>
      <c r="W80" s="18">
        <f t="shared" si="90"/>
        <v>0</v>
      </c>
      <c r="X80" s="19">
        <f t="shared" si="97"/>
        <v>0</v>
      </c>
      <c r="Z80" s="14">
        <f t="shared" si="43"/>
        <v>0</v>
      </c>
      <c r="AA80" s="18">
        <f t="shared" si="91"/>
        <v>0</v>
      </c>
      <c r="AB80" s="19">
        <f t="shared" si="98"/>
        <v>0</v>
      </c>
    </row>
    <row r="81" spans="1:28" s="13" customFormat="1" x14ac:dyDescent="0.25">
      <c r="A81" s="21" t="str">
        <f>Specs!A81</f>
        <v>eMOSS_LICHEN_LITTER_LITTER_DEPTH</v>
      </c>
      <c r="B81" s="5"/>
      <c r="C81" s="9">
        <v>2</v>
      </c>
      <c r="D81" s="7">
        <v>0.5</v>
      </c>
      <c r="E81" s="13">
        <v>0.2</v>
      </c>
      <c r="F81" s="14">
        <f t="shared" si="38"/>
        <v>0.2</v>
      </c>
      <c r="G81" s="18">
        <f>$C81*F81</f>
        <v>0.4</v>
      </c>
      <c r="H81" s="23">
        <f>$D81*G81</f>
        <v>0.2</v>
      </c>
      <c r="I81" s="13">
        <v>1</v>
      </c>
      <c r="J81" s="14">
        <f t="shared" si="39"/>
        <v>1</v>
      </c>
      <c r="K81" s="18">
        <f>$C81*J81</f>
        <v>2</v>
      </c>
      <c r="L81" s="23">
        <f>$D81*K81</f>
        <v>1</v>
      </c>
      <c r="M81" s="13">
        <v>2.5</v>
      </c>
      <c r="N81" s="14">
        <f t="shared" si="40"/>
        <v>2.5</v>
      </c>
      <c r="O81" s="18">
        <f>$C81*N81</f>
        <v>5</v>
      </c>
      <c r="P81" s="23">
        <f>$D81*O81</f>
        <v>2.5</v>
      </c>
      <c r="Q81" s="13">
        <v>1</v>
      </c>
      <c r="R81" s="14">
        <f t="shared" si="41"/>
        <v>1</v>
      </c>
      <c r="S81" s="18">
        <f>$C81*R81</f>
        <v>2</v>
      </c>
      <c r="T81" s="23">
        <f>$D81*S81</f>
        <v>1</v>
      </c>
      <c r="U81" s="13">
        <v>1.5</v>
      </c>
      <c r="V81" s="14">
        <f t="shared" si="42"/>
        <v>1.5</v>
      </c>
      <c r="W81" s="18">
        <f>$C81*V81</f>
        <v>3</v>
      </c>
      <c r="X81" s="23">
        <f>$D81*W81</f>
        <v>1.5</v>
      </c>
      <c r="Y81" s="13">
        <v>2</v>
      </c>
      <c r="Z81" s="14">
        <f t="shared" si="43"/>
        <v>2</v>
      </c>
      <c r="AA81" s="18">
        <f>$C81*Z81</f>
        <v>4</v>
      </c>
      <c r="AB81" s="23">
        <f>$D81*AA81</f>
        <v>2</v>
      </c>
    </row>
    <row r="82" spans="1:28" s="13" customFormat="1" x14ac:dyDescent="0.25">
      <c r="A82" s="21" t="str">
        <f>Specs!A82</f>
        <v>eMOSS_LICHEN_LITTER_LITTER_PERCENT_COVER</v>
      </c>
      <c r="B82" s="5"/>
      <c r="C82" s="9">
        <v>2</v>
      </c>
      <c r="D82" s="7">
        <v>0.5</v>
      </c>
      <c r="E82" s="13">
        <v>70</v>
      </c>
      <c r="F82" s="14">
        <f t="shared" si="38"/>
        <v>70</v>
      </c>
      <c r="G82" s="18">
        <f>$C82*F82</f>
        <v>140</v>
      </c>
      <c r="H82" s="23">
        <f>$D82*G82</f>
        <v>70</v>
      </c>
      <c r="I82" s="13">
        <v>60</v>
      </c>
      <c r="J82" s="14">
        <f t="shared" si="39"/>
        <v>60</v>
      </c>
      <c r="K82" s="18">
        <f>$C82*J82</f>
        <v>120</v>
      </c>
      <c r="L82" s="23">
        <f>$D82*K82</f>
        <v>60</v>
      </c>
      <c r="M82" s="13">
        <v>5</v>
      </c>
      <c r="N82" s="14">
        <f t="shared" si="40"/>
        <v>5</v>
      </c>
      <c r="O82" s="18">
        <f>$C82*N82</f>
        <v>10</v>
      </c>
      <c r="P82" s="23">
        <f>$D82*O82</f>
        <v>5</v>
      </c>
      <c r="Q82" s="13">
        <v>15</v>
      </c>
      <c r="R82" s="14">
        <f t="shared" si="41"/>
        <v>15</v>
      </c>
      <c r="S82" s="18">
        <f>$C82*R82</f>
        <v>30</v>
      </c>
      <c r="T82" s="23">
        <f>$D82*S82</f>
        <v>15</v>
      </c>
      <c r="U82" s="13">
        <v>90</v>
      </c>
      <c r="V82" s="14">
        <f t="shared" si="42"/>
        <v>90</v>
      </c>
      <c r="W82" s="18">
        <f>$C82*V82</f>
        <v>180</v>
      </c>
      <c r="X82" s="23">
        <f>$D82*W82</f>
        <v>90</v>
      </c>
      <c r="Y82" s="13">
        <v>70</v>
      </c>
      <c r="Z82" s="14">
        <f t="shared" si="43"/>
        <v>70</v>
      </c>
      <c r="AA82" s="18">
        <f>$C82*Z82</f>
        <v>140</v>
      </c>
      <c r="AB82" s="23">
        <f>$D82*AA82</f>
        <v>70</v>
      </c>
    </row>
    <row r="83" spans="1:28" s="13" customFormat="1" x14ac:dyDescent="0.25">
      <c r="A83" s="21" t="str">
        <f>Specs!A83</f>
        <v>eMOSS_LICHEN_LITTER_MOSS_DEPTH</v>
      </c>
      <c r="B83" s="5"/>
      <c r="C83" s="9"/>
      <c r="D83" s="7"/>
      <c r="F83" s="14">
        <f t="shared" si="38"/>
        <v>0</v>
      </c>
      <c r="G83" s="18">
        <f t="shared" si="38"/>
        <v>0</v>
      </c>
      <c r="H83" s="19">
        <f t="shared" si="38"/>
        <v>0</v>
      </c>
      <c r="J83" s="14">
        <f t="shared" si="39"/>
        <v>0</v>
      </c>
      <c r="K83" s="18">
        <f t="shared" ref="K83:K94" si="99">J83</f>
        <v>0</v>
      </c>
      <c r="L83" s="19">
        <f t="shared" ref="L83:L86" si="100">K83</f>
        <v>0</v>
      </c>
      <c r="N83" s="14">
        <f t="shared" si="40"/>
        <v>0</v>
      </c>
      <c r="O83" s="18">
        <f t="shared" ref="O83:O94" si="101">N83</f>
        <v>0</v>
      </c>
      <c r="P83" s="19">
        <f t="shared" ref="P83:P86" si="102">O83</f>
        <v>0</v>
      </c>
      <c r="Q83" s="13">
        <v>2.5</v>
      </c>
      <c r="R83" s="14">
        <f t="shared" si="41"/>
        <v>2.5</v>
      </c>
      <c r="S83" s="18">
        <f t="shared" ref="S83:S94" si="103">R83</f>
        <v>2.5</v>
      </c>
      <c r="T83" s="19">
        <f t="shared" ref="T83:T86" si="104">S83</f>
        <v>2.5</v>
      </c>
      <c r="U83" s="13">
        <v>1</v>
      </c>
      <c r="V83" s="14">
        <f t="shared" si="42"/>
        <v>1</v>
      </c>
      <c r="W83" s="18">
        <f t="shared" ref="W83:W94" si="105">V83</f>
        <v>1</v>
      </c>
      <c r="X83" s="19">
        <f t="shared" ref="X83:X86" si="106">W83</f>
        <v>1</v>
      </c>
      <c r="Z83" s="14">
        <f t="shared" si="43"/>
        <v>0</v>
      </c>
      <c r="AA83" s="18">
        <f t="shared" ref="AA83:AA94" si="107">Z83</f>
        <v>0</v>
      </c>
      <c r="AB83" s="19">
        <f t="shared" ref="AB83:AB86" si="108">AA83</f>
        <v>0</v>
      </c>
    </row>
    <row r="84" spans="1:28" s="13" customFormat="1" x14ac:dyDescent="0.25">
      <c r="A84" s="21" t="str">
        <f>Specs!A84</f>
        <v>eMOSS_LICHEN_LITTER_MOSS_PERCENT_COVER</v>
      </c>
      <c r="B84" s="5"/>
      <c r="C84" s="9"/>
      <c r="D84" s="7"/>
      <c r="F84" s="14">
        <f t="shared" si="38"/>
        <v>0</v>
      </c>
      <c r="G84" s="18">
        <f t="shared" ref="G84" si="109">F84</f>
        <v>0</v>
      </c>
      <c r="H84" s="19">
        <f t="shared" si="38"/>
        <v>0</v>
      </c>
      <c r="J84" s="14">
        <f t="shared" si="39"/>
        <v>0</v>
      </c>
      <c r="K84" s="18">
        <f t="shared" si="99"/>
        <v>0</v>
      </c>
      <c r="L84" s="19">
        <f t="shared" si="100"/>
        <v>0</v>
      </c>
      <c r="N84" s="14">
        <f t="shared" si="40"/>
        <v>0</v>
      </c>
      <c r="O84" s="18">
        <f t="shared" si="101"/>
        <v>0</v>
      </c>
      <c r="P84" s="19">
        <f t="shared" si="102"/>
        <v>0</v>
      </c>
      <c r="Q84" s="13">
        <v>80</v>
      </c>
      <c r="R84" s="14">
        <f t="shared" si="41"/>
        <v>80</v>
      </c>
      <c r="S84" s="18">
        <f t="shared" si="103"/>
        <v>80</v>
      </c>
      <c r="T84" s="19">
        <f t="shared" si="104"/>
        <v>80</v>
      </c>
      <c r="U84" s="13">
        <v>5</v>
      </c>
      <c r="V84" s="14">
        <f t="shared" si="42"/>
        <v>5</v>
      </c>
      <c r="W84" s="18">
        <f t="shared" si="105"/>
        <v>5</v>
      </c>
      <c r="X84" s="19">
        <f t="shared" si="106"/>
        <v>5</v>
      </c>
      <c r="Z84" s="14">
        <f t="shared" si="43"/>
        <v>0</v>
      </c>
      <c r="AA84" s="18">
        <f t="shared" si="107"/>
        <v>0</v>
      </c>
      <c r="AB84" s="19">
        <f t="shared" si="108"/>
        <v>0</v>
      </c>
    </row>
    <row r="85" spans="1:28" s="13" customFormat="1" x14ac:dyDescent="0.25">
      <c r="A85" s="21" t="str">
        <f>Specs!A85</f>
        <v>eGROUND_FUEL_DUFF_LOWER_DEPTH</v>
      </c>
      <c r="B85" s="5"/>
      <c r="C85" s="6"/>
      <c r="D85" s="7"/>
      <c r="F85" s="14">
        <f t="shared" si="38"/>
        <v>0</v>
      </c>
      <c r="G85" s="18">
        <f t="shared" ref="G85" si="110">F85</f>
        <v>0</v>
      </c>
      <c r="H85" s="19">
        <f t="shared" si="38"/>
        <v>0</v>
      </c>
      <c r="I85" s="13">
        <v>0.2</v>
      </c>
      <c r="J85" s="14">
        <f t="shared" si="39"/>
        <v>0.2</v>
      </c>
      <c r="K85" s="18">
        <f t="shared" si="99"/>
        <v>0.2</v>
      </c>
      <c r="L85" s="19">
        <f t="shared" si="100"/>
        <v>0.2</v>
      </c>
      <c r="N85" s="14">
        <f t="shared" si="40"/>
        <v>0</v>
      </c>
      <c r="O85" s="18">
        <f t="shared" si="101"/>
        <v>0</v>
      </c>
      <c r="P85" s="19">
        <f t="shared" si="102"/>
        <v>0</v>
      </c>
      <c r="Q85" s="13">
        <v>2</v>
      </c>
      <c r="R85" s="14">
        <f t="shared" si="41"/>
        <v>2</v>
      </c>
      <c r="S85" s="18">
        <f t="shared" si="103"/>
        <v>2</v>
      </c>
      <c r="T85" s="19">
        <f t="shared" si="104"/>
        <v>2</v>
      </c>
      <c r="V85" s="14">
        <f t="shared" si="42"/>
        <v>0</v>
      </c>
      <c r="W85" s="18">
        <f t="shared" si="105"/>
        <v>0</v>
      </c>
      <c r="X85" s="19">
        <f t="shared" si="106"/>
        <v>0</v>
      </c>
      <c r="Z85" s="14">
        <f t="shared" si="43"/>
        <v>0</v>
      </c>
      <c r="AA85" s="18">
        <f t="shared" si="107"/>
        <v>0</v>
      </c>
      <c r="AB85" s="19">
        <f t="shared" si="108"/>
        <v>0</v>
      </c>
    </row>
    <row r="86" spans="1:28" s="13" customFormat="1" x14ac:dyDescent="0.25">
      <c r="A86" s="21" t="str">
        <f>Specs!A86</f>
        <v>eGROUND_FUEL_DUFF_LOWER_PERCENT_COVER</v>
      </c>
      <c r="B86" s="5"/>
      <c r="C86" s="6"/>
      <c r="D86" s="7"/>
      <c r="F86" s="14">
        <f t="shared" si="38"/>
        <v>0</v>
      </c>
      <c r="G86" s="18">
        <f t="shared" ref="G86:G88" si="111">F86</f>
        <v>0</v>
      </c>
      <c r="H86" s="19">
        <f t="shared" si="38"/>
        <v>0</v>
      </c>
      <c r="I86" s="13">
        <v>60</v>
      </c>
      <c r="J86" s="14">
        <f t="shared" si="39"/>
        <v>60</v>
      </c>
      <c r="K86" s="18">
        <f t="shared" si="99"/>
        <v>60</v>
      </c>
      <c r="L86" s="19">
        <f t="shared" si="100"/>
        <v>60</v>
      </c>
      <c r="N86" s="14">
        <f t="shared" si="40"/>
        <v>0</v>
      </c>
      <c r="O86" s="18">
        <f t="shared" si="101"/>
        <v>0</v>
      </c>
      <c r="P86" s="19">
        <f t="shared" si="102"/>
        <v>0</v>
      </c>
      <c r="Q86" s="13">
        <v>90</v>
      </c>
      <c r="R86" s="14">
        <f t="shared" si="41"/>
        <v>90</v>
      </c>
      <c r="S86" s="18">
        <f t="shared" si="103"/>
        <v>90</v>
      </c>
      <c r="T86" s="19">
        <f t="shared" si="104"/>
        <v>90</v>
      </c>
      <c r="V86" s="14">
        <f t="shared" si="42"/>
        <v>0</v>
      </c>
      <c r="W86" s="18">
        <f t="shared" si="105"/>
        <v>0</v>
      </c>
      <c r="X86" s="19">
        <f t="shared" si="106"/>
        <v>0</v>
      </c>
      <c r="Z86" s="14">
        <f t="shared" si="43"/>
        <v>0</v>
      </c>
      <c r="AA86" s="18">
        <f t="shared" si="107"/>
        <v>0</v>
      </c>
      <c r="AB86" s="19">
        <f t="shared" si="108"/>
        <v>0</v>
      </c>
    </row>
    <row r="87" spans="1:28" s="13" customFormat="1" x14ac:dyDescent="0.25">
      <c r="A87" s="21" t="str">
        <f>Specs!A87</f>
        <v>eGROUND_FUEL_DUFF_UPPER_DEPTH</v>
      </c>
      <c r="B87" s="5"/>
      <c r="C87" s="6"/>
      <c r="D87" s="7">
        <v>1.3</v>
      </c>
      <c r="E87" s="13">
        <v>0.5</v>
      </c>
      <c r="F87" s="14">
        <f t="shared" si="38"/>
        <v>0.5</v>
      </c>
      <c r="G87" s="18">
        <f t="shared" si="111"/>
        <v>0.5</v>
      </c>
      <c r="H87" s="23">
        <f t="shared" ref="H87:H88" si="112">$D87*G87</f>
        <v>0.65</v>
      </c>
      <c r="I87" s="13">
        <v>0.4</v>
      </c>
      <c r="J87" s="14">
        <f t="shared" si="39"/>
        <v>0.4</v>
      </c>
      <c r="K87" s="18">
        <f t="shared" si="99"/>
        <v>0.4</v>
      </c>
      <c r="L87" s="23">
        <f t="shared" ref="L87:L88" si="113">$D87*K87</f>
        <v>0.52</v>
      </c>
      <c r="M87" s="13">
        <v>0.2</v>
      </c>
      <c r="N87" s="14">
        <f t="shared" si="40"/>
        <v>0.2</v>
      </c>
      <c r="O87" s="18">
        <f t="shared" si="101"/>
        <v>0.2</v>
      </c>
      <c r="P87" s="23">
        <f t="shared" ref="P87:P88" si="114">$D87*O87</f>
        <v>0.26</v>
      </c>
      <c r="Q87" s="13">
        <v>4</v>
      </c>
      <c r="R87" s="14">
        <f t="shared" si="41"/>
        <v>4</v>
      </c>
      <c r="S87" s="18">
        <f t="shared" si="103"/>
        <v>4</v>
      </c>
      <c r="T87" s="23">
        <f t="shared" ref="T87:T88" si="115">$D87*S87</f>
        <v>5.2</v>
      </c>
      <c r="U87" s="13">
        <v>1</v>
      </c>
      <c r="V87" s="14">
        <f t="shared" si="42"/>
        <v>1</v>
      </c>
      <c r="W87" s="18">
        <f t="shared" si="105"/>
        <v>1</v>
      </c>
      <c r="X87" s="23">
        <f t="shared" ref="X87:X88" si="116">$D87*W87</f>
        <v>1.3</v>
      </c>
      <c r="Y87" s="13">
        <v>1.5</v>
      </c>
      <c r="Z87" s="14">
        <f t="shared" si="43"/>
        <v>1.5</v>
      </c>
      <c r="AA87" s="18">
        <f t="shared" si="107"/>
        <v>1.5</v>
      </c>
      <c r="AB87" s="23">
        <f t="shared" ref="AB87:AB88" si="117">$D87*AA87</f>
        <v>1.9500000000000002</v>
      </c>
    </row>
    <row r="88" spans="1:28" s="13" customFormat="1" x14ac:dyDescent="0.25">
      <c r="A88" s="21" t="str">
        <f>Specs!A88</f>
        <v>eGROUND_FUEL_DUFF_UPPER_PERCENT_COVER</v>
      </c>
      <c r="B88" s="5"/>
      <c r="C88" s="6"/>
      <c r="D88" s="7">
        <v>1.3</v>
      </c>
      <c r="E88" s="13">
        <v>70</v>
      </c>
      <c r="F88" s="14">
        <f t="shared" si="38"/>
        <v>70</v>
      </c>
      <c r="G88" s="18">
        <f t="shared" si="111"/>
        <v>70</v>
      </c>
      <c r="H88" s="23">
        <f t="shared" si="112"/>
        <v>91</v>
      </c>
      <c r="I88" s="13">
        <v>60</v>
      </c>
      <c r="J88" s="14">
        <f t="shared" si="39"/>
        <v>60</v>
      </c>
      <c r="K88" s="18">
        <f t="shared" si="99"/>
        <v>60</v>
      </c>
      <c r="L88" s="23">
        <f t="shared" si="113"/>
        <v>78</v>
      </c>
      <c r="M88" s="13">
        <v>70</v>
      </c>
      <c r="N88" s="14">
        <f t="shared" si="40"/>
        <v>70</v>
      </c>
      <c r="O88" s="18">
        <f t="shared" si="101"/>
        <v>70</v>
      </c>
      <c r="P88" s="23">
        <f t="shared" si="114"/>
        <v>91</v>
      </c>
      <c r="Q88" s="13">
        <v>100</v>
      </c>
      <c r="R88" s="14">
        <f t="shared" si="41"/>
        <v>100</v>
      </c>
      <c r="S88" s="18">
        <f t="shared" si="103"/>
        <v>100</v>
      </c>
      <c r="T88" s="23">
        <f t="shared" si="115"/>
        <v>130</v>
      </c>
      <c r="U88" s="13">
        <v>90</v>
      </c>
      <c r="V88" s="14">
        <f t="shared" si="42"/>
        <v>90</v>
      </c>
      <c r="W88" s="18">
        <f t="shared" si="105"/>
        <v>90</v>
      </c>
      <c r="X88" s="23">
        <f t="shared" si="116"/>
        <v>117</v>
      </c>
      <c r="Y88" s="13">
        <v>70</v>
      </c>
      <c r="Z88" s="14">
        <f t="shared" si="43"/>
        <v>70</v>
      </c>
      <c r="AA88" s="18">
        <f t="shared" si="107"/>
        <v>70</v>
      </c>
      <c r="AB88" s="23">
        <f t="shared" si="117"/>
        <v>91</v>
      </c>
    </row>
    <row r="89" spans="1:28" s="13" customFormat="1" x14ac:dyDescent="0.25">
      <c r="A89" s="21" t="str">
        <f>Specs!A89</f>
        <v>eGROUND_FUEL_BASAL_ACCUMULATION_DEPTH</v>
      </c>
      <c r="B89" s="5"/>
      <c r="C89" s="6"/>
      <c r="D89" s="7"/>
      <c r="F89" s="14">
        <f t="shared" si="38"/>
        <v>0</v>
      </c>
      <c r="G89" s="18">
        <f t="shared" ref="G89:H89" si="118">F89</f>
        <v>0</v>
      </c>
      <c r="H89" s="19">
        <f t="shared" si="118"/>
        <v>0</v>
      </c>
      <c r="J89" s="14">
        <f t="shared" si="39"/>
        <v>0</v>
      </c>
      <c r="K89" s="18">
        <f t="shared" si="99"/>
        <v>0</v>
      </c>
      <c r="L89" s="19">
        <f t="shared" ref="L89:L94" si="119">K89</f>
        <v>0</v>
      </c>
      <c r="N89" s="14">
        <f t="shared" si="40"/>
        <v>0</v>
      </c>
      <c r="O89" s="18">
        <f t="shared" si="101"/>
        <v>0</v>
      </c>
      <c r="P89" s="19">
        <f t="shared" ref="P89:P94" si="120">O89</f>
        <v>0</v>
      </c>
      <c r="R89" s="14">
        <f t="shared" si="41"/>
        <v>0</v>
      </c>
      <c r="S89" s="18">
        <f t="shared" si="103"/>
        <v>0</v>
      </c>
      <c r="T89" s="19">
        <f t="shared" ref="T89:T94" si="121">S89</f>
        <v>0</v>
      </c>
      <c r="V89" s="14">
        <f t="shared" si="42"/>
        <v>0</v>
      </c>
      <c r="W89" s="18">
        <f t="shared" si="105"/>
        <v>0</v>
      </c>
      <c r="X89" s="19">
        <f t="shared" ref="X89:X94" si="122">W89</f>
        <v>0</v>
      </c>
      <c r="Z89" s="14">
        <f t="shared" si="43"/>
        <v>0</v>
      </c>
      <c r="AA89" s="18">
        <f t="shared" si="107"/>
        <v>0</v>
      </c>
      <c r="AB89" s="19">
        <f t="shared" ref="AB89:AB94" si="123">AA89</f>
        <v>0</v>
      </c>
    </row>
    <row r="90" spans="1:28" s="13" customFormat="1" x14ac:dyDescent="0.25">
      <c r="A90" s="21" t="str">
        <f>Specs!A90</f>
        <v>eGROUND_FUEL_BASAL_ACCUMULATION_NUMBER_PER_UNIT_AREA</v>
      </c>
      <c r="B90" s="5"/>
      <c r="C90" s="6"/>
      <c r="D90" s="7"/>
      <c r="F90" s="14">
        <f t="shared" si="38"/>
        <v>0</v>
      </c>
      <c r="G90" s="18">
        <f t="shared" ref="G90:H90" si="124">F90</f>
        <v>0</v>
      </c>
      <c r="H90" s="19">
        <f t="shared" si="124"/>
        <v>0</v>
      </c>
      <c r="J90" s="14">
        <f t="shared" si="39"/>
        <v>0</v>
      </c>
      <c r="K90" s="18">
        <f t="shared" si="99"/>
        <v>0</v>
      </c>
      <c r="L90" s="19">
        <f t="shared" si="119"/>
        <v>0</v>
      </c>
      <c r="N90" s="14">
        <f t="shared" si="40"/>
        <v>0</v>
      </c>
      <c r="O90" s="18">
        <f t="shared" si="101"/>
        <v>0</v>
      </c>
      <c r="P90" s="19">
        <f t="shared" si="120"/>
        <v>0</v>
      </c>
      <c r="R90" s="14">
        <f t="shared" si="41"/>
        <v>0</v>
      </c>
      <c r="S90" s="18">
        <f t="shared" si="103"/>
        <v>0</v>
      </c>
      <c r="T90" s="19">
        <f t="shared" si="121"/>
        <v>0</v>
      </c>
      <c r="V90" s="14">
        <f t="shared" si="42"/>
        <v>0</v>
      </c>
      <c r="W90" s="18">
        <f t="shared" si="105"/>
        <v>0</v>
      </c>
      <c r="X90" s="19">
        <f t="shared" si="122"/>
        <v>0</v>
      </c>
      <c r="Z90" s="14">
        <f t="shared" si="43"/>
        <v>0</v>
      </c>
      <c r="AA90" s="18">
        <f t="shared" si="107"/>
        <v>0</v>
      </c>
      <c r="AB90" s="19">
        <f t="shared" si="123"/>
        <v>0</v>
      </c>
    </row>
    <row r="91" spans="1:28" s="13" customFormat="1" x14ac:dyDescent="0.25">
      <c r="A91" s="21" t="str">
        <f>Specs!A91</f>
        <v>eGROUND_FUEL_BASAL_ACCUMULATION_RADIUS</v>
      </c>
      <c r="B91" s="5"/>
      <c r="C91" s="6"/>
      <c r="D91" s="7"/>
      <c r="F91" s="14">
        <f t="shared" si="38"/>
        <v>0</v>
      </c>
      <c r="G91" s="18">
        <f t="shared" ref="G91:H91" si="125">F91</f>
        <v>0</v>
      </c>
      <c r="H91" s="19">
        <f t="shared" si="125"/>
        <v>0</v>
      </c>
      <c r="J91" s="14">
        <f t="shared" si="39"/>
        <v>0</v>
      </c>
      <c r="K91" s="18">
        <f t="shared" si="99"/>
        <v>0</v>
      </c>
      <c r="L91" s="19">
        <f t="shared" si="119"/>
        <v>0</v>
      </c>
      <c r="N91" s="14">
        <f t="shared" si="40"/>
        <v>0</v>
      </c>
      <c r="O91" s="18">
        <f t="shared" si="101"/>
        <v>0</v>
      </c>
      <c r="P91" s="19">
        <f t="shared" si="120"/>
        <v>0</v>
      </c>
      <c r="R91" s="14">
        <f t="shared" si="41"/>
        <v>0</v>
      </c>
      <c r="S91" s="18">
        <f t="shared" si="103"/>
        <v>0</v>
      </c>
      <c r="T91" s="19">
        <f t="shared" si="121"/>
        <v>0</v>
      </c>
      <c r="V91" s="14">
        <f t="shared" si="42"/>
        <v>0</v>
      </c>
      <c r="W91" s="18">
        <f t="shared" si="105"/>
        <v>0</v>
      </c>
      <c r="X91" s="19">
        <f t="shared" si="122"/>
        <v>0</v>
      </c>
      <c r="Z91" s="14">
        <f t="shared" si="43"/>
        <v>0</v>
      </c>
      <c r="AA91" s="18">
        <f t="shared" si="107"/>
        <v>0</v>
      </c>
      <c r="AB91" s="19">
        <f t="shared" si="123"/>
        <v>0</v>
      </c>
    </row>
    <row r="92" spans="1:28" s="13" customFormat="1" x14ac:dyDescent="0.25">
      <c r="A92" s="21" t="str">
        <f>Specs!A92</f>
        <v>eGROUND_FUEL_SQUIRREL_MIDDENS_DEPTH</v>
      </c>
      <c r="B92" s="5"/>
      <c r="C92" s="6"/>
      <c r="D92" s="7"/>
      <c r="F92" s="14">
        <f t="shared" si="38"/>
        <v>0</v>
      </c>
      <c r="G92" s="18">
        <f t="shared" ref="G92:H92" si="126">F92</f>
        <v>0</v>
      </c>
      <c r="H92" s="19">
        <f t="shared" si="126"/>
        <v>0</v>
      </c>
      <c r="J92" s="14">
        <f t="shared" si="39"/>
        <v>0</v>
      </c>
      <c r="K92" s="18">
        <f t="shared" si="99"/>
        <v>0</v>
      </c>
      <c r="L92" s="19">
        <f t="shared" si="119"/>
        <v>0</v>
      </c>
      <c r="N92" s="14">
        <f t="shared" si="40"/>
        <v>0</v>
      </c>
      <c r="O92" s="18">
        <f t="shared" si="101"/>
        <v>0</v>
      </c>
      <c r="P92" s="19">
        <f t="shared" si="120"/>
        <v>0</v>
      </c>
      <c r="Q92" s="13">
        <v>18</v>
      </c>
      <c r="R92" s="14">
        <f t="shared" si="41"/>
        <v>18</v>
      </c>
      <c r="S92" s="18">
        <f t="shared" si="103"/>
        <v>18</v>
      </c>
      <c r="T92" s="19">
        <f t="shared" si="121"/>
        <v>18</v>
      </c>
      <c r="V92" s="14">
        <f t="shared" si="42"/>
        <v>0</v>
      </c>
      <c r="W92" s="18">
        <f t="shared" si="105"/>
        <v>0</v>
      </c>
      <c r="X92" s="19">
        <f t="shared" si="122"/>
        <v>0</v>
      </c>
      <c r="Z92" s="14">
        <f t="shared" si="43"/>
        <v>0</v>
      </c>
      <c r="AA92" s="18">
        <f t="shared" si="107"/>
        <v>0</v>
      </c>
      <c r="AB92" s="19">
        <f t="shared" si="123"/>
        <v>0</v>
      </c>
    </row>
    <row r="93" spans="1:28" s="13" customFormat="1" x14ac:dyDescent="0.25">
      <c r="A93" s="21" t="str">
        <f>Specs!A93</f>
        <v>eGROUND_FUEL_SQUIRREL_MIDDENS_NUMBER_PER_UNIT_AREA</v>
      </c>
      <c r="B93" s="5"/>
      <c r="C93" s="6"/>
      <c r="D93" s="7"/>
      <c r="F93" s="14">
        <f t="shared" ref="F93:H94" si="127">E93</f>
        <v>0</v>
      </c>
      <c r="G93" s="18">
        <f t="shared" si="127"/>
        <v>0</v>
      </c>
      <c r="H93" s="19">
        <f t="shared" si="127"/>
        <v>0</v>
      </c>
      <c r="J93" s="14">
        <f t="shared" ref="J93:J94" si="128">I93</f>
        <v>0</v>
      </c>
      <c r="K93" s="18">
        <f t="shared" si="99"/>
        <v>0</v>
      </c>
      <c r="L93" s="19">
        <f t="shared" si="119"/>
        <v>0</v>
      </c>
      <c r="N93" s="14">
        <f t="shared" ref="N93:N94" si="129">M93</f>
        <v>0</v>
      </c>
      <c r="O93" s="18">
        <f t="shared" si="101"/>
        <v>0</v>
      </c>
      <c r="P93" s="19">
        <f t="shared" si="120"/>
        <v>0</v>
      </c>
      <c r="Q93" s="13">
        <v>1</v>
      </c>
      <c r="R93" s="14">
        <f t="shared" ref="R93:R94" si="130">Q93</f>
        <v>1</v>
      </c>
      <c r="S93" s="18">
        <f t="shared" si="103"/>
        <v>1</v>
      </c>
      <c r="T93" s="19">
        <f t="shared" si="121"/>
        <v>1</v>
      </c>
      <c r="V93" s="14">
        <f t="shared" ref="V93:V94" si="131">U93</f>
        <v>0</v>
      </c>
      <c r="W93" s="18">
        <f t="shared" si="105"/>
        <v>0</v>
      </c>
      <c r="X93" s="19">
        <f t="shared" si="122"/>
        <v>0</v>
      </c>
      <c r="Z93" s="14">
        <f t="shared" ref="Z93:Z94" si="132">Y93</f>
        <v>0</v>
      </c>
      <c r="AA93" s="18">
        <f t="shared" si="107"/>
        <v>0</v>
      </c>
      <c r="AB93" s="19">
        <f t="shared" si="123"/>
        <v>0</v>
      </c>
    </row>
    <row r="94" spans="1:28" s="13" customFormat="1" x14ac:dyDescent="0.25">
      <c r="A94" s="21" t="str">
        <f>Specs!A94</f>
        <v>eGROUND_FUEL_SQUIRREL_MIDDENS_RADIUS</v>
      </c>
      <c r="B94" s="5"/>
      <c r="C94" s="6"/>
      <c r="D94" s="7"/>
      <c r="F94" s="14">
        <f t="shared" si="127"/>
        <v>0</v>
      </c>
      <c r="G94" s="18">
        <f t="shared" si="127"/>
        <v>0</v>
      </c>
      <c r="H94" s="19">
        <f t="shared" si="127"/>
        <v>0</v>
      </c>
      <c r="J94" s="14">
        <f t="shared" si="128"/>
        <v>0</v>
      </c>
      <c r="K94" s="18">
        <f t="shared" si="99"/>
        <v>0</v>
      </c>
      <c r="L94" s="19">
        <f t="shared" si="119"/>
        <v>0</v>
      </c>
      <c r="N94" s="14">
        <f t="shared" si="129"/>
        <v>0</v>
      </c>
      <c r="O94" s="18">
        <f t="shared" si="101"/>
        <v>0</v>
      </c>
      <c r="P94" s="19">
        <f t="shared" si="120"/>
        <v>0</v>
      </c>
      <c r="Q94" s="13">
        <v>5</v>
      </c>
      <c r="R94" s="14">
        <f t="shared" si="130"/>
        <v>5</v>
      </c>
      <c r="S94" s="18">
        <f t="shared" si="103"/>
        <v>5</v>
      </c>
      <c r="T94" s="19">
        <f t="shared" si="121"/>
        <v>5</v>
      </c>
      <c r="V94" s="14">
        <f t="shared" si="131"/>
        <v>0</v>
      </c>
      <c r="W94" s="18">
        <f t="shared" si="105"/>
        <v>0</v>
      </c>
      <c r="X94" s="19">
        <f t="shared" si="122"/>
        <v>0</v>
      </c>
      <c r="Z94" s="14">
        <f t="shared" si="132"/>
        <v>0</v>
      </c>
      <c r="AA94" s="18">
        <f t="shared" si="107"/>
        <v>0</v>
      </c>
      <c r="AB94" s="19">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8"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53</v>
      </c>
      <c r="B1" t="s">
        <v>39</v>
      </c>
      <c r="C1" t="s">
        <v>261</v>
      </c>
      <c r="D1" t="s">
        <v>262</v>
      </c>
      <c r="E1" t="s">
        <v>263</v>
      </c>
      <c r="F1" t="s">
        <v>264</v>
      </c>
      <c r="G1" t="s">
        <v>265</v>
      </c>
      <c r="H1" t="s">
        <v>266</v>
      </c>
      <c r="I1" t="s">
        <v>267</v>
      </c>
      <c r="J1" t="s">
        <v>268</v>
      </c>
      <c r="K1" t="s">
        <v>269</v>
      </c>
      <c r="L1" t="s">
        <v>40</v>
      </c>
      <c r="M1" t="s">
        <v>270</v>
      </c>
      <c r="N1" t="s">
        <v>271</v>
      </c>
      <c r="O1" t="s">
        <v>272</v>
      </c>
      <c r="P1" t="s">
        <v>273</v>
      </c>
      <c r="Q1" t="s">
        <v>274</v>
      </c>
      <c r="R1" t="s">
        <v>275</v>
      </c>
      <c r="S1" t="s">
        <v>276</v>
      </c>
      <c r="T1" t="s">
        <v>277</v>
      </c>
      <c r="U1" t="s">
        <v>278</v>
      </c>
      <c r="V1" t="s">
        <v>41</v>
      </c>
      <c r="W1" t="s">
        <v>279</v>
      </c>
      <c r="X1" t="s">
        <v>280</v>
      </c>
      <c r="Y1" t="s">
        <v>281</v>
      </c>
      <c r="Z1" t="s">
        <v>282</v>
      </c>
      <c r="AA1" t="s">
        <v>283</v>
      </c>
      <c r="AB1" t="s">
        <v>284</v>
      </c>
      <c r="AC1" t="s">
        <v>285</v>
      </c>
      <c r="AD1" t="s">
        <v>286</v>
      </c>
      <c r="AE1" t="s">
        <v>287</v>
      </c>
      <c r="AF1" t="s">
        <v>46</v>
      </c>
      <c r="AG1" t="s">
        <v>288</v>
      </c>
      <c r="AH1" t="s">
        <v>289</v>
      </c>
      <c r="AI1" t="s">
        <v>290</v>
      </c>
      <c r="AJ1" t="s">
        <v>291</v>
      </c>
      <c r="AK1" t="s">
        <v>292</v>
      </c>
      <c r="AL1" t="s">
        <v>293</v>
      </c>
      <c r="AM1" t="s">
        <v>294</v>
      </c>
      <c r="AN1" t="s">
        <v>295</v>
      </c>
      <c r="AO1" t="s">
        <v>296</v>
      </c>
      <c r="AP1" t="s">
        <v>47</v>
      </c>
      <c r="AQ1" t="s">
        <v>297</v>
      </c>
      <c r="AR1" t="s">
        <v>298</v>
      </c>
      <c r="AS1" t="s">
        <v>299</v>
      </c>
      <c r="AT1" t="s">
        <v>300</v>
      </c>
      <c r="AU1" t="s">
        <v>301</v>
      </c>
      <c r="AV1" t="s">
        <v>302</v>
      </c>
      <c r="AW1" t="s">
        <v>303</v>
      </c>
      <c r="AX1" t="s">
        <v>304</v>
      </c>
      <c r="AY1" t="s">
        <v>305</v>
      </c>
      <c r="AZ1" t="s">
        <v>52</v>
      </c>
      <c r="BA1" t="s">
        <v>306</v>
      </c>
      <c r="BB1" t="s">
        <v>307</v>
      </c>
      <c r="BC1" t="s">
        <v>308</v>
      </c>
      <c r="BD1" t="s">
        <v>309</v>
      </c>
      <c r="BE1" t="s">
        <v>310</v>
      </c>
      <c r="BF1" t="s">
        <v>311</v>
      </c>
      <c r="BG1" t="s">
        <v>312</v>
      </c>
      <c r="BH1" t="s">
        <v>313</v>
      </c>
      <c r="BI1" t="s">
        <v>314</v>
      </c>
    </row>
    <row r="2" spans="1:61" x14ac:dyDescent="0.25">
      <c r="A2" s="21" t="str">
        <f>Specs!A3</f>
        <v>eCANOPY_TREES_TOTAL_PERCENT_COVER</v>
      </c>
      <c r="B2">
        <f>LowExpected!E3</f>
        <v>40</v>
      </c>
      <c r="C2">
        <f>LowExpected!F3</f>
        <v>36</v>
      </c>
      <c r="D2">
        <f>LowExpected!G3</f>
        <v>34.199999999999996</v>
      </c>
      <c r="E2">
        <f>LowExpected!H3</f>
        <v>34.199999999999996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68.399999999999991</v>
      </c>
      <c r="AI2">
        <f>LowExpected!T3</f>
        <v>68.399999999999991</v>
      </c>
      <c r="AJ2">
        <f>ModExpected!R3</f>
        <v>48</v>
      </c>
      <c r="AK2">
        <f>ModExpected!S3</f>
        <v>43.2</v>
      </c>
      <c r="AL2">
        <f>ModExpected!T3</f>
        <v>43.2</v>
      </c>
      <c r="AM2">
        <f>HighExpected!R3</f>
        <v>20</v>
      </c>
      <c r="AN2">
        <f>HighExpected!S3</f>
        <v>18</v>
      </c>
      <c r="AO2">
        <f>HighExpected!T3</f>
        <v>18</v>
      </c>
      <c r="AP2">
        <f>LowExpected!U3</f>
        <v>85</v>
      </c>
      <c r="AQ2">
        <f>LowExpected!V3</f>
        <v>76.5</v>
      </c>
      <c r="AR2">
        <f>LowExpected!W3</f>
        <v>72.674999999999997</v>
      </c>
      <c r="AS2">
        <f>LowExpected!X3</f>
        <v>72.674999999999997</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51.3</v>
      </c>
      <c r="BC2">
        <f>LowExpected!AB3</f>
        <v>51.3</v>
      </c>
      <c r="BD2">
        <f>ModExpected!Z3</f>
        <v>36</v>
      </c>
      <c r="BE2">
        <f>ModExpected!AA3</f>
        <v>32.4</v>
      </c>
      <c r="BF2">
        <f>ModExpected!AB3</f>
        <v>32.4</v>
      </c>
      <c r="BG2">
        <f>HighExpected!Z3</f>
        <v>15</v>
      </c>
      <c r="BH2">
        <f>HighExpected!AA3</f>
        <v>13.5</v>
      </c>
      <c r="BI2">
        <f>HighExpected!AB3</f>
        <v>13.5</v>
      </c>
    </row>
    <row r="3" spans="1:61" x14ac:dyDescent="0.25">
      <c r="A3" s="21"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s="21" t="str">
        <f>Specs!A5</f>
        <v>eCANOPY_TREES_OVERSTORY_HEIGHT_TO_LIVE_CROWN</v>
      </c>
      <c r="B4">
        <f>LowExpected!E5</f>
        <v>20</v>
      </c>
      <c r="C4">
        <f>LowExpected!F5</f>
        <v>22</v>
      </c>
      <c r="D4">
        <f>LowExpected!G5</f>
        <v>22</v>
      </c>
      <c r="E4">
        <f>LowExpected!H5</f>
        <v>22</v>
      </c>
      <c r="F4">
        <f>ModExpected!F5</f>
        <v>24</v>
      </c>
      <c r="G4">
        <f>ModExpected!G5</f>
        <v>24</v>
      </c>
      <c r="H4">
        <f>ModExpected!H5</f>
        <v>24</v>
      </c>
      <c r="I4">
        <f>HighExpected!F5</f>
        <v>26</v>
      </c>
      <c r="J4">
        <f>HighExpected!G5</f>
        <v>26</v>
      </c>
      <c r="K4">
        <f>HighExpected!H5</f>
        <v>26</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4.4000000000000004</v>
      </c>
      <c r="AI4">
        <f>LowExpected!T5</f>
        <v>4.4000000000000004</v>
      </c>
      <c r="AJ4">
        <f>ModExpected!R5</f>
        <v>4.8</v>
      </c>
      <c r="AK4">
        <f>ModExpected!S5</f>
        <v>4.8</v>
      </c>
      <c r="AL4">
        <f>ModExpected!T5</f>
        <v>4.8</v>
      </c>
      <c r="AM4">
        <f>HighExpected!R5</f>
        <v>5.2</v>
      </c>
      <c r="AN4">
        <f>HighExpected!S5</f>
        <v>5.2</v>
      </c>
      <c r="AO4">
        <f>HighExpected!T5</f>
        <v>5.2</v>
      </c>
      <c r="AP4">
        <f>LowExpected!U5</f>
        <v>20</v>
      </c>
      <c r="AQ4">
        <f>LowExpected!V5</f>
        <v>22</v>
      </c>
      <c r="AR4">
        <f>LowExpected!W5</f>
        <v>22</v>
      </c>
      <c r="AS4">
        <f>LowExpected!X5</f>
        <v>22</v>
      </c>
      <c r="AT4">
        <f>ModExpected!V5</f>
        <v>24</v>
      </c>
      <c r="AU4">
        <f>ModExpected!W5</f>
        <v>24</v>
      </c>
      <c r="AV4">
        <f>ModExpected!X5</f>
        <v>24</v>
      </c>
      <c r="AW4">
        <f>HighExpected!V5</f>
        <v>26</v>
      </c>
      <c r="AX4">
        <f>HighExpected!W5</f>
        <v>26</v>
      </c>
      <c r="AY4">
        <f>HighExpected!X5</f>
        <v>26</v>
      </c>
      <c r="AZ4">
        <f>LowExpected!Y5</f>
        <v>55</v>
      </c>
      <c r="BA4">
        <f>LowExpected!Z5</f>
        <v>60.500000000000007</v>
      </c>
      <c r="BB4">
        <f>LowExpected!AA5</f>
        <v>60.500000000000007</v>
      </c>
      <c r="BC4">
        <f>LowExpected!AB5</f>
        <v>60.500000000000007</v>
      </c>
      <c r="BD4">
        <f>ModExpected!Z5</f>
        <v>66</v>
      </c>
      <c r="BE4">
        <f>ModExpected!AA5</f>
        <v>66</v>
      </c>
      <c r="BF4">
        <f>ModExpected!AB5</f>
        <v>66</v>
      </c>
      <c r="BG4">
        <f>HighExpected!Z5</f>
        <v>71.5</v>
      </c>
      <c r="BH4">
        <f>HighExpected!AA5</f>
        <v>71.5</v>
      </c>
      <c r="BI4">
        <f>HighExpected!AB5</f>
        <v>71.5</v>
      </c>
    </row>
    <row r="5" spans="1:61" x14ac:dyDescent="0.25">
      <c r="A5" s="21"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s="21" t="str">
        <f>Specs!A7</f>
        <v>eCANOPY_TREES_OVERSTORY_PERCENT_COVER</v>
      </c>
      <c r="B6">
        <f>LowExpected!E7</f>
        <v>40</v>
      </c>
      <c r="C6">
        <f>LowExpected!F7</f>
        <v>36</v>
      </c>
      <c r="D6">
        <f>LowExpected!G7</f>
        <v>34.199999999999996</v>
      </c>
      <c r="E6">
        <f>LowExpected!H7</f>
        <v>34.199999999999996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68.399999999999991</v>
      </c>
      <c r="AI6">
        <f>LowExpected!T7</f>
        <v>68.399999999999991</v>
      </c>
      <c r="AJ6">
        <f>ModExpected!R7</f>
        <v>48</v>
      </c>
      <c r="AK6">
        <f>ModExpected!S7</f>
        <v>43.2</v>
      </c>
      <c r="AL6">
        <f>ModExpected!T7</f>
        <v>43.2</v>
      </c>
      <c r="AM6">
        <f>HighExpected!R7</f>
        <v>20</v>
      </c>
      <c r="AN6">
        <f>HighExpected!S7</f>
        <v>18</v>
      </c>
      <c r="AO6">
        <f>HighExpected!T7</f>
        <v>18</v>
      </c>
      <c r="AP6">
        <f>LowExpected!U7</f>
        <v>50</v>
      </c>
      <c r="AQ6">
        <f>LowExpected!V7</f>
        <v>45</v>
      </c>
      <c r="AR6">
        <f>LowExpected!W7</f>
        <v>42.75</v>
      </c>
      <c r="AS6">
        <f>LowExpected!X7</f>
        <v>42.75</v>
      </c>
      <c r="AT6">
        <f>ModExpected!V7</f>
        <v>30</v>
      </c>
      <c r="AU6">
        <f>ModExpected!W7</f>
        <v>27</v>
      </c>
      <c r="AV6">
        <f>ModExpected!X7</f>
        <v>27</v>
      </c>
      <c r="AW6">
        <f>HighExpected!V7</f>
        <v>12.5</v>
      </c>
      <c r="AX6">
        <f>HighExpected!W7</f>
        <v>11.25</v>
      </c>
      <c r="AY6">
        <f>HighExpected!X7</f>
        <v>11.25</v>
      </c>
      <c r="AZ6">
        <f>LowExpected!Y7</f>
        <v>50</v>
      </c>
      <c r="BA6">
        <f>LowExpected!Z7</f>
        <v>45</v>
      </c>
      <c r="BB6">
        <f>LowExpected!AA7</f>
        <v>42.75</v>
      </c>
      <c r="BC6">
        <f>LowExpected!AB7</f>
        <v>42.75</v>
      </c>
      <c r="BD6">
        <f>ModExpected!Z7</f>
        <v>30</v>
      </c>
      <c r="BE6">
        <f>ModExpected!AA7</f>
        <v>27</v>
      </c>
      <c r="BF6">
        <f>ModExpected!AB7</f>
        <v>27</v>
      </c>
      <c r="BG6">
        <f>HighExpected!Z7</f>
        <v>12.5</v>
      </c>
      <c r="BH6">
        <f>HighExpected!AA7</f>
        <v>11.25</v>
      </c>
      <c r="BI6">
        <f>HighExpected!AB7</f>
        <v>11.25</v>
      </c>
    </row>
    <row r="7" spans="1:61" x14ac:dyDescent="0.25">
      <c r="A7" s="21" t="str">
        <f>Specs!A8</f>
        <v>eCANOPY_TREES_OVERSTORY_STEM_DENSITY</v>
      </c>
      <c r="B7">
        <f>LowExpected!E8</f>
        <v>12</v>
      </c>
      <c r="C7">
        <f>LowExpected!F8</f>
        <v>10.8</v>
      </c>
      <c r="D7">
        <f>LowExpected!G8</f>
        <v>10.26</v>
      </c>
      <c r="E7">
        <f>LowExpected!H8</f>
        <v>10.26</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2992.5</v>
      </c>
      <c r="AI7">
        <f>LowExpected!T8</f>
        <v>2992.5</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38.475000000000001</v>
      </c>
      <c r="AS7">
        <f>LowExpected!X8</f>
        <v>38.475000000000001</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85.5</v>
      </c>
      <c r="BC7">
        <f>LowExpected!AB8</f>
        <v>85.5</v>
      </c>
      <c r="BD7">
        <f>ModExpected!Z8</f>
        <v>60</v>
      </c>
      <c r="BE7">
        <f>ModExpected!AA8</f>
        <v>54</v>
      </c>
      <c r="BF7">
        <f>ModExpected!AB8</f>
        <v>54</v>
      </c>
      <c r="BG7">
        <f>HighExpected!Z8</f>
        <v>25</v>
      </c>
      <c r="BH7">
        <f>HighExpected!AA8</f>
        <v>22.5</v>
      </c>
      <c r="BI7">
        <f>HighExpected!AB8</f>
        <v>22.5</v>
      </c>
    </row>
    <row r="8" spans="1:61" x14ac:dyDescent="0.25">
      <c r="A8" s="21"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s="21"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13</v>
      </c>
      <c r="AX9">
        <f>HighExpected!W10</f>
        <v>13</v>
      </c>
      <c r="AY9">
        <f>HighExpected!X10</f>
        <v>13</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s="21"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s="21"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42.75</v>
      </c>
      <c r="AS11">
        <f>LowExpected!X12</f>
        <v>42.75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s="21"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128.25</v>
      </c>
      <c r="AS12">
        <f>LowExpected!X13</f>
        <v>128.25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s="21"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s="21"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v>
      </c>
      <c r="AR14">
        <f>LowExpected!W15</f>
        <v>2</v>
      </c>
      <c r="AS14">
        <f>LowExpected!X15</f>
        <v>2</v>
      </c>
      <c r="AT14">
        <f>ModExpected!V15</f>
        <v>2</v>
      </c>
      <c r="AU14">
        <f>ModExpected!W15</f>
        <v>2</v>
      </c>
      <c r="AV14">
        <f>ModExpected!X15</f>
        <v>2</v>
      </c>
      <c r="AW14">
        <f>HighExpected!V15</f>
        <v>2</v>
      </c>
      <c r="AX14">
        <f>HighExpected!W15</f>
        <v>2</v>
      </c>
      <c r="AY14">
        <f>HighExpected!X15</f>
        <v>2</v>
      </c>
      <c r="AZ14">
        <f>LowExpected!Y15</f>
        <v>2</v>
      </c>
      <c r="BA14">
        <f>LowExpected!Z15</f>
        <v>2</v>
      </c>
      <c r="BB14">
        <f>LowExpected!AA15</f>
        <v>2</v>
      </c>
      <c r="BC14">
        <f>LowExpected!AB15</f>
        <v>2</v>
      </c>
      <c r="BD14">
        <f>ModExpected!Z15</f>
        <v>2</v>
      </c>
      <c r="BE14">
        <f>ModExpected!AA15</f>
        <v>2</v>
      </c>
      <c r="BF14">
        <f>ModExpected!AB15</f>
        <v>2</v>
      </c>
      <c r="BG14">
        <f>HighExpected!Z15</f>
        <v>2</v>
      </c>
      <c r="BH14">
        <f>HighExpected!AA15</f>
        <v>2</v>
      </c>
      <c r="BI14">
        <f>HighExpected!AB15</f>
        <v>2</v>
      </c>
    </row>
    <row r="15" spans="1:61" x14ac:dyDescent="0.25">
      <c r="A15" s="21"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s="21"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2.4000000000000004</v>
      </c>
      <c r="AH16">
        <f>LowExpected!S17</f>
        <v>2.4000000000000004</v>
      </c>
      <c r="AI16">
        <f>LowExpected!T17</f>
        <v>2.4000000000000004</v>
      </c>
      <c r="AJ16">
        <f>ModExpected!R17</f>
        <v>3</v>
      </c>
      <c r="AK16">
        <f>ModExpected!S17</f>
        <v>3</v>
      </c>
      <c r="AL16">
        <f>ModExpected!T17</f>
        <v>3</v>
      </c>
      <c r="AM16">
        <f>HighExpected!R17</f>
        <v>3</v>
      </c>
      <c r="AN16">
        <f>HighExpected!S17</f>
        <v>0</v>
      </c>
      <c r="AO16">
        <f>HighExpected!T17</f>
        <v>0</v>
      </c>
      <c r="AP16">
        <f>LowExpected!U17</f>
        <v>30</v>
      </c>
      <c r="AQ16">
        <f>LowExpected!V17</f>
        <v>24</v>
      </c>
      <c r="AR16">
        <f>LowExpected!W17</f>
        <v>24</v>
      </c>
      <c r="AS16">
        <f>LowExpected!X17</f>
        <v>24</v>
      </c>
      <c r="AT16">
        <f>ModExpected!V17</f>
        <v>30</v>
      </c>
      <c r="AU16">
        <f>ModExpected!W17</f>
        <v>30</v>
      </c>
      <c r="AV16">
        <f>ModExpected!X17</f>
        <v>30</v>
      </c>
      <c r="AW16">
        <f>HighExpected!V17</f>
        <v>30</v>
      </c>
      <c r="AX16">
        <f>HighExpected!W17</f>
        <v>0</v>
      </c>
      <c r="AY16">
        <f>HighExpected!X17</f>
        <v>0</v>
      </c>
      <c r="AZ16">
        <f>LowExpected!Y17</f>
        <v>5</v>
      </c>
      <c r="BA16">
        <f>LowExpected!Z17</f>
        <v>4</v>
      </c>
      <c r="BB16">
        <f>LowExpected!AA17</f>
        <v>4</v>
      </c>
      <c r="BC16">
        <f>LowExpected!AB17</f>
        <v>4</v>
      </c>
      <c r="BD16">
        <f>ModExpected!Z17</f>
        <v>5</v>
      </c>
      <c r="BE16">
        <f>ModExpected!AA17</f>
        <v>5</v>
      </c>
      <c r="BF16">
        <f>ModExpected!AB17</f>
        <v>5</v>
      </c>
      <c r="BG16">
        <f>HighExpected!Z17</f>
        <v>5</v>
      </c>
      <c r="BH16">
        <f>HighExpected!AA17</f>
        <v>0</v>
      </c>
      <c r="BI16">
        <f>HighExpected!AB17</f>
        <v>0</v>
      </c>
    </row>
    <row r="17" spans="1:61" x14ac:dyDescent="0.25">
      <c r="A17" s="21"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800</v>
      </c>
      <c r="AH17">
        <f>LowExpected!S18</f>
        <v>800</v>
      </c>
      <c r="AI17">
        <f>LowExpected!T18</f>
        <v>800</v>
      </c>
      <c r="AJ17">
        <f>ModExpected!R18</f>
        <v>1000</v>
      </c>
      <c r="AK17">
        <f>ModExpected!S18</f>
        <v>1000</v>
      </c>
      <c r="AL17">
        <f>ModExpected!T18</f>
        <v>1000</v>
      </c>
      <c r="AM17">
        <f>HighExpected!R18</f>
        <v>1000</v>
      </c>
      <c r="AN17">
        <f>HighExpected!S18</f>
        <v>0</v>
      </c>
      <c r="AO17">
        <f>HighExpected!T18</f>
        <v>0</v>
      </c>
      <c r="AP17">
        <f>LowExpected!U18</f>
        <v>1000</v>
      </c>
      <c r="AQ17">
        <f>LowExpected!V18</f>
        <v>800</v>
      </c>
      <c r="AR17">
        <f>LowExpected!W18</f>
        <v>800</v>
      </c>
      <c r="AS17">
        <f>LowExpected!X18</f>
        <v>800</v>
      </c>
      <c r="AT17">
        <f>ModExpected!V18</f>
        <v>1000</v>
      </c>
      <c r="AU17">
        <f>ModExpected!W18</f>
        <v>1000</v>
      </c>
      <c r="AV17">
        <f>ModExpected!X18</f>
        <v>1000</v>
      </c>
      <c r="AW17">
        <f>HighExpected!V18</f>
        <v>1000</v>
      </c>
      <c r="AX17">
        <f>HighExpected!W18</f>
        <v>0</v>
      </c>
      <c r="AY17">
        <f>HighExpected!X18</f>
        <v>0</v>
      </c>
      <c r="AZ17">
        <f>LowExpected!Y18</f>
        <v>25</v>
      </c>
      <c r="BA17">
        <f>LowExpected!Z18</f>
        <v>20</v>
      </c>
      <c r="BB17">
        <f>LowExpected!AA18</f>
        <v>20</v>
      </c>
      <c r="BC17">
        <f>LowExpected!AB18</f>
        <v>20</v>
      </c>
      <c r="BD17">
        <f>ModExpected!Z18</f>
        <v>25</v>
      </c>
      <c r="BE17">
        <f>ModExpected!AA18</f>
        <v>25</v>
      </c>
      <c r="BF17">
        <f>ModExpected!AB18</f>
        <v>25</v>
      </c>
      <c r="BG17">
        <f>HighExpected!Z18</f>
        <v>25</v>
      </c>
      <c r="BH17">
        <f>HighExpected!AA18</f>
        <v>0</v>
      </c>
      <c r="BI17">
        <f>HighExpected!AB18</f>
        <v>0</v>
      </c>
    </row>
    <row r="18" spans="1:61" x14ac:dyDescent="0.25">
      <c r="A18" s="21" t="str">
        <f>Specs!A19</f>
        <v>eCANOPY_SNAGS_CLASS_1_ALL_OTHERS_DIAMETER</v>
      </c>
      <c r="B18">
        <f>LowExpected!E19</f>
        <v>0</v>
      </c>
      <c r="C18">
        <f>LowExpected!F19</f>
        <v>0</v>
      </c>
      <c r="D18">
        <f>LowExpected!G19</f>
        <v>9.6</v>
      </c>
      <c r="E18">
        <f>LowExpected!H19</f>
        <v>9.6</v>
      </c>
      <c r="F18">
        <f>ModExpected!F19</f>
        <v>0</v>
      </c>
      <c r="G18">
        <f>ModExpected!G19</f>
        <v>20</v>
      </c>
      <c r="H18">
        <f>ModExpected!H19</f>
        <v>20</v>
      </c>
      <c r="I18">
        <f>HighExpected!F19</f>
        <v>0</v>
      </c>
      <c r="J18">
        <f>HighExpected!G19</f>
        <v>9.6</v>
      </c>
      <c r="K18">
        <f>HighExpected!H19</f>
        <v>9.6</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2.9</v>
      </c>
      <c r="AJ18">
        <f>ModExpected!R19</f>
        <v>3.5</v>
      </c>
      <c r="AK18">
        <f>ModExpected!S19</f>
        <v>4</v>
      </c>
      <c r="AL18">
        <f>ModExpected!T19</f>
        <v>4</v>
      </c>
      <c r="AM18">
        <f>HighExpected!R19</f>
        <v>3.5</v>
      </c>
      <c r="AN18">
        <f>HighExpected!S19</f>
        <v>2.9</v>
      </c>
      <c r="AO18">
        <f>HighExpected!T19</f>
        <v>2.9</v>
      </c>
      <c r="AP18">
        <f>LowExpected!U19</f>
        <v>13</v>
      </c>
      <c r="AQ18">
        <f>LowExpected!V19</f>
        <v>13</v>
      </c>
      <c r="AR18">
        <f>LowExpected!W19</f>
        <v>9</v>
      </c>
      <c r="AS18">
        <f>LowExpected!X19</f>
        <v>9</v>
      </c>
      <c r="AT18">
        <f>ModExpected!V19</f>
        <v>13</v>
      </c>
      <c r="AU18">
        <f>ModExpected!W19</f>
        <v>33.35</v>
      </c>
      <c r="AV18">
        <f>ModExpected!X19</f>
        <v>33.35</v>
      </c>
      <c r="AW18">
        <f>HighExpected!V19</f>
        <v>13</v>
      </c>
      <c r="AX18">
        <f>HighExpected!W19</f>
        <v>9</v>
      </c>
      <c r="AY18">
        <f>HighExpected!X19</f>
        <v>9</v>
      </c>
      <c r="AZ18">
        <f>LowExpected!Y19</f>
        <v>0</v>
      </c>
      <c r="BA18">
        <f>LowExpected!Z19</f>
        <v>0</v>
      </c>
      <c r="BB18">
        <f>LowExpected!AA19</f>
        <v>12</v>
      </c>
      <c r="BC18">
        <f>LowExpected!AB19</f>
        <v>12</v>
      </c>
      <c r="BD18">
        <f>ModExpected!Z19</f>
        <v>0</v>
      </c>
      <c r="BE18">
        <f>ModExpected!AA19</f>
        <v>55</v>
      </c>
      <c r="BF18">
        <f>ModExpected!AB19</f>
        <v>55</v>
      </c>
      <c r="BG18">
        <f>HighExpected!Z19</f>
        <v>0</v>
      </c>
      <c r="BH18">
        <f>HighExpected!AA19</f>
        <v>12</v>
      </c>
      <c r="BI18">
        <f>HighExpected!AB19</f>
        <v>12</v>
      </c>
    </row>
    <row r="19" spans="1:61" x14ac:dyDescent="0.25">
      <c r="A19" s="21" t="str">
        <f>Specs!A20</f>
        <v>eCANOPY_SNAGS_CLASS_1_ALL_OTHERS_HEIGHT</v>
      </c>
      <c r="B19">
        <f>LowExpected!E20</f>
        <v>0</v>
      </c>
      <c r="C19">
        <f>LowExpected!F20</f>
        <v>0</v>
      </c>
      <c r="D19">
        <f>LowExpected!G20</f>
        <v>100</v>
      </c>
      <c r="E19">
        <f>LowExpected!H20</f>
        <v>100</v>
      </c>
      <c r="F19">
        <f>ModExpected!F20</f>
        <v>0</v>
      </c>
      <c r="G19">
        <f>ModExpected!G20</f>
        <v>9.6</v>
      </c>
      <c r="H19">
        <f>ModExpected!H20</f>
        <v>9.6</v>
      </c>
      <c r="I19">
        <f>HighExpected!F20</f>
        <v>0</v>
      </c>
      <c r="J19">
        <f>HighExpected!G20</f>
        <v>100</v>
      </c>
      <c r="K19">
        <f>HighExpected!H20</f>
        <v>100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25</v>
      </c>
      <c r="AJ19">
        <f>ModExpected!R20</f>
        <v>25</v>
      </c>
      <c r="AK19">
        <f>ModExpected!S20</f>
        <v>2.9</v>
      </c>
      <c r="AL19">
        <f>ModExpected!T20</f>
        <v>2.9</v>
      </c>
      <c r="AM19">
        <f>HighExpected!R20</f>
        <v>25</v>
      </c>
      <c r="AN19">
        <f>HighExpected!S20</f>
        <v>25</v>
      </c>
      <c r="AO19">
        <f>HighExpected!T20</f>
        <v>25</v>
      </c>
      <c r="AP19">
        <f>LowExpected!U20</f>
        <v>55</v>
      </c>
      <c r="AQ19">
        <f>LowExpected!V20</f>
        <v>55</v>
      </c>
      <c r="AR19">
        <f>LowExpected!W20</f>
        <v>50</v>
      </c>
      <c r="AS19">
        <f>LowExpected!X20</f>
        <v>50</v>
      </c>
      <c r="AT19">
        <f>ModExpected!V20</f>
        <v>55</v>
      </c>
      <c r="AU19">
        <f>ModExpected!W20</f>
        <v>9</v>
      </c>
      <c r="AV19">
        <f>ModExpected!X20</f>
        <v>9</v>
      </c>
      <c r="AW19">
        <f>HighExpected!V20</f>
        <v>55</v>
      </c>
      <c r="AX19">
        <f>HighExpected!W20</f>
        <v>50</v>
      </c>
      <c r="AY19">
        <f>HighExpected!X20</f>
        <v>50</v>
      </c>
      <c r="AZ19">
        <f>LowExpected!Y20</f>
        <v>0</v>
      </c>
      <c r="BA19">
        <f>LowExpected!Z20</f>
        <v>0</v>
      </c>
      <c r="BB19">
        <f>LowExpected!AA20</f>
        <v>78</v>
      </c>
      <c r="BC19">
        <f>LowExpected!AB20</f>
        <v>78</v>
      </c>
      <c r="BD19">
        <f>ModExpected!Z20</f>
        <v>0</v>
      </c>
      <c r="BE19">
        <f>ModExpected!AA20</f>
        <v>12</v>
      </c>
      <c r="BF19">
        <f>ModExpected!AB20</f>
        <v>12</v>
      </c>
      <c r="BG19">
        <f>HighExpected!Z20</f>
        <v>0</v>
      </c>
      <c r="BH19">
        <f>HighExpected!AA20</f>
        <v>78</v>
      </c>
      <c r="BI19">
        <f>HighExpected!AB20</f>
        <v>78</v>
      </c>
    </row>
    <row r="20" spans="1:61" x14ac:dyDescent="0.25">
      <c r="A20" s="21" t="str">
        <f>Specs!A21</f>
        <v>eCANOPY_SNAGS_CLASS_1_ALL_OTHERS_STEM_DENSITY</v>
      </c>
      <c r="B20">
        <f>LowExpected!E21</f>
        <v>0</v>
      </c>
      <c r="C20">
        <f>LowExpected!F21</f>
        <v>0</v>
      </c>
      <c r="D20">
        <f>LowExpected!G21</f>
        <v>1.2000000000000002</v>
      </c>
      <c r="E20">
        <f>LowExpected!H21</f>
        <v>5.8</v>
      </c>
      <c r="F20">
        <f>ModExpected!F21</f>
        <v>0</v>
      </c>
      <c r="G20">
        <f>ModExpected!G21</f>
        <v>100</v>
      </c>
      <c r="H20">
        <f>ModExpected!H21</f>
        <v>100</v>
      </c>
      <c r="I20">
        <f>HighExpected!F21</f>
        <v>0</v>
      </c>
      <c r="J20">
        <f>HighExpected!G21</f>
        <v>9</v>
      </c>
      <c r="K20">
        <f>HighExpected!H21</f>
        <v>9.3000000000000007</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11.6</v>
      </c>
      <c r="AJ20">
        <f>ModExpected!R21</f>
        <v>100</v>
      </c>
      <c r="AK20">
        <f>ModExpected!S21</f>
        <v>25</v>
      </c>
      <c r="AL20">
        <f>ModExpected!T21</f>
        <v>25</v>
      </c>
      <c r="AM20">
        <f>HighExpected!R21</f>
        <v>100</v>
      </c>
      <c r="AN20">
        <f>HighExpected!S21</f>
        <v>2625</v>
      </c>
      <c r="AO20">
        <f>HighExpected!T21</f>
        <v>2712.5</v>
      </c>
      <c r="AP20">
        <f>LowExpected!U21</f>
        <v>5</v>
      </c>
      <c r="AQ20">
        <f>LowExpected!V21</f>
        <v>5</v>
      </c>
      <c r="AR20">
        <f>LowExpected!W21</f>
        <v>19.5</v>
      </c>
      <c r="AS20">
        <f>LowExpected!X21</f>
        <v>12.832100000000001</v>
      </c>
      <c r="AT20">
        <f>ModExpected!V21</f>
        <v>5</v>
      </c>
      <c r="AU20">
        <f>ModExpected!W21</f>
        <v>50</v>
      </c>
      <c r="AV20">
        <f>ModExpected!X21</f>
        <v>50</v>
      </c>
      <c r="AW20">
        <f>HighExpected!V21</f>
        <v>5</v>
      </c>
      <c r="AX20">
        <f>HighExpected!W21</f>
        <v>151.25</v>
      </c>
      <c r="AY20">
        <f>HighExpected!X21</f>
        <v>156.125</v>
      </c>
      <c r="AZ20">
        <f>LowExpected!Y21</f>
        <v>0</v>
      </c>
      <c r="BA20">
        <f>LowExpected!Z21</f>
        <v>0</v>
      </c>
      <c r="BB20">
        <f>LowExpected!AA21</f>
        <v>10</v>
      </c>
      <c r="BC20">
        <f>LowExpected!AB21</f>
        <v>8.6999999999999993</v>
      </c>
      <c r="BD20">
        <f>ModExpected!Z21</f>
        <v>0</v>
      </c>
      <c r="BE20">
        <f>ModExpected!AA21</f>
        <v>78</v>
      </c>
      <c r="BF20">
        <f>ModExpected!AB21</f>
        <v>78</v>
      </c>
      <c r="BG20">
        <f>HighExpected!Z21</f>
        <v>0</v>
      </c>
      <c r="BH20">
        <f>HighExpected!AA21</f>
        <v>75</v>
      </c>
      <c r="BI20">
        <f>HighExpected!AB21</f>
        <v>77.5</v>
      </c>
    </row>
    <row r="21" spans="1:61" x14ac:dyDescent="0.25">
      <c r="A21" s="21" t="str">
        <f>Specs!A22</f>
        <v>eCANOPY_SNAGS_CLASS_1_CONIFERS_WITH_FOLIAGE_HEIGHT_TO_CROWN_BASE</v>
      </c>
      <c r="B21">
        <f>LowExpected!E22</f>
        <v>0</v>
      </c>
      <c r="C21">
        <f>LowExpected!F22</f>
        <v>20</v>
      </c>
      <c r="D21">
        <f>LowExpected!G22</f>
        <v>20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4</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33.35</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55</v>
      </c>
      <c r="BC21">
        <f>LowExpected!AB22</f>
        <v>0</v>
      </c>
      <c r="BD21">
        <f>ModExpected!Z22</f>
        <v>55</v>
      </c>
      <c r="BE21">
        <f>ModExpected!AA22</f>
        <v>55</v>
      </c>
      <c r="BF21">
        <f>ModExpected!AB22</f>
        <v>0</v>
      </c>
      <c r="BG21">
        <f>HighExpected!Z22</f>
        <v>55</v>
      </c>
      <c r="BH21">
        <f>HighExpected!AA22</f>
        <v>55</v>
      </c>
      <c r="BI21">
        <f>HighExpected!AB22</f>
        <v>0</v>
      </c>
    </row>
    <row r="22" spans="1:61" x14ac:dyDescent="0.25">
      <c r="A22" s="21" t="str">
        <f>Specs!A23</f>
        <v>eCANOPY_SNAGS_CLASS_1_CONIFERS_WITH_FOLIAGE_DIAMETER</v>
      </c>
      <c r="B22">
        <f>LowExpected!E23</f>
        <v>0</v>
      </c>
      <c r="C22">
        <f>LowExpected!F23</f>
        <v>9.6</v>
      </c>
      <c r="D22">
        <f>LowExpected!G23</f>
        <v>9.6</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2.9</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9</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12</v>
      </c>
      <c r="BC22">
        <f>LowExpected!AB23</f>
        <v>0</v>
      </c>
      <c r="BD22">
        <f>ModExpected!Z23</f>
        <v>12</v>
      </c>
      <c r="BE22">
        <f>ModExpected!AA23</f>
        <v>12</v>
      </c>
      <c r="BF22">
        <f>ModExpected!AB23</f>
        <v>0</v>
      </c>
      <c r="BG22">
        <f>HighExpected!Z23</f>
        <v>12</v>
      </c>
      <c r="BH22">
        <f>HighExpected!AA23</f>
        <v>12</v>
      </c>
      <c r="BI22">
        <f>HighExpected!AB23</f>
        <v>0</v>
      </c>
    </row>
    <row r="23" spans="1:61" x14ac:dyDescent="0.25">
      <c r="A23" s="21" t="str">
        <f>Specs!A24</f>
        <v>eCANOPY_SNAGS_CLASS_1_CONIFERS_WITH_FOLIAGE_HEIGHT</v>
      </c>
      <c r="B23">
        <f>LowExpected!E24</f>
        <v>0</v>
      </c>
      <c r="C23">
        <f>LowExpected!F24</f>
        <v>100</v>
      </c>
      <c r="D23">
        <f>LowExpected!G24</f>
        <v>100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25</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50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78</v>
      </c>
      <c r="BC23">
        <f>LowExpected!AB24</f>
        <v>0</v>
      </c>
      <c r="BD23">
        <f>ModExpected!Z24</f>
        <v>78</v>
      </c>
      <c r="BE23">
        <f>ModExpected!AA24</f>
        <v>78</v>
      </c>
      <c r="BF23">
        <f>ModExpected!AB24</f>
        <v>0</v>
      </c>
      <c r="BG23">
        <f>HighExpected!Z24</f>
        <v>78</v>
      </c>
      <c r="BH23">
        <f>HighExpected!AA24</f>
        <v>78</v>
      </c>
      <c r="BI23">
        <f>HighExpected!AB24</f>
        <v>0</v>
      </c>
    </row>
    <row r="24" spans="1:61" x14ac:dyDescent="0.25">
      <c r="A24" s="21" t="str">
        <f>Specs!A25</f>
        <v>eCANOPY_SNAGS_CLASS_1_CONIFERS_WITH_FOLIAGE_PERCENT_COVER</v>
      </c>
      <c r="B24">
        <f>LowExpected!E25</f>
        <v>0</v>
      </c>
      <c r="C24">
        <f>LowExpected!F25</f>
        <v>4</v>
      </c>
      <c r="D24">
        <f>LowExpected!G25</f>
        <v>5.8</v>
      </c>
      <c r="E24">
        <f>LowExpected!H25</f>
        <v>0</v>
      </c>
      <c r="F24">
        <f>ModExpected!F25</f>
        <v>16</v>
      </c>
      <c r="G24">
        <f>ModExpected!G25</f>
        <v>18.399999999999999</v>
      </c>
      <c r="H24">
        <f>ModExpected!H25</f>
        <v>0</v>
      </c>
      <c r="I24">
        <f>HighExpected!F25</f>
        <v>30</v>
      </c>
      <c r="J24">
        <f>HighExpected!G25</f>
        <v>31</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11.6</v>
      </c>
      <c r="AI24">
        <f>LowExpected!T25</f>
        <v>0</v>
      </c>
      <c r="AJ24">
        <f>ModExpected!R25</f>
        <v>32</v>
      </c>
      <c r="AK24">
        <f>ModExpected!S25</f>
        <v>36.799999999999997</v>
      </c>
      <c r="AL24">
        <f>ModExpected!T25</f>
        <v>0</v>
      </c>
      <c r="AM24">
        <f>HighExpected!R25</f>
        <v>60</v>
      </c>
      <c r="AN24">
        <f>HighExpected!S25</f>
        <v>62</v>
      </c>
      <c r="AO24">
        <f>HighExpected!T25</f>
        <v>0</v>
      </c>
      <c r="AP24">
        <f>LowExpected!U25</f>
        <v>0.5071</v>
      </c>
      <c r="AQ24">
        <f>LowExpected!V25</f>
        <v>9.0070999999999994</v>
      </c>
      <c r="AR24">
        <f>LowExpected!W25</f>
        <v>12.832100000000001</v>
      </c>
      <c r="AS24">
        <f>LowExpected!X25</f>
        <v>0</v>
      </c>
      <c r="AT24">
        <f>ModExpected!V25</f>
        <v>34.507100000000001</v>
      </c>
      <c r="AU24">
        <f>ModExpected!W25</f>
        <v>39.607100000000003</v>
      </c>
      <c r="AV24">
        <f>ModExpected!X25</f>
        <v>0</v>
      </c>
      <c r="AW24">
        <f>HighExpected!V25</f>
        <v>64.257099999999994</v>
      </c>
      <c r="AX24">
        <f>HighExpected!W25</f>
        <v>66.382099999999994</v>
      </c>
      <c r="AY24">
        <f>HighExpected!X25</f>
        <v>0</v>
      </c>
      <c r="AZ24">
        <f>LowExpected!Y25</f>
        <v>0</v>
      </c>
      <c r="BA24">
        <f>LowExpected!Z25</f>
        <v>6</v>
      </c>
      <c r="BB24">
        <f>LowExpected!AA25</f>
        <v>8.6999999999999993</v>
      </c>
      <c r="BC24">
        <f>LowExpected!AB25</f>
        <v>0</v>
      </c>
      <c r="BD24">
        <f>ModExpected!Z25</f>
        <v>24</v>
      </c>
      <c r="BE24">
        <f>ModExpected!AA25</f>
        <v>27.6</v>
      </c>
      <c r="BF24">
        <f>ModExpected!AB25</f>
        <v>0</v>
      </c>
      <c r="BG24">
        <f>HighExpected!Z25</f>
        <v>45</v>
      </c>
      <c r="BH24">
        <f>HighExpected!AA25</f>
        <v>46.5</v>
      </c>
      <c r="BI24">
        <f>HighExpected!AB25</f>
        <v>0</v>
      </c>
    </row>
    <row r="25" spans="1:61" x14ac:dyDescent="0.25">
      <c r="A25" s="21" t="str">
        <f>Specs!A26</f>
        <v>eCANOPY_SNAGS_CLASS_1_CONIFERS_WITH_FOLIAGE_STEM_DENSITY</v>
      </c>
      <c r="B25">
        <f>LowExpected!E26</f>
        <v>0</v>
      </c>
      <c r="C25">
        <f>LowExpected!F26</f>
        <v>1.2000000000000002</v>
      </c>
      <c r="D25">
        <f>LowExpected!G26</f>
        <v>0.54</v>
      </c>
      <c r="E25">
        <f>LowExpected!H26</f>
        <v>0</v>
      </c>
      <c r="F25">
        <f>ModExpected!F26</f>
        <v>4.8000000000000007</v>
      </c>
      <c r="G25">
        <f>ModExpected!G26</f>
        <v>5.5200000000000005</v>
      </c>
      <c r="H25">
        <f>ModExpected!H26</f>
        <v>0</v>
      </c>
      <c r="I25">
        <f>HighExpected!F26</f>
        <v>9</v>
      </c>
      <c r="J25">
        <f>HighExpected!G26</f>
        <v>9.3000000000000007</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157.5</v>
      </c>
      <c r="AI25">
        <f>LowExpected!T26</f>
        <v>0</v>
      </c>
      <c r="AJ25">
        <f>ModExpected!R26</f>
        <v>1400</v>
      </c>
      <c r="AK25">
        <f>ModExpected!S26</f>
        <v>1610</v>
      </c>
      <c r="AL25">
        <f>ModExpected!T26</f>
        <v>0</v>
      </c>
      <c r="AM25">
        <f>HighExpected!R26</f>
        <v>2625</v>
      </c>
      <c r="AN25">
        <f>HighExpected!S26</f>
        <v>2712.5</v>
      </c>
      <c r="AO25">
        <f>HighExpected!T26</f>
        <v>0</v>
      </c>
      <c r="AP25">
        <f>LowExpected!U26</f>
        <v>5</v>
      </c>
      <c r="AQ25">
        <f>LowExpected!V26</f>
        <v>19.5</v>
      </c>
      <c r="AR25">
        <f>LowExpected!W26</f>
        <v>8.7750000000000004</v>
      </c>
      <c r="AS25">
        <f>LowExpected!X26</f>
        <v>0</v>
      </c>
      <c r="AT25">
        <f>ModExpected!V26</f>
        <v>83</v>
      </c>
      <c r="AU25">
        <f>ModExpected!W26</f>
        <v>94.7</v>
      </c>
      <c r="AV25">
        <f>ModExpected!X26</f>
        <v>0</v>
      </c>
      <c r="AW25">
        <f>HighExpected!V26</f>
        <v>151.25</v>
      </c>
      <c r="AX25">
        <f>HighExpected!W26</f>
        <v>156.125</v>
      </c>
      <c r="AY25">
        <f>HighExpected!X26</f>
        <v>0</v>
      </c>
      <c r="AZ25">
        <f>LowExpected!Y26</f>
        <v>0</v>
      </c>
      <c r="BA25">
        <f>LowExpected!Z26</f>
        <v>10</v>
      </c>
      <c r="BB25">
        <f>LowExpected!AA26</f>
        <v>4.5</v>
      </c>
      <c r="BC25">
        <f>LowExpected!AB26</f>
        <v>0</v>
      </c>
      <c r="BD25">
        <f>ModExpected!Z26</f>
        <v>40</v>
      </c>
      <c r="BE25">
        <f>ModExpected!AA26</f>
        <v>46</v>
      </c>
      <c r="BF25">
        <f>ModExpected!AB26</f>
        <v>0</v>
      </c>
      <c r="BG25">
        <f>HighExpected!Z26</f>
        <v>75</v>
      </c>
      <c r="BH25">
        <f>HighExpected!AA26</f>
        <v>77.5</v>
      </c>
      <c r="BI25">
        <f>HighExpected!AB26</f>
        <v>0</v>
      </c>
    </row>
    <row r="26" spans="1:61" x14ac:dyDescent="0.25">
      <c r="A26" s="21" t="str">
        <f>Specs!A27</f>
        <v>eCANOPY_SNAGS_CLASS_2_DIAMETER</v>
      </c>
      <c r="B26">
        <f>LowExpected!E27</f>
        <v>0</v>
      </c>
      <c r="C26">
        <f>LowExpected!F27</f>
        <v>0</v>
      </c>
      <c r="D26">
        <f>LowExpected!G27</f>
        <v>0</v>
      </c>
      <c r="E26">
        <f>LowExpected!H27</f>
        <v>9.6</v>
      </c>
      <c r="F26">
        <f>ModExpected!F27</f>
        <v>0</v>
      </c>
      <c r="G26">
        <f>ModExpected!G27</f>
        <v>0</v>
      </c>
      <c r="H26">
        <f>ModExpected!H27</f>
        <v>20</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4</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33.35</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55</v>
      </c>
      <c r="BG26">
        <f>HighExpected!Z27</f>
        <v>12</v>
      </c>
      <c r="BH26">
        <f>HighExpected!AA27</f>
        <v>0</v>
      </c>
      <c r="BI26">
        <f>HighExpected!AB27</f>
        <v>12</v>
      </c>
    </row>
    <row r="27" spans="1:61" x14ac:dyDescent="0.25">
      <c r="A27" s="21" t="str">
        <f>Specs!A28</f>
        <v>eCANOPY_SNAGS_CLASS_2_HEIGHT</v>
      </c>
      <c r="B27">
        <f>LowExpected!E28</f>
        <v>0</v>
      </c>
      <c r="C27">
        <f>LowExpected!F28</f>
        <v>0</v>
      </c>
      <c r="D27">
        <f>LowExpected!G28</f>
        <v>0</v>
      </c>
      <c r="E27">
        <f>LowExpected!H28</f>
        <v>100</v>
      </c>
      <c r="F27">
        <f>ModExpected!F28</f>
        <v>0</v>
      </c>
      <c r="G27">
        <f>ModExpected!G28</f>
        <v>0</v>
      </c>
      <c r="H27">
        <f>ModExpected!H28</f>
        <v>9.6</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2.9</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9</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12</v>
      </c>
      <c r="BG27">
        <f>HighExpected!Z28</f>
        <v>70</v>
      </c>
      <c r="BH27">
        <f>HighExpected!AA28</f>
        <v>0</v>
      </c>
      <c r="BI27">
        <f>HighExpected!AB28</f>
        <v>78</v>
      </c>
    </row>
    <row r="28" spans="1:61" x14ac:dyDescent="0.25">
      <c r="A28" s="21" t="str">
        <f>Specs!A29</f>
        <v>eCANOPY_SNAGS_CLASS_2_STEM_DENSITY</v>
      </c>
      <c r="B28">
        <f>LowExpected!E29</f>
        <v>0</v>
      </c>
      <c r="C28">
        <f>LowExpected!F29</f>
        <v>0</v>
      </c>
      <c r="D28">
        <f>LowExpected!G29</f>
        <v>0</v>
      </c>
      <c r="E28">
        <f>LowExpected!H29</f>
        <v>1.2000000000000002</v>
      </c>
      <c r="F28">
        <f>ModExpected!F29</f>
        <v>0</v>
      </c>
      <c r="G28">
        <f>ModExpected!G29</f>
        <v>0</v>
      </c>
      <c r="H28">
        <f>ModExpected!H29</f>
        <v>100</v>
      </c>
      <c r="I28">
        <f>HighExpected!F29</f>
        <v>0</v>
      </c>
      <c r="J28">
        <f>HighExpected!G29</f>
        <v>0</v>
      </c>
      <c r="K28">
        <f>HighExpected!H29</f>
        <v>9</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25</v>
      </c>
      <c r="AM28">
        <f>HighExpected!R29</f>
        <v>150</v>
      </c>
      <c r="AN28">
        <f>HighExpected!S29</f>
        <v>100</v>
      </c>
      <c r="AO28">
        <f>HighExpected!T29</f>
        <v>2625</v>
      </c>
      <c r="AP28">
        <f>LowExpected!U29</f>
        <v>10</v>
      </c>
      <c r="AQ28">
        <f>LowExpected!V29</f>
        <v>10</v>
      </c>
      <c r="AR28">
        <f>LowExpected!W29</f>
        <v>5</v>
      </c>
      <c r="AS28">
        <f>LowExpected!X29</f>
        <v>19.5</v>
      </c>
      <c r="AT28">
        <f>ModExpected!V29</f>
        <v>10</v>
      </c>
      <c r="AU28">
        <f>ModExpected!W29</f>
        <v>5</v>
      </c>
      <c r="AV28">
        <f>ModExpected!X29</f>
        <v>50</v>
      </c>
      <c r="AW28">
        <f>HighExpected!V29</f>
        <v>10</v>
      </c>
      <c r="AX28">
        <f>HighExpected!W29</f>
        <v>5</v>
      </c>
      <c r="AY28">
        <f>HighExpected!X29</f>
        <v>151.25</v>
      </c>
      <c r="AZ28">
        <f>LowExpected!Y29</f>
        <v>3</v>
      </c>
      <c r="BA28">
        <f>LowExpected!Z29</f>
        <v>3</v>
      </c>
      <c r="BB28">
        <f>LowExpected!AA29</f>
        <v>0</v>
      </c>
      <c r="BC28">
        <f>LowExpected!AB29</f>
        <v>10</v>
      </c>
      <c r="BD28">
        <f>ModExpected!Z29</f>
        <v>3</v>
      </c>
      <c r="BE28">
        <f>ModExpected!AA29</f>
        <v>0</v>
      </c>
      <c r="BF28">
        <f>ModExpected!AB29</f>
        <v>78</v>
      </c>
      <c r="BG28">
        <f>HighExpected!Z29</f>
        <v>3</v>
      </c>
      <c r="BH28">
        <f>HighExpected!AA29</f>
        <v>0</v>
      </c>
      <c r="BI28">
        <f>HighExpected!AB29</f>
        <v>75</v>
      </c>
    </row>
    <row r="29" spans="1:61" x14ac:dyDescent="0.25">
      <c r="A29" s="21" t="str">
        <f>Specs!A30</f>
        <v>eCANOPY_SNAGS_CLASS_3_DIAMETER</v>
      </c>
      <c r="B29">
        <f>LowExpected!E30</f>
        <v>9</v>
      </c>
      <c r="C29">
        <f>LowExpected!F30</f>
        <v>9</v>
      </c>
      <c r="D29">
        <f>LowExpected!G30</f>
        <v>0</v>
      </c>
      <c r="E29">
        <f>LowExpected!H30</f>
        <v>0</v>
      </c>
      <c r="F29">
        <f>ModExpected!F30</f>
        <v>9</v>
      </c>
      <c r="G29">
        <f>ModExpected!G30</f>
        <v>9</v>
      </c>
      <c r="H29">
        <f>ModExpected!H30</f>
        <v>9</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11</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10</v>
      </c>
      <c r="BF29">
        <f>ModExpected!AB30</f>
        <v>10</v>
      </c>
      <c r="BG29">
        <f>HighExpected!Z30</f>
        <v>10</v>
      </c>
      <c r="BH29">
        <f>HighExpected!AA30</f>
        <v>12</v>
      </c>
      <c r="BI29">
        <f>HighExpected!AB30</f>
        <v>0</v>
      </c>
    </row>
    <row r="30" spans="1:61" x14ac:dyDescent="0.25">
      <c r="A30" s="21" t="str">
        <f>Specs!A31</f>
        <v>eCANOPY_SNAGS_CLASS_3_HEIGHT</v>
      </c>
      <c r="B30">
        <f>LowExpected!E31</f>
        <v>60</v>
      </c>
      <c r="C30">
        <f>LowExpected!F31</f>
        <v>60</v>
      </c>
      <c r="D30">
        <f>LowExpected!G31</f>
        <v>0</v>
      </c>
      <c r="E30">
        <f>LowExpected!H31</f>
        <v>0</v>
      </c>
      <c r="F30">
        <f>ModExpected!F31</f>
        <v>60</v>
      </c>
      <c r="G30">
        <f>ModExpected!G31</f>
        <v>60</v>
      </c>
      <c r="H30">
        <f>ModExpected!H31</f>
        <v>60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15</v>
      </c>
      <c r="AL30">
        <f>ModExpected!T31</f>
        <v>15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40</v>
      </c>
      <c r="AV30">
        <f>ModExpected!X31</f>
        <v>40</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60</v>
      </c>
      <c r="BF30">
        <f>ModExpected!AB31</f>
        <v>60</v>
      </c>
      <c r="BG30">
        <f>HighExpected!Z31</f>
        <v>60</v>
      </c>
      <c r="BH30">
        <f>HighExpected!AA31</f>
        <v>70</v>
      </c>
      <c r="BI30">
        <f>HighExpected!AB31</f>
        <v>0</v>
      </c>
    </row>
    <row r="31" spans="1:61" x14ac:dyDescent="0.25">
      <c r="A31" s="21" t="str">
        <f>Specs!A32</f>
        <v>eCANOPY_SNAGS_CLASS_3_STEM_DENSITY</v>
      </c>
      <c r="B31">
        <f>LowExpected!E32</f>
        <v>3</v>
      </c>
      <c r="C31">
        <f>LowExpected!F32</f>
        <v>3</v>
      </c>
      <c r="D31">
        <f>LowExpected!G32</f>
        <v>0</v>
      </c>
      <c r="E31">
        <f>LowExpected!H32</f>
        <v>0</v>
      </c>
      <c r="F31">
        <f>ModExpected!F32</f>
        <v>3</v>
      </c>
      <c r="G31">
        <f>ModExpected!G32</f>
        <v>3</v>
      </c>
      <c r="H31">
        <f>ModExpected!H32</f>
        <v>3</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150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5</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3</v>
      </c>
      <c r="BG31">
        <f>HighExpected!Z32</f>
        <v>3</v>
      </c>
      <c r="BH31">
        <f>HighExpected!AA32</f>
        <v>3</v>
      </c>
      <c r="BI31">
        <f>HighExpected!AB32</f>
        <v>0</v>
      </c>
    </row>
    <row r="32" spans="1:61" x14ac:dyDescent="0.25">
      <c r="A32" s="21"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s="21"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s="21" t="str">
        <f>Specs!A35</f>
        <v>eSHRUBS_PRIMARY_LAYER_HEIGHT</v>
      </c>
      <c r="B34">
        <f>LowExpected!E35</f>
        <v>2.2000000000000002</v>
      </c>
      <c r="C34">
        <f>LowExpected!F35</f>
        <v>2.2000000000000002</v>
      </c>
      <c r="D34">
        <f>LowExpected!G35</f>
        <v>2.2000000000000002</v>
      </c>
      <c r="E34">
        <f>LowExpected!H35</f>
        <v>2.2000000000000002</v>
      </c>
      <c r="F34">
        <f>ModExpected!F35</f>
        <v>2.2000000000000002</v>
      </c>
      <c r="G34">
        <f>ModExpected!G35</f>
        <v>2.2000000000000002</v>
      </c>
      <c r="H34">
        <f>ModExpected!H35</f>
        <v>2.2000000000000002</v>
      </c>
      <c r="I34">
        <f>HighExpected!F35</f>
        <v>2.2000000000000002</v>
      </c>
      <c r="J34">
        <f>HighExpected!G35</f>
        <v>2.2000000000000002</v>
      </c>
      <c r="K34">
        <f>HighExpected!H35</f>
        <v>2.2000000000000002</v>
      </c>
      <c r="L34">
        <f>LowExpected!I35</f>
        <v>5</v>
      </c>
      <c r="M34">
        <f>LowExpected!J35</f>
        <v>5</v>
      </c>
      <c r="N34">
        <f>LowExpected!K35</f>
        <v>5</v>
      </c>
      <c r="O34">
        <f>LowExpected!L35</f>
        <v>5</v>
      </c>
      <c r="P34">
        <f>ModExpected!J35</f>
        <v>5</v>
      </c>
      <c r="Q34">
        <f>ModExpected!K35</f>
        <v>5</v>
      </c>
      <c r="R34">
        <f>ModExpected!L35</f>
        <v>5</v>
      </c>
      <c r="S34">
        <f>HighExpected!J35</f>
        <v>5</v>
      </c>
      <c r="T34">
        <f>HighExpected!K35</f>
        <v>5</v>
      </c>
      <c r="U34">
        <f>HighExpected!L35</f>
        <v>5</v>
      </c>
      <c r="V34">
        <f>LowExpected!M35</f>
        <v>3</v>
      </c>
      <c r="W34">
        <f>LowExpected!N35</f>
        <v>3</v>
      </c>
      <c r="X34">
        <f>LowExpected!O35</f>
        <v>3</v>
      </c>
      <c r="Y34">
        <f>LowExpected!P35</f>
        <v>3</v>
      </c>
      <c r="Z34">
        <f>ModExpected!N35</f>
        <v>3</v>
      </c>
      <c r="AA34">
        <f>ModExpected!O35</f>
        <v>3</v>
      </c>
      <c r="AB34">
        <f>ModExpected!P35</f>
        <v>3</v>
      </c>
      <c r="AC34">
        <f>HighExpected!N35</f>
        <v>3</v>
      </c>
      <c r="AD34">
        <f>HighExpected!O35</f>
        <v>3</v>
      </c>
      <c r="AE34">
        <f>HighExpected!P35</f>
        <v>3</v>
      </c>
      <c r="AF34">
        <f>LowExpected!Q35</f>
        <v>5</v>
      </c>
      <c r="AG34">
        <f>LowExpected!R35</f>
        <v>5</v>
      </c>
      <c r="AH34">
        <f>LowExpected!S35</f>
        <v>5</v>
      </c>
      <c r="AI34">
        <f>LowExpected!T35</f>
        <v>5</v>
      </c>
      <c r="AJ34">
        <f>ModExpected!R35</f>
        <v>5</v>
      </c>
      <c r="AK34">
        <f>ModExpected!S35</f>
        <v>5</v>
      </c>
      <c r="AL34">
        <f>ModExpected!T35</f>
        <v>5</v>
      </c>
      <c r="AM34">
        <f>HighExpected!R35</f>
        <v>5</v>
      </c>
      <c r="AN34">
        <f>HighExpected!S35</f>
        <v>5</v>
      </c>
      <c r="AO34">
        <f>HighExpected!T35</f>
        <v>5</v>
      </c>
      <c r="AP34">
        <f>LowExpected!U35</f>
        <v>6</v>
      </c>
      <c r="AQ34">
        <f>LowExpected!V35</f>
        <v>6</v>
      </c>
      <c r="AR34">
        <f>LowExpected!W35</f>
        <v>6</v>
      </c>
      <c r="AS34">
        <f>LowExpected!X35</f>
        <v>6</v>
      </c>
      <c r="AT34">
        <f>ModExpected!V35</f>
        <v>6</v>
      </c>
      <c r="AU34">
        <f>ModExpected!W35</f>
        <v>6</v>
      </c>
      <c r="AV34">
        <f>ModExpected!X35</f>
        <v>6</v>
      </c>
      <c r="AW34">
        <f>HighExpected!V35</f>
        <v>6</v>
      </c>
      <c r="AX34">
        <f>HighExpected!W35</f>
        <v>6</v>
      </c>
      <c r="AY34">
        <f>HighExpected!X35</f>
        <v>6</v>
      </c>
      <c r="AZ34">
        <f>LowExpected!Y35</f>
        <v>5</v>
      </c>
      <c r="BA34">
        <f>LowExpected!Z35</f>
        <v>5</v>
      </c>
      <c r="BB34">
        <f>LowExpected!AA35</f>
        <v>5</v>
      </c>
      <c r="BC34">
        <f>LowExpected!AB35</f>
        <v>5</v>
      </c>
      <c r="BD34">
        <f>ModExpected!Z35</f>
        <v>5</v>
      </c>
      <c r="BE34">
        <f>ModExpected!AA35</f>
        <v>5</v>
      </c>
      <c r="BF34">
        <f>ModExpected!AB35</f>
        <v>5</v>
      </c>
      <c r="BG34">
        <f>HighExpected!Z35</f>
        <v>5</v>
      </c>
      <c r="BH34">
        <f>HighExpected!AA35</f>
        <v>5</v>
      </c>
      <c r="BI34">
        <f>HighExpected!AB35</f>
        <v>5</v>
      </c>
    </row>
    <row r="35" spans="1:61" x14ac:dyDescent="0.25">
      <c r="A35" s="21" t="str">
        <f>Specs!A36</f>
        <v>eSHRUBS_PRIMARY_LAYER_PERCENT_COVER</v>
      </c>
      <c r="B35">
        <f>LowExpected!E36</f>
        <v>21.6</v>
      </c>
      <c r="C35">
        <f>LowExpected!F36</f>
        <v>21.6</v>
      </c>
      <c r="D35">
        <f>LowExpected!G36</f>
        <v>21.6</v>
      </c>
      <c r="E35">
        <f>LowExpected!H36</f>
        <v>21.6</v>
      </c>
      <c r="F35">
        <f>ModExpected!F36</f>
        <v>21.6</v>
      </c>
      <c r="G35">
        <f>ModExpected!G36</f>
        <v>21.6</v>
      </c>
      <c r="H35">
        <f>ModExpected!H36</f>
        <v>21.6</v>
      </c>
      <c r="I35">
        <f>HighExpected!F36</f>
        <v>21.6</v>
      </c>
      <c r="J35">
        <f>HighExpected!G36</f>
        <v>27</v>
      </c>
      <c r="K35">
        <f>HighExpected!H36</f>
        <v>27</v>
      </c>
      <c r="L35">
        <f>LowExpected!I36</f>
        <v>70</v>
      </c>
      <c r="M35">
        <f>LowExpected!J36</f>
        <v>70</v>
      </c>
      <c r="N35">
        <f>LowExpected!K36</f>
        <v>70</v>
      </c>
      <c r="O35">
        <f>LowExpected!L36</f>
        <v>70</v>
      </c>
      <c r="P35">
        <f>ModExpected!J36</f>
        <v>70</v>
      </c>
      <c r="Q35">
        <f>ModExpected!K36</f>
        <v>70</v>
      </c>
      <c r="R35">
        <f>ModExpected!L36</f>
        <v>70</v>
      </c>
      <c r="S35">
        <f>HighExpected!J36</f>
        <v>70</v>
      </c>
      <c r="T35">
        <f>HighExpected!K36</f>
        <v>87.5</v>
      </c>
      <c r="U35">
        <f>HighExpected!L36</f>
        <v>87.5</v>
      </c>
      <c r="V35">
        <f>LowExpected!M36</f>
        <v>2</v>
      </c>
      <c r="W35">
        <f>LowExpected!N36</f>
        <v>2</v>
      </c>
      <c r="X35">
        <f>LowExpected!O36</f>
        <v>2</v>
      </c>
      <c r="Y35">
        <f>LowExpected!P36</f>
        <v>2</v>
      </c>
      <c r="Z35">
        <f>ModExpected!N36</f>
        <v>2</v>
      </c>
      <c r="AA35">
        <f>ModExpected!O36</f>
        <v>2</v>
      </c>
      <c r="AB35">
        <f>ModExpected!P36</f>
        <v>2</v>
      </c>
      <c r="AC35">
        <f>HighExpected!N36</f>
        <v>2</v>
      </c>
      <c r="AD35">
        <f>HighExpected!O36</f>
        <v>2.5</v>
      </c>
      <c r="AE35">
        <f>HighExpected!P36</f>
        <v>2.5</v>
      </c>
      <c r="AF35">
        <f>LowExpected!Q36</f>
        <v>10</v>
      </c>
      <c r="AG35">
        <f>LowExpected!R36</f>
        <v>10</v>
      </c>
      <c r="AH35">
        <f>LowExpected!S36</f>
        <v>10</v>
      </c>
      <c r="AI35">
        <f>LowExpected!T36</f>
        <v>10</v>
      </c>
      <c r="AJ35">
        <f>ModExpected!R36</f>
        <v>10</v>
      </c>
      <c r="AK35">
        <f>ModExpected!S36</f>
        <v>10</v>
      </c>
      <c r="AL35">
        <f>ModExpected!T36</f>
        <v>10</v>
      </c>
      <c r="AM35">
        <f>HighExpected!R36</f>
        <v>10</v>
      </c>
      <c r="AN35">
        <f>HighExpected!S36</f>
        <v>12.5</v>
      </c>
      <c r="AO35">
        <f>HighExpected!T36</f>
        <v>12.5</v>
      </c>
      <c r="AP35">
        <f>LowExpected!U36</f>
        <v>30</v>
      </c>
      <c r="AQ35">
        <f>LowExpected!V36</f>
        <v>30</v>
      </c>
      <c r="AR35">
        <f>LowExpected!W36</f>
        <v>30</v>
      </c>
      <c r="AS35">
        <f>LowExpected!X36</f>
        <v>30</v>
      </c>
      <c r="AT35">
        <f>ModExpected!V36</f>
        <v>30</v>
      </c>
      <c r="AU35">
        <f>ModExpected!W36</f>
        <v>30</v>
      </c>
      <c r="AV35">
        <f>ModExpected!X36</f>
        <v>30</v>
      </c>
      <c r="AW35">
        <f>HighExpected!V36</f>
        <v>30</v>
      </c>
      <c r="AX35">
        <f>HighExpected!W36</f>
        <v>37.5</v>
      </c>
      <c r="AY35">
        <f>HighExpected!X36</f>
        <v>37.5</v>
      </c>
      <c r="AZ35">
        <f>LowExpected!Y36</f>
        <v>80</v>
      </c>
      <c r="BA35">
        <f>LowExpected!Z36</f>
        <v>80</v>
      </c>
      <c r="BB35">
        <f>LowExpected!AA36</f>
        <v>80</v>
      </c>
      <c r="BC35">
        <f>LowExpected!AB36</f>
        <v>80</v>
      </c>
      <c r="BD35">
        <f>ModExpected!Z36</f>
        <v>80</v>
      </c>
      <c r="BE35">
        <f>ModExpected!AA36</f>
        <v>80</v>
      </c>
      <c r="BF35">
        <f>ModExpected!AB36</f>
        <v>80</v>
      </c>
      <c r="BG35">
        <f>HighExpected!Z36</f>
        <v>80</v>
      </c>
      <c r="BH35">
        <f>HighExpected!AA36</f>
        <v>100</v>
      </c>
      <c r="BI35">
        <f>HighExpected!AB36</f>
        <v>100</v>
      </c>
    </row>
    <row r="36" spans="1:61" x14ac:dyDescent="0.25">
      <c r="A36" s="21" t="str">
        <f>Specs!A37</f>
        <v>eSHRUBS_PRIMARY_LAYER_PERCENT_LIVE</v>
      </c>
      <c r="B36">
        <f>LowExpected!E37</f>
        <v>85</v>
      </c>
      <c r="C36">
        <f>LowExpected!F37</f>
        <v>85</v>
      </c>
      <c r="D36">
        <f>LowExpected!G37</f>
        <v>85</v>
      </c>
      <c r="E36">
        <f>LowExpected!H37</f>
        <v>85</v>
      </c>
      <c r="F36">
        <f>ModExpected!F37</f>
        <v>85</v>
      </c>
      <c r="G36">
        <f>ModExpected!G37</f>
        <v>85</v>
      </c>
      <c r="H36">
        <f>ModExpected!H37</f>
        <v>85</v>
      </c>
      <c r="I36">
        <f>HighExpected!F37</f>
        <v>85</v>
      </c>
      <c r="J36">
        <f>HighExpected!G37</f>
        <v>85</v>
      </c>
      <c r="K36">
        <f>HighExpected!H37</f>
        <v>85</v>
      </c>
      <c r="L36">
        <f>LowExpected!I37</f>
        <v>85</v>
      </c>
      <c r="M36">
        <f>LowExpected!J37</f>
        <v>85</v>
      </c>
      <c r="N36">
        <f>LowExpected!K37</f>
        <v>85</v>
      </c>
      <c r="O36">
        <f>LowExpected!L37</f>
        <v>85</v>
      </c>
      <c r="P36">
        <f>ModExpected!J37</f>
        <v>85</v>
      </c>
      <c r="Q36">
        <f>ModExpected!K37</f>
        <v>85</v>
      </c>
      <c r="R36">
        <f>ModExpected!L37</f>
        <v>85</v>
      </c>
      <c r="S36">
        <f>HighExpected!J37</f>
        <v>85</v>
      </c>
      <c r="T36">
        <f>HighExpected!K37</f>
        <v>85</v>
      </c>
      <c r="U36">
        <f>HighExpected!L37</f>
        <v>85</v>
      </c>
      <c r="V36">
        <f>LowExpected!M37</f>
        <v>100</v>
      </c>
      <c r="W36">
        <f>LowExpected!N37</f>
        <v>100</v>
      </c>
      <c r="X36">
        <f>LowExpected!O37</f>
        <v>100</v>
      </c>
      <c r="Y36">
        <f>LowExpected!P37</f>
        <v>100</v>
      </c>
      <c r="Z36">
        <f>ModExpected!N37</f>
        <v>100</v>
      </c>
      <c r="AA36">
        <f>ModExpected!O37</f>
        <v>100</v>
      </c>
      <c r="AB36">
        <f>ModExpected!P37</f>
        <v>100</v>
      </c>
      <c r="AC36">
        <f>HighExpected!N37</f>
        <v>100</v>
      </c>
      <c r="AD36">
        <f>HighExpected!O37</f>
        <v>100</v>
      </c>
      <c r="AE36">
        <f>HighExpected!P37</f>
        <v>100</v>
      </c>
      <c r="AF36">
        <f>LowExpected!Q37</f>
        <v>90</v>
      </c>
      <c r="AG36">
        <f>LowExpected!R37</f>
        <v>90</v>
      </c>
      <c r="AH36">
        <f>LowExpected!S37</f>
        <v>90</v>
      </c>
      <c r="AI36">
        <f>LowExpected!T37</f>
        <v>90</v>
      </c>
      <c r="AJ36">
        <f>ModExpected!R37</f>
        <v>90</v>
      </c>
      <c r="AK36">
        <f>ModExpected!S37</f>
        <v>90</v>
      </c>
      <c r="AL36">
        <f>ModExpected!T37</f>
        <v>90</v>
      </c>
      <c r="AM36">
        <f>HighExpected!R37</f>
        <v>90</v>
      </c>
      <c r="AN36">
        <f>HighExpected!S37</f>
        <v>90</v>
      </c>
      <c r="AO36">
        <f>HighExpected!T37</f>
        <v>90</v>
      </c>
      <c r="AP36">
        <f>LowExpected!U37</f>
        <v>85</v>
      </c>
      <c r="AQ36">
        <f>LowExpected!V37</f>
        <v>85</v>
      </c>
      <c r="AR36">
        <f>LowExpected!W37</f>
        <v>85</v>
      </c>
      <c r="AS36">
        <f>LowExpected!X37</f>
        <v>85</v>
      </c>
      <c r="AT36">
        <f>ModExpected!V37</f>
        <v>85</v>
      </c>
      <c r="AU36">
        <f>ModExpected!W37</f>
        <v>85</v>
      </c>
      <c r="AV36">
        <f>ModExpected!X37</f>
        <v>85</v>
      </c>
      <c r="AW36">
        <f>HighExpected!V37</f>
        <v>85</v>
      </c>
      <c r="AX36">
        <f>HighExpected!W37</f>
        <v>85</v>
      </c>
      <c r="AY36">
        <f>HighExpected!X37</f>
        <v>85</v>
      </c>
      <c r="AZ36">
        <f>LowExpected!Y37</f>
        <v>90</v>
      </c>
      <c r="BA36">
        <f>LowExpected!Z37</f>
        <v>90</v>
      </c>
      <c r="BB36">
        <f>LowExpected!AA37</f>
        <v>90</v>
      </c>
      <c r="BC36">
        <f>LowExpected!AB37</f>
        <v>90</v>
      </c>
      <c r="BD36">
        <f>ModExpected!Z37</f>
        <v>90</v>
      </c>
      <c r="BE36">
        <f>ModExpected!AA37</f>
        <v>90</v>
      </c>
      <c r="BF36">
        <f>ModExpected!AB37</f>
        <v>90</v>
      </c>
      <c r="BG36">
        <f>HighExpected!Z37</f>
        <v>90</v>
      </c>
      <c r="BH36">
        <f>HighExpected!AA37</f>
        <v>90</v>
      </c>
      <c r="BI36">
        <f>HighExpected!AB37</f>
        <v>90</v>
      </c>
    </row>
    <row r="37" spans="1:61" x14ac:dyDescent="0.25">
      <c r="A37" s="21" t="str">
        <f>Specs!A38</f>
        <v>eSHRUBS_SECONDARY_LAYER_HEIGHT</v>
      </c>
      <c r="B37">
        <f>LowExpected!E38</f>
        <v>0.3</v>
      </c>
      <c r="C37">
        <f>LowExpected!F38</f>
        <v>0.3</v>
      </c>
      <c r="D37">
        <f>LowExpected!G38</f>
        <v>0.3</v>
      </c>
      <c r="E37">
        <f>LowExpected!H38</f>
        <v>0.3</v>
      </c>
      <c r="F37">
        <f>ModExpected!F38</f>
        <v>0.3</v>
      </c>
      <c r="G37">
        <f>ModExpected!G38</f>
        <v>0.3</v>
      </c>
      <c r="H37">
        <f>ModExpected!H38</f>
        <v>0.3</v>
      </c>
      <c r="I37">
        <f>HighExpected!F38</f>
        <v>0.3</v>
      </c>
      <c r="J37">
        <f>HighExpected!G38</f>
        <v>0.3</v>
      </c>
      <c r="K37">
        <f>HighExpected!H38</f>
        <v>0.3</v>
      </c>
      <c r="L37">
        <f>LowExpected!I38</f>
        <v>2</v>
      </c>
      <c r="M37">
        <f>LowExpected!J38</f>
        <v>2</v>
      </c>
      <c r="N37">
        <f>LowExpected!K38</f>
        <v>2</v>
      </c>
      <c r="O37">
        <f>LowExpected!L38</f>
        <v>2</v>
      </c>
      <c r="P37">
        <f>ModExpected!J38</f>
        <v>2</v>
      </c>
      <c r="Q37">
        <f>ModExpected!K38</f>
        <v>2</v>
      </c>
      <c r="R37">
        <f>ModExpected!L38</f>
        <v>2</v>
      </c>
      <c r="S37">
        <f>HighExpected!J38</f>
        <v>2</v>
      </c>
      <c r="T37">
        <f>HighExpected!K38</f>
        <v>2</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1</v>
      </c>
      <c r="AH37">
        <f>LowExpected!S38</f>
        <v>1</v>
      </c>
      <c r="AI37">
        <f>LowExpected!T38</f>
        <v>1</v>
      </c>
      <c r="AJ37">
        <f>ModExpected!R38</f>
        <v>1</v>
      </c>
      <c r="AK37">
        <f>ModExpected!S38</f>
        <v>1</v>
      </c>
      <c r="AL37">
        <f>ModExpected!T38</f>
        <v>1</v>
      </c>
      <c r="AM37">
        <f>HighExpected!R38</f>
        <v>1</v>
      </c>
      <c r="AN37">
        <f>HighExpected!S38</f>
        <v>1</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s="21" t="str">
        <f>Specs!A39</f>
        <v>eSHRUBS_SECONDARY_LAYER_PERCENT_COVER</v>
      </c>
      <c r="B38">
        <f>LowExpected!E39</f>
        <v>1.2</v>
      </c>
      <c r="C38">
        <f>LowExpected!F39</f>
        <v>1.2</v>
      </c>
      <c r="D38">
        <f>LowExpected!G39</f>
        <v>1.2</v>
      </c>
      <c r="E38">
        <f>LowExpected!H39</f>
        <v>1.2</v>
      </c>
      <c r="F38">
        <f>ModExpected!F39</f>
        <v>1.2</v>
      </c>
      <c r="G38">
        <f>ModExpected!G39</f>
        <v>1.2</v>
      </c>
      <c r="H38">
        <f>ModExpected!H39</f>
        <v>1.2</v>
      </c>
      <c r="I38">
        <f>HighExpected!F39</f>
        <v>1.2</v>
      </c>
      <c r="J38">
        <f>HighExpected!G39</f>
        <v>1.5</v>
      </c>
      <c r="K38">
        <f>HighExpected!H39</f>
        <v>1.5</v>
      </c>
      <c r="L38">
        <f>LowExpected!I39</f>
        <v>5</v>
      </c>
      <c r="M38">
        <f>LowExpected!J39</f>
        <v>5</v>
      </c>
      <c r="N38">
        <f>LowExpected!K39</f>
        <v>5</v>
      </c>
      <c r="O38">
        <f>LowExpected!L39</f>
        <v>5</v>
      </c>
      <c r="P38">
        <f>ModExpected!J39</f>
        <v>5</v>
      </c>
      <c r="Q38">
        <f>ModExpected!K39</f>
        <v>5</v>
      </c>
      <c r="R38">
        <f>ModExpected!L39</f>
        <v>5</v>
      </c>
      <c r="S38">
        <f>HighExpected!J39</f>
        <v>5</v>
      </c>
      <c r="T38">
        <f>HighExpected!K39</f>
        <v>6.25</v>
      </c>
      <c r="U38">
        <f>HighExpected!L39</f>
        <v>6.25</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20</v>
      </c>
      <c r="AH38">
        <f>LowExpected!S39</f>
        <v>20</v>
      </c>
      <c r="AI38">
        <f>LowExpected!T39</f>
        <v>20</v>
      </c>
      <c r="AJ38">
        <f>ModExpected!R39</f>
        <v>20</v>
      </c>
      <c r="AK38">
        <f>ModExpected!S39</f>
        <v>20</v>
      </c>
      <c r="AL38">
        <f>ModExpected!T39</f>
        <v>20</v>
      </c>
      <c r="AM38">
        <f>HighExpected!R39</f>
        <v>20</v>
      </c>
      <c r="AN38">
        <f>HighExpected!S39</f>
        <v>25</v>
      </c>
      <c r="AO38">
        <f>HighExpected!T39</f>
        <v>25</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s="21" t="str">
        <f>Specs!A40</f>
        <v>eSHRUBS_SECONDARY_LAYER_PERCENT_LIVE</v>
      </c>
      <c r="B39">
        <f>LowExpected!E40</f>
        <v>95</v>
      </c>
      <c r="C39">
        <f>LowExpected!F40</f>
        <v>95</v>
      </c>
      <c r="D39">
        <f>LowExpected!G40</f>
        <v>95</v>
      </c>
      <c r="E39">
        <f>LowExpected!H40</f>
        <v>95</v>
      </c>
      <c r="F39">
        <f>ModExpected!F40</f>
        <v>95</v>
      </c>
      <c r="G39">
        <f>ModExpected!G40</f>
        <v>95</v>
      </c>
      <c r="H39">
        <f>ModExpected!H40</f>
        <v>95</v>
      </c>
      <c r="I39">
        <f>HighExpected!F40</f>
        <v>95</v>
      </c>
      <c r="J39">
        <f>HighExpected!G40</f>
        <v>95</v>
      </c>
      <c r="K39">
        <f>HighExpected!H40</f>
        <v>95</v>
      </c>
      <c r="L39">
        <f>LowExpected!I40</f>
        <v>85</v>
      </c>
      <c r="M39">
        <f>LowExpected!J40</f>
        <v>85</v>
      </c>
      <c r="N39">
        <f>LowExpected!K40</f>
        <v>85</v>
      </c>
      <c r="O39">
        <f>LowExpected!L40</f>
        <v>85</v>
      </c>
      <c r="P39">
        <f>ModExpected!J40</f>
        <v>85</v>
      </c>
      <c r="Q39">
        <f>ModExpected!K40</f>
        <v>85</v>
      </c>
      <c r="R39">
        <f>ModExpected!L40</f>
        <v>85</v>
      </c>
      <c r="S39">
        <f>HighExpected!J40</f>
        <v>85</v>
      </c>
      <c r="T39">
        <f>HighExpected!K40</f>
        <v>85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90</v>
      </c>
      <c r="AH39">
        <f>LowExpected!S40</f>
        <v>90</v>
      </c>
      <c r="AI39">
        <f>LowExpected!T40</f>
        <v>90</v>
      </c>
      <c r="AJ39">
        <f>ModExpected!R40</f>
        <v>90</v>
      </c>
      <c r="AK39">
        <f>ModExpected!S40</f>
        <v>90</v>
      </c>
      <c r="AL39">
        <f>ModExpected!T40</f>
        <v>90</v>
      </c>
      <c r="AM39">
        <f>HighExpected!R40</f>
        <v>90</v>
      </c>
      <c r="AN39">
        <f>HighExpected!S40</f>
        <v>90</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s="21" t="str">
        <f>Specs!A41</f>
        <v>eHERBACEOUS_PRIMARY_LAYER_HEIGHT</v>
      </c>
      <c r="B40">
        <f>LowExpected!E41</f>
        <v>0.9</v>
      </c>
      <c r="C40">
        <f>LowExpected!F41</f>
        <v>0.9</v>
      </c>
      <c r="D40">
        <f>LowExpected!G41</f>
        <v>0.9</v>
      </c>
      <c r="E40">
        <f>LowExpected!H41</f>
        <v>0.9</v>
      </c>
      <c r="F40">
        <f>ModExpected!F41</f>
        <v>0.9</v>
      </c>
      <c r="G40">
        <f>ModExpected!G41</f>
        <v>0.9</v>
      </c>
      <c r="H40">
        <f>ModExpected!H41</f>
        <v>0.9</v>
      </c>
      <c r="I40">
        <f>HighExpected!F41</f>
        <v>0.9</v>
      </c>
      <c r="J40">
        <f>HighExpected!G41</f>
        <v>0.9</v>
      </c>
      <c r="K40">
        <f>HighExpected!H41</f>
        <v>0.9</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2</v>
      </c>
      <c r="X40">
        <f>LowExpected!O41</f>
        <v>2</v>
      </c>
      <c r="Y40">
        <f>LowExpected!P41</f>
        <v>2</v>
      </c>
      <c r="Z40">
        <f>ModExpected!N41</f>
        <v>2</v>
      </c>
      <c r="AA40">
        <f>ModExpected!O41</f>
        <v>2</v>
      </c>
      <c r="AB40">
        <f>ModExpected!P41</f>
        <v>2</v>
      </c>
      <c r="AC40">
        <f>HighExpected!N41</f>
        <v>2</v>
      </c>
      <c r="AD40">
        <f>HighExpected!O41</f>
        <v>2</v>
      </c>
      <c r="AE40">
        <f>HighExpected!P41</f>
        <v>2</v>
      </c>
      <c r="AF40">
        <f>LowExpected!Q41</f>
        <v>1</v>
      </c>
      <c r="AG40">
        <f>LowExpected!R41</f>
        <v>1</v>
      </c>
      <c r="AH40">
        <f>LowExpected!S41</f>
        <v>1</v>
      </c>
      <c r="AI40">
        <f>LowExpected!T41</f>
        <v>1</v>
      </c>
      <c r="AJ40">
        <f>ModExpected!R41</f>
        <v>1</v>
      </c>
      <c r="AK40">
        <f>ModExpected!S41</f>
        <v>1</v>
      </c>
      <c r="AL40">
        <f>ModExpected!T41</f>
        <v>1</v>
      </c>
      <c r="AM40">
        <f>HighExpected!R41</f>
        <v>1</v>
      </c>
      <c r="AN40">
        <f>HighExpected!S41</f>
        <v>1</v>
      </c>
      <c r="AO40">
        <f>HighExpected!T41</f>
        <v>1</v>
      </c>
      <c r="AP40">
        <f>LowExpected!U41</f>
        <v>2.5</v>
      </c>
      <c r="AQ40">
        <f>LowExpected!V41</f>
        <v>2.5</v>
      </c>
      <c r="AR40">
        <f>LowExpected!W41</f>
        <v>2.5</v>
      </c>
      <c r="AS40">
        <f>LowExpected!X41</f>
        <v>2.5</v>
      </c>
      <c r="AT40">
        <f>ModExpected!V41</f>
        <v>2.5</v>
      </c>
      <c r="AU40">
        <f>ModExpected!W41</f>
        <v>2.5</v>
      </c>
      <c r="AV40">
        <f>ModExpected!X41</f>
        <v>2.5</v>
      </c>
      <c r="AW40">
        <f>HighExpected!V41</f>
        <v>2.5</v>
      </c>
      <c r="AX40">
        <f>HighExpected!W41</f>
        <v>2.5</v>
      </c>
      <c r="AY40">
        <f>HighExpected!X41</f>
        <v>2.5</v>
      </c>
      <c r="AZ40">
        <f>LowExpected!Y41</f>
        <v>2</v>
      </c>
      <c r="BA40">
        <f>LowExpected!Z41</f>
        <v>2</v>
      </c>
      <c r="BB40">
        <f>LowExpected!AA41</f>
        <v>2</v>
      </c>
      <c r="BC40">
        <f>LowExpected!AB41</f>
        <v>2</v>
      </c>
      <c r="BD40">
        <f>ModExpected!Z41</f>
        <v>2</v>
      </c>
      <c r="BE40">
        <f>ModExpected!AA41</f>
        <v>2</v>
      </c>
      <c r="BF40">
        <f>ModExpected!AB41</f>
        <v>2</v>
      </c>
      <c r="BG40">
        <f>HighExpected!Z41</f>
        <v>2</v>
      </c>
      <c r="BH40">
        <f>HighExpected!AA41</f>
        <v>2</v>
      </c>
      <c r="BI40">
        <f>HighExpected!AB41</f>
        <v>2</v>
      </c>
    </row>
    <row r="41" spans="1:61" x14ac:dyDescent="0.25">
      <c r="A41" s="21" t="str">
        <f>Specs!A42</f>
        <v>eHERBACEOUS_PRIMARY_LAYER_LOADING</v>
      </c>
      <c r="B41">
        <f>LowExpected!E42</f>
        <v>0.1</v>
      </c>
      <c r="C41">
        <f>LowExpected!F42</f>
        <v>0.1</v>
      </c>
      <c r="D41">
        <f>LowExpected!G42</f>
        <v>0.1</v>
      </c>
      <c r="E41">
        <f>LowExpected!H42</f>
        <v>0.1</v>
      </c>
      <c r="F41">
        <f>ModExpected!F42</f>
        <v>0.1</v>
      </c>
      <c r="G41">
        <f>ModExpected!G42</f>
        <v>0.125</v>
      </c>
      <c r="H41">
        <f>ModExpected!H42</f>
        <v>0.125</v>
      </c>
      <c r="I41">
        <f>HighExpected!F42</f>
        <v>0.1</v>
      </c>
      <c r="J41">
        <f>HighExpected!G42</f>
        <v>0.13999999999999999</v>
      </c>
      <c r="K41">
        <f>HighExpected!H42</f>
        <v>0.13999999999999999</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1</v>
      </c>
      <c r="X41">
        <f>LowExpected!O42</f>
        <v>1</v>
      </c>
      <c r="Y41">
        <f>LowExpected!P42</f>
        <v>1</v>
      </c>
      <c r="Z41">
        <f>ModExpected!N42</f>
        <v>1</v>
      </c>
      <c r="AA41">
        <f>ModExpected!O42</f>
        <v>1.25</v>
      </c>
      <c r="AB41">
        <f>ModExpected!P42</f>
        <v>1.25</v>
      </c>
      <c r="AC41">
        <f>HighExpected!N42</f>
        <v>1</v>
      </c>
      <c r="AD41">
        <f>HighExpected!O42</f>
        <v>1.4</v>
      </c>
      <c r="AE41">
        <f>HighExpected!P42</f>
        <v>1.4</v>
      </c>
      <c r="AF41">
        <f>LowExpected!Q42</f>
        <v>0.01</v>
      </c>
      <c r="AG41">
        <f>LowExpected!R42</f>
        <v>0.01</v>
      </c>
      <c r="AH41">
        <f>LowExpected!S42</f>
        <v>0.01</v>
      </c>
      <c r="AI41">
        <f>LowExpected!T42</f>
        <v>0.01</v>
      </c>
      <c r="AJ41">
        <f>ModExpected!R42</f>
        <v>0.01</v>
      </c>
      <c r="AK41">
        <f>ModExpected!S42</f>
        <v>1.2500000000000001E-2</v>
      </c>
      <c r="AL41">
        <f>ModExpected!T42</f>
        <v>1.2500000000000001E-2</v>
      </c>
      <c r="AM41">
        <f>HighExpected!R42</f>
        <v>0.01</v>
      </c>
      <c r="AN41">
        <f>HighExpected!S42</f>
        <v>1.3999999999999999E-2</v>
      </c>
      <c r="AO41">
        <f>HighExpected!T42</f>
        <v>1.3999999999999999E-2</v>
      </c>
      <c r="AP41">
        <f>LowExpected!U42</f>
        <v>0.4</v>
      </c>
      <c r="AQ41">
        <f>LowExpected!V42</f>
        <v>0.4</v>
      </c>
      <c r="AR41">
        <f>LowExpected!W42</f>
        <v>0.4</v>
      </c>
      <c r="AS41">
        <f>LowExpected!X42</f>
        <v>0.4</v>
      </c>
      <c r="AT41">
        <f>ModExpected!V42</f>
        <v>0.4</v>
      </c>
      <c r="AU41">
        <f>ModExpected!W42</f>
        <v>0.5</v>
      </c>
      <c r="AV41">
        <f>ModExpected!X42</f>
        <v>0.5</v>
      </c>
      <c r="AW41">
        <f>HighExpected!V42</f>
        <v>0.4</v>
      </c>
      <c r="AX41">
        <f>HighExpected!W42</f>
        <v>0.55999999999999994</v>
      </c>
      <c r="AY41">
        <f>HighExpected!X42</f>
        <v>0.55999999999999994</v>
      </c>
      <c r="AZ41">
        <f>LowExpected!Y42</f>
        <v>0.1</v>
      </c>
      <c r="BA41">
        <f>LowExpected!Z42</f>
        <v>0.1</v>
      </c>
      <c r="BB41">
        <f>LowExpected!AA42</f>
        <v>0.1</v>
      </c>
      <c r="BC41">
        <f>LowExpected!AB42</f>
        <v>0.1</v>
      </c>
      <c r="BD41">
        <f>ModExpected!Z42</f>
        <v>0.1</v>
      </c>
      <c r="BE41">
        <f>ModExpected!AA42</f>
        <v>0.125</v>
      </c>
      <c r="BF41">
        <f>ModExpected!AB42</f>
        <v>0.125</v>
      </c>
      <c r="BG41">
        <f>HighExpected!Z42</f>
        <v>0.1</v>
      </c>
      <c r="BH41">
        <f>HighExpected!AA42</f>
        <v>0.13999999999999999</v>
      </c>
      <c r="BI41">
        <f>HighExpected!AB42</f>
        <v>0.13999999999999999</v>
      </c>
    </row>
    <row r="42" spans="1:61" x14ac:dyDescent="0.25">
      <c r="A42" s="21" t="str">
        <f>Specs!A43</f>
        <v>eHERBACEOUS_PRIMARY_LAYER_PERCENT_COVER</v>
      </c>
      <c r="B42">
        <f>LowExpected!E43</f>
        <v>0.7</v>
      </c>
      <c r="C42">
        <f>LowExpected!F43</f>
        <v>0.7</v>
      </c>
      <c r="D42">
        <f>LowExpected!G43</f>
        <v>0.7</v>
      </c>
      <c r="E42">
        <f>LowExpected!H43</f>
        <v>0.7</v>
      </c>
      <c r="F42">
        <f>ModExpected!F43</f>
        <v>0.7</v>
      </c>
      <c r="G42">
        <f>ModExpected!G43</f>
        <v>0.875</v>
      </c>
      <c r="H42">
        <f>ModExpected!H43</f>
        <v>0.875</v>
      </c>
      <c r="I42">
        <f>HighExpected!F43</f>
        <v>0.7</v>
      </c>
      <c r="J42">
        <f>HighExpected!G43</f>
        <v>0.97999999999999987</v>
      </c>
      <c r="K42">
        <f>HighExpected!H43</f>
        <v>0.97999999999999987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90</v>
      </c>
      <c r="X42">
        <f>LowExpected!O43</f>
        <v>90</v>
      </c>
      <c r="Y42">
        <f>LowExpected!P43</f>
        <v>90</v>
      </c>
      <c r="Z42">
        <f>ModExpected!N43</f>
        <v>90</v>
      </c>
      <c r="AA42">
        <f>ModExpected!O43</f>
        <v>112.5</v>
      </c>
      <c r="AB42">
        <f>ModExpected!P43</f>
        <v>112.5</v>
      </c>
      <c r="AC42">
        <f>HighExpected!N43</f>
        <v>90</v>
      </c>
      <c r="AD42">
        <f>HighExpected!O43</f>
        <v>125.99999999999999</v>
      </c>
      <c r="AE42">
        <f>HighExpected!P43</f>
        <v>125.99999999999999</v>
      </c>
      <c r="AF42">
        <f>LowExpected!Q43</f>
        <v>2</v>
      </c>
      <c r="AG42">
        <f>LowExpected!R43</f>
        <v>2</v>
      </c>
      <c r="AH42">
        <f>LowExpected!S43</f>
        <v>2</v>
      </c>
      <c r="AI42">
        <f>LowExpected!T43</f>
        <v>2</v>
      </c>
      <c r="AJ42">
        <f>ModExpected!R43</f>
        <v>2</v>
      </c>
      <c r="AK42">
        <f>ModExpected!S43</f>
        <v>2.5</v>
      </c>
      <c r="AL42">
        <f>ModExpected!T43</f>
        <v>2.5</v>
      </c>
      <c r="AM42">
        <f>HighExpected!R43</f>
        <v>2</v>
      </c>
      <c r="AN42">
        <f>HighExpected!S43</f>
        <v>2.8</v>
      </c>
      <c r="AO42">
        <f>HighExpected!T43</f>
        <v>2.8</v>
      </c>
      <c r="AP42">
        <f>LowExpected!U43</f>
        <v>30</v>
      </c>
      <c r="AQ42">
        <f>LowExpected!V43</f>
        <v>30</v>
      </c>
      <c r="AR42">
        <f>LowExpected!W43</f>
        <v>30</v>
      </c>
      <c r="AS42">
        <f>LowExpected!X43</f>
        <v>30</v>
      </c>
      <c r="AT42">
        <f>ModExpected!V43</f>
        <v>30</v>
      </c>
      <c r="AU42">
        <f>ModExpected!W43</f>
        <v>37.5</v>
      </c>
      <c r="AV42">
        <f>ModExpected!X43</f>
        <v>37.5</v>
      </c>
      <c r="AW42">
        <f>HighExpected!V43</f>
        <v>30</v>
      </c>
      <c r="AX42">
        <f>HighExpected!W43</f>
        <v>42</v>
      </c>
      <c r="AY42">
        <f>HighExpected!X43</f>
        <v>42</v>
      </c>
      <c r="AZ42">
        <f>LowExpected!Y43</f>
        <v>20</v>
      </c>
      <c r="BA42">
        <f>LowExpected!Z43</f>
        <v>20</v>
      </c>
      <c r="BB42">
        <f>LowExpected!AA43</f>
        <v>20</v>
      </c>
      <c r="BC42">
        <f>LowExpected!AB43</f>
        <v>20</v>
      </c>
      <c r="BD42">
        <f>ModExpected!Z43</f>
        <v>20</v>
      </c>
      <c r="BE42">
        <f>ModExpected!AA43</f>
        <v>25</v>
      </c>
      <c r="BF42">
        <f>ModExpected!AB43</f>
        <v>25</v>
      </c>
      <c r="BG42">
        <f>HighExpected!Z43</f>
        <v>20</v>
      </c>
      <c r="BH42">
        <f>HighExpected!AA43</f>
        <v>28</v>
      </c>
      <c r="BI42">
        <f>HighExpected!AB43</f>
        <v>28</v>
      </c>
    </row>
    <row r="43" spans="1:61" x14ac:dyDescent="0.25">
      <c r="A43" s="21" t="str">
        <f>Specs!A44</f>
        <v>eHERBACEOUS_PRIMARY_LAYER_PERCENT_LIVE</v>
      </c>
      <c r="B43">
        <f>LowExpected!E44</f>
        <v>95</v>
      </c>
      <c r="C43">
        <f>LowExpected!F44</f>
        <v>95</v>
      </c>
      <c r="D43">
        <f>LowExpected!G44</f>
        <v>95</v>
      </c>
      <c r="E43">
        <f>LowExpected!H44</f>
        <v>95</v>
      </c>
      <c r="F43">
        <f>ModExpected!F44</f>
        <v>95</v>
      </c>
      <c r="G43">
        <f>ModExpected!G44</f>
        <v>95</v>
      </c>
      <c r="H43">
        <f>ModExpected!H44</f>
        <v>95</v>
      </c>
      <c r="I43">
        <f>HighExpected!F44</f>
        <v>95</v>
      </c>
      <c r="J43">
        <f>HighExpected!G44</f>
        <v>95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85</v>
      </c>
      <c r="X43">
        <f>LowExpected!O44</f>
        <v>85</v>
      </c>
      <c r="Y43">
        <f>LowExpected!P44</f>
        <v>85</v>
      </c>
      <c r="Z43">
        <f>ModExpected!N44</f>
        <v>85</v>
      </c>
      <c r="AA43">
        <f>ModExpected!O44</f>
        <v>85</v>
      </c>
      <c r="AB43">
        <f>ModExpected!P44</f>
        <v>85</v>
      </c>
      <c r="AC43">
        <f>HighExpected!N44</f>
        <v>85</v>
      </c>
      <c r="AD43">
        <f>HighExpected!O44</f>
        <v>85</v>
      </c>
      <c r="AE43">
        <f>HighExpected!P44</f>
        <v>85</v>
      </c>
      <c r="AF43">
        <f>LowExpected!Q44</f>
        <v>90</v>
      </c>
      <c r="AG43">
        <f>LowExpected!R44</f>
        <v>90</v>
      </c>
      <c r="AH43">
        <f>LowExpected!S44</f>
        <v>90</v>
      </c>
      <c r="AI43">
        <f>LowExpected!T44</f>
        <v>90</v>
      </c>
      <c r="AJ43">
        <f>ModExpected!R44</f>
        <v>90</v>
      </c>
      <c r="AK43">
        <f>ModExpected!S44</f>
        <v>90</v>
      </c>
      <c r="AL43">
        <f>ModExpected!T44</f>
        <v>90</v>
      </c>
      <c r="AM43">
        <f>HighExpected!R44</f>
        <v>90</v>
      </c>
      <c r="AN43">
        <f>HighExpected!S44</f>
        <v>90</v>
      </c>
      <c r="AO43">
        <f>HighExpected!T44</f>
        <v>90</v>
      </c>
      <c r="AP43">
        <f>LowExpected!U44</f>
        <v>80</v>
      </c>
      <c r="AQ43">
        <f>LowExpected!V44</f>
        <v>80</v>
      </c>
      <c r="AR43">
        <f>LowExpected!W44</f>
        <v>80</v>
      </c>
      <c r="AS43">
        <f>LowExpected!X44</f>
        <v>80</v>
      </c>
      <c r="AT43">
        <f>ModExpected!V44</f>
        <v>80</v>
      </c>
      <c r="AU43">
        <f>ModExpected!W44</f>
        <v>80</v>
      </c>
      <c r="AV43">
        <f>ModExpected!X44</f>
        <v>80</v>
      </c>
      <c r="AW43">
        <f>HighExpected!V44</f>
        <v>80</v>
      </c>
      <c r="AX43">
        <f>HighExpected!W44</f>
        <v>80</v>
      </c>
      <c r="AY43">
        <f>HighExpected!X44</f>
        <v>80</v>
      </c>
      <c r="AZ43">
        <f>LowExpected!Y44</f>
        <v>60</v>
      </c>
      <c r="BA43">
        <f>LowExpected!Z44</f>
        <v>60</v>
      </c>
      <c r="BB43">
        <f>LowExpected!AA44</f>
        <v>60</v>
      </c>
      <c r="BC43">
        <f>LowExpected!AB44</f>
        <v>60</v>
      </c>
      <c r="BD43">
        <f>ModExpected!Z44</f>
        <v>60</v>
      </c>
      <c r="BE43">
        <f>ModExpected!AA44</f>
        <v>60</v>
      </c>
      <c r="BF43">
        <f>ModExpected!AB44</f>
        <v>60</v>
      </c>
      <c r="BG43">
        <f>HighExpected!Z44</f>
        <v>60</v>
      </c>
      <c r="BH43">
        <f>HighExpected!AA44</f>
        <v>60</v>
      </c>
      <c r="BI43">
        <f>HighExpected!AB44</f>
        <v>60</v>
      </c>
    </row>
    <row r="44" spans="1:61" x14ac:dyDescent="0.25">
      <c r="A44" s="21" t="str">
        <f>Specs!A45</f>
        <v>eHERBACEOUS_SECONDARY_LAYER_HEIGHT</v>
      </c>
      <c r="B44">
        <f>LowExpected!E45</f>
        <v>0.9</v>
      </c>
      <c r="C44">
        <f>LowExpected!F45</f>
        <v>0.9</v>
      </c>
      <c r="D44">
        <f>LowExpected!G45</f>
        <v>0.9</v>
      </c>
      <c r="E44">
        <f>LowExpected!H45</f>
        <v>0.9</v>
      </c>
      <c r="F44">
        <f>ModExpected!F45</f>
        <v>0.9</v>
      </c>
      <c r="G44">
        <f>ModExpected!G45</f>
        <v>0.9</v>
      </c>
      <c r="H44">
        <f>ModExpected!H45</f>
        <v>0.9</v>
      </c>
      <c r="I44">
        <f>HighExpected!F45</f>
        <v>0.9</v>
      </c>
      <c r="J44">
        <f>HighExpected!G45</f>
        <v>0.9</v>
      </c>
      <c r="K44">
        <f>HighExpected!H45</f>
        <v>0.9</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1</v>
      </c>
      <c r="X44">
        <f>LowExpected!O45</f>
        <v>1</v>
      </c>
      <c r="Y44">
        <f>LowExpected!P45</f>
        <v>1</v>
      </c>
      <c r="Z44">
        <f>ModExpected!N45</f>
        <v>1</v>
      </c>
      <c r="AA44">
        <f>ModExpected!O45</f>
        <v>1</v>
      </c>
      <c r="AB44">
        <f>ModExpected!P45</f>
        <v>1</v>
      </c>
      <c r="AC44">
        <f>HighExpected!N45</f>
        <v>1</v>
      </c>
      <c r="AD44">
        <f>HighExpected!O45</f>
        <v>1</v>
      </c>
      <c r="AE44">
        <f>HighExpected!P45</f>
        <v>1</v>
      </c>
      <c r="AF44">
        <f>LowExpected!Q45</f>
        <v>0.5</v>
      </c>
      <c r="AG44">
        <f>LowExpected!R45</f>
        <v>0.5</v>
      </c>
      <c r="AH44">
        <f>LowExpected!S45</f>
        <v>0.5</v>
      </c>
      <c r="AI44">
        <f>LowExpected!T45</f>
        <v>0.5</v>
      </c>
      <c r="AJ44">
        <f>ModExpected!R45</f>
        <v>0.5</v>
      </c>
      <c r="AK44">
        <f>ModExpected!S45</f>
        <v>0.5</v>
      </c>
      <c r="AL44">
        <f>ModExpected!T45</f>
        <v>0.5</v>
      </c>
      <c r="AM44">
        <f>HighExpected!R45</f>
        <v>0.5</v>
      </c>
      <c r="AN44">
        <f>HighExpected!S45</f>
        <v>0.5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1</v>
      </c>
      <c r="BB44">
        <f>LowExpected!AA45</f>
        <v>1</v>
      </c>
      <c r="BC44">
        <f>LowExpected!AB45</f>
        <v>1</v>
      </c>
      <c r="BD44">
        <f>ModExpected!Z45</f>
        <v>1</v>
      </c>
      <c r="BE44">
        <f>ModExpected!AA45</f>
        <v>1</v>
      </c>
      <c r="BF44">
        <f>ModExpected!AB45</f>
        <v>1</v>
      </c>
      <c r="BG44">
        <f>HighExpected!Z45</f>
        <v>1</v>
      </c>
      <c r="BH44">
        <f>HighExpected!AA45</f>
        <v>1</v>
      </c>
      <c r="BI44">
        <f>HighExpected!AB45</f>
        <v>1</v>
      </c>
    </row>
    <row r="45" spans="1:61" x14ac:dyDescent="0.25">
      <c r="A45" s="21" t="str">
        <f>Specs!A46</f>
        <v>eHERBACEOUS_SECONDARY_LAYER_LOADING</v>
      </c>
      <c r="B45">
        <f>LowExpected!E46</f>
        <v>0.1</v>
      </c>
      <c r="C45">
        <f>LowExpected!F46</f>
        <v>0.1</v>
      </c>
      <c r="D45">
        <f>LowExpected!G46</f>
        <v>0.1</v>
      </c>
      <c r="E45">
        <f>LowExpected!H46</f>
        <v>0.1</v>
      </c>
      <c r="F45">
        <f>ModExpected!F46</f>
        <v>0.1</v>
      </c>
      <c r="G45">
        <f>ModExpected!G46</f>
        <v>0.125</v>
      </c>
      <c r="H45">
        <f>ModExpected!H46</f>
        <v>0.125</v>
      </c>
      <c r="I45">
        <f>HighExpected!F46</f>
        <v>0.1</v>
      </c>
      <c r="J45">
        <f>HighExpected!G46</f>
        <v>0.13999999999999999</v>
      </c>
      <c r="K45">
        <f>HighExpected!H46</f>
        <v>0.13999999999999999</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0.01</v>
      </c>
      <c r="X45">
        <f>LowExpected!O46</f>
        <v>0.01</v>
      </c>
      <c r="Y45">
        <f>LowExpected!P46</f>
        <v>0.01</v>
      </c>
      <c r="Z45">
        <f>ModExpected!N46</f>
        <v>0.01</v>
      </c>
      <c r="AA45">
        <f>ModExpected!O46</f>
        <v>1.2500000000000001E-2</v>
      </c>
      <c r="AB45">
        <f>ModExpected!P46</f>
        <v>1.2500000000000001E-2</v>
      </c>
      <c r="AC45">
        <f>HighExpected!N46</f>
        <v>0.01</v>
      </c>
      <c r="AD45">
        <f>HighExpected!O46</f>
        <v>1.3999999999999999E-2</v>
      </c>
      <c r="AE45">
        <f>HighExpected!P46</f>
        <v>1.3999999999999999E-2</v>
      </c>
      <c r="AF45">
        <f>LowExpected!Q46</f>
        <v>0.02</v>
      </c>
      <c r="AG45">
        <f>LowExpected!R46</f>
        <v>0.02</v>
      </c>
      <c r="AH45">
        <f>LowExpected!S46</f>
        <v>0.02</v>
      </c>
      <c r="AI45">
        <f>LowExpected!T46</f>
        <v>0.02</v>
      </c>
      <c r="AJ45">
        <f>ModExpected!R46</f>
        <v>0.02</v>
      </c>
      <c r="AK45">
        <f>ModExpected!S46</f>
        <v>2.5000000000000001E-2</v>
      </c>
      <c r="AL45">
        <f>ModExpected!T46</f>
        <v>2.5000000000000001E-2</v>
      </c>
      <c r="AM45">
        <f>HighExpected!R46</f>
        <v>0.02</v>
      </c>
      <c r="AN45">
        <f>HighExpected!S46</f>
        <v>2.7999999999999997E-2</v>
      </c>
      <c r="AO45">
        <f>HighExpected!T46</f>
        <v>2.7999999999999997E-2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0.1</v>
      </c>
      <c r="BB45">
        <f>LowExpected!AA46</f>
        <v>0.1</v>
      </c>
      <c r="BC45">
        <f>LowExpected!AB46</f>
        <v>0.1</v>
      </c>
      <c r="BD45">
        <f>ModExpected!Z46</f>
        <v>0.1</v>
      </c>
      <c r="BE45">
        <f>ModExpected!AA46</f>
        <v>0.125</v>
      </c>
      <c r="BF45">
        <f>ModExpected!AB46</f>
        <v>0.125</v>
      </c>
      <c r="BG45">
        <f>HighExpected!Z46</f>
        <v>0.1</v>
      </c>
      <c r="BH45">
        <f>HighExpected!AA46</f>
        <v>0.13999999999999999</v>
      </c>
      <c r="BI45">
        <f>HighExpected!AB46</f>
        <v>0.13999999999999999</v>
      </c>
    </row>
    <row r="46" spans="1:61" x14ac:dyDescent="0.25">
      <c r="A46" s="21" t="str">
        <f>Specs!A47</f>
        <v>eHERBACEOUS_SECONDARY_LAYER_PERCENT_COVER</v>
      </c>
      <c r="B46">
        <f>LowExpected!E47</f>
        <v>0.2</v>
      </c>
      <c r="C46">
        <f>LowExpected!F47</f>
        <v>0.2</v>
      </c>
      <c r="D46">
        <f>LowExpected!G47</f>
        <v>0.2</v>
      </c>
      <c r="E46">
        <f>LowExpected!H47</f>
        <v>0.2</v>
      </c>
      <c r="F46">
        <f>ModExpected!F47</f>
        <v>0.2</v>
      </c>
      <c r="G46">
        <f>ModExpected!G47</f>
        <v>0.25</v>
      </c>
      <c r="H46">
        <f>ModExpected!H47</f>
        <v>0.25</v>
      </c>
      <c r="I46">
        <f>HighExpected!F47</f>
        <v>0.2</v>
      </c>
      <c r="J46">
        <f>HighExpected!G47</f>
        <v>0.27999999999999997</v>
      </c>
      <c r="K46">
        <f>HighExpected!H47</f>
        <v>0.27999999999999997</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8</v>
      </c>
      <c r="X46">
        <f>LowExpected!O47</f>
        <v>8</v>
      </c>
      <c r="Y46">
        <f>LowExpected!P47</f>
        <v>8</v>
      </c>
      <c r="Z46">
        <f>ModExpected!N47</f>
        <v>8</v>
      </c>
      <c r="AA46">
        <f>ModExpected!O47</f>
        <v>10</v>
      </c>
      <c r="AB46">
        <f>ModExpected!P47</f>
        <v>10</v>
      </c>
      <c r="AC46">
        <f>HighExpected!N47</f>
        <v>8</v>
      </c>
      <c r="AD46">
        <f>HighExpected!O47</f>
        <v>11.2</v>
      </c>
      <c r="AE46">
        <f>HighExpected!P47</f>
        <v>11.2</v>
      </c>
      <c r="AF46">
        <f>LowExpected!Q47</f>
        <v>5</v>
      </c>
      <c r="AG46">
        <f>LowExpected!R47</f>
        <v>5</v>
      </c>
      <c r="AH46">
        <f>LowExpected!S47</f>
        <v>5</v>
      </c>
      <c r="AI46">
        <f>LowExpected!T47</f>
        <v>5</v>
      </c>
      <c r="AJ46">
        <f>ModExpected!R47</f>
        <v>5</v>
      </c>
      <c r="AK46">
        <f>ModExpected!S47</f>
        <v>6.25</v>
      </c>
      <c r="AL46">
        <f>ModExpected!T47</f>
        <v>6.25</v>
      </c>
      <c r="AM46">
        <f>HighExpected!R47</f>
        <v>5</v>
      </c>
      <c r="AN46">
        <f>HighExpected!S47</f>
        <v>7</v>
      </c>
      <c r="AO46">
        <f>HighExpected!T47</f>
        <v>7</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20</v>
      </c>
      <c r="BB46">
        <f>LowExpected!AA47</f>
        <v>20</v>
      </c>
      <c r="BC46">
        <f>LowExpected!AB47</f>
        <v>20</v>
      </c>
      <c r="BD46">
        <f>ModExpected!Z47</f>
        <v>20</v>
      </c>
      <c r="BE46">
        <f>ModExpected!AA47</f>
        <v>25</v>
      </c>
      <c r="BF46">
        <f>ModExpected!AB47</f>
        <v>25</v>
      </c>
      <c r="BG46">
        <f>HighExpected!Z47</f>
        <v>20</v>
      </c>
      <c r="BH46">
        <f>HighExpected!AA47</f>
        <v>28</v>
      </c>
      <c r="BI46">
        <f>HighExpected!AB47</f>
        <v>28</v>
      </c>
    </row>
    <row r="47" spans="1:61" x14ac:dyDescent="0.25">
      <c r="A47" s="21" t="str">
        <f>Specs!A48</f>
        <v>eHERBACEOUS_SECONDARY_LAYER_PERCENT_LIVE</v>
      </c>
      <c r="B47">
        <f>LowExpected!E48</f>
        <v>85</v>
      </c>
      <c r="C47">
        <f>LowExpected!F48</f>
        <v>85</v>
      </c>
      <c r="D47">
        <f>LowExpected!G48</f>
        <v>85</v>
      </c>
      <c r="E47">
        <f>LowExpected!H48</f>
        <v>85</v>
      </c>
      <c r="F47">
        <f>ModExpected!F48</f>
        <v>85</v>
      </c>
      <c r="G47">
        <f>ModExpected!G48</f>
        <v>85</v>
      </c>
      <c r="H47">
        <f>ModExpected!H48</f>
        <v>85</v>
      </c>
      <c r="I47">
        <f>HighExpected!F48</f>
        <v>85</v>
      </c>
      <c r="J47">
        <f>HighExpected!G48</f>
        <v>85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70</v>
      </c>
      <c r="X47">
        <f>LowExpected!O48</f>
        <v>70</v>
      </c>
      <c r="Y47">
        <f>LowExpected!P48</f>
        <v>70</v>
      </c>
      <c r="Z47">
        <f>ModExpected!N48</f>
        <v>70</v>
      </c>
      <c r="AA47">
        <f>ModExpected!O48</f>
        <v>70</v>
      </c>
      <c r="AB47">
        <f>ModExpected!P48</f>
        <v>70</v>
      </c>
      <c r="AC47">
        <f>HighExpected!N48</f>
        <v>70</v>
      </c>
      <c r="AD47">
        <f>HighExpected!O48</f>
        <v>70</v>
      </c>
      <c r="AE47">
        <f>HighExpected!P48</f>
        <v>70</v>
      </c>
      <c r="AF47">
        <f>LowExpected!Q48</f>
        <v>90</v>
      </c>
      <c r="AG47">
        <f>LowExpected!R48</f>
        <v>90</v>
      </c>
      <c r="AH47">
        <f>LowExpected!S48</f>
        <v>90</v>
      </c>
      <c r="AI47">
        <f>LowExpected!T48</f>
        <v>90</v>
      </c>
      <c r="AJ47">
        <f>ModExpected!R48</f>
        <v>90</v>
      </c>
      <c r="AK47">
        <f>ModExpected!S48</f>
        <v>90</v>
      </c>
      <c r="AL47">
        <f>ModExpected!T48</f>
        <v>90</v>
      </c>
      <c r="AM47">
        <f>HighExpected!R48</f>
        <v>90</v>
      </c>
      <c r="AN47">
        <f>HighExpected!S48</f>
        <v>90</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60</v>
      </c>
      <c r="BB47">
        <f>LowExpected!AA48</f>
        <v>60</v>
      </c>
      <c r="BC47">
        <f>LowExpected!AB48</f>
        <v>60</v>
      </c>
      <c r="BD47">
        <f>ModExpected!Z48</f>
        <v>60</v>
      </c>
      <c r="BE47">
        <f>ModExpected!AA48</f>
        <v>60</v>
      </c>
      <c r="BF47">
        <f>ModExpected!AB48</f>
        <v>60</v>
      </c>
      <c r="BG47">
        <f>HighExpected!Z48</f>
        <v>60</v>
      </c>
      <c r="BH47">
        <f>HighExpected!AA48</f>
        <v>60</v>
      </c>
      <c r="BI47">
        <f>HighExpected!AB48</f>
        <v>60</v>
      </c>
    </row>
    <row r="48" spans="1:61" x14ac:dyDescent="0.25">
      <c r="A48" s="21" t="str">
        <f>Specs!A49</f>
        <v>eWOODY_FUEL_ALL_DOWNED_WOODY_FUEL_DEPTH</v>
      </c>
      <c r="B48">
        <f>LowExpected!E49</f>
        <v>4</v>
      </c>
      <c r="C48">
        <f>LowExpected!F49</f>
        <v>4</v>
      </c>
      <c r="D48">
        <f>LowExpected!G49</f>
        <v>4.4000000000000004</v>
      </c>
      <c r="E48">
        <f>LowExpected!H49</f>
        <v>4.8400000000000007</v>
      </c>
      <c r="F48">
        <f>ModExpected!F49</f>
        <v>4</v>
      </c>
      <c r="G48">
        <f>ModExpected!G49</f>
        <v>5</v>
      </c>
      <c r="H48">
        <f>ModExpected!H49</f>
        <v>6.25</v>
      </c>
      <c r="I48">
        <f>HighExpected!F49</f>
        <v>4</v>
      </c>
      <c r="J48">
        <f>HighExpected!G49</f>
        <v>7</v>
      </c>
      <c r="K48">
        <f>HighExpected!H49</f>
        <v>7</v>
      </c>
      <c r="L48">
        <f>LowExpected!I49</f>
        <v>1</v>
      </c>
      <c r="M48">
        <f>LowExpected!J49</f>
        <v>1</v>
      </c>
      <c r="N48">
        <f>LowExpected!K49</f>
        <v>1.1000000000000001</v>
      </c>
      <c r="O48">
        <f>LowExpected!L49</f>
        <v>1.2100000000000002</v>
      </c>
      <c r="P48">
        <f>ModExpected!J49</f>
        <v>1</v>
      </c>
      <c r="Q48">
        <f>ModExpected!K49</f>
        <v>1.25</v>
      </c>
      <c r="R48">
        <f>ModExpected!L49</f>
        <v>1.5625</v>
      </c>
      <c r="S48">
        <f>HighExpected!J49</f>
        <v>1</v>
      </c>
      <c r="T48">
        <f>HighExpected!K49</f>
        <v>1.75</v>
      </c>
      <c r="U48">
        <f>HighExpected!L49</f>
        <v>1.75</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0.5</v>
      </c>
      <c r="AH48">
        <f>LowExpected!S49</f>
        <v>0.55000000000000004</v>
      </c>
      <c r="AI48">
        <f>LowExpected!T49</f>
        <v>0.60500000000000009</v>
      </c>
      <c r="AJ48">
        <f>ModExpected!R49</f>
        <v>0.5</v>
      </c>
      <c r="AK48">
        <f>ModExpected!S49</f>
        <v>0.625</v>
      </c>
      <c r="AL48">
        <f>ModExpected!T49</f>
        <v>0.78125</v>
      </c>
      <c r="AM48">
        <f>HighExpected!R49</f>
        <v>0.5</v>
      </c>
      <c r="AN48">
        <f>HighExpected!S49</f>
        <v>0.875</v>
      </c>
      <c r="AO48">
        <f>HighExpected!T49</f>
        <v>0.875</v>
      </c>
      <c r="AP48">
        <f>LowExpected!U49</f>
        <v>1</v>
      </c>
      <c r="AQ48">
        <f>LowExpected!V49</f>
        <v>1</v>
      </c>
      <c r="AR48">
        <f>LowExpected!W49</f>
        <v>1.1000000000000001</v>
      </c>
      <c r="AS48">
        <f>LowExpected!X49</f>
        <v>1.2100000000000002</v>
      </c>
      <c r="AT48">
        <f>ModExpected!V49</f>
        <v>1</v>
      </c>
      <c r="AU48">
        <f>ModExpected!W49</f>
        <v>1.25</v>
      </c>
      <c r="AV48">
        <f>ModExpected!X49</f>
        <v>1.5625</v>
      </c>
      <c r="AW48">
        <f>HighExpected!V49</f>
        <v>1</v>
      </c>
      <c r="AX48">
        <f>HighExpected!W49</f>
        <v>1.75</v>
      </c>
      <c r="AY48">
        <f>HighExpected!X49</f>
        <v>1.75</v>
      </c>
      <c r="AZ48">
        <f>LowExpected!Y49</f>
        <v>0.5</v>
      </c>
      <c r="BA48">
        <f>LowExpected!Z49</f>
        <v>0.5</v>
      </c>
      <c r="BB48">
        <f>LowExpected!AA49</f>
        <v>0.55000000000000004</v>
      </c>
      <c r="BC48">
        <f>LowExpected!AB49</f>
        <v>0.60500000000000009</v>
      </c>
      <c r="BD48">
        <f>ModExpected!Z49</f>
        <v>0.5</v>
      </c>
      <c r="BE48">
        <f>ModExpected!AA49</f>
        <v>0.625</v>
      </c>
      <c r="BF48">
        <f>ModExpected!AB49</f>
        <v>0.78125</v>
      </c>
      <c r="BG48">
        <f>HighExpected!Z49</f>
        <v>0.5</v>
      </c>
      <c r="BH48">
        <f>HighExpected!AA49</f>
        <v>0.875</v>
      </c>
      <c r="BI48">
        <f>HighExpected!AB49</f>
        <v>0.875</v>
      </c>
    </row>
    <row r="49" spans="1:61" x14ac:dyDescent="0.25">
      <c r="A49" s="21" t="str">
        <f>Specs!A50</f>
        <v>eWOODY_FUEL_ALL_DOWNED_WOODY_FUEL_TOTAL_PERCENT_COVER</v>
      </c>
      <c r="B49">
        <f>LowExpected!E50</f>
        <v>70</v>
      </c>
      <c r="C49">
        <f>LowExpected!F50</f>
        <v>70</v>
      </c>
      <c r="D49">
        <f>LowExpected!G50</f>
        <v>77</v>
      </c>
      <c r="E49">
        <f>LowExpected!H50</f>
        <v>84.7</v>
      </c>
      <c r="F49">
        <f>ModExpected!F50</f>
        <v>70</v>
      </c>
      <c r="G49">
        <f>ModExpected!G50</f>
        <v>100</v>
      </c>
      <c r="H49">
        <f>ModExpected!H50</f>
        <v>125</v>
      </c>
      <c r="I49">
        <f>HighExpected!F50</f>
        <v>70</v>
      </c>
      <c r="J49">
        <f>HighExpected!G50</f>
        <v>122.5</v>
      </c>
      <c r="K49">
        <f>HighExpected!H50</f>
        <v>122.5</v>
      </c>
      <c r="L49">
        <f>LowExpected!I50</f>
        <v>50</v>
      </c>
      <c r="M49">
        <f>LowExpected!J50</f>
        <v>50</v>
      </c>
      <c r="N49">
        <f>LowExpected!K50</f>
        <v>55.000000000000007</v>
      </c>
      <c r="O49">
        <f>LowExpected!L50</f>
        <v>60.500000000000014</v>
      </c>
      <c r="P49">
        <f>ModExpected!J50</f>
        <v>50</v>
      </c>
      <c r="Q49">
        <f>ModExpected!K50</f>
        <v>100</v>
      </c>
      <c r="R49">
        <f>ModExpected!L50</f>
        <v>125</v>
      </c>
      <c r="S49">
        <f>HighExpected!J50</f>
        <v>50</v>
      </c>
      <c r="T49">
        <f>HighExpected!K50</f>
        <v>87.5</v>
      </c>
      <c r="U49">
        <f>HighExpected!L50</f>
        <v>87.5</v>
      </c>
      <c r="V49">
        <f>LowExpected!M50</f>
        <v>0</v>
      </c>
      <c r="W49">
        <f>LowExpected!N50</f>
        <v>0</v>
      </c>
      <c r="X49">
        <f>LowExpected!O50</f>
        <v>0</v>
      </c>
      <c r="Y49">
        <f>LowExpected!P50</f>
        <v>0</v>
      </c>
      <c r="Z49">
        <f>ModExpected!N50</f>
        <v>0</v>
      </c>
      <c r="AA49">
        <f>ModExpected!O50</f>
        <v>100</v>
      </c>
      <c r="AB49">
        <f>ModExpected!P50</f>
        <v>125</v>
      </c>
      <c r="AC49">
        <f>HighExpected!N50</f>
        <v>0</v>
      </c>
      <c r="AD49">
        <f>HighExpected!O50</f>
        <v>0</v>
      </c>
      <c r="AE49">
        <f>HighExpected!P50</f>
        <v>0</v>
      </c>
      <c r="AF49">
        <f>LowExpected!Q50</f>
        <v>30</v>
      </c>
      <c r="AG49">
        <f>LowExpected!R50</f>
        <v>30</v>
      </c>
      <c r="AH49">
        <f>LowExpected!S50</f>
        <v>33</v>
      </c>
      <c r="AI49">
        <f>LowExpected!T50</f>
        <v>36.300000000000004</v>
      </c>
      <c r="AJ49">
        <f>ModExpected!R50</f>
        <v>30</v>
      </c>
      <c r="AK49">
        <f>ModExpected!S50</f>
        <v>100</v>
      </c>
      <c r="AL49">
        <f>ModExpected!T50</f>
        <v>125</v>
      </c>
      <c r="AM49">
        <f>HighExpected!R50</f>
        <v>30</v>
      </c>
      <c r="AN49">
        <f>HighExpected!S50</f>
        <v>52.5</v>
      </c>
      <c r="AO49">
        <f>HighExpected!T50</f>
        <v>52.5</v>
      </c>
      <c r="AP49">
        <f>LowExpected!U50</f>
        <v>40</v>
      </c>
      <c r="AQ49">
        <f>LowExpected!V50</f>
        <v>40</v>
      </c>
      <c r="AR49">
        <f>LowExpected!W50</f>
        <v>44</v>
      </c>
      <c r="AS49">
        <f>LowExpected!X50</f>
        <v>48.400000000000006</v>
      </c>
      <c r="AT49">
        <f>ModExpected!V50</f>
        <v>40</v>
      </c>
      <c r="AU49">
        <f>ModExpected!W50</f>
        <v>100</v>
      </c>
      <c r="AV49">
        <f>ModExpected!X50</f>
        <v>125</v>
      </c>
      <c r="AW49">
        <f>HighExpected!V50</f>
        <v>40</v>
      </c>
      <c r="AX49">
        <f>HighExpected!W50</f>
        <v>70</v>
      </c>
      <c r="AY49">
        <f>HighExpected!X50</f>
        <v>70</v>
      </c>
      <c r="AZ49">
        <f>LowExpected!Y50</f>
        <v>15</v>
      </c>
      <c r="BA49">
        <f>LowExpected!Z50</f>
        <v>15</v>
      </c>
      <c r="BB49">
        <f>LowExpected!AA50</f>
        <v>16.5</v>
      </c>
      <c r="BC49">
        <f>LowExpected!AB50</f>
        <v>18.150000000000002</v>
      </c>
      <c r="BD49">
        <f>ModExpected!Z50</f>
        <v>15</v>
      </c>
      <c r="BE49">
        <f>ModExpected!AA50</f>
        <v>100</v>
      </c>
      <c r="BF49">
        <f>ModExpected!AB50</f>
        <v>125</v>
      </c>
      <c r="BG49">
        <f>HighExpected!Z50</f>
        <v>15</v>
      </c>
      <c r="BH49">
        <f>HighExpected!AA50</f>
        <v>26.25</v>
      </c>
      <c r="BI49">
        <f>HighExpected!AB50</f>
        <v>26.25</v>
      </c>
    </row>
    <row r="50" spans="1:61" x14ac:dyDescent="0.25">
      <c r="A50" s="21" t="str">
        <f>Specs!A51</f>
        <v>eWOODY_FUEL_SOUND_WOOD_LOADINGS_ZERO_TO_THREE_INCHES_ONE_TO_THREE_INCHES</v>
      </c>
      <c r="B50">
        <f>LowExpected!E51</f>
        <v>2</v>
      </c>
      <c r="C50">
        <f>LowExpected!F51</f>
        <v>2</v>
      </c>
      <c r="D50">
        <f>LowExpected!G51</f>
        <v>2.2000000000000002</v>
      </c>
      <c r="E50">
        <f>LowExpected!H51</f>
        <v>2.4200000000000004</v>
      </c>
      <c r="F50">
        <f>ModExpected!F51</f>
        <v>2</v>
      </c>
      <c r="G50">
        <f>ModExpected!G51</f>
        <v>3</v>
      </c>
      <c r="H50">
        <f>ModExpected!H51</f>
        <v>3.75</v>
      </c>
      <c r="I50">
        <f>HighExpected!F51</f>
        <v>2</v>
      </c>
      <c r="J50">
        <f>HighExpected!G51</f>
        <v>3.5</v>
      </c>
      <c r="K50">
        <f>HighExpected!H51</f>
        <v>5.25</v>
      </c>
      <c r="L50">
        <f>LowExpected!I51</f>
        <v>1</v>
      </c>
      <c r="M50">
        <f>LowExpected!J51</f>
        <v>1</v>
      </c>
      <c r="N50">
        <f>LowExpected!K51</f>
        <v>1.1000000000000001</v>
      </c>
      <c r="O50">
        <f>LowExpected!L51</f>
        <v>1.2100000000000002</v>
      </c>
      <c r="P50">
        <f>ModExpected!J51</f>
        <v>1</v>
      </c>
      <c r="Q50">
        <f>ModExpected!K51</f>
        <v>3</v>
      </c>
      <c r="R50">
        <f>ModExpected!L51</f>
        <v>3.75</v>
      </c>
      <c r="S50">
        <f>HighExpected!J51</f>
        <v>1</v>
      </c>
      <c r="T50">
        <f>HighExpected!K51</f>
        <v>3</v>
      </c>
      <c r="U50">
        <f>HighExpected!L51</f>
        <v>4.5</v>
      </c>
      <c r="V50">
        <f>LowExpected!M51</f>
        <v>0</v>
      </c>
      <c r="W50">
        <f>LowExpected!N51</f>
        <v>0</v>
      </c>
      <c r="X50">
        <f>LowExpected!O51</f>
        <v>0</v>
      </c>
      <c r="Y50">
        <f>LowExpected!P51</f>
        <v>0</v>
      </c>
      <c r="Z50">
        <f>ModExpected!N51</f>
        <v>0</v>
      </c>
      <c r="AA50">
        <f>ModExpected!O51</f>
        <v>3</v>
      </c>
      <c r="AB50">
        <f>ModExpected!P51</f>
        <v>3.75</v>
      </c>
      <c r="AC50">
        <f>HighExpected!N51</f>
        <v>0</v>
      </c>
      <c r="AD50">
        <f>HighExpected!O51</f>
        <v>3</v>
      </c>
      <c r="AE50">
        <f>HighExpected!P51</f>
        <v>4.5</v>
      </c>
      <c r="AF50">
        <f>LowExpected!Q51</f>
        <v>0.5</v>
      </c>
      <c r="AG50">
        <f>LowExpected!R51</f>
        <v>0.5</v>
      </c>
      <c r="AH50">
        <f>LowExpected!S51</f>
        <v>0.55000000000000004</v>
      </c>
      <c r="AI50">
        <f>LowExpected!T51</f>
        <v>0.60500000000000009</v>
      </c>
      <c r="AJ50">
        <f>ModExpected!R51</f>
        <v>0.5</v>
      </c>
      <c r="AK50">
        <f>ModExpected!S51</f>
        <v>3</v>
      </c>
      <c r="AL50">
        <f>ModExpected!T51</f>
        <v>3.75</v>
      </c>
      <c r="AM50">
        <f>HighExpected!R51</f>
        <v>0.5</v>
      </c>
      <c r="AN50">
        <f>HighExpected!S51</f>
        <v>3</v>
      </c>
      <c r="AO50">
        <f>HighExpected!T51</f>
        <v>4.5</v>
      </c>
      <c r="AP50">
        <f>LowExpected!U51</f>
        <v>1</v>
      </c>
      <c r="AQ50">
        <f>LowExpected!V51</f>
        <v>1</v>
      </c>
      <c r="AR50">
        <f>LowExpected!W51</f>
        <v>1.1000000000000001</v>
      </c>
      <c r="AS50">
        <f>LowExpected!X51</f>
        <v>1.2100000000000002</v>
      </c>
      <c r="AT50">
        <f>ModExpected!V51</f>
        <v>1</v>
      </c>
      <c r="AU50">
        <f>ModExpected!W51</f>
        <v>3</v>
      </c>
      <c r="AV50">
        <f>ModExpected!X51</f>
        <v>3.75</v>
      </c>
      <c r="AW50">
        <f>HighExpected!V51</f>
        <v>1</v>
      </c>
      <c r="AX50">
        <f>HighExpected!W51</f>
        <v>3</v>
      </c>
      <c r="AY50">
        <f>HighExpected!X51</f>
        <v>4.5</v>
      </c>
      <c r="AZ50">
        <f>LowExpected!Y51</f>
        <v>0.3</v>
      </c>
      <c r="BA50">
        <f>LowExpected!Z51</f>
        <v>0.3</v>
      </c>
      <c r="BB50">
        <f>LowExpected!AA51</f>
        <v>0.33</v>
      </c>
      <c r="BC50">
        <f>LowExpected!AB51</f>
        <v>0.36300000000000004</v>
      </c>
      <c r="BD50">
        <f>ModExpected!Z51</f>
        <v>0.3</v>
      </c>
      <c r="BE50">
        <f>ModExpected!AA51</f>
        <v>3</v>
      </c>
      <c r="BF50">
        <f>ModExpected!AB51</f>
        <v>3.75</v>
      </c>
      <c r="BG50">
        <f>HighExpected!Z51</f>
        <v>0.3</v>
      </c>
      <c r="BH50">
        <f>HighExpected!AA51</f>
        <v>3</v>
      </c>
      <c r="BI50">
        <f>HighExpected!AB51</f>
        <v>4.5</v>
      </c>
    </row>
    <row r="51" spans="1:61" x14ac:dyDescent="0.25">
      <c r="A51" s="21" t="str">
        <f>Specs!A52</f>
        <v>eWOODY_FUEL_SOUND_WOOD_LOADINGS_ZERO_TO_THREE_INCHES_QUARTER_INCH_TO_ONE_INCH</v>
      </c>
      <c r="B51">
        <f>LowExpected!E52</f>
        <v>1.5</v>
      </c>
      <c r="C51">
        <f>LowExpected!F52</f>
        <v>1.5</v>
      </c>
      <c r="D51">
        <f>LowExpected!G52</f>
        <v>1.6500000000000001</v>
      </c>
      <c r="E51">
        <f>LowExpected!H52</f>
        <v>1.8150000000000004</v>
      </c>
      <c r="F51">
        <f>ModExpected!F52</f>
        <v>1.5</v>
      </c>
      <c r="G51">
        <f>ModExpected!G52</f>
        <v>2</v>
      </c>
      <c r="H51">
        <f>ModExpected!H52</f>
        <v>2.5</v>
      </c>
      <c r="I51">
        <f>HighExpected!F52</f>
        <v>1.5</v>
      </c>
      <c r="J51">
        <f>HighExpected!G52</f>
        <v>2.625</v>
      </c>
      <c r="K51">
        <f>HighExpected!H52</f>
        <v>3.9375</v>
      </c>
      <c r="L51">
        <f>LowExpected!I52</f>
        <v>1</v>
      </c>
      <c r="M51">
        <f>LowExpected!J52</f>
        <v>1</v>
      </c>
      <c r="N51">
        <f>LowExpected!K52</f>
        <v>1.1000000000000001</v>
      </c>
      <c r="O51">
        <f>LowExpected!L52</f>
        <v>1.2100000000000002</v>
      </c>
      <c r="P51">
        <f>ModExpected!J52</f>
        <v>1</v>
      </c>
      <c r="Q51">
        <f>ModExpected!K52</f>
        <v>2</v>
      </c>
      <c r="R51">
        <f>ModExpected!L52</f>
        <v>2.5</v>
      </c>
      <c r="S51">
        <f>HighExpected!J52</f>
        <v>1</v>
      </c>
      <c r="T51">
        <f>HighExpected!K52</f>
        <v>2</v>
      </c>
      <c r="U51">
        <f>HighExpected!L52</f>
        <v>3</v>
      </c>
      <c r="V51">
        <f>LowExpected!M52</f>
        <v>0</v>
      </c>
      <c r="W51">
        <f>LowExpected!N52</f>
        <v>0</v>
      </c>
      <c r="X51">
        <f>LowExpected!O52</f>
        <v>0</v>
      </c>
      <c r="Y51">
        <f>LowExpected!P52</f>
        <v>0</v>
      </c>
      <c r="Z51">
        <f>ModExpected!N52</f>
        <v>0</v>
      </c>
      <c r="AA51">
        <f>ModExpected!O52</f>
        <v>2</v>
      </c>
      <c r="AB51">
        <f>ModExpected!P52</f>
        <v>2.5</v>
      </c>
      <c r="AC51">
        <f>HighExpected!N52</f>
        <v>0</v>
      </c>
      <c r="AD51">
        <f>HighExpected!O52</f>
        <v>2</v>
      </c>
      <c r="AE51">
        <f>HighExpected!P52</f>
        <v>3</v>
      </c>
      <c r="AF51">
        <f>LowExpected!Q52</f>
        <v>0.2</v>
      </c>
      <c r="AG51">
        <f>LowExpected!R52</f>
        <v>0.2</v>
      </c>
      <c r="AH51">
        <f>LowExpected!S52</f>
        <v>0.22000000000000003</v>
      </c>
      <c r="AI51">
        <f>LowExpected!T52</f>
        <v>0.24200000000000005</v>
      </c>
      <c r="AJ51">
        <f>ModExpected!R52</f>
        <v>0.2</v>
      </c>
      <c r="AK51">
        <f>ModExpected!S52</f>
        <v>2</v>
      </c>
      <c r="AL51">
        <f>ModExpected!T52</f>
        <v>2.5</v>
      </c>
      <c r="AM51">
        <f>HighExpected!R52</f>
        <v>0.2</v>
      </c>
      <c r="AN51">
        <f>HighExpected!S52</f>
        <v>2</v>
      </c>
      <c r="AO51">
        <f>HighExpected!T52</f>
        <v>3</v>
      </c>
      <c r="AP51">
        <f>LowExpected!U52</f>
        <v>0.5</v>
      </c>
      <c r="AQ51">
        <f>LowExpected!V52</f>
        <v>0.5</v>
      </c>
      <c r="AR51">
        <f>LowExpected!W52</f>
        <v>0.55000000000000004</v>
      </c>
      <c r="AS51">
        <f>LowExpected!X52</f>
        <v>0.60500000000000009</v>
      </c>
      <c r="AT51">
        <f>ModExpected!V52</f>
        <v>0.5</v>
      </c>
      <c r="AU51">
        <f>ModExpected!W52</f>
        <v>2</v>
      </c>
      <c r="AV51">
        <f>ModExpected!X52</f>
        <v>2.5</v>
      </c>
      <c r="AW51">
        <f>HighExpected!V52</f>
        <v>0.5</v>
      </c>
      <c r="AX51">
        <f>HighExpected!W52</f>
        <v>2</v>
      </c>
      <c r="AY51">
        <f>HighExpected!X52</f>
        <v>3</v>
      </c>
      <c r="AZ51">
        <f>LowExpected!Y52</f>
        <v>0.4</v>
      </c>
      <c r="BA51">
        <f>LowExpected!Z52</f>
        <v>0.4</v>
      </c>
      <c r="BB51">
        <f>LowExpected!AA52</f>
        <v>0.44000000000000006</v>
      </c>
      <c r="BC51">
        <f>LowExpected!AB52</f>
        <v>0.4840000000000001</v>
      </c>
      <c r="BD51">
        <f>ModExpected!Z52</f>
        <v>0.4</v>
      </c>
      <c r="BE51">
        <f>ModExpected!AA52</f>
        <v>2</v>
      </c>
      <c r="BF51">
        <f>ModExpected!AB52</f>
        <v>2.5</v>
      </c>
      <c r="BG51">
        <f>HighExpected!Z52</f>
        <v>0.4</v>
      </c>
      <c r="BH51">
        <f>HighExpected!AA52</f>
        <v>2</v>
      </c>
      <c r="BI51">
        <f>HighExpected!AB52</f>
        <v>3</v>
      </c>
    </row>
    <row r="52" spans="1:61" x14ac:dyDescent="0.25">
      <c r="A52" s="21" t="str">
        <f>Specs!A53</f>
        <v>eWOODY_FUEL_SOUND_WOOD_LOADINGS_ZERO_TO_THREE_INCHES_ZERO_TO_QUARTER_INCH</v>
      </c>
      <c r="B52">
        <f>LowExpected!E53</f>
        <v>1</v>
      </c>
      <c r="C52">
        <f>LowExpected!F53</f>
        <v>1</v>
      </c>
      <c r="D52">
        <f>LowExpected!G53</f>
        <v>1.1000000000000001</v>
      </c>
      <c r="E52">
        <f>LowExpected!H53</f>
        <v>1.2100000000000002</v>
      </c>
      <c r="F52">
        <f>ModExpected!F53</f>
        <v>1</v>
      </c>
      <c r="G52">
        <f>ModExpected!G53</f>
        <v>1.25</v>
      </c>
      <c r="H52">
        <f>ModExpected!H53</f>
        <v>1.5625</v>
      </c>
      <c r="I52">
        <f>HighExpected!F53</f>
        <v>1</v>
      </c>
      <c r="J52">
        <f>HighExpected!G53</f>
        <v>1.75</v>
      </c>
      <c r="K52">
        <f>HighExpected!H53</f>
        <v>2.625</v>
      </c>
      <c r="L52">
        <f>LowExpected!I53</f>
        <v>0.5</v>
      </c>
      <c r="M52">
        <f>LowExpected!J53</f>
        <v>0.5</v>
      </c>
      <c r="N52">
        <f>LowExpected!K53</f>
        <v>0.55000000000000004</v>
      </c>
      <c r="O52">
        <f>LowExpected!L53</f>
        <v>0.60500000000000009</v>
      </c>
      <c r="P52">
        <f>ModExpected!J53</f>
        <v>0.5</v>
      </c>
      <c r="Q52">
        <f>ModExpected!K53</f>
        <v>1</v>
      </c>
      <c r="R52">
        <f>ModExpected!L53</f>
        <v>1.25</v>
      </c>
      <c r="S52">
        <f>HighExpected!J53</f>
        <v>0.5</v>
      </c>
      <c r="T52">
        <f>HighExpected!K53</f>
        <v>1</v>
      </c>
      <c r="U52">
        <f>HighExpected!L53</f>
        <v>1.5</v>
      </c>
      <c r="V52">
        <f>LowExpected!M53</f>
        <v>0</v>
      </c>
      <c r="W52">
        <f>LowExpected!N53</f>
        <v>0</v>
      </c>
      <c r="X52">
        <f>LowExpected!O53</f>
        <v>0</v>
      </c>
      <c r="Y52">
        <f>LowExpected!P53</f>
        <v>0</v>
      </c>
      <c r="Z52">
        <f>ModExpected!N53</f>
        <v>0</v>
      </c>
      <c r="AA52">
        <f>ModExpected!O53</f>
        <v>1</v>
      </c>
      <c r="AB52">
        <f>ModExpected!P53</f>
        <v>1.25</v>
      </c>
      <c r="AC52">
        <f>HighExpected!N53</f>
        <v>0</v>
      </c>
      <c r="AD52">
        <f>HighExpected!O53</f>
        <v>1</v>
      </c>
      <c r="AE52">
        <f>HighExpected!P53</f>
        <v>1.5</v>
      </c>
      <c r="AF52">
        <f>LowExpected!Q53</f>
        <v>0.1</v>
      </c>
      <c r="AG52">
        <f>LowExpected!R53</f>
        <v>0.1</v>
      </c>
      <c r="AH52">
        <f>LowExpected!S53</f>
        <v>0.11000000000000001</v>
      </c>
      <c r="AI52">
        <f>LowExpected!T53</f>
        <v>0.12100000000000002</v>
      </c>
      <c r="AJ52">
        <f>ModExpected!R53</f>
        <v>0.1</v>
      </c>
      <c r="AK52">
        <f>ModExpected!S53</f>
        <v>1</v>
      </c>
      <c r="AL52">
        <f>ModExpected!T53</f>
        <v>1.25</v>
      </c>
      <c r="AM52">
        <f>HighExpected!R53</f>
        <v>0.1</v>
      </c>
      <c r="AN52">
        <f>HighExpected!S53</f>
        <v>1</v>
      </c>
      <c r="AO52">
        <f>HighExpected!T53</f>
        <v>1.5</v>
      </c>
      <c r="AP52">
        <f>LowExpected!U53</f>
        <v>0.3</v>
      </c>
      <c r="AQ52">
        <f>LowExpected!V53</f>
        <v>0.3</v>
      </c>
      <c r="AR52">
        <f>LowExpected!W53</f>
        <v>0.33</v>
      </c>
      <c r="AS52">
        <f>LowExpected!X53</f>
        <v>0.36300000000000004</v>
      </c>
      <c r="AT52">
        <f>ModExpected!V53</f>
        <v>0.3</v>
      </c>
      <c r="AU52">
        <f>ModExpected!W53</f>
        <v>1</v>
      </c>
      <c r="AV52">
        <f>ModExpected!X53</f>
        <v>1.25</v>
      </c>
      <c r="AW52">
        <f>HighExpected!V53</f>
        <v>0.3</v>
      </c>
      <c r="AX52">
        <f>HighExpected!W53</f>
        <v>1</v>
      </c>
      <c r="AY52">
        <f>HighExpected!X53</f>
        <v>1.5</v>
      </c>
      <c r="AZ52">
        <f>LowExpected!Y53</f>
        <v>0.02</v>
      </c>
      <c r="BA52">
        <f>LowExpected!Z53</f>
        <v>0.02</v>
      </c>
      <c r="BB52">
        <f>LowExpected!AA53</f>
        <v>2.2000000000000002E-2</v>
      </c>
      <c r="BC52">
        <f>LowExpected!AB53</f>
        <v>2.4200000000000003E-2</v>
      </c>
      <c r="BD52">
        <f>ModExpected!Z53</f>
        <v>0.02</v>
      </c>
      <c r="BE52">
        <f>ModExpected!AA53</f>
        <v>1</v>
      </c>
      <c r="BF52">
        <f>ModExpected!AB53</f>
        <v>1.25</v>
      </c>
      <c r="BG52">
        <f>HighExpected!Z53</f>
        <v>0.02</v>
      </c>
      <c r="BH52">
        <f>HighExpected!AA53</f>
        <v>1</v>
      </c>
      <c r="BI52">
        <f>HighExpected!AB53</f>
        <v>1.5</v>
      </c>
    </row>
    <row r="53" spans="1:61" x14ac:dyDescent="0.25">
      <c r="A53" s="21" t="str">
        <f>Specs!A54</f>
        <v>eWOODY_FUEL_SOUND_WOOD_LOADINGS_GREATER_THAN_THREE_INCHES_THREE_TO_NINE_INCHES</v>
      </c>
      <c r="B53">
        <f>LowExpected!E54</f>
        <v>6</v>
      </c>
      <c r="C53">
        <f>LowExpected!F54</f>
        <v>6</v>
      </c>
      <c r="D53">
        <f>LowExpected!G54</f>
        <v>6</v>
      </c>
      <c r="E53">
        <f>LowExpected!H54</f>
        <v>2.2000000000000002</v>
      </c>
      <c r="F53">
        <f>ModExpected!F54</f>
        <v>6</v>
      </c>
      <c r="G53">
        <f>ModExpected!G54</f>
        <v>6</v>
      </c>
      <c r="H53">
        <f>ModExpected!H54</f>
        <v>7.5</v>
      </c>
      <c r="I53">
        <f>HighExpected!F54</f>
        <v>6</v>
      </c>
      <c r="J53">
        <f>HighExpected!G54</f>
        <v>6</v>
      </c>
      <c r="K53">
        <f>HighExpected!H54</f>
        <v>12</v>
      </c>
      <c r="L53">
        <f>LowExpected!I54</f>
        <v>0</v>
      </c>
      <c r="M53">
        <f>LowExpected!J54</f>
        <v>0</v>
      </c>
      <c r="N53">
        <f>LowExpected!K54</f>
        <v>0</v>
      </c>
      <c r="O53">
        <f>LowExpected!L54</f>
        <v>1.1000000000000001</v>
      </c>
      <c r="P53">
        <f>ModExpected!J54</f>
        <v>0</v>
      </c>
      <c r="Q53">
        <f>ModExpected!K54</f>
        <v>0</v>
      </c>
      <c r="R53">
        <f>ModExpected!L54</f>
        <v>4</v>
      </c>
      <c r="S53">
        <f>HighExpected!J54</f>
        <v>0</v>
      </c>
      <c r="T53">
        <f>HighExpected!K54</f>
        <v>0</v>
      </c>
      <c r="U53">
        <f>HighExpected!L54</f>
        <v>4</v>
      </c>
      <c r="V53">
        <f>LowExpected!M54</f>
        <v>0</v>
      </c>
      <c r="W53">
        <f>LowExpected!N54</f>
        <v>0</v>
      </c>
      <c r="X53">
        <f>LowExpected!O54</f>
        <v>0</v>
      </c>
      <c r="Y53">
        <f>LowExpected!P54</f>
        <v>0</v>
      </c>
      <c r="Z53">
        <f>ModExpected!N54</f>
        <v>0</v>
      </c>
      <c r="AA53">
        <f>ModExpected!O54</f>
        <v>0</v>
      </c>
      <c r="AB53">
        <f>ModExpected!P54</f>
        <v>4</v>
      </c>
      <c r="AC53">
        <f>HighExpected!N54</f>
        <v>0</v>
      </c>
      <c r="AD53">
        <f>HighExpected!O54</f>
        <v>0</v>
      </c>
      <c r="AE53">
        <f>HighExpected!P54</f>
        <v>4</v>
      </c>
      <c r="AF53">
        <f>LowExpected!Q54</f>
        <v>1</v>
      </c>
      <c r="AG53">
        <f>LowExpected!R54</f>
        <v>1</v>
      </c>
      <c r="AH53">
        <f>LowExpected!S54</f>
        <v>1</v>
      </c>
      <c r="AI53">
        <f>LowExpected!T54</f>
        <v>0.55000000000000004</v>
      </c>
      <c r="AJ53">
        <f>ModExpected!R54</f>
        <v>1</v>
      </c>
      <c r="AK53">
        <f>ModExpected!S54</f>
        <v>1</v>
      </c>
      <c r="AL53">
        <f>ModExpected!T54</f>
        <v>4</v>
      </c>
      <c r="AM53">
        <f>HighExpected!R54</f>
        <v>1</v>
      </c>
      <c r="AN53">
        <f>HighExpected!S54</f>
        <v>1</v>
      </c>
      <c r="AO53">
        <f>HighExpected!T54</f>
        <v>4</v>
      </c>
      <c r="AP53">
        <f>LowExpected!U54</f>
        <v>1.2</v>
      </c>
      <c r="AQ53">
        <f>LowExpected!V54</f>
        <v>1.2</v>
      </c>
      <c r="AR53">
        <f>LowExpected!W54</f>
        <v>1.2</v>
      </c>
      <c r="AS53">
        <f>LowExpected!X54</f>
        <v>1.1000000000000001</v>
      </c>
      <c r="AT53">
        <f>ModExpected!V54</f>
        <v>1.2</v>
      </c>
      <c r="AU53">
        <f>ModExpected!W54</f>
        <v>1.2</v>
      </c>
      <c r="AV53">
        <f>ModExpected!X54</f>
        <v>4</v>
      </c>
      <c r="AW53">
        <f>HighExpected!V54</f>
        <v>1.2</v>
      </c>
      <c r="AX53">
        <f>HighExpected!W54</f>
        <v>1.2</v>
      </c>
      <c r="AY53">
        <f>HighExpected!X54</f>
        <v>4</v>
      </c>
      <c r="AZ53">
        <f>LowExpected!Y54</f>
        <v>0.5</v>
      </c>
      <c r="BA53">
        <f>LowExpected!Z54</f>
        <v>0.5</v>
      </c>
      <c r="BB53">
        <f>LowExpected!AA54</f>
        <v>0.5</v>
      </c>
      <c r="BC53">
        <f>LowExpected!AB54</f>
        <v>0.33</v>
      </c>
      <c r="BD53">
        <f>ModExpected!Z54</f>
        <v>0.5</v>
      </c>
      <c r="BE53">
        <f>ModExpected!AA54</f>
        <v>0.5</v>
      </c>
      <c r="BF53">
        <f>ModExpected!AB54</f>
        <v>4</v>
      </c>
      <c r="BG53">
        <f>HighExpected!Z54</f>
        <v>0.5</v>
      </c>
      <c r="BH53">
        <f>HighExpected!AA54</f>
        <v>0.5</v>
      </c>
      <c r="BI53">
        <f>HighExpected!AB54</f>
        <v>4</v>
      </c>
    </row>
    <row r="54" spans="1:61" x14ac:dyDescent="0.25">
      <c r="A54" s="21" t="str">
        <f>Specs!A55</f>
        <v>eWOODY_FUEL_SOUND_WOOD_LOADINGS_GREATER_THAN_THREE_INCHES_NINE_TO_TWENTY_INCHES</v>
      </c>
      <c r="B54">
        <f>LowExpected!E55</f>
        <v>12</v>
      </c>
      <c r="C54">
        <f>LowExpected!F55</f>
        <v>12</v>
      </c>
      <c r="D54">
        <f>LowExpected!G55</f>
        <v>12</v>
      </c>
      <c r="E54">
        <f>LowExpected!H55</f>
        <v>1.6500000000000001</v>
      </c>
      <c r="F54">
        <f>ModExpected!F55</f>
        <v>12</v>
      </c>
      <c r="G54">
        <f>ModExpected!G55</f>
        <v>12</v>
      </c>
      <c r="H54">
        <f>ModExpected!H55</f>
        <v>15</v>
      </c>
      <c r="I54">
        <f>HighExpected!F55</f>
        <v>12</v>
      </c>
      <c r="J54">
        <f>HighExpected!G55</f>
        <v>12</v>
      </c>
      <c r="K54">
        <f>HighExpected!H55</f>
        <v>24</v>
      </c>
      <c r="L54">
        <f>LowExpected!I55</f>
        <v>0</v>
      </c>
      <c r="M54">
        <f>LowExpected!J55</f>
        <v>0</v>
      </c>
      <c r="N54">
        <f>LowExpected!K55</f>
        <v>0</v>
      </c>
      <c r="O54">
        <f>LowExpected!L55</f>
        <v>1.1000000000000001</v>
      </c>
      <c r="P54">
        <f>ModExpected!J55</f>
        <v>0</v>
      </c>
      <c r="Q54">
        <f>ModExpected!K55</f>
        <v>0</v>
      </c>
      <c r="R54">
        <f>ModExpected!L55</f>
        <v>4</v>
      </c>
      <c r="S54">
        <f>HighExpected!J55</f>
        <v>0</v>
      </c>
      <c r="T54">
        <f>HighExpected!K55</f>
        <v>0</v>
      </c>
      <c r="U54">
        <f>HighExpected!L55</f>
        <v>4</v>
      </c>
      <c r="V54">
        <f>LowExpected!M55</f>
        <v>0</v>
      </c>
      <c r="W54">
        <f>LowExpected!N55</f>
        <v>0</v>
      </c>
      <c r="X54">
        <f>LowExpected!O55</f>
        <v>0</v>
      </c>
      <c r="Y54">
        <f>LowExpected!P55</f>
        <v>0</v>
      </c>
      <c r="Z54">
        <f>ModExpected!N55</f>
        <v>0</v>
      </c>
      <c r="AA54">
        <f>ModExpected!O55</f>
        <v>0</v>
      </c>
      <c r="AB54">
        <f>ModExpected!P55</f>
        <v>4</v>
      </c>
      <c r="AC54">
        <f>HighExpected!N55</f>
        <v>0</v>
      </c>
      <c r="AD54">
        <f>HighExpected!O55</f>
        <v>0</v>
      </c>
      <c r="AE54">
        <f>HighExpected!P55</f>
        <v>4</v>
      </c>
      <c r="AF54">
        <f>LowExpected!Q55</f>
        <v>0</v>
      </c>
      <c r="AG54">
        <f>LowExpected!R55</f>
        <v>0</v>
      </c>
      <c r="AH54">
        <f>LowExpected!S55</f>
        <v>0</v>
      </c>
      <c r="AI54">
        <f>LowExpected!T55</f>
        <v>0.22000000000000003</v>
      </c>
      <c r="AJ54">
        <f>ModExpected!R55</f>
        <v>0</v>
      </c>
      <c r="AK54">
        <f>ModExpected!S55</f>
        <v>0</v>
      </c>
      <c r="AL54">
        <f>ModExpected!T55</f>
        <v>4</v>
      </c>
      <c r="AM54">
        <f>HighExpected!R55</f>
        <v>0</v>
      </c>
      <c r="AN54">
        <f>HighExpected!S55</f>
        <v>0</v>
      </c>
      <c r="AO54">
        <f>HighExpected!T55</f>
        <v>4</v>
      </c>
      <c r="AP54">
        <f>LowExpected!U55</f>
        <v>0.5</v>
      </c>
      <c r="AQ54">
        <f>LowExpected!V55</f>
        <v>0.5</v>
      </c>
      <c r="AR54">
        <f>LowExpected!W55</f>
        <v>0.5</v>
      </c>
      <c r="AS54">
        <f>LowExpected!X55</f>
        <v>0.55000000000000004</v>
      </c>
      <c r="AT54">
        <f>ModExpected!V55</f>
        <v>0.5</v>
      </c>
      <c r="AU54">
        <f>ModExpected!W55</f>
        <v>0.5</v>
      </c>
      <c r="AV54">
        <f>ModExpected!X55</f>
        <v>4</v>
      </c>
      <c r="AW54">
        <f>HighExpected!V55</f>
        <v>0.5</v>
      </c>
      <c r="AX54">
        <f>HighExpected!W55</f>
        <v>0.5</v>
      </c>
      <c r="AY54">
        <f>HighExpected!X55</f>
        <v>4</v>
      </c>
      <c r="AZ54">
        <f>LowExpected!Y55</f>
        <v>0</v>
      </c>
      <c r="BA54">
        <f>LowExpected!Z55</f>
        <v>0</v>
      </c>
      <c r="BB54">
        <f>LowExpected!AA55</f>
        <v>0</v>
      </c>
      <c r="BC54">
        <f>LowExpected!AB55</f>
        <v>0.44000000000000006</v>
      </c>
      <c r="BD54">
        <f>ModExpected!Z55</f>
        <v>0</v>
      </c>
      <c r="BE54">
        <f>ModExpected!AA55</f>
        <v>0</v>
      </c>
      <c r="BF54">
        <f>ModExpected!AB55</f>
        <v>4</v>
      </c>
      <c r="BG54">
        <f>HighExpected!Z55</f>
        <v>0</v>
      </c>
      <c r="BH54">
        <f>HighExpected!AA55</f>
        <v>0</v>
      </c>
      <c r="BI54">
        <f>HighExpected!AB55</f>
        <v>4</v>
      </c>
    </row>
    <row r="55" spans="1:61" x14ac:dyDescent="0.25">
      <c r="A55" s="21" t="str">
        <f>Specs!A56</f>
        <v>eWOODY_FUEL_SOUND_WOOD_LOADINGS_GREATER_THAN_THREE_INCHES_GREATER_THAN_TWENTY_INCHES</v>
      </c>
      <c r="B55">
        <f>LowExpected!E56</f>
        <v>0</v>
      </c>
      <c r="C55">
        <f>LowExpected!F56</f>
        <v>0</v>
      </c>
      <c r="D55">
        <f>LowExpected!G56</f>
        <v>0</v>
      </c>
      <c r="E55">
        <f>LowExpected!H56</f>
        <v>1.1000000000000001</v>
      </c>
      <c r="F55">
        <f>ModExpected!F56</f>
        <v>0</v>
      </c>
      <c r="G55">
        <f>ModExpected!G56</f>
        <v>0</v>
      </c>
      <c r="H55">
        <f>ModExpected!H56</f>
        <v>4</v>
      </c>
      <c r="I55">
        <f>HighExpected!F56</f>
        <v>0</v>
      </c>
      <c r="J55">
        <f>HighExpected!G56</f>
        <v>0</v>
      </c>
      <c r="K55">
        <f>HighExpected!H56</f>
        <v>4</v>
      </c>
      <c r="L55">
        <f>LowExpected!I56</f>
        <v>0</v>
      </c>
      <c r="M55">
        <f>LowExpected!J56</f>
        <v>0</v>
      </c>
      <c r="N55">
        <f>LowExpected!K56</f>
        <v>0</v>
      </c>
      <c r="O55">
        <f>LowExpected!L56</f>
        <v>0.55000000000000004</v>
      </c>
      <c r="P55">
        <f>ModExpected!J56</f>
        <v>0</v>
      </c>
      <c r="Q55">
        <f>ModExpected!K56</f>
        <v>0</v>
      </c>
      <c r="R55">
        <f>ModExpected!L56</f>
        <v>4</v>
      </c>
      <c r="S55">
        <f>HighExpected!J56</f>
        <v>0</v>
      </c>
      <c r="T55">
        <f>HighExpected!K56</f>
        <v>0</v>
      </c>
      <c r="U55">
        <f>HighExpected!L56</f>
        <v>4</v>
      </c>
      <c r="V55">
        <f>LowExpected!M56</f>
        <v>0</v>
      </c>
      <c r="W55">
        <f>LowExpected!N56</f>
        <v>0</v>
      </c>
      <c r="X55">
        <f>LowExpected!O56</f>
        <v>0</v>
      </c>
      <c r="Y55">
        <f>LowExpected!P56</f>
        <v>0</v>
      </c>
      <c r="Z55">
        <f>ModExpected!N56</f>
        <v>0</v>
      </c>
      <c r="AA55">
        <f>ModExpected!O56</f>
        <v>0</v>
      </c>
      <c r="AB55">
        <f>ModExpected!P56</f>
        <v>4</v>
      </c>
      <c r="AC55">
        <f>HighExpected!N56</f>
        <v>0</v>
      </c>
      <c r="AD55">
        <f>HighExpected!O56</f>
        <v>0</v>
      </c>
      <c r="AE55">
        <f>HighExpected!P56</f>
        <v>4</v>
      </c>
      <c r="AF55">
        <f>LowExpected!Q56</f>
        <v>0</v>
      </c>
      <c r="AG55">
        <f>LowExpected!R56</f>
        <v>0</v>
      </c>
      <c r="AH55">
        <f>LowExpected!S56</f>
        <v>0</v>
      </c>
      <c r="AI55">
        <f>LowExpected!T56</f>
        <v>0.11000000000000001</v>
      </c>
      <c r="AJ55">
        <f>ModExpected!R56</f>
        <v>0</v>
      </c>
      <c r="AK55">
        <f>ModExpected!S56</f>
        <v>0</v>
      </c>
      <c r="AL55">
        <f>ModExpected!T56</f>
        <v>4</v>
      </c>
      <c r="AM55">
        <f>HighExpected!R56</f>
        <v>0</v>
      </c>
      <c r="AN55">
        <f>HighExpected!S56</f>
        <v>0</v>
      </c>
      <c r="AO55">
        <f>HighExpected!T56</f>
        <v>4</v>
      </c>
      <c r="AP55">
        <f>LowExpected!U56</f>
        <v>0.5</v>
      </c>
      <c r="AQ55">
        <f>LowExpected!V56</f>
        <v>0.5</v>
      </c>
      <c r="AR55">
        <f>LowExpected!W56</f>
        <v>0.5</v>
      </c>
      <c r="AS55">
        <f>LowExpected!X56</f>
        <v>0.33</v>
      </c>
      <c r="AT55">
        <f>ModExpected!V56</f>
        <v>0.5</v>
      </c>
      <c r="AU55">
        <f>ModExpected!W56</f>
        <v>0.5</v>
      </c>
      <c r="AV55">
        <f>ModExpected!X56</f>
        <v>4</v>
      </c>
      <c r="AW55">
        <f>HighExpected!V56</f>
        <v>0.5</v>
      </c>
      <c r="AX55">
        <f>HighExpected!W56</f>
        <v>0.5</v>
      </c>
      <c r="AY55">
        <f>HighExpected!X56</f>
        <v>4</v>
      </c>
      <c r="AZ55">
        <f>LowExpected!Y56</f>
        <v>0</v>
      </c>
      <c r="BA55">
        <f>LowExpected!Z56</f>
        <v>0</v>
      </c>
      <c r="BB55">
        <f>LowExpected!AA56</f>
        <v>0</v>
      </c>
      <c r="BC55">
        <f>LowExpected!AB56</f>
        <v>2.2000000000000002E-2</v>
      </c>
      <c r="BD55">
        <f>ModExpected!Z56</f>
        <v>0</v>
      </c>
      <c r="BE55">
        <f>ModExpected!AA56</f>
        <v>0</v>
      </c>
      <c r="BF55">
        <f>ModExpected!AB56</f>
        <v>4</v>
      </c>
      <c r="BG55">
        <f>HighExpected!Z56</f>
        <v>0</v>
      </c>
      <c r="BH55">
        <f>HighExpected!AA56</f>
        <v>0</v>
      </c>
      <c r="BI55">
        <f>HighExpected!AB56</f>
        <v>4</v>
      </c>
    </row>
    <row r="56" spans="1:61" x14ac:dyDescent="0.25">
      <c r="A56" s="21" t="str">
        <f>Specs!A57</f>
        <v>eWOODY_FUEL_ROTTEN_WOOD_LOADINGS_GREATER_THAN_THREE_INCHES_THREE_TO_NINE_INCHES</v>
      </c>
      <c r="B56">
        <f>LowExpected!E57</f>
        <v>5</v>
      </c>
      <c r="C56">
        <f>LowExpected!F57</f>
        <v>5</v>
      </c>
      <c r="D56">
        <f>LowExpected!G57</f>
        <v>5</v>
      </c>
      <c r="E56">
        <f>LowExpected!H57</f>
        <v>6</v>
      </c>
      <c r="F56">
        <f>ModExpected!F57</f>
        <v>5</v>
      </c>
      <c r="G56">
        <f>ModExpected!G57</f>
        <v>5</v>
      </c>
      <c r="H56">
        <f>ModExpected!H57</f>
        <v>5</v>
      </c>
      <c r="I56">
        <f>HighExpected!F57</f>
        <v>5</v>
      </c>
      <c r="J56">
        <f>HighExpected!G57</f>
        <v>5</v>
      </c>
      <c r="K56">
        <f>HighExpected!H57</f>
        <v>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0.5</v>
      </c>
      <c r="AH56">
        <f>LowExpected!S57</f>
        <v>0.5</v>
      </c>
      <c r="AI56">
        <f>LowExpected!T57</f>
        <v>1</v>
      </c>
      <c r="AJ56">
        <f>ModExpected!R57</f>
        <v>0.5</v>
      </c>
      <c r="AK56">
        <f>ModExpected!S57</f>
        <v>0.5</v>
      </c>
      <c r="AL56">
        <f>ModExpected!T57</f>
        <v>0.5</v>
      </c>
      <c r="AM56">
        <f>HighExpected!R57</f>
        <v>0.5</v>
      </c>
      <c r="AN56">
        <f>HighExpected!S57</f>
        <v>0.5</v>
      </c>
      <c r="AO56">
        <f>HighExpected!T57</f>
        <v>0.5</v>
      </c>
      <c r="AP56">
        <f>LowExpected!U57</f>
        <v>0.75</v>
      </c>
      <c r="AQ56">
        <f>LowExpected!V57</f>
        <v>0.75</v>
      </c>
      <c r="AR56">
        <f>LowExpected!W57</f>
        <v>0.75</v>
      </c>
      <c r="AS56">
        <f>LowExpected!X57</f>
        <v>1.2</v>
      </c>
      <c r="AT56">
        <f>ModExpected!V57</f>
        <v>0.75</v>
      </c>
      <c r="AU56">
        <f>ModExpected!W57</f>
        <v>0.75</v>
      </c>
      <c r="AV56">
        <f>ModExpected!X57</f>
        <v>0.75</v>
      </c>
      <c r="AW56">
        <f>HighExpected!V57</f>
        <v>0.75</v>
      </c>
      <c r="AX56">
        <f>HighExpected!W57</f>
        <v>0.75</v>
      </c>
      <c r="AY56">
        <f>HighExpected!X57</f>
        <v>0.75</v>
      </c>
      <c r="AZ56">
        <f>LowExpected!Y57</f>
        <v>0</v>
      </c>
      <c r="BA56">
        <f>LowExpected!Z57</f>
        <v>0</v>
      </c>
      <c r="BB56">
        <f>LowExpected!AA57</f>
        <v>0</v>
      </c>
      <c r="BC56">
        <f>LowExpected!AB57</f>
        <v>0.5</v>
      </c>
      <c r="BD56">
        <f>ModExpected!Z57</f>
        <v>0</v>
      </c>
      <c r="BE56">
        <f>ModExpected!AA57</f>
        <v>0</v>
      </c>
      <c r="BF56">
        <f>ModExpected!AB57</f>
        <v>0</v>
      </c>
      <c r="BG56">
        <f>HighExpected!Z57</f>
        <v>0</v>
      </c>
      <c r="BH56">
        <f>HighExpected!AA57</f>
        <v>0</v>
      </c>
      <c r="BI56">
        <f>HighExpected!AB57</f>
        <v>0</v>
      </c>
    </row>
    <row r="57" spans="1:61" x14ac:dyDescent="0.25">
      <c r="A57" s="21" t="str">
        <f>Specs!A58</f>
        <v>eWOODY_FUEL_ROTTEN_WOOD_LOADINGS_GREATER_THAN_THREE_INCHES_NINE_TO_TWENTY_INCHES</v>
      </c>
      <c r="B57">
        <f>LowExpected!E58</f>
        <v>11</v>
      </c>
      <c r="C57">
        <f>LowExpected!F58</f>
        <v>11</v>
      </c>
      <c r="D57">
        <f>LowExpected!G58</f>
        <v>11</v>
      </c>
      <c r="E57">
        <f>LowExpected!H58</f>
        <v>12</v>
      </c>
      <c r="F57">
        <f>ModExpected!F58</f>
        <v>11</v>
      </c>
      <c r="G57">
        <f>ModExpected!G58</f>
        <v>11</v>
      </c>
      <c r="H57">
        <f>ModExpected!H58</f>
        <v>11</v>
      </c>
      <c r="I57">
        <f>HighExpected!F58</f>
        <v>11</v>
      </c>
      <c r="J57">
        <f>HighExpected!G58</f>
        <v>11</v>
      </c>
      <c r="K57">
        <f>HighExpected!H58</f>
        <v>11</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0.3</v>
      </c>
      <c r="AR57">
        <f>LowExpected!W58</f>
        <v>0.3</v>
      </c>
      <c r="AS57">
        <f>LowExpected!X58</f>
        <v>0.5</v>
      </c>
      <c r="AT57">
        <f>ModExpected!V58</f>
        <v>0.3</v>
      </c>
      <c r="AU57">
        <f>ModExpected!W58</f>
        <v>0.3</v>
      </c>
      <c r="AV57">
        <f>ModExpected!X58</f>
        <v>0.3</v>
      </c>
      <c r="AW57">
        <f>HighExpected!V58</f>
        <v>0.3</v>
      </c>
      <c r="AX57">
        <f>HighExpected!W58</f>
        <v>0.3</v>
      </c>
      <c r="AY57">
        <f>HighExpected!X58</f>
        <v>0.3</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s="21"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0.5</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s="21" t="str">
        <f>Specs!A60</f>
        <v>eWOODY_FUEL_STUMPS_SOUND_DIAMETER</v>
      </c>
      <c r="B59">
        <f>LowExpected!E60</f>
        <v>9.6</v>
      </c>
      <c r="C59">
        <f>LowExpected!F60</f>
        <v>9.6</v>
      </c>
      <c r="D59">
        <f>LowExpected!G60</f>
        <v>9.6</v>
      </c>
      <c r="E59">
        <f>LowExpected!H60</f>
        <v>5</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0.5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0.75</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s="21" t="str">
        <f>Specs!A61</f>
        <v>eWOODY_FUEL_STUMPS_SOUND_HEIGHT</v>
      </c>
      <c r="B60">
        <f>LowExpected!E61</f>
        <v>0.4</v>
      </c>
      <c r="C60">
        <f>LowExpected!F61</f>
        <v>0.4</v>
      </c>
      <c r="D60">
        <f>LowExpected!G61</f>
        <v>0.4</v>
      </c>
      <c r="E60">
        <f>LowExpected!H61</f>
        <v>11</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0</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0.3</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s="21" t="str">
        <f>Specs!A62</f>
        <v>eWOODY_FUEL_STUMPS_SOUND_STEM_DENSITY</v>
      </c>
      <c r="B61">
        <f>LowExpected!E62</f>
        <v>115</v>
      </c>
      <c r="C61">
        <f>LowExpected!F62</f>
        <v>115</v>
      </c>
      <c r="D61">
        <f>LowExpected!G62</f>
        <v>115</v>
      </c>
      <c r="E61">
        <f>LowExpected!H62</f>
        <v>0</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s="21" t="str">
        <f>Specs!A63</f>
        <v>eWOODY_FUEL_STUMPS_ROTTEN_DIAMETER</v>
      </c>
      <c r="B62">
        <f>LowExpected!E63</f>
        <v>9.6</v>
      </c>
      <c r="C62">
        <f>LowExpected!F63</f>
        <v>9.6</v>
      </c>
      <c r="D62">
        <f>LowExpected!G63</f>
        <v>9.6</v>
      </c>
      <c r="E62">
        <f>LowExpected!H63</f>
        <v>9.6</v>
      </c>
      <c r="F62">
        <f>ModExpected!F63</f>
        <v>9.6</v>
      </c>
      <c r="G62">
        <f>ModExpected!G63</f>
        <v>9.6</v>
      </c>
      <c r="H62">
        <f>ModExpected!H63</f>
        <v>9.6</v>
      </c>
      <c r="I62">
        <f>HighExpected!F63</f>
        <v>9.6</v>
      </c>
      <c r="J62">
        <f>HighExpected!G63</f>
        <v>9.6</v>
      </c>
      <c r="K62">
        <f>HighExpected!H63</f>
        <v>9.6</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3.5</v>
      </c>
      <c r="AH62">
        <f>LowExpected!S63</f>
        <v>3.5</v>
      </c>
      <c r="AI62">
        <f>LowExpected!T63</f>
        <v>3.5</v>
      </c>
      <c r="AJ62">
        <f>ModExpected!R63</f>
        <v>3.5</v>
      </c>
      <c r="AK62">
        <f>ModExpected!S63</f>
        <v>3.5</v>
      </c>
      <c r="AL62">
        <f>ModExpected!T63</f>
        <v>3.5</v>
      </c>
      <c r="AM62">
        <f>HighExpected!R63</f>
        <v>3.5</v>
      </c>
      <c r="AN62">
        <f>HighExpected!S63</f>
        <v>3.5</v>
      </c>
      <c r="AO62">
        <f>HighExpected!T63</f>
        <v>3.5</v>
      </c>
      <c r="AP62">
        <f>LowExpected!U63</f>
        <v>10</v>
      </c>
      <c r="AQ62">
        <f>LowExpected!V63</f>
        <v>10</v>
      </c>
      <c r="AR62">
        <f>LowExpected!W63</f>
        <v>10</v>
      </c>
      <c r="AS62">
        <f>LowExpected!X63</f>
        <v>0</v>
      </c>
      <c r="AT62">
        <f>ModExpected!V63</f>
        <v>10</v>
      </c>
      <c r="AU62">
        <f>ModExpected!W63</f>
        <v>10</v>
      </c>
      <c r="AV62">
        <f>ModExpected!X63</f>
        <v>10</v>
      </c>
      <c r="AW62">
        <f>HighExpected!V63</f>
        <v>10</v>
      </c>
      <c r="AX62">
        <f>HighExpected!W63</f>
        <v>10</v>
      </c>
      <c r="AY62">
        <f>HighExpected!X63</f>
        <v>10</v>
      </c>
      <c r="AZ62">
        <f>LowExpected!Y63</f>
        <v>10</v>
      </c>
      <c r="BA62">
        <f>LowExpected!Z63</f>
        <v>10</v>
      </c>
      <c r="BB62">
        <f>LowExpected!AA63</f>
        <v>10</v>
      </c>
      <c r="BC62">
        <f>LowExpected!AB63</f>
        <v>0</v>
      </c>
      <c r="BD62">
        <f>ModExpected!Z63</f>
        <v>10</v>
      </c>
      <c r="BE62">
        <f>ModExpected!AA63</f>
        <v>10</v>
      </c>
      <c r="BF62">
        <f>ModExpected!AB63</f>
        <v>10</v>
      </c>
      <c r="BG62">
        <f>HighExpected!Z63</f>
        <v>10</v>
      </c>
      <c r="BH62">
        <f>HighExpected!AA63</f>
        <v>10</v>
      </c>
      <c r="BI62">
        <f>HighExpected!AB63</f>
        <v>10</v>
      </c>
    </row>
    <row r="63" spans="1:61" x14ac:dyDescent="0.25">
      <c r="A63" s="21" t="str">
        <f>Specs!A64</f>
        <v>eWOODY_FUEL_STUMPS_ROTTEN_HEIGHT</v>
      </c>
      <c r="B63">
        <f>LowExpected!E64</f>
        <v>0.4</v>
      </c>
      <c r="C63">
        <f>LowExpected!F64</f>
        <v>0.4</v>
      </c>
      <c r="D63">
        <f>LowExpected!G64</f>
        <v>0.4</v>
      </c>
      <c r="E63">
        <f>LowExpected!H64</f>
        <v>0.4</v>
      </c>
      <c r="F63">
        <f>ModExpected!F64</f>
        <v>0.4</v>
      </c>
      <c r="G63">
        <f>ModExpected!G64</f>
        <v>0.4</v>
      </c>
      <c r="H63">
        <f>ModExpected!H64</f>
        <v>0.4</v>
      </c>
      <c r="I63">
        <f>HighExpected!F64</f>
        <v>0.4</v>
      </c>
      <c r="J63">
        <f>HighExpected!G64</f>
        <v>0.4</v>
      </c>
      <c r="K63">
        <f>HighExpected!H64</f>
        <v>0.4</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2</v>
      </c>
      <c r="AH63">
        <f>LowExpected!S64</f>
        <v>2</v>
      </c>
      <c r="AI63">
        <f>LowExpected!T64</f>
        <v>2</v>
      </c>
      <c r="AJ63">
        <f>ModExpected!R64</f>
        <v>2</v>
      </c>
      <c r="AK63">
        <f>ModExpected!S64</f>
        <v>2</v>
      </c>
      <c r="AL63">
        <f>ModExpected!T64</f>
        <v>2</v>
      </c>
      <c r="AM63">
        <f>HighExpected!R64</f>
        <v>2</v>
      </c>
      <c r="AN63">
        <f>HighExpected!S64</f>
        <v>2</v>
      </c>
      <c r="AO63">
        <f>HighExpected!T64</f>
        <v>2</v>
      </c>
      <c r="AP63">
        <f>LowExpected!U64</f>
        <v>1</v>
      </c>
      <c r="AQ63">
        <f>LowExpected!V64</f>
        <v>1</v>
      </c>
      <c r="AR63">
        <f>LowExpected!W64</f>
        <v>1</v>
      </c>
      <c r="AS63">
        <f>LowExpected!X64</f>
        <v>0</v>
      </c>
      <c r="AT63">
        <f>ModExpected!V64</f>
        <v>1</v>
      </c>
      <c r="AU63">
        <f>ModExpected!W64</f>
        <v>1</v>
      </c>
      <c r="AV63">
        <f>ModExpected!X64</f>
        <v>1</v>
      </c>
      <c r="AW63">
        <f>HighExpected!V64</f>
        <v>1</v>
      </c>
      <c r="AX63">
        <f>HighExpected!W64</f>
        <v>1</v>
      </c>
      <c r="AY63">
        <f>HighExpected!X64</f>
        <v>1</v>
      </c>
      <c r="AZ63">
        <f>LowExpected!Y64</f>
        <v>1</v>
      </c>
      <c r="BA63">
        <f>LowExpected!Z64</f>
        <v>1</v>
      </c>
      <c r="BB63">
        <f>LowExpected!AA64</f>
        <v>1</v>
      </c>
      <c r="BC63">
        <f>LowExpected!AB64</f>
        <v>0</v>
      </c>
      <c r="BD63">
        <f>ModExpected!Z64</f>
        <v>1</v>
      </c>
      <c r="BE63">
        <f>ModExpected!AA64</f>
        <v>1</v>
      </c>
      <c r="BF63">
        <f>ModExpected!AB64</f>
        <v>1</v>
      </c>
      <c r="BG63">
        <f>HighExpected!Z64</f>
        <v>1</v>
      </c>
      <c r="BH63">
        <f>HighExpected!AA64</f>
        <v>1</v>
      </c>
      <c r="BI63">
        <f>HighExpected!AB64</f>
        <v>1</v>
      </c>
    </row>
    <row r="64" spans="1:61" x14ac:dyDescent="0.25">
      <c r="A64" s="21" t="str">
        <f>Specs!A65</f>
        <v>eWOODY_FUEL_STUMPS_ROTTEN_STEM_DENSITY</v>
      </c>
      <c r="B64">
        <f>LowExpected!E65</f>
        <v>115</v>
      </c>
      <c r="C64">
        <f>LowExpected!F65</f>
        <v>115</v>
      </c>
      <c r="D64">
        <f>LowExpected!G65</f>
        <v>115</v>
      </c>
      <c r="E64">
        <f>LowExpected!H65</f>
        <v>115</v>
      </c>
      <c r="F64">
        <f>ModExpected!F65</f>
        <v>115</v>
      </c>
      <c r="G64">
        <f>ModExpected!G65</f>
        <v>115</v>
      </c>
      <c r="H64">
        <f>ModExpected!H65</f>
        <v>115</v>
      </c>
      <c r="I64">
        <f>HighExpected!F65</f>
        <v>115</v>
      </c>
      <c r="J64">
        <f>HighExpected!G65</f>
        <v>115</v>
      </c>
      <c r="K64">
        <f>HighExpected!H65</f>
        <v>115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50</v>
      </c>
      <c r="AH64">
        <f>LowExpected!S65</f>
        <v>50</v>
      </c>
      <c r="AI64">
        <f>LowExpected!T65</f>
        <v>50</v>
      </c>
      <c r="AJ64">
        <f>ModExpected!R65</f>
        <v>50</v>
      </c>
      <c r="AK64">
        <f>ModExpected!S65</f>
        <v>50</v>
      </c>
      <c r="AL64">
        <f>ModExpected!T65</f>
        <v>50</v>
      </c>
      <c r="AM64">
        <f>HighExpected!R65</f>
        <v>50</v>
      </c>
      <c r="AN64">
        <f>HighExpected!S65</f>
        <v>50</v>
      </c>
      <c r="AO64">
        <f>HighExpected!T65</f>
        <v>50</v>
      </c>
      <c r="AP64">
        <f>LowExpected!U65</f>
        <v>5</v>
      </c>
      <c r="AQ64">
        <f>LowExpected!V65</f>
        <v>5</v>
      </c>
      <c r="AR64">
        <f>LowExpected!W65</f>
        <v>5</v>
      </c>
      <c r="AS64">
        <f>LowExpected!X65</f>
        <v>0</v>
      </c>
      <c r="AT64">
        <f>ModExpected!V65</f>
        <v>5</v>
      </c>
      <c r="AU64">
        <f>ModExpected!W65</f>
        <v>5</v>
      </c>
      <c r="AV64">
        <f>ModExpected!X65</f>
        <v>5</v>
      </c>
      <c r="AW64">
        <f>HighExpected!V65</f>
        <v>5</v>
      </c>
      <c r="AX64">
        <f>HighExpected!W65</f>
        <v>5</v>
      </c>
      <c r="AY64">
        <f>HighExpected!X65</f>
        <v>5</v>
      </c>
      <c r="AZ64">
        <f>LowExpected!Y65</f>
        <v>3</v>
      </c>
      <c r="BA64">
        <f>LowExpected!Z65</f>
        <v>3</v>
      </c>
      <c r="BB64">
        <f>LowExpected!AA65</f>
        <v>3</v>
      </c>
      <c r="BC64">
        <f>LowExpected!AB65</f>
        <v>0</v>
      </c>
      <c r="BD64">
        <f>ModExpected!Z65</f>
        <v>3</v>
      </c>
      <c r="BE64">
        <f>ModExpected!AA65</f>
        <v>3</v>
      </c>
      <c r="BF64">
        <f>ModExpected!AB65</f>
        <v>3</v>
      </c>
      <c r="BG64">
        <f>HighExpected!Z65</f>
        <v>3</v>
      </c>
      <c r="BH64">
        <f>HighExpected!AA65</f>
        <v>3</v>
      </c>
      <c r="BI64">
        <f>HighExpected!AB65</f>
        <v>3</v>
      </c>
    </row>
    <row r="65" spans="1:61" x14ac:dyDescent="0.25">
      <c r="A65" s="21" t="str">
        <f>Specs!A66</f>
        <v>eWOODY_FUEL_STUMPS_LIGHTERED_PITCHY_DIAMETER</v>
      </c>
      <c r="B65">
        <f>LowExpected!E66</f>
        <v>0</v>
      </c>
      <c r="C65">
        <f>LowExpected!F66</f>
        <v>0</v>
      </c>
      <c r="D65">
        <f>LowExpected!G66</f>
        <v>0</v>
      </c>
      <c r="E65">
        <f>LowExpected!H66</f>
        <v>9.6</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3.5</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10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10</v>
      </c>
      <c r="BD65">
        <f>ModExpected!Z66</f>
        <v>0</v>
      </c>
      <c r="BE65">
        <f>ModExpected!AA66</f>
        <v>0</v>
      </c>
      <c r="BF65">
        <f>ModExpected!AB66</f>
        <v>0</v>
      </c>
      <c r="BG65">
        <f>HighExpected!Z66</f>
        <v>0</v>
      </c>
      <c r="BH65">
        <f>HighExpected!AA66</f>
        <v>0</v>
      </c>
      <c r="BI65">
        <f>HighExpected!AB66</f>
        <v>0</v>
      </c>
    </row>
    <row r="66" spans="1:61" x14ac:dyDescent="0.25">
      <c r="A66" s="21" t="str">
        <f>Specs!A67</f>
        <v>eWOODY_FUEL_STUMPS_LIGHTERED_PITCHY_HEIGHT</v>
      </c>
      <c r="B66">
        <f>LowExpected!E67</f>
        <v>0</v>
      </c>
      <c r="C66">
        <f>LowExpected!F67</f>
        <v>0</v>
      </c>
      <c r="D66">
        <f>LowExpected!G67</f>
        <v>0</v>
      </c>
      <c r="E66">
        <f>LowExpected!H67</f>
        <v>0.4</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2</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1</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1</v>
      </c>
      <c r="BD66">
        <f>ModExpected!Z67</f>
        <v>0</v>
      </c>
      <c r="BE66">
        <f>ModExpected!AA67</f>
        <v>0</v>
      </c>
      <c r="BF66">
        <f>ModExpected!AB67</f>
        <v>0</v>
      </c>
      <c r="BG66">
        <f>HighExpected!Z67</f>
        <v>0</v>
      </c>
      <c r="BH66">
        <f>HighExpected!AA67</f>
        <v>0</v>
      </c>
      <c r="BI66">
        <f>HighExpected!AB67</f>
        <v>0</v>
      </c>
    </row>
    <row r="67" spans="1:61" x14ac:dyDescent="0.25">
      <c r="A67" s="21" t="str">
        <f>Specs!A68</f>
        <v>eWOODY_FUEL_STUMPS_LIGHTERED_PITCHY_STEM_DENSITY</v>
      </c>
      <c r="B67">
        <f>LowExpected!E68</f>
        <v>0</v>
      </c>
      <c r="C67">
        <f>LowExpected!F68</f>
        <v>0</v>
      </c>
      <c r="D67">
        <f>LowExpected!G68</f>
        <v>0</v>
      </c>
      <c r="E67">
        <f>LowExpected!H68</f>
        <v>115</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50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5</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3</v>
      </c>
      <c r="BD67">
        <f>ModExpected!Z68</f>
        <v>0</v>
      </c>
      <c r="BE67">
        <f>ModExpected!AA68</f>
        <v>0</v>
      </c>
      <c r="BF67">
        <f>ModExpected!AB68</f>
        <v>0</v>
      </c>
      <c r="BG67">
        <f>HighExpected!Z68</f>
        <v>0</v>
      </c>
      <c r="BH67">
        <f>HighExpected!AA68</f>
        <v>0</v>
      </c>
      <c r="BI67">
        <f>HighExpected!AB68</f>
        <v>0</v>
      </c>
    </row>
    <row r="68" spans="1:61" x14ac:dyDescent="0.25">
      <c r="A68" s="21" t="str">
        <f>Specs!A69</f>
        <v>eWOODY_FUEL_PILES_CLEAN_LOADING</v>
      </c>
      <c r="B68">
        <f>LowExpected!E69</f>
        <v>7.8118999999999994E-2</v>
      </c>
      <c r="C68">
        <f>LowExpected!F69</f>
        <v>7.8118999999999994E-2</v>
      </c>
      <c r="D68">
        <f>LowExpected!G69</f>
        <v>7.8118999999999994E-2</v>
      </c>
      <c r="E68">
        <f>LowExpected!H69</f>
        <v>0</v>
      </c>
      <c r="F68">
        <f>ModExpected!F69</f>
        <v>7.8118999999999994E-2</v>
      </c>
      <c r="G68">
        <f>ModExpected!G69</f>
        <v>7.8118999999999994E-2</v>
      </c>
      <c r="H68">
        <f>ModExpected!H69</f>
        <v>7.8118999999999994E-2</v>
      </c>
      <c r="I68">
        <f>HighExpected!F69</f>
        <v>7.8118999999999994E-2</v>
      </c>
      <c r="J68">
        <f>HighExpected!G69</f>
        <v>7.8118999999999994E-2</v>
      </c>
      <c r="K68">
        <f>HighExpected!H69</f>
        <v>7.8118999999999994E-2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8.1810999999999995E-2</v>
      </c>
      <c r="AH68">
        <f>LowExpected!S69</f>
        <v>8.1810999999999995E-2</v>
      </c>
      <c r="AI68">
        <f>LowExpected!T69</f>
        <v>0</v>
      </c>
      <c r="AJ68">
        <f>ModExpected!R69</f>
        <v>8.1810999999999995E-2</v>
      </c>
      <c r="AK68">
        <f>ModExpected!S69</f>
        <v>8.1810999999999995E-2</v>
      </c>
      <c r="AL68">
        <f>ModExpected!T69</f>
        <v>8.1810999999999995E-2</v>
      </c>
      <c r="AM68">
        <f>HighExpected!R69</f>
        <v>8.1810999999999995E-2</v>
      </c>
      <c r="AN68">
        <f>HighExpected!S69</f>
        <v>8.1810999999999995E-2</v>
      </c>
      <c r="AO68">
        <f>HighExpected!T69</f>
        <v>8.1810999999999995E-2</v>
      </c>
      <c r="AP68">
        <f>LowExpected!U69</f>
        <v>0.13589300000000001</v>
      </c>
      <c r="AQ68">
        <f>LowExpected!V69</f>
        <v>0.13589300000000001</v>
      </c>
      <c r="AR68">
        <f>LowExpected!W69</f>
        <v>0.13589300000000001</v>
      </c>
      <c r="AS68">
        <f>LowExpected!X69</f>
        <v>0</v>
      </c>
      <c r="AT68">
        <f>ModExpected!V69</f>
        <v>0.13589300000000001</v>
      </c>
      <c r="AU68">
        <f>ModExpected!W69</f>
        <v>0.13589300000000001</v>
      </c>
      <c r="AV68">
        <f>ModExpected!X69</f>
        <v>0.13589300000000001</v>
      </c>
      <c r="AW68">
        <f>HighExpected!V69</f>
        <v>0.13589300000000001</v>
      </c>
      <c r="AX68">
        <f>HighExpected!W69</f>
        <v>0.13589300000000001</v>
      </c>
      <c r="AY68">
        <f>HighExpected!X69</f>
        <v>0.13589300000000001</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s="21"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s="21"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s="21" t="str">
        <f>Specs!A72</f>
        <v>eLITTER_LITTER_TYPE_BROADLEAF_DECIDUOUS_RELATIVE_COVER</v>
      </c>
      <c r="B71">
        <f>LowExpected!E72</f>
        <v>0</v>
      </c>
      <c r="C71">
        <f>LowExpected!F72</f>
        <v>0</v>
      </c>
      <c r="D71">
        <f>LowExpected!G72</f>
        <v>0</v>
      </c>
      <c r="E71">
        <f>LowExpected!H72</f>
        <v>7.8118999999999994E-2</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8.1810999999999995E-2</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0.13589300000000001</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s="21"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s="21"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s="21" t="str">
        <f>Specs!A75</f>
        <v>eLITTER_LITTER_TYPE_LONG_NEEDLE_PINE_RELATIVE_COVER</v>
      </c>
      <c r="B74">
        <f>LowExpected!E75</f>
        <v>50</v>
      </c>
      <c r="C74">
        <f>LowExpected!F75</f>
        <v>50</v>
      </c>
      <c r="D74">
        <f>LowExpected!G75</f>
        <v>50</v>
      </c>
      <c r="E74">
        <f>LowExpected!H75</f>
        <v>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90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0</v>
      </c>
      <c r="BD74">
        <f>ModExpected!Z75</f>
        <v>40</v>
      </c>
      <c r="BE74">
        <f>ModExpected!AA75</f>
        <v>40</v>
      </c>
      <c r="BF74">
        <f>ModExpected!AB75</f>
        <v>40</v>
      </c>
      <c r="BG74">
        <f>HighExpected!Z75</f>
        <v>40</v>
      </c>
      <c r="BH74">
        <f>HighExpected!AA75</f>
        <v>40</v>
      </c>
      <c r="BI74">
        <f>HighExpected!AB75</f>
        <v>40</v>
      </c>
    </row>
    <row r="75" spans="1:61" x14ac:dyDescent="0.25">
      <c r="A75" s="21" t="str">
        <f>Specs!A76</f>
        <v>eLITTER_LITTER_TYPE_OTHER_CONIFER_RELATIVE_COVER</v>
      </c>
      <c r="B75">
        <f>LowExpected!E76</f>
        <v>50</v>
      </c>
      <c r="C75">
        <f>LowExpected!F76</f>
        <v>50</v>
      </c>
      <c r="D75">
        <f>LowExpected!G76</f>
        <v>50</v>
      </c>
      <c r="E75">
        <f>LowExpected!H76</f>
        <v>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100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s="21"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100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0</v>
      </c>
      <c r="BD76">
        <f>ModExpected!Z77</f>
        <v>60</v>
      </c>
      <c r="BE76">
        <f>ModExpected!AA77</f>
        <v>60</v>
      </c>
      <c r="BF76">
        <f>ModExpected!AB77</f>
        <v>60</v>
      </c>
      <c r="BG76">
        <f>HighExpected!Z77</f>
        <v>60</v>
      </c>
      <c r="BH76">
        <f>HighExpected!AA77</f>
        <v>60</v>
      </c>
      <c r="BI76">
        <f>HighExpected!AB77</f>
        <v>60</v>
      </c>
    </row>
    <row r="77" spans="1:61" x14ac:dyDescent="0.25">
      <c r="A77" s="21" t="str">
        <f>Specs!A78</f>
        <v>eLITTER_LITTER_TYPE_SHORT_NEEDLE_PINE_RELATIVE_COVER</v>
      </c>
      <c r="B77">
        <f>LowExpected!E78</f>
        <v>0</v>
      </c>
      <c r="C77">
        <f>LowExpected!F78</f>
        <v>0</v>
      </c>
      <c r="D77">
        <f>LowExpected!G78</f>
        <v>0</v>
      </c>
      <c r="E77">
        <f>LowExpected!H78</f>
        <v>50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10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40</v>
      </c>
      <c r="BD77">
        <f>ModExpected!Z78</f>
        <v>0</v>
      </c>
      <c r="BE77">
        <f>ModExpected!AA78</f>
        <v>0</v>
      </c>
      <c r="BF77">
        <f>ModExpected!AB78</f>
        <v>0</v>
      </c>
      <c r="BG77">
        <f>HighExpected!Z78</f>
        <v>0</v>
      </c>
      <c r="BH77">
        <f>HighExpected!AA78</f>
        <v>0</v>
      </c>
      <c r="BI77">
        <f>HighExpected!AB78</f>
        <v>0</v>
      </c>
    </row>
    <row r="78" spans="1:61" x14ac:dyDescent="0.25">
      <c r="A78" s="21" t="str">
        <f>Specs!A79</f>
        <v>eMOSS_LICHEN_LITTER_GROUND_LICHEN_DEPTH</v>
      </c>
      <c r="B78">
        <f>LowExpected!E79</f>
        <v>0</v>
      </c>
      <c r="C78">
        <f>LowExpected!F79</f>
        <v>0</v>
      </c>
      <c r="D78">
        <f>LowExpected!G79</f>
        <v>0</v>
      </c>
      <c r="E78">
        <f>LowExpected!H79</f>
        <v>50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2</v>
      </c>
      <c r="AH78">
        <f>LowExpected!S79</f>
        <v>2</v>
      </c>
      <c r="AI78">
        <f>LowExpected!T79</f>
        <v>100</v>
      </c>
      <c r="AJ78">
        <f>ModExpected!R79</f>
        <v>2</v>
      </c>
      <c r="AK78">
        <f>ModExpected!S79</f>
        <v>2</v>
      </c>
      <c r="AL78">
        <f>ModExpected!T79</f>
        <v>2</v>
      </c>
      <c r="AM78">
        <f>HighExpected!R79</f>
        <v>2</v>
      </c>
      <c r="AN78">
        <f>HighExpected!S79</f>
        <v>2</v>
      </c>
      <c r="AO78">
        <f>HighExpected!T79</f>
        <v>2</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s="21"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5</v>
      </c>
      <c r="AH79">
        <f>LowExpected!S80</f>
        <v>5</v>
      </c>
      <c r="AI79">
        <f>LowExpected!T80</f>
        <v>0</v>
      </c>
      <c r="AJ79">
        <f>ModExpected!R80</f>
        <v>5</v>
      </c>
      <c r="AK79">
        <f>ModExpected!S80</f>
        <v>5</v>
      </c>
      <c r="AL79">
        <f>ModExpected!T80</f>
        <v>5</v>
      </c>
      <c r="AM79">
        <f>HighExpected!R80</f>
        <v>5</v>
      </c>
      <c r="AN79">
        <f>HighExpected!S80</f>
        <v>5</v>
      </c>
      <c r="AO79">
        <f>HighExpected!T80</f>
        <v>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60</v>
      </c>
      <c r="BD79">
        <f>ModExpected!Z80</f>
        <v>0</v>
      </c>
      <c r="BE79">
        <f>ModExpected!AA80</f>
        <v>0</v>
      </c>
      <c r="BF79">
        <f>ModExpected!AB80</f>
        <v>0</v>
      </c>
      <c r="BG79">
        <f>HighExpected!Z80</f>
        <v>0</v>
      </c>
      <c r="BH79">
        <f>HighExpected!AA80</f>
        <v>0</v>
      </c>
      <c r="BI79">
        <f>HighExpected!AB80</f>
        <v>0</v>
      </c>
    </row>
    <row r="80" spans="1:61" x14ac:dyDescent="0.25">
      <c r="A80" s="21" t="str">
        <f>Specs!A81</f>
        <v>eMOSS_LICHEN_LITTER_LITTER_DEPTH</v>
      </c>
      <c r="B80">
        <f>LowExpected!E81</f>
        <v>0.2</v>
      </c>
      <c r="C80">
        <f>LowExpected!F81</f>
        <v>0.2</v>
      </c>
      <c r="D80">
        <f>LowExpected!G81</f>
        <v>0.22000000000000003</v>
      </c>
      <c r="E80">
        <f>LowExpected!H81</f>
        <v>0</v>
      </c>
      <c r="F80">
        <f>ModExpected!F81</f>
        <v>0.2</v>
      </c>
      <c r="G80">
        <f>ModExpected!G81</f>
        <v>0.30000000000000004</v>
      </c>
      <c r="H80">
        <f>ModExpected!H81</f>
        <v>0.2</v>
      </c>
      <c r="I80">
        <f>HighExpected!F81</f>
        <v>0.2</v>
      </c>
      <c r="J80">
        <f>HighExpected!G81</f>
        <v>0.4</v>
      </c>
      <c r="K80">
        <f>HighExpected!H81</f>
        <v>0.2</v>
      </c>
      <c r="L80">
        <f>LowExpected!I81</f>
        <v>1</v>
      </c>
      <c r="M80">
        <f>LowExpected!J81</f>
        <v>1</v>
      </c>
      <c r="N80">
        <f>LowExpected!K81</f>
        <v>1.1000000000000001</v>
      </c>
      <c r="O80">
        <f>LowExpected!L81</f>
        <v>0</v>
      </c>
      <c r="P80">
        <f>ModExpected!J81</f>
        <v>1</v>
      </c>
      <c r="Q80">
        <f>ModExpected!K81</f>
        <v>1.5</v>
      </c>
      <c r="R80">
        <f>ModExpected!L81</f>
        <v>1</v>
      </c>
      <c r="S80">
        <f>HighExpected!J81</f>
        <v>1</v>
      </c>
      <c r="T80">
        <f>HighExpected!K81</f>
        <v>2</v>
      </c>
      <c r="U80">
        <f>HighExpected!L81</f>
        <v>1</v>
      </c>
      <c r="V80">
        <f>LowExpected!M81</f>
        <v>2.5</v>
      </c>
      <c r="W80">
        <f>LowExpected!N81</f>
        <v>2.5</v>
      </c>
      <c r="X80">
        <f>LowExpected!O81</f>
        <v>2.75</v>
      </c>
      <c r="Y80">
        <f>LowExpected!P81</f>
        <v>0</v>
      </c>
      <c r="Z80">
        <f>ModExpected!N81</f>
        <v>2.5</v>
      </c>
      <c r="AA80">
        <f>ModExpected!O81</f>
        <v>3.75</v>
      </c>
      <c r="AB80">
        <f>ModExpected!P81</f>
        <v>2.5</v>
      </c>
      <c r="AC80">
        <f>HighExpected!N81</f>
        <v>2.5</v>
      </c>
      <c r="AD80">
        <f>HighExpected!O81</f>
        <v>5</v>
      </c>
      <c r="AE80">
        <f>HighExpected!P81</f>
        <v>2.5</v>
      </c>
      <c r="AF80">
        <f>LowExpected!Q81</f>
        <v>1</v>
      </c>
      <c r="AG80">
        <f>LowExpected!R81</f>
        <v>1</v>
      </c>
      <c r="AH80">
        <f>LowExpected!S81</f>
        <v>1.1000000000000001</v>
      </c>
      <c r="AI80">
        <f>LowExpected!T81</f>
        <v>0</v>
      </c>
      <c r="AJ80">
        <f>ModExpected!R81</f>
        <v>1</v>
      </c>
      <c r="AK80">
        <f>ModExpected!S81</f>
        <v>1.5</v>
      </c>
      <c r="AL80">
        <f>ModExpected!T81</f>
        <v>1</v>
      </c>
      <c r="AM80">
        <f>HighExpected!R81</f>
        <v>1</v>
      </c>
      <c r="AN80">
        <f>HighExpected!S81</f>
        <v>2</v>
      </c>
      <c r="AO80">
        <f>HighExpected!T81</f>
        <v>1</v>
      </c>
      <c r="AP80">
        <f>LowExpected!U81</f>
        <v>1.5</v>
      </c>
      <c r="AQ80">
        <f>LowExpected!V81</f>
        <v>1.5</v>
      </c>
      <c r="AR80">
        <f>LowExpected!W81</f>
        <v>1.6500000000000001</v>
      </c>
      <c r="AS80">
        <f>LowExpected!X81</f>
        <v>0</v>
      </c>
      <c r="AT80">
        <f>ModExpected!V81</f>
        <v>1.5</v>
      </c>
      <c r="AU80">
        <f>ModExpected!W81</f>
        <v>2.25</v>
      </c>
      <c r="AV80">
        <f>ModExpected!X81</f>
        <v>1.5</v>
      </c>
      <c r="AW80">
        <f>HighExpected!V81</f>
        <v>1.5</v>
      </c>
      <c r="AX80">
        <f>HighExpected!W81</f>
        <v>3</v>
      </c>
      <c r="AY80">
        <f>HighExpected!X81</f>
        <v>1.5</v>
      </c>
      <c r="AZ80">
        <f>LowExpected!Y81</f>
        <v>2</v>
      </c>
      <c r="BA80">
        <f>LowExpected!Z81</f>
        <v>2</v>
      </c>
      <c r="BB80">
        <f>LowExpected!AA81</f>
        <v>2.2000000000000002</v>
      </c>
      <c r="BC80">
        <f>LowExpected!AB81</f>
        <v>0</v>
      </c>
      <c r="BD80">
        <f>ModExpected!Z81</f>
        <v>2</v>
      </c>
      <c r="BE80">
        <f>ModExpected!AA81</f>
        <v>3</v>
      </c>
      <c r="BF80">
        <f>ModExpected!AB81</f>
        <v>2</v>
      </c>
      <c r="BG80">
        <f>HighExpected!Z81</f>
        <v>2</v>
      </c>
      <c r="BH80">
        <f>HighExpected!AA81</f>
        <v>4</v>
      </c>
      <c r="BI80">
        <f>HighExpected!AB81</f>
        <v>2</v>
      </c>
    </row>
    <row r="81" spans="1:61" x14ac:dyDescent="0.25">
      <c r="A81" s="21" t="str">
        <f>Specs!A82</f>
        <v>eMOSS_LICHEN_LITTER_LITTER_PERCENT_COVER</v>
      </c>
      <c r="B81">
        <f>LowExpected!E82</f>
        <v>70</v>
      </c>
      <c r="C81">
        <f>LowExpected!F82</f>
        <v>70</v>
      </c>
      <c r="D81">
        <f>LowExpected!G82</f>
        <v>77</v>
      </c>
      <c r="E81">
        <f>LowExpected!H82</f>
        <v>0</v>
      </c>
      <c r="F81">
        <f>ModExpected!F82</f>
        <v>70</v>
      </c>
      <c r="G81">
        <f>ModExpected!G82</f>
        <v>105</v>
      </c>
      <c r="H81">
        <f>ModExpected!H82</f>
        <v>70</v>
      </c>
      <c r="I81">
        <f>HighExpected!F82</f>
        <v>70</v>
      </c>
      <c r="J81">
        <f>HighExpected!G82</f>
        <v>140</v>
      </c>
      <c r="K81">
        <f>HighExpected!H82</f>
        <v>70</v>
      </c>
      <c r="L81">
        <f>LowExpected!I82</f>
        <v>60</v>
      </c>
      <c r="M81">
        <f>LowExpected!J82</f>
        <v>60</v>
      </c>
      <c r="N81">
        <f>LowExpected!K82</f>
        <v>66</v>
      </c>
      <c r="O81">
        <f>LowExpected!L82</f>
        <v>0</v>
      </c>
      <c r="P81">
        <f>ModExpected!J82</f>
        <v>60</v>
      </c>
      <c r="Q81">
        <f>ModExpected!K82</f>
        <v>90</v>
      </c>
      <c r="R81">
        <f>ModExpected!L82</f>
        <v>60</v>
      </c>
      <c r="S81">
        <f>HighExpected!J82</f>
        <v>60</v>
      </c>
      <c r="T81">
        <f>HighExpected!K82</f>
        <v>120</v>
      </c>
      <c r="U81">
        <f>HighExpected!L82</f>
        <v>60</v>
      </c>
      <c r="V81">
        <f>LowExpected!M82</f>
        <v>5</v>
      </c>
      <c r="W81">
        <f>LowExpected!N82</f>
        <v>5</v>
      </c>
      <c r="X81">
        <f>LowExpected!O82</f>
        <v>5.5</v>
      </c>
      <c r="Y81">
        <f>LowExpected!P82</f>
        <v>0</v>
      </c>
      <c r="Z81">
        <f>ModExpected!N82</f>
        <v>5</v>
      </c>
      <c r="AA81">
        <f>ModExpected!O82</f>
        <v>7.5</v>
      </c>
      <c r="AB81">
        <f>ModExpected!P82</f>
        <v>5</v>
      </c>
      <c r="AC81">
        <f>HighExpected!N82</f>
        <v>5</v>
      </c>
      <c r="AD81">
        <f>HighExpected!O82</f>
        <v>10</v>
      </c>
      <c r="AE81">
        <f>HighExpected!P82</f>
        <v>5</v>
      </c>
      <c r="AF81">
        <f>LowExpected!Q82</f>
        <v>15</v>
      </c>
      <c r="AG81">
        <f>LowExpected!R82</f>
        <v>15</v>
      </c>
      <c r="AH81">
        <f>LowExpected!S82</f>
        <v>16.5</v>
      </c>
      <c r="AI81">
        <f>LowExpected!T82</f>
        <v>2</v>
      </c>
      <c r="AJ81">
        <f>ModExpected!R82</f>
        <v>15</v>
      </c>
      <c r="AK81">
        <f>ModExpected!S82</f>
        <v>22.5</v>
      </c>
      <c r="AL81">
        <f>ModExpected!T82</f>
        <v>15</v>
      </c>
      <c r="AM81">
        <f>HighExpected!R82</f>
        <v>15</v>
      </c>
      <c r="AN81">
        <f>HighExpected!S82</f>
        <v>30</v>
      </c>
      <c r="AO81">
        <f>HighExpected!T82</f>
        <v>15</v>
      </c>
      <c r="AP81">
        <f>LowExpected!U82</f>
        <v>90</v>
      </c>
      <c r="AQ81">
        <f>LowExpected!V82</f>
        <v>90</v>
      </c>
      <c r="AR81">
        <f>LowExpected!W82</f>
        <v>99.000000000000014</v>
      </c>
      <c r="AS81">
        <f>LowExpected!X82</f>
        <v>0</v>
      </c>
      <c r="AT81">
        <f>ModExpected!V82</f>
        <v>90</v>
      </c>
      <c r="AU81">
        <f>ModExpected!W82</f>
        <v>135</v>
      </c>
      <c r="AV81">
        <f>ModExpected!X82</f>
        <v>90</v>
      </c>
      <c r="AW81">
        <f>HighExpected!V82</f>
        <v>90</v>
      </c>
      <c r="AX81">
        <f>HighExpected!W82</f>
        <v>180</v>
      </c>
      <c r="AY81">
        <f>HighExpected!X82</f>
        <v>90</v>
      </c>
      <c r="AZ81">
        <f>LowExpected!Y82</f>
        <v>70</v>
      </c>
      <c r="BA81">
        <f>LowExpected!Z82</f>
        <v>70</v>
      </c>
      <c r="BB81">
        <f>LowExpected!AA82</f>
        <v>77</v>
      </c>
      <c r="BC81">
        <f>LowExpected!AB82</f>
        <v>0</v>
      </c>
      <c r="BD81">
        <f>ModExpected!Z82</f>
        <v>70</v>
      </c>
      <c r="BE81">
        <f>ModExpected!AA82</f>
        <v>105</v>
      </c>
      <c r="BF81">
        <f>ModExpected!AB82</f>
        <v>70</v>
      </c>
      <c r="BG81">
        <f>HighExpected!Z82</f>
        <v>70</v>
      </c>
      <c r="BH81">
        <f>HighExpected!AA82</f>
        <v>140</v>
      </c>
      <c r="BI81">
        <f>HighExpected!AB82</f>
        <v>70</v>
      </c>
    </row>
    <row r="82" spans="1:61" x14ac:dyDescent="0.25">
      <c r="A82" s="21"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2.5</v>
      </c>
      <c r="AH82">
        <f>LowExpected!S83</f>
        <v>2.5</v>
      </c>
      <c r="AI82">
        <f>LowExpected!T83</f>
        <v>5</v>
      </c>
      <c r="AJ82">
        <f>ModExpected!R83</f>
        <v>2.5</v>
      </c>
      <c r="AK82">
        <f>ModExpected!S83</f>
        <v>2.5</v>
      </c>
      <c r="AL82">
        <f>ModExpected!T83</f>
        <v>2.5</v>
      </c>
      <c r="AM82">
        <f>HighExpected!R83</f>
        <v>2.5</v>
      </c>
      <c r="AN82">
        <f>HighExpected!S83</f>
        <v>2.5</v>
      </c>
      <c r="AO82">
        <f>HighExpected!T83</f>
        <v>2.5</v>
      </c>
      <c r="AP82">
        <f>LowExpected!U83</f>
        <v>1</v>
      </c>
      <c r="AQ82">
        <f>LowExpected!V83</f>
        <v>1</v>
      </c>
      <c r="AR82">
        <f>LowExpected!W83</f>
        <v>1</v>
      </c>
      <c r="AS82">
        <f>LowExpected!X83</f>
        <v>0</v>
      </c>
      <c r="AT82">
        <f>ModExpected!V83</f>
        <v>1</v>
      </c>
      <c r="AU82">
        <f>ModExpected!W83</f>
        <v>1</v>
      </c>
      <c r="AV82">
        <f>ModExpected!X83</f>
        <v>1</v>
      </c>
      <c r="AW82">
        <f>HighExpected!V83</f>
        <v>1</v>
      </c>
      <c r="AX82">
        <f>HighExpected!W83</f>
        <v>1</v>
      </c>
      <c r="AY82">
        <f>HighExpected!X83</f>
        <v>1</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s="21" t="str">
        <f>Specs!A84</f>
        <v>eMOSS_LICHEN_LITTER_MOSS_PERCENT_COVER</v>
      </c>
      <c r="B83">
        <f>LowExpected!E84</f>
        <v>0</v>
      </c>
      <c r="C83">
        <f>LowExpected!F84</f>
        <v>0</v>
      </c>
      <c r="D83">
        <f>LowExpected!G84</f>
        <v>0</v>
      </c>
      <c r="E83">
        <f>LowExpected!H84</f>
        <v>0.22000000000000003</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1.1000000000000001</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2.75</v>
      </c>
      <c r="Z83">
        <f>ModExpected!N84</f>
        <v>0</v>
      </c>
      <c r="AA83">
        <f>ModExpected!O84</f>
        <v>0</v>
      </c>
      <c r="AB83">
        <f>ModExpected!P84</f>
        <v>0</v>
      </c>
      <c r="AC83">
        <f>HighExpected!N84</f>
        <v>0</v>
      </c>
      <c r="AD83">
        <f>HighExpected!O84</f>
        <v>0</v>
      </c>
      <c r="AE83">
        <f>HighExpected!P84</f>
        <v>0</v>
      </c>
      <c r="AF83">
        <f>LowExpected!Q84</f>
        <v>80</v>
      </c>
      <c r="AG83">
        <f>LowExpected!R84</f>
        <v>80</v>
      </c>
      <c r="AH83">
        <f>LowExpected!S84</f>
        <v>80</v>
      </c>
      <c r="AI83">
        <f>LowExpected!T84</f>
        <v>1.1000000000000001</v>
      </c>
      <c r="AJ83">
        <f>ModExpected!R84</f>
        <v>80</v>
      </c>
      <c r="AK83">
        <f>ModExpected!S84</f>
        <v>80</v>
      </c>
      <c r="AL83">
        <f>ModExpected!T84</f>
        <v>80</v>
      </c>
      <c r="AM83">
        <f>HighExpected!R84</f>
        <v>80</v>
      </c>
      <c r="AN83">
        <f>HighExpected!S84</f>
        <v>80</v>
      </c>
      <c r="AO83">
        <f>HighExpected!T84</f>
        <v>80</v>
      </c>
      <c r="AP83">
        <f>LowExpected!U84</f>
        <v>5</v>
      </c>
      <c r="AQ83">
        <f>LowExpected!V84</f>
        <v>5</v>
      </c>
      <c r="AR83">
        <f>LowExpected!W84</f>
        <v>5</v>
      </c>
      <c r="AS83">
        <f>LowExpected!X84</f>
        <v>1.6500000000000001</v>
      </c>
      <c r="AT83">
        <f>ModExpected!V84</f>
        <v>5</v>
      </c>
      <c r="AU83">
        <f>ModExpected!W84</f>
        <v>5</v>
      </c>
      <c r="AV83">
        <f>ModExpected!X84</f>
        <v>5</v>
      </c>
      <c r="AW83">
        <f>HighExpected!V84</f>
        <v>5</v>
      </c>
      <c r="AX83">
        <f>HighExpected!W84</f>
        <v>5</v>
      </c>
      <c r="AY83">
        <f>HighExpected!X84</f>
        <v>5</v>
      </c>
      <c r="AZ83">
        <f>LowExpected!Y84</f>
        <v>0</v>
      </c>
      <c r="BA83">
        <f>LowExpected!Z84</f>
        <v>0</v>
      </c>
      <c r="BB83">
        <f>LowExpected!AA84</f>
        <v>0</v>
      </c>
      <c r="BC83">
        <f>LowExpected!AB84</f>
        <v>2.2000000000000002</v>
      </c>
      <c r="BD83">
        <f>ModExpected!Z84</f>
        <v>0</v>
      </c>
      <c r="BE83">
        <f>ModExpected!AA84</f>
        <v>0</v>
      </c>
      <c r="BF83">
        <f>ModExpected!AB84</f>
        <v>0</v>
      </c>
      <c r="BG83">
        <f>HighExpected!Z84</f>
        <v>0</v>
      </c>
      <c r="BH83">
        <f>HighExpected!AA84</f>
        <v>0</v>
      </c>
      <c r="BI83">
        <f>HighExpected!AB84</f>
        <v>0</v>
      </c>
    </row>
    <row r="84" spans="1:61" x14ac:dyDescent="0.25">
      <c r="A84" s="21" t="str">
        <f>Specs!A85</f>
        <v>eGROUND_FUEL_DUFF_LOWER_DEPTH</v>
      </c>
      <c r="B84">
        <f>LowExpected!E85</f>
        <v>0</v>
      </c>
      <c r="C84">
        <f>LowExpected!F85</f>
        <v>0</v>
      </c>
      <c r="D84">
        <f>LowExpected!G85</f>
        <v>0</v>
      </c>
      <c r="E84">
        <f>LowExpected!H85</f>
        <v>77</v>
      </c>
      <c r="F84">
        <f>ModExpected!F85</f>
        <v>0</v>
      </c>
      <c r="G84">
        <f>ModExpected!G85</f>
        <v>0</v>
      </c>
      <c r="H84">
        <f>ModExpected!H85</f>
        <v>0</v>
      </c>
      <c r="I84">
        <f>HighExpected!F85</f>
        <v>0</v>
      </c>
      <c r="J84">
        <f>HighExpected!G85</f>
        <v>0</v>
      </c>
      <c r="K84">
        <f>HighExpected!H85</f>
        <v>0</v>
      </c>
      <c r="L84">
        <f>LowExpected!I85</f>
        <v>0.2</v>
      </c>
      <c r="M84">
        <f>LowExpected!J85</f>
        <v>0.2</v>
      </c>
      <c r="N84">
        <f>LowExpected!K85</f>
        <v>0.2</v>
      </c>
      <c r="O84">
        <f>LowExpected!L85</f>
        <v>66</v>
      </c>
      <c r="P84">
        <f>ModExpected!J85</f>
        <v>0.2</v>
      </c>
      <c r="Q84">
        <f>ModExpected!K85</f>
        <v>0.2</v>
      </c>
      <c r="R84">
        <f>ModExpected!L85</f>
        <v>0.2</v>
      </c>
      <c r="S84">
        <f>HighExpected!J85</f>
        <v>0.2</v>
      </c>
      <c r="T84">
        <f>HighExpected!K85</f>
        <v>0.2</v>
      </c>
      <c r="U84">
        <f>HighExpected!L85</f>
        <v>0.2</v>
      </c>
      <c r="V84">
        <f>LowExpected!M85</f>
        <v>0</v>
      </c>
      <c r="W84">
        <f>LowExpected!N85</f>
        <v>0</v>
      </c>
      <c r="X84">
        <f>LowExpected!O85</f>
        <v>0</v>
      </c>
      <c r="Y84">
        <f>LowExpected!P85</f>
        <v>5.5</v>
      </c>
      <c r="Z84">
        <f>ModExpected!N85</f>
        <v>0</v>
      </c>
      <c r="AA84">
        <f>ModExpected!O85</f>
        <v>0</v>
      </c>
      <c r="AB84">
        <f>ModExpected!P85</f>
        <v>0</v>
      </c>
      <c r="AC84">
        <f>HighExpected!N85</f>
        <v>0</v>
      </c>
      <c r="AD84">
        <f>HighExpected!O85</f>
        <v>0</v>
      </c>
      <c r="AE84">
        <f>HighExpected!P85</f>
        <v>0</v>
      </c>
      <c r="AF84">
        <f>LowExpected!Q85</f>
        <v>2</v>
      </c>
      <c r="AG84">
        <f>LowExpected!R85</f>
        <v>2</v>
      </c>
      <c r="AH84">
        <f>LowExpected!S85</f>
        <v>2</v>
      </c>
      <c r="AI84">
        <f>LowExpected!T85</f>
        <v>16.5</v>
      </c>
      <c r="AJ84">
        <f>ModExpected!R85</f>
        <v>2</v>
      </c>
      <c r="AK84">
        <f>ModExpected!S85</f>
        <v>2</v>
      </c>
      <c r="AL84">
        <f>ModExpected!T85</f>
        <v>2</v>
      </c>
      <c r="AM84">
        <f>HighExpected!R85</f>
        <v>2</v>
      </c>
      <c r="AN84">
        <f>HighExpected!S85</f>
        <v>2</v>
      </c>
      <c r="AO84">
        <f>HighExpected!T85</f>
        <v>2</v>
      </c>
      <c r="AP84">
        <f>LowExpected!U85</f>
        <v>0</v>
      </c>
      <c r="AQ84">
        <f>LowExpected!V85</f>
        <v>0</v>
      </c>
      <c r="AR84">
        <f>LowExpected!W85</f>
        <v>0</v>
      </c>
      <c r="AS84">
        <f>LowExpected!X85</f>
        <v>99.000000000000014</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77</v>
      </c>
      <c r="BD84">
        <f>ModExpected!Z85</f>
        <v>0</v>
      </c>
      <c r="BE84">
        <f>ModExpected!AA85</f>
        <v>0</v>
      </c>
      <c r="BF84">
        <f>ModExpected!AB85</f>
        <v>0</v>
      </c>
      <c r="BG84">
        <f>HighExpected!Z85</f>
        <v>0</v>
      </c>
      <c r="BH84">
        <f>HighExpected!AA85</f>
        <v>0</v>
      </c>
      <c r="BI84">
        <f>HighExpected!AB85</f>
        <v>0</v>
      </c>
    </row>
    <row r="85" spans="1:61" x14ac:dyDescent="0.25">
      <c r="A85" s="21"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60</v>
      </c>
      <c r="N85">
        <f>LowExpected!K86</f>
        <v>60</v>
      </c>
      <c r="O85">
        <f>LowExpected!L86</f>
        <v>0</v>
      </c>
      <c r="P85">
        <f>ModExpected!J86</f>
        <v>60</v>
      </c>
      <c r="Q85">
        <f>ModExpected!K86</f>
        <v>60</v>
      </c>
      <c r="R85">
        <f>ModExpected!L86</f>
        <v>60</v>
      </c>
      <c r="S85">
        <f>HighExpected!J86</f>
        <v>60</v>
      </c>
      <c r="T85">
        <f>HighExpected!K86</f>
        <v>60</v>
      </c>
      <c r="U85">
        <f>HighExpected!L86</f>
        <v>60</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90</v>
      </c>
      <c r="AH85">
        <f>LowExpected!S86</f>
        <v>90</v>
      </c>
      <c r="AI85">
        <f>LowExpected!T86</f>
        <v>2.5</v>
      </c>
      <c r="AJ85">
        <f>ModExpected!R86</f>
        <v>90</v>
      </c>
      <c r="AK85">
        <f>ModExpected!S86</f>
        <v>90</v>
      </c>
      <c r="AL85">
        <f>ModExpected!T86</f>
        <v>90</v>
      </c>
      <c r="AM85">
        <f>HighExpected!R86</f>
        <v>90</v>
      </c>
      <c r="AN85">
        <f>HighExpected!S86</f>
        <v>90</v>
      </c>
      <c r="AO85">
        <f>HighExpected!T86</f>
        <v>90</v>
      </c>
      <c r="AP85">
        <f>LowExpected!U86</f>
        <v>0</v>
      </c>
      <c r="AQ85">
        <f>LowExpected!V86</f>
        <v>0</v>
      </c>
      <c r="AR85">
        <f>LowExpected!W86</f>
        <v>0</v>
      </c>
      <c r="AS85">
        <f>LowExpected!X86</f>
        <v>1</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s="21" t="str">
        <f>Specs!A87</f>
        <v>eGROUND_FUEL_DUFF_UPPER_DEPTH</v>
      </c>
      <c r="B86">
        <f>LowExpected!E87</f>
        <v>0.5</v>
      </c>
      <c r="C86">
        <f>LowExpected!F87</f>
        <v>0.5</v>
      </c>
      <c r="D86">
        <f>LowExpected!G87</f>
        <v>0.5</v>
      </c>
      <c r="E86">
        <f>LowExpected!H87</f>
        <v>0</v>
      </c>
      <c r="F86">
        <f>ModExpected!F87</f>
        <v>0.5</v>
      </c>
      <c r="G86">
        <f>ModExpected!G87</f>
        <v>0.5</v>
      </c>
      <c r="H86">
        <f>ModExpected!H87</f>
        <v>0.55000000000000004</v>
      </c>
      <c r="I86">
        <f>HighExpected!F87</f>
        <v>0.5</v>
      </c>
      <c r="J86">
        <f>HighExpected!G87</f>
        <v>0.5</v>
      </c>
      <c r="K86">
        <f>HighExpected!H87</f>
        <v>0.65</v>
      </c>
      <c r="L86">
        <f>LowExpected!I87</f>
        <v>0.4</v>
      </c>
      <c r="M86">
        <f>LowExpected!J87</f>
        <v>0.4</v>
      </c>
      <c r="N86">
        <f>LowExpected!K87</f>
        <v>0.4</v>
      </c>
      <c r="O86">
        <f>LowExpected!L87</f>
        <v>0</v>
      </c>
      <c r="P86">
        <f>ModExpected!J87</f>
        <v>0.4</v>
      </c>
      <c r="Q86">
        <f>ModExpected!K87</f>
        <v>0.4</v>
      </c>
      <c r="R86">
        <f>ModExpected!L87</f>
        <v>0.44000000000000006</v>
      </c>
      <c r="S86">
        <f>HighExpected!J87</f>
        <v>0.4</v>
      </c>
      <c r="T86">
        <f>HighExpected!K87</f>
        <v>0.4</v>
      </c>
      <c r="U86">
        <f>HighExpected!L87</f>
        <v>0.52</v>
      </c>
      <c r="V86">
        <f>LowExpected!M87</f>
        <v>0.2</v>
      </c>
      <c r="W86">
        <f>LowExpected!N87</f>
        <v>0.2</v>
      </c>
      <c r="X86">
        <f>LowExpected!O87</f>
        <v>0.2</v>
      </c>
      <c r="Y86">
        <f>LowExpected!P87</f>
        <v>0</v>
      </c>
      <c r="Z86">
        <f>ModExpected!N87</f>
        <v>0.2</v>
      </c>
      <c r="AA86">
        <f>ModExpected!O87</f>
        <v>0.2</v>
      </c>
      <c r="AB86">
        <f>ModExpected!P87</f>
        <v>0.22000000000000003</v>
      </c>
      <c r="AC86">
        <f>HighExpected!N87</f>
        <v>0.2</v>
      </c>
      <c r="AD86">
        <f>HighExpected!O87</f>
        <v>0.2</v>
      </c>
      <c r="AE86">
        <f>HighExpected!P87</f>
        <v>0.26</v>
      </c>
      <c r="AF86">
        <f>LowExpected!Q87</f>
        <v>4</v>
      </c>
      <c r="AG86">
        <f>LowExpected!R87</f>
        <v>4</v>
      </c>
      <c r="AH86">
        <f>LowExpected!S87</f>
        <v>4</v>
      </c>
      <c r="AI86">
        <f>LowExpected!T87</f>
        <v>80</v>
      </c>
      <c r="AJ86">
        <f>ModExpected!R87</f>
        <v>4</v>
      </c>
      <c r="AK86">
        <f>ModExpected!S87</f>
        <v>4</v>
      </c>
      <c r="AL86">
        <f>ModExpected!T87</f>
        <v>4.4000000000000004</v>
      </c>
      <c r="AM86">
        <f>HighExpected!R87</f>
        <v>4</v>
      </c>
      <c r="AN86">
        <f>HighExpected!S87</f>
        <v>4</v>
      </c>
      <c r="AO86">
        <f>HighExpected!T87</f>
        <v>5.2</v>
      </c>
      <c r="AP86">
        <f>LowExpected!U87</f>
        <v>1</v>
      </c>
      <c r="AQ86">
        <f>LowExpected!V87</f>
        <v>1</v>
      </c>
      <c r="AR86">
        <f>LowExpected!W87</f>
        <v>1</v>
      </c>
      <c r="AS86">
        <f>LowExpected!X87</f>
        <v>5</v>
      </c>
      <c r="AT86">
        <f>ModExpected!V87</f>
        <v>1</v>
      </c>
      <c r="AU86">
        <f>ModExpected!W87</f>
        <v>1</v>
      </c>
      <c r="AV86">
        <f>ModExpected!X87</f>
        <v>1.1000000000000001</v>
      </c>
      <c r="AW86">
        <f>HighExpected!V87</f>
        <v>1</v>
      </c>
      <c r="AX86">
        <f>HighExpected!W87</f>
        <v>1</v>
      </c>
      <c r="AY86">
        <f>HighExpected!X87</f>
        <v>1.3</v>
      </c>
      <c r="AZ86">
        <f>LowExpected!Y87</f>
        <v>1.5</v>
      </c>
      <c r="BA86">
        <f>LowExpected!Z87</f>
        <v>1.5</v>
      </c>
      <c r="BB86">
        <f>LowExpected!AA87</f>
        <v>1.5</v>
      </c>
      <c r="BC86">
        <f>LowExpected!AB87</f>
        <v>0</v>
      </c>
      <c r="BD86">
        <f>ModExpected!Z87</f>
        <v>1.5</v>
      </c>
      <c r="BE86">
        <f>ModExpected!AA87</f>
        <v>1.5</v>
      </c>
      <c r="BF86">
        <f>ModExpected!AB87</f>
        <v>1.6500000000000001</v>
      </c>
      <c r="BG86">
        <f>HighExpected!Z87</f>
        <v>1.5</v>
      </c>
      <c r="BH86">
        <f>HighExpected!AA87</f>
        <v>1.5</v>
      </c>
      <c r="BI86">
        <f>HighExpected!AB87</f>
        <v>1.9500000000000002</v>
      </c>
    </row>
    <row r="87" spans="1:61" x14ac:dyDescent="0.25">
      <c r="A87" s="21" t="str">
        <f>Specs!A88</f>
        <v>eGROUND_FUEL_DUFF_UPPER_PERCENT_COVER</v>
      </c>
      <c r="B87">
        <f>LowExpected!E88</f>
        <v>70</v>
      </c>
      <c r="C87">
        <f>LowExpected!F88</f>
        <v>70</v>
      </c>
      <c r="D87">
        <f>LowExpected!G88</f>
        <v>70</v>
      </c>
      <c r="E87">
        <f>LowExpected!H88</f>
        <v>0</v>
      </c>
      <c r="F87">
        <f>ModExpected!F88</f>
        <v>70</v>
      </c>
      <c r="G87">
        <f>ModExpected!G88</f>
        <v>70</v>
      </c>
      <c r="H87">
        <f>ModExpected!H88</f>
        <v>77</v>
      </c>
      <c r="I87">
        <f>HighExpected!F88</f>
        <v>70</v>
      </c>
      <c r="J87">
        <f>HighExpected!G88</f>
        <v>70</v>
      </c>
      <c r="K87">
        <f>HighExpected!H88</f>
        <v>91</v>
      </c>
      <c r="L87">
        <f>LowExpected!I88</f>
        <v>60</v>
      </c>
      <c r="M87">
        <f>LowExpected!J88</f>
        <v>60</v>
      </c>
      <c r="N87">
        <f>LowExpected!K88</f>
        <v>60</v>
      </c>
      <c r="O87">
        <f>LowExpected!L88</f>
        <v>0.2</v>
      </c>
      <c r="P87">
        <f>ModExpected!J88</f>
        <v>60</v>
      </c>
      <c r="Q87">
        <f>ModExpected!K88</f>
        <v>60</v>
      </c>
      <c r="R87">
        <f>ModExpected!L88</f>
        <v>66</v>
      </c>
      <c r="S87">
        <f>HighExpected!J88</f>
        <v>60</v>
      </c>
      <c r="T87">
        <f>HighExpected!K88</f>
        <v>60</v>
      </c>
      <c r="U87">
        <f>HighExpected!L88</f>
        <v>78</v>
      </c>
      <c r="V87">
        <f>LowExpected!M88</f>
        <v>70</v>
      </c>
      <c r="W87">
        <f>LowExpected!N88</f>
        <v>70</v>
      </c>
      <c r="X87">
        <f>LowExpected!O88</f>
        <v>70</v>
      </c>
      <c r="Y87">
        <f>LowExpected!P88</f>
        <v>0</v>
      </c>
      <c r="Z87">
        <f>ModExpected!N88</f>
        <v>70</v>
      </c>
      <c r="AA87">
        <f>ModExpected!O88</f>
        <v>70</v>
      </c>
      <c r="AB87">
        <f>ModExpected!P88</f>
        <v>77</v>
      </c>
      <c r="AC87">
        <f>HighExpected!N88</f>
        <v>70</v>
      </c>
      <c r="AD87">
        <f>HighExpected!O88</f>
        <v>70</v>
      </c>
      <c r="AE87">
        <f>HighExpected!P88</f>
        <v>91</v>
      </c>
      <c r="AF87">
        <f>LowExpected!Q88</f>
        <v>100</v>
      </c>
      <c r="AG87">
        <f>LowExpected!R88</f>
        <v>100</v>
      </c>
      <c r="AH87">
        <f>LowExpected!S88</f>
        <v>100</v>
      </c>
      <c r="AI87">
        <f>LowExpected!T88</f>
        <v>2</v>
      </c>
      <c r="AJ87">
        <f>ModExpected!R88</f>
        <v>100</v>
      </c>
      <c r="AK87">
        <f>ModExpected!S88</f>
        <v>100</v>
      </c>
      <c r="AL87">
        <f>ModExpected!T88</f>
        <v>110.00000000000001</v>
      </c>
      <c r="AM87">
        <f>HighExpected!R88</f>
        <v>100</v>
      </c>
      <c r="AN87">
        <f>HighExpected!S88</f>
        <v>100</v>
      </c>
      <c r="AO87">
        <f>HighExpected!T88</f>
        <v>130</v>
      </c>
      <c r="AP87">
        <f>LowExpected!U88</f>
        <v>90</v>
      </c>
      <c r="AQ87">
        <f>LowExpected!V88</f>
        <v>90</v>
      </c>
      <c r="AR87">
        <f>LowExpected!W88</f>
        <v>90</v>
      </c>
      <c r="AS87">
        <f>LowExpected!X88</f>
        <v>0</v>
      </c>
      <c r="AT87">
        <f>ModExpected!V88</f>
        <v>90</v>
      </c>
      <c r="AU87">
        <f>ModExpected!W88</f>
        <v>90</v>
      </c>
      <c r="AV87">
        <f>ModExpected!X88</f>
        <v>99.000000000000014</v>
      </c>
      <c r="AW87">
        <f>HighExpected!V88</f>
        <v>90</v>
      </c>
      <c r="AX87">
        <f>HighExpected!W88</f>
        <v>90</v>
      </c>
      <c r="AY87">
        <f>HighExpected!X88</f>
        <v>117</v>
      </c>
      <c r="AZ87">
        <f>LowExpected!Y88</f>
        <v>70</v>
      </c>
      <c r="BA87">
        <f>LowExpected!Z88</f>
        <v>70</v>
      </c>
      <c r="BB87">
        <f>LowExpected!AA88</f>
        <v>70</v>
      </c>
      <c r="BC87">
        <f>LowExpected!AB88</f>
        <v>0</v>
      </c>
      <c r="BD87">
        <f>ModExpected!Z88</f>
        <v>70</v>
      </c>
      <c r="BE87">
        <f>ModExpected!AA88</f>
        <v>70</v>
      </c>
      <c r="BF87">
        <f>ModExpected!AB88</f>
        <v>77</v>
      </c>
      <c r="BG87">
        <f>HighExpected!Z88</f>
        <v>70</v>
      </c>
      <c r="BH87">
        <f>HighExpected!AA88</f>
        <v>70</v>
      </c>
      <c r="BI87">
        <f>HighExpected!AB88</f>
        <v>91</v>
      </c>
    </row>
    <row r="88" spans="1:61" x14ac:dyDescent="0.25">
      <c r="A88" s="21"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60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90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s="21" t="str">
        <f>Specs!A90</f>
        <v>eGROUND_FUEL_BASAL_ACCUMULATION_NUMBER_PER_UNIT_AREA</v>
      </c>
      <c r="B89">
        <f>LowExpected!E90</f>
        <v>0</v>
      </c>
      <c r="C89">
        <f>LowExpected!F90</f>
        <v>0</v>
      </c>
      <c r="D89">
        <f>LowExpected!G90</f>
        <v>0</v>
      </c>
      <c r="E89">
        <f>LowExpected!H90</f>
        <v>0.5</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0.4</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0.2</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4</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1</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1.5</v>
      </c>
      <c r="BD89">
        <f>ModExpected!Z90</f>
        <v>0</v>
      </c>
      <c r="BE89">
        <f>ModExpected!AA90</f>
        <v>0</v>
      </c>
      <c r="BF89">
        <f>ModExpected!AB90</f>
        <v>0</v>
      </c>
      <c r="BG89">
        <f>HighExpected!Z90</f>
        <v>0</v>
      </c>
      <c r="BH89">
        <f>HighExpected!AA90</f>
        <v>0</v>
      </c>
      <c r="BI89">
        <f>HighExpected!AB90</f>
        <v>0</v>
      </c>
    </row>
    <row r="90" spans="1:61" x14ac:dyDescent="0.25">
      <c r="A90" s="21" t="str">
        <f>Specs!A91</f>
        <v>eGROUND_FUEL_BASAL_ACCUMULATION_RADIUS</v>
      </c>
      <c r="B90">
        <f>LowExpected!E91</f>
        <v>0</v>
      </c>
      <c r="C90">
        <f>LowExpected!F91</f>
        <v>0</v>
      </c>
      <c r="D90">
        <f>LowExpected!G91</f>
        <v>0</v>
      </c>
      <c r="E90">
        <f>LowExpected!H91</f>
        <v>70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60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70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100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90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70</v>
      </c>
      <c r="BD90">
        <f>ModExpected!Z91</f>
        <v>0</v>
      </c>
      <c r="BE90">
        <f>ModExpected!AA91</f>
        <v>0</v>
      </c>
      <c r="BF90">
        <f>ModExpected!AB91</f>
        <v>0</v>
      </c>
      <c r="BG90">
        <f>HighExpected!Z91</f>
        <v>0</v>
      </c>
      <c r="BH90">
        <f>HighExpected!AA91</f>
        <v>0</v>
      </c>
      <c r="BI90">
        <f>HighExpected!AB91</f>
        <v>0</v>
      </c>
    </row>
    <row r="91" spans="1:61" x14ac:dyDescent="0.25">
      <c r="A91" s="21"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18</v>
      </c>
      <c r="AH91">
        <f>LowExpected!S92</f>
        <v>18</v>
      </c>
      <c r="AI91">
        <f>LowExpected!T92</f>
        <v>0</v>
      </c>
      <c r="AJ91">
        <f>ModExpected!R92</f>
        <v>18</v>
      </c>
      <c r="AK91">
        <f>ModExpected!S92</f>
        <v>18</v>
      </c>
      <c r="AL91">
        <f>ModExpected!T92</f>
        <v>18</v>
      </c>
      <c r="AM91">
        <f>HighExpected!R92</f>
        <v>18</v>
      </c>
      <c r="AN91">
        <f>HighExpected!S92</f>
        <v>18</v>
      </c>
      <c r="AO91">
        <f>HighExpected!T92</f>
        <v>18</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s="21"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1</v>
      </c>
      <c r="AH92">
        <f>LowExpected!S93</f>
        <v>1</v>
      </c>
      <c r="AI92">
        <f>LowExpected!T93</f>
        <v>0</v>
      </c>
      <c r="AJ92">
        <f>ModExpected!R93</f>
        <v>1</v>
      </c>
      <c r="AK92">
        <f>ModExpected!S93</f>
        <v>1</v>
      </c>
      <c r="AL92">
        <f>ModExpected!T93</f>
        <v>1</v>
      </c>
      <c r="AM92">
        <f>HighExpected!R93</f>
        <v>1</v>
      </c>
      <c r="AN92">
        <f>HighExpected!S93</f>
        <v>1</v>
      </c>
      <c r="AO92">
        <f>HighExpected!T93</f>
        <v>1</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s="21"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5</v>
      </c>
      <c r="AH93">
        <f>LowExpected!S94</f>
        <v>5</v>
      </c>
      <c r="AI93">
        <f>LowExpected!T94</f>
        <v>0</v>
      </c>
      <c r="AJ93">
        <f>ModExpected!R94</f>
        <v>5</v>
      </c>
      <c r="AK93">
        <f>ModExpected!S94</f>
        <v>5</v>
      </c>
      <c r="AL93">
        <f>ModExpected!T94</f>
        <v>5</v>
      </c>
      <c r="AM93">
        <f>HighExpected!R94</f>
        <v>5</v>
      </c>
      <c r="AN93">
        <f>HighExpected!S94</f>
        <v>5</v>
      </c>
      <c r="AO93">
        <f>HighExpected!T94</f>
        <v>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2017-04-11T18:34:12Z</dcterms:modified>
</cp:coreProperties>
</file>