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FDisturbance\landfiredisturbance\specifications\"/>
    </mc:Choice>
  </mc:AlternateContent>
  <bookViews>
    <workbookView xWindow="0" yWindow="0" windowWidth="16380" windowHeight="8190" tabRatio="993" firstSheet="1" activeTab="3"/>
  </bookViews>
  <sheets>
    <sheet name="FBDescriptions" sheetId="1" r:id="rId1"/>
    <sheet name="Definitions" sheetId="2" r:id="rId2"/>
    <sheet name="ExtraVars" sheetId="3" r:id="rId3"/>
    <sheet name="Specs" sheetId="4" r:id="rId4"/>
    <sheet name="BaseValues" sheetId="5" r:id="rId5"/>
    <sheet name="LowExpected" sheetId="6" r:id="rId6"/>
    <sheet name="ModExpected" sheetId="7" r:id="rId7"/>
    <sheet name="HighExpected" sheetId="8" r:id="rId8"/>
    <sheet name="Expected" sheetId="9" r:id="rId9"/>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B94" i="8" l="1"/>
  <c r="AB93" i="8"/>
  <c r="AB92" i="8"/>
  <c r="AB91" i="8"/>
  <c r="AB90" i="8"/>
  <c r="AB89" i="8"/>
  <c r="AB88" i="8"/>
  <c r="AB87" i="8"/>
  <c r="AB86" i="8"/>
  <c r="AB85" i="8"/>
  <c r="AB84" i="8"/>
  <c r="AB83" i="8"/>
  <c r="AB82" i="8"/>
  <c r="AB81" i="8"/>
  <c r="AB80" i="8"/>
  <c r="BI79" i="9" s="1"/>
  <c r="AB79" i="8"/>
  <c r="AB78" i="8"/>
  <c r="AB77" i="8"/>
  <c r="AB76" i="8"/>
  <c r="BI75" i="9" s="1"/>
  <c r="AB75" i="8"/>
  <c r="AB74" i="8"/>
  <c r="AB73" i="8"/>
  <c r="AB72" i="8"/>
  <c r="AB71" i="8"/>
  <c r="AB70" i="8"/>
  <c r="AB69" i="8"/>
  <c r="AB68" i="8"/>
  <c r="BI67" i="9" s="1"/>
  <c r="AB67" i="8"/>
  <c r="AB66" i="8"/>
  <c r="AB65" i="8"/>
  <c r="AB64" i="8"/>
  <c r="BI63" i="9" s="1"/>
  <c r="AB63" i="8"/>
  <c r="AB62" i="8"/>
  <c r="AB61" i="8"/>
  <c r="AB60" i="8"/>
  <c r="AB59" i="8"/>
  <c r="AB58" i="8"/>
  <c r="AB57" i="8"/>
  <c r="AB56" i="8"/>
  <c r="AB55" i="8"/>
  <c r="AB54" i="8"/>
  <c r="AB53" i="8"/>
  <c r="AB52" i="8"/>
  <c r="AB51" i="8"/>
  <c r="AB50" i="8"/>
  <c r="AB49" i="8"/>
  <c r="AB48" i="8"/>
  <c r="AB47" i="8"/>
  <c r="AB46" i="8"/>
  <c r="AB45" i="8"/>
  <c r="AB44" i="8"/>
  <c r="AB43" i="8"/>
  <c r="AB42" i="8"/>
  <c r="AB41" i="8"/>
  <c r="AB40" i="8"/>
  <c r="AB39" i="8"/>
  <c r="AB38" i="8"/>
  <c r="AB37" i="8"/>
  <c r="AB36" i="8"/>
  <c r="AB35" i="8"/>
  <c r="AB34" i="8"/>
  <c r="AB33" i="8"/>
  <c r="AB32" i="8"/>
  <c r="AB31" i="8"/>
  <c r="AB30" i="8"/>
  <c r="AB29" i="8"/>
  <c r="AB28" i="8"/>
  <c r="AB27" i="8"/>
  <c r="AB26" i="8"/>
  <c r="AB25" i="8"/>
  <c r="AB24" i="8"/>
  <c r="AB23" i="8"/>
  <c r="AB22" i="8"/>
  <c r="AB21" i="8"/>
  <c r="AB20" i="8"/>
  <c r="AB19" i="8"/>
  <c r="BI18" i="9" s="1"/>
  <c r="AB18" i="8"/>
  <c r="AB17" i="8"/>
  <c r="AB16" i="8"/>
  <c r="AB15" i="8"/>
  <c r="AB14" i="8"/>
  <c r="AB13" i="8"/>
  <c r="AB12" i="8"/>
  <c r="AB11" i="8"/>
  <c r="AB10" i="8"/>
  <c r="AB9" i="8"/>
  <c r="AB8" i="8"/>
  <c r="AB7" i="8"/>
  <c r="AB6" i="8"/>
  <c r="AB5" i="8"/>
  <c r="AB4" i="8"/>
  <c r="AB3" i="8"/>
  <c r="BI71" i="9"/>
  <c r="BI59" i="9"/>
  <c r="X94" i="8"/>
  <c r="X93" i="8"/>
  <c r="X92" i="8"/>
  <c r="X91" i="8"/>
  <c r="X90" i="8"/>
  <c r="X89" i="8"/>
  <c r="X88" i="8"/>
  <c r="X87" i="8"/>
  <c r="X86" i="8"/>
  <c r="X85" i="8"/>
  <c r="X84" i="8"/>
  <c r="X83" i="8"/>
  <c r="X82" i="8"/>
  <c r="X81" i="8"/>
  <c r="X80" i="8"/>
  <c r="X79" i="8"/>
  <c r="X78" i="8"/>
  <c r="X77" i="8"/>
  <c r="AY76" i="9" s="1"/>
  <c r="X76" i="8"/>
  <c r="X75" i="8"/>
  <c r="X74" i="8"/>
  <c r="X73" i="8"/>
  <c r="AY72" i="9" s="1"/>
  <c r="X72" i="8"/>
  <c r="X71" i="8"/>
  <c r="X70" i="8"/>
  <c r="X69" i="8"/>
  <c r="X68" i="8"/>
  <c r="AY67" i="9" s="1"/>
  <c r="X67" i="8"/>
  <c r="X66" i="8"/>
  <c r="X65" i="8"/>
  <c r="AY64" i="9" s="1"/>
  <c r="X64" i="8"/>
  <c r="AY63" i="9" s="1"/>
  <c r="X63" i="8"/>
  <c r="X62" i="8"/>
  <c r="X61" i="8"/>
  <c r="X60" i="8"/>
  <c r="AY59" i="9" s="1"/>
  <c r="X59" i="8"/>
  <c r="X58" i="8"/>
  <c r="X57" i="8"/>
  <c r="X56" i="8"/>
  <c r="X55" i="8"/>
  <c r="X54" i="8"/>
  <c r="X53" i="8"/>
  <c r="X52" i="8"/>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AY55" i="9"/>
  <c r="AY19" i="9"/>
  <c r="T94" i="8"/>
  <c r="T93" i="8"/>
  <c r="T92" i="8"/>
  <c r="T91" i="8"/>
  <c r="T90" i="8"/>
  <c r="T89" i="8"/>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T57" i="8"/>
  <c r="T56" i="8"/>
  <c r="T55" i="8"/>
  <c r="T54" i="8"/>
  <c r="T53" i="8"/>
  <c r="T52" i="8"/>
  <c r="T51" i="8"/>
  <c r="T50" i="8"/>
  <c r="T49" i="8"/>
  <c r="T48"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T3" i="8"/>
  <c r="P94" i="8"/>
  <c r="P93" i="8"/>
  <c r="P92" i="8"/>
  <c r="P91" i="8"/>
  <c r="P90" i="8"/>
  <c r="P89" i="8"/>
  <c r="P88" i="8"/>
  <c r="P87" i="8"/>
  <c r="P86" i="8"/>
  <c r="P85" i="8"/>
  <c r="P84" i="8"/>
  <c r="P83" i="8"/>
  <c r="P82" i="8"/>
  <c r="P81" i="8"/>
  <c r="P80" i="8"/>
  <c r="P79" i="8"/>
  <c r="P78" i="8"/>
  <c r="P77" i="8"/>
  <c r="P76" i="8"/>
  <c r="P75" i="8"/>
  <c r="AE74" i="9" s="1"/>
  <c r="P74" i="8"/>
  <c r="P73" i="8"/>
  <c r="P72" i="8"/>
  <c r="P71" i="8"/>
  <c r="AE70" i="9" s="1"/>
  <c r="P70" i="8"/>
  <c r="P69" i="8"/>
  <c r="P68" i="8"/>
  <c r="P67" i="8"/>
  <c r="P66" i="8"/>
  <c r="P65" i="8"/>
  <c r="P64" i="8"/>
  <c r="P63" i="8"/>
  <c r="AE62" i="9" s="1"/>
  <c r="P62" i="8"/>
  <c r="P61" i="8"/>
  <c r="P60" i="8"/>
  <c r="P59" i="8"/>
  <c r="AE58" i="9" s="1"/>
  <c r="P58" i="8"/>
  <c r="P57" i="8"/>
  <c r="P56" i="8"/>
  <c r="P55" i="8"/>
  <c r="AE54" i="9" s="1"/>
  <c r="P54" i="8"/>
  <c r="P53" i="8"/>
  <c r="P52" i="8"/>
  <c r="P51" i="8"/>
  <c r="AE50" i="9" s="1"/>
  <c r="P50" i="8"/>
  <c r="P49" i="8"/>
  <c r="P48" i="8"/>
  <c r="P47" i="8"/>
  <c r="P46" i="8"/>
  <c r="P45" i="8"/>
  <c r="P44" i="8"/>
  <c r="P43" i="8"/>
  <c r="P42" i="8"/>
  <c r="P41" i="8"/>
  <c r="P40" i="8"/>
  <c r="P39" i="8"/>
  <c r="P38" i="8"/>
  <c r="P37" i="8"/>
  <c r="P36" i="8"/>
  <c r="P35" i="8"/>
  <c r="P34" i="8"/>
  <c r="P33" i="8"/>
  <c r="P32" i="8"/>
  <c r="P31" i="8"/>
  <c r="P30" i="8"/>
  <c r="P29" i="8"/>
  <c r="P28" i="8"/>
  <c r="P27" i="8"/>
  <c r="P26" i="8"/>
  <c r="P25" i="8"/>
  <c r="P24" i="8"/>
  <c r="P23" i="8"/>
  <c r="P22" i="8"/>
  <c r="P21" i="8"/>
  <c r="P20" i="8"/>
  <c r="P19" i="8"/>
  <c r="P18" i="8"/>
  <c r="P17" i="8"/>
  <c r="P16" i="8"/>
  <c r="P15" i="8"/>
  <c r="P14" i="8"/>
  <c r="P13" i="8"/>
  <c r="P12" i="8"/>
  <c r="P11" i="8"/>
  <c r="P10" i="8"/>
  <c r="P9" i="8"/>
  <c r="P8" i="8"/>
  <c r="P7" i="8"/>
  <c r="P6" i="8"/>
  <c r="P5" i="8"/>
  <c r="P4" i="8"/>
  <c r="P3" i="8"/>
  <c r="L94" i="8"/>
  <c r="L93" i="8"/>
  <c r="L92" i="8"/>
  <c r="L91" i="8"/>
  <c r="L90" i="8"/>
  <c r="L89" i="8"/>
  <c r="L88" i="8"/>
  <c r="L87" i="8"/>
  <c r="L86" i="8"/>
  <c r="L85" i="8"/>
  <c r="L84" i="8"/>
  <c r="L83" i="8"/>
  <c r="L82" i="8"/>
  <c r="L81" i="8"/>
  <c r="L80" i="8"/>
  <c r="L79" i="8"/>
  <c r="L78" i="8"/>
  <c r="L77" i="8"/>
  <c r="L76" i="8"/>
  <c r="L75" i="8"/>
  <c r="U74" i="9" s="1"/>
  <c r="L74" i="8"/>
  <c r="L73" i="8"/>
  <c r="L72" i="8"/>
  <c r="L71" i="8"/>
  <c r="U70" i="9" s="1"/>
  <c r="L70" i="8"/>
  <c r="L69" i="8"/>
  <c r="L68" i="8"/>
  <c r="L67" i="8"/>
  <c r="U66" i="9" s="1"/>
  <c r="L66" i="8"/>
  <c r="L65" i="8"/>
  <c r="L64" i="8"/>
  <c r="L63" i="8"/>
  <c r="U62" i="9" s="1"/>
  <c r="L62" i="8"/>
  <c r="L61" i="8"/>
  <c r="L60" i="8"/>
  <c r="L59" i="8"/>
  <c r="U58" i="9" s="1"/>
  <c r="L58" i="8"/>
  <c r="L57" i="8"/>
  <c r="L56" i="8"/>
  <c r="L55" i="8"/>
  <c r="U54" i="9" s="1"/>
  <c r="L54" i="8"/>
  <c r="L53" i="8"/>
  <c r="L52" i="8"/>
  <c r="L51" i="8"/>
  <c r="U50" i="9" s="1"/>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U18" i="9" s="1"/>
  <c r="L18" i="8"/>
  <c r="L17" i="8"/>
  <c r="L16" i="8"/>
  <c r="L15" i="8"/>
  <c r="L14" i="8"/>
  <c r="L13" i="8"/>
  <c r="L12" i="8"/>
  <c r="L11" i="8"/>
  <c r="L10" i="8"/>
  <c r="L9" i="8"/>
  <c r="L8" i="8"/>
  <c r="L7" i="8"/>
  <c r="L6" i="8"/>
  <c r="L5" i="8"/>
  <c r="L4" i="8"/>
  <c r="L3" i="8"/>
  <c r="H59" i="8"/>
  <c r="H58" i="8"/>
  <c r="H57" i="8"/>
  <c r="H56" i="8"/>
  <c r="H55" i="8"/>
  <c r="H54" i="8"/>
  <c r="V15" i="7"/>
  <c r="G27" i="6"/>
  <c r="Z26" i="6"/>
  <c r="V26" i="6"/>
  <c r="R26" i="6"/>
  <c r="N26" i="6"/>
  <c r="J26" i="6"/>
  <c r="F26" i="6"/>
  <c r="G21" i="6" s="1"/>
  <c r="AZ93" i="9"/>
  <c r="AP93" i="9"/>
  <c r="AF93" i="9"/>
  <c r="V93" i="9"/>
  <c r="L93" i="9"/>
  <c r="B93" i="9"/>
  <c r="A93" i="9"/>
  <c r="AZ92" i="9"/>
  <c r="AP92" i="9"/>
  <c r="AF92" i="9"/>
  <c r="V92" i="9"/>
  <c r="L92" i="9"/>
  <c r="B92" i="9"/>
  <c r="A92" i="9"/>
  <c r="AZ91" i="9"/>
  <c r="AP91" i="9"/>
  <c r="AF91" i="9"/>
  <c r="V91" i="9"/>
  <c r="L91" i="9"/>
  <c r="B91" i="9"/>
  <c r="A91" i="9"/>
  <c r="AZ90" i="9"/>
  <c r="AP90" i="9"/>
  <c r="AF90" i="9"/>
  <c r="V90" i="9"/>
  <c r="L90" i="9"/>
  <c r="B90" i="9"/>
  <c r="A90" i="9"/>
  <c r="AZ89" i="9"/>
  <c r="AP89" i="9"/>
  <c r="AF89" i="9"/>
  <c r="V89" i="9"/>
  <c r="L89" i="9"/>
  <c r="B89" i="9"/>
  <c r="A89" i="9"/>
  <c r="AZ88" i="9"/>
  <c r="AP88" i="9"/>
  <c r="AF88" i="9"/>
  <c r="V88" i="9"/>
  <c r="L88" i="9"/>
  <c r="B88" i="9"/>
  <c r="A88" i="9"/>
  <c r="AZ87" i="9"/>
  <c r="AP87" i="9"/>
  <c r="AF87" i="9"/>
  <c r="V87" i="9"/>
  <c r="L87" i="9"/>
  <c r="B87" i="9"/>
  <c r="A87" i="9"/>
  <c r="AZ86" i="9"/>
  <c r="AP86" i="9"/>
  <c r="AF86" i="9"/>
  <c r="V86" i="9"/>
  <c r="L86" i="9"/>
  <c r="B86" i="9"/>
  <c r="A86" i="9"/>
  <c r="AZ85" i="9"/>
  <c r="AP85" i="9"/>
  <c r="AF85" i="9"/>
  <c r="V85" i="9"/>
  <c r="L85" i="9"/>
  <c r="B85" i="9"/>
  <c r="A85" i="9"/>
  <c r="AZ84" i="9"/>
  <c r="AP84" i="9"/>
  <c r="AF84" i="9"/>
  <c r="V84" i="9"/>
  <c r="L84" i="9"/>
  <c r="B84" i="9"/>
  <c r="A84" i="9"/>
  <c r="AZ83" i="9"/>
  <c r="AP83" i="9"/>
  <c r="AF83" i="9"/>
  <c r="V83" i="9"/>
  <c r="L83" i="9"/>
  <c r="B83" i="9"/>
  <c r="A83" i="9"/>
  <c r="AZ82" i="9"/>
  <c r="AP82" i="9"/>
  <c r="AF82" i="9"/>
  <c r="V82" i="9"/>
  <c r="L82" i="9"/>
  <c r="B82" i="9"/>
  <c r="A82" i="9"/>
  <c r="AZ81" i="9"/>
  <c r="AP81" i="9"/>
  <c r="AF81" i="9"/>
  <c r="V81" i="9"/>
  <c r="L81" i="9"/>
  <c r="B81" i="9"/>
  <c r="A81" i="9"/>
  <c r="AZ80" i="9"/>
  <c r="AP80" i="9"/>
  <c r="AF80" i="9"/>
  <c r="V80" i="9"/>
  <c r="L80" i="9"/>
  <c r="B80" i="9"/>
  <c r="A80" i="9"/>
  <c r="AZ79" i="9"/>
  <c r="AP79" i="9"/>
  <c r="AF79" i="9"/>
  <c r="V79" i="9"/>
  <c r="L79" i="9"/>
  <c r="B79" i="9"/>
  <c r="A79" i="9"/>
  <c r="AZ78" i="9"/>
  <c r="AP78" i="9"/>
  <c r="AF78" i="9"/>
  <c r="V78" i="9"/>
  <c r="L78" i="9"/>
  <c r="B78" i="9"/>
  <c r="A78" i="9"/>
  <c r="AZ77" i="9"/>
  <c r="AP77" i="9"/>
  <c r="AF77" i="9"/>
  <c r="V77" i="9"/>
  <c r="L77" i="9"/>
  <c r="B77" i="9"/>
  <c r="A77" i="9"/>
  <c r="AZ76" i="9"/>
  <c r="AP76" i="9"/>
  <c r="AF76" i="9"/>
  <c r="V76" i="9"/>
  <c r="L76" i="9"/>
  <c r="B76" i="9"/>
  <c r="A76" i="9"/>
  <c r="AZ75" i="9"/>
  <c r="AP75" i="9"/>
  <c r="AF75" i="9"/>
  <c r="V75" i="9"/>
  <c r="L75" i="9"/>
  <c r="B75" i="9"/>
  <c r="A75" i="9"/>
  <c r="AZ74" i="9"/>
  <c r="AP74" i="9"/>
  <c r="AF74" i="9"/>
  <c r="V74" i="9"/>
  <c r="L74" i="9"/>
  <c r="B74" i="9"/>
  <c r="A74" i="9"/>
  <c r="AZ73" i="9"/>
  <c r="AP73" i="9"/>
  <c r="AF73" i="9"/>
  <c r="V73" i="9"/>
  <c r="L73" i="9"/>
  <c r="B73" i="9"/>
  <c r="A73" i="9"/>
  <c r="AZ72" i="9"/>
  <c r="AP72" i="9"/>
  <c r="AF72" i="9"/>
  <c r="V72" i="9"/>
  <c r="L72" i="9"/>
  <c r="B72" i="9"/>
  <c r="A72" i="9"/>
  <c r="AZ71" i="9"/>
  <c r="AP71" i="9"/>
  <c r="AF71" i="9"/>
  <c r="V71" i="9"/>
  <c r="L71" i="9"/>
  <c r="B71" i="9"/>
  <c r="A71" i="9"/>
  <c r="AZ70" i="9"/>
  <c r="AP70" i="9"/>
  <c r="AF70" i="9"/>
  <c r="V70" i="9"/>
  <c r="L70" i="9"/>
  <c r="B70" i="9"/>
  <c r="A70" i="9"/>
  <c r="AZ69" i="9"/>
  <c r="AP69" i="9"/>
  <c r="AF69" i="9"/>
  <c r="V69" i="9"/>
  <c r="L69" i="9"/>
  <c r="B69" i="9"/>
  <c r="A69" i="9"/>
  <c r="AZ68" i="9"/>
  <c r="AP68" i="9"/>
  <c r="AF68" i="9"/>
  <c r="V68" i="9"/>
  <c r="L68" i="9"/>
  <c r="B68" i="9"/>
  <c r="A68" i="9"/>
  <c r="AZ67" i="9"/>
  <c r="AP67" i="9"/>
  <c r="AF67" i="9"/>
  <c r="V67" i="9"/>
  <c r="L67" i="9"/>
  <c r="B67" i="9"/>
  <c r="A67" i="9"/>
  <c r="AZ66" i="9"/>
  <c r="AP66" i="9"/>
  <c r="AF66" i="9"/>
  <c r="V66" i="9"/>
  <c r="L66" i="9"/>
  <c r="B66" i="9"/>
  <c r="A66" i="9"/>
  <c r="AZ65" i="9"/>
  <c r="AP65" i="9"/>
  <c r="AF65" i="9"/>
  <c r="V65" i="9"/>
  <c r="L65" i="9"/>
  <c r="B65" i="9"/>
  <c r="A65" i="9"/>
  <c r="AZ64" i="9"/>
  <c r="AP64" i="9"/>
  <c r="AF64" i="9"/>
  <c r="V64" i="9"/>
  <c r="L64" i="9"/>
  <c r="B64" i="9"/>
  <c r="A64" i="9"/>
  <c r="AZ63" i="9"/>
  <c r="AP63" i="9"/>
  <c r="AF63" i="9"/>
  <c r="V63" i="9"/>
  <c r="L63" i="9"/>
  <c r="B63" i="9"/>
  <c r="A63" i="9"/>
  <c r="AZ62" i="9"/>
  <c r="AP62" i="9"/>
  <c r="AF62" i="9"/>
  <c r="V62" i="9"/>
  <c r="L62" i="9"/>
  <c r="B62" i="9"/>
  <c r="A62" i="9"/>
  <c r="AZ61" i="9"/>
  <c r="AP61" i="9"/>
  <c r="AF61" i="9"/>
  <c r="V61" i="9"/>
  <c r="L61" i="9"/>
  <c r="B61" i="9"/>
  <c r="A61" i="9"/>
  <c r="AZ60" i="9"/>
  <c r="AP60" i="9"/>
  <c r="AF60" i="9"/>
  <c r="V60" i="9"/>
  <c r="L60" i="9"/>
  <c r="B60" i="9"/>
  <c r="A60" i="9"/>
  <c r="AZ59" i="9"/>
  <c r="AP59" i="9"/>
  <c r="AF59" i="9"/>
  <c r="V59" i="9"/>
  <c r="L59" i="9"/>
  <c r="B59" i="9"/>
  <c r="A59" i="9"/>
  <c r="AZ58" i="9"/>
  <c r="AP58" i="9"/>
  <c r="AF58" i="9"/>
  <c r="V58" i="9"/>
  <c r="L58" i="9"/>
  <c r="B58" i="9"/>
  <c r="A58" i="9"/>
  <c r="AZ57" i="9"/>
  <c r="AP57" i="9"/>
  <c r="AF57" i="9"/>
  <c r="V57" i="9"/>
  <c r="L57" i="9"/>
  <c r="B57" i="9"/>
  <c r="A57" i="9"/>
  <c r="AZ56" i="9"/>
  <c r="AP56" i="9"/>
  <c r="AF56" i="9"/>
  <c r="V56" i="9"/>
  <c r="L56" i="9"/>
  <c r="B56" i="9"/>
  <c r="A56" i="9"/>
  <c r="AZ55" i="9"/>
  <c r="AP55" i="9"/>
  <c r="AF55" i="9"/>
  <c r="V55" i="9"/>
  <c r="L55" i="9"/>
  <c r="B55" i="9"/>
  <c r="A55" i="9"/>
  <c r="AZ54" i="9"/>
  <c r="AP54" i="9"/>
  <c r="AF54" i="9"/>
  <c r="V54" i="9"/>
  <c r="L54" i="9"/>
  <c r="B54" i="9"/>
  <c r="A54" i="9"/>
  <c r="AZ53" i="9"/>
  <c r="AP53" i="9"/>
  <c r="AF53" i="9"/>
  <c r="V53" i="9"/>
  <c r="L53" i="9"/>
  <c r="B53" i="9"/>
  <c r="A53" i="9"/>
  <c r="AZ52" i="9"/>
  <c r="AP52" i="9"/>
  <c r="AF52" i="9"/>
  <c r="V52" i="9"/>
  <c r="L52" i="9"/>
  <c r="B52" i="9"/>
  <c r="A52" i="9"/>
  <c r="AZ51" i="9"/>
  <c r="AP51" i="9"/>
  <c r="AF51" i="9"/>
  <c r="V51" i="9"/>
  <c r="L51" i="9"/>
  <c r="B51" i="9"/>
  <c r="A51" i="9"/>
  <c r="AZ50" i="9"/>
  <c r="AP50" i="9"/>
  <c r="AF50" i="9"/>
  <c r="V50" i="9"/>
  <c r="L50" i="9"/>
  <c r="B50" i="9"/>
  <c r="A50" i="9"/>
  <c r="AZ49" i="9"/>
  <c r="AP49" i="9"/>
  <c r="AF49" i="9"/>
  <c r="V49" i="9"/>
  <c r="L49" i="9"/>
  <c r="B49" i="9"/>
  <c r="A49" i="9"/>
  <c r="AZ48" i="9"/>
  <c r="AP48" i="9"/>
  <c r="AF48" i="9"/>
  <c r="V48" i="9"/>
  <c r="L48" i="9"/>
  <c r="B48" i="9"/>
  <c r="A48" i="9"/>
  <c r="AZ47" i="9"/>
  <c r="AP47" i="9"/>
  <c r="AF47" i="9"/>
  <c r="V47" i="9"/>
  <c r="L47" i="9"/>
  <c r="B47" i="9"/>
  <c r="A47" i="9"/>
  <c r="AZ46" i="9"/>
  <c r="AP46" i="9"/>
  <c r="AF46" i="9"/>
  <c r="V46" i="9"/>
  <c r="L46" i="9"/>
  <c r="B46" i="9"/>
  <c r="A46" i="9"/>
  <c r="AZ45" i="9"/>
  <c r="AP45" i="9"/>
  <c r="AF45" i="9"/>
  <c r="V45" i="9"/>
  <c r="L45" i="9"/>
  <c r="B45" i="9"/>
  <c r="A45" i="9"/>
  <c r="AZ44" i="9"/>
  <c r="AP44" i="9"/>
  <c r="AF44" i="9"/>
  <c r="V44" i="9"/>
  <c r="L44" i="9"/>
  <c r="B44" i="9"/>
  <c r="A44" i="9"/>
  <c r="AZ43" i="9"/>
  <c r="AP43" i="9"/>
  <c r="AF43" i="9"/>
  <c r="V43" i="9"/>
  <c r="L43" i="9"/>
  <c r="B43" i="9"/>
  <c r="A43" i="9"/>
  <c r="AZ42" i="9"/>
  <c r="AP42" i="9"/>
  <c r="AF42" i="9"/>
  <c r="V42" i="9"/>
  <c r="L42" i="9"/>
  <c r="B42" i="9"/>
  <c r="A42" i="9"/>
  <c r="AZ41" i="9"/>
  <c r="AP41" i="9"/>
  <c r="AF41" i="9"/>
  <c r="V41" i="9"/>
  <c r="L41" i="9"/>
  <c r="B41" i="9"/>
  <c r="A41" i="9"/>
  <c r="AZ40" i="9"/>
  <c r="AP40" i="9"/>
  <c r="AF40" i="9"/>
  <c r="V40" i="9"/>
  <c r="L40" i="9"/>
  <c r="B40" i="9"/>
  <c r="A40" i="9"/>
  <c r="AZ39" i="9"/>
  <c r="AP39" i="9"/>
  <c r="AF39" i="9"/>
  <c r="V39" i="9"/>
  <c r="L39" i="9"/>
  <c r="B39" i="9"/>
  <c r="A39" i="9"/>
  <c r="AZ38" i="9"/>
  <c r="AP38" i="9"/>
  <c r="AF38" i="9"/>
  <c r="V38" i="9"/>
  <c r="L38" i="9"/>
  <c r="B38" i="9"/>
  <c r="A38" i="9"/>
  <c r="AZ37" i="9"/>
  <c r="AP37" i="9"/>
  <c r="AF37" i="9"/>
  <c r="V37" i="9"/>
  <c r="L37" i="9"/>
  <c r="B37" i="9"/>
  <c r="A37" i="9"/>
  <c r="AZ36" i="9"/>
  <c r="AP36" i="9"/>
  <c r="AF36" i="9"/>
  <c r="V36" i="9"/>
  <c r="L36" i="9"/>
  <c r="B36" i="9"/>
  <c r="A36" i="9"/>
  <c r="AZ35" i="9"/>
  <c r="AP35" i="9"/>
  <c r="AF35" i="9"/>
  <c r="V35" i="9"/>
  <c r="L35" i="9"/>
  <c r="B35" i="9"/>
  <c r="A35" i="9"/>
  <c r="AZ34" i="9"/>
  <c r="AP34" i="9"/>
  <c r="AF34" i="9"/>
  <c r="V34" i="9"/>
  <c r="L34" i="9"/>
  <c r="B34" i="9"/>
  <c r="A34" i="9"/>
  <c r="AZ33" i="9"/>
  <c r="AP33" i="9"/>
  <c r="AF33" i="9"/>
  <c r="V33" i="9"/>
  <c r="L33" i="9"/>
  <c r="B33" i="9"/>
  <c r="A33" i="9"/>
  <c r="AZ32" i="9"/>
  <c r="AP32" i="9"/>
  <c r="AF32" i="9"/>
  <c r="V32" i="9"/>
  <c r="L32" i="9"/>
  <c r="B32" i="9"/>
  <c r="A32" i="9"/>
  <c r="AZ31" i="9"/>
  <c r="AP31" i="9"/>
  <c r="AF31" i="9"/>
  <c r="V31" i="9"/>
  <c r="L31" i="9"/>
  <c r="B31" i="9"/>
  <c r="A31" i="9"/>
  <c r="AZ30" i="9"/>
  <c r="AP30" i="9"/>
  <c r="AF30" i="9"/>
  <c r="V30" i="9"/>
  <c r="L30" i="9"/>
  <c r="B30" i="9"/>
  <c r="A30" i="9"/>
  <c r="AZ29" i="9"/>
  <c r="AP29" i="9"/>
  <c r="AF29" i="9"/>
  <c r="V29" i="9"/>
  <c r="L29" i="9"/>
  <c r="B29" i="9"/>
  <c r="A29" i="9"/>
  <c r="AZ28" i="9"/>
  <c r="AP28" i="9"/>
  <c r="AF28" i="9"/>
  <c r="V28" i="9"/>
  <c r="L28" i="9"/>
  <c r="B28" i="9"/>
  <c r="A28" i="9"/>
  <c r="AZ27" i="9"/>
  <c r="AP27" i="9"/>
  <c r="AF27" i="9"/>
  <c r="V27" i="9"/>
  <c r="L27" i="9"/>
  <c r="B27" i="9"/>
  <c r="A27" i="9"/>
  <c r="AZ26" i="9"/>
  <c r="AP26" i="9"/>
  <c r="AF26" i="9"/>
  <c r="V26" i="9"/>
  <c r="L26" i="9"/>
  <c r="B26" i="9"/>
  <c r="A26" i="9"/>
  <c r="AZ25" i="9"/>
  <c r="AP25" i="9"/>
  <c r="AF25" i="9"/>
  <c r="V25" i="9"/>
  <c r="L25" i="9"/>
  <c r="B25" i="9"/>
  <c r="A25" i="9"/>
  <c r="AZ24" i="9"/>
  <c r="AP24" i="9"/>
  <c r="AF24" i="9"/>
  <c r="V24" i="9"/>
  <c r="L24" i="9"/>
  <c r="B24" i="9"/>
  <c r="A24" i="9"/>
  <c r="AZ23" i="9"/>
  <c r="AP23" i="9"/>
  <c r="AF23" i="9"/>
  <c r="V23" i="9"/>
  <c r="L23" i="9"/>
  <c r="B23" i="9"/>
  <c r="A23" i="9"/>
  <c r="AZ22" i="9"/>
  <c r="AP22" i="9"/>
  <c r="AF22" i="9"/>
  <c r="V22" i="9"/>
  <c r="L22" i="9"/>
  <c r="B22" i="9"/>
  <c r="A22" i="9"/>
  <c r="AZ21" i="9"/>
  <c r="AP21" i="9"/>
  <c r="AF21" i="9"/>
  <c r="V21" i="9"/>
  <c r="L21" i="9"/>
  <c r="B21" i="9"/>
  <c r="A21" i="9"/>
  <c r="AZ20" i="9"/>
  <c r="AP20" i="9"/>
  <c r="AF20" i="9"/>
  <c r="V20" i="9"/>
  <c r="L20" i="9"/>
  <c r="B20" i="9"/>
  <c r="A20" i="9"/>
  <c r="AZ19" i="9"/>
  <c r="AP19" i="9"/>
  <c r="AF19" i="9"/>
  <c r="V19" i="9"/>
  <c r="L19" i="9"/>
  <c r="B19" i="9"/>
  <c r="A19" i="9"/>
  <c r="AZ18" i="9"/>
  <c r="AP18" i="9"/>
  <c r="AF18" i="9"/>
  <c r="V18" i="9"/>
  <c r="L18" i="9"/>
  <c r="B18" i="9"/>
  <c r="A18" i="9"/>
  <c r="AZ17" i="9"/>
  <c r="AP17" i="9"/>
  <c r="AF17" i="9"/>
  <c r="V17" i="9"/>
  <c r="L17" i="9"/>
  <c r="B17" i="9"/>
  <c r="A17" i="9"/>
  <c r="AZ16" i="9"/>
  <c r="AP16" i="9"/>
  <c r="AF16" i="9"/>
  <c r="V16" i="9"/>
  <c r="L16" i="9"/>
  <c r="B16" i="9"/>
  <c r="A16" i="9"/>
  <c r="AZ15" i="9"/>
  <c r="AP15" i="9"/>
  <c r="AF15" i="9"/>
  <c r="V15" i="9"/>
  <c r="L15" i="9"/>
  <c r="B15" i="9"/>
  <c r="A15" i="9"/>
  <c r="AZ14" i="9"/>
  <c r="AP14" i="9"/>
  <c r="AF14" i="9"/>
  <c r="V14" i="9"/>
  <c r="L14" i="9"/>
  <c r="B14" i="9"/>
  <c r="A14" i="9"/>
  <c r="AZ13" i="9"/>
  <c r="AP13" i="9"/>
  <c r="AF13" i="9"/>
  <c r="V13" i="9"/>
  <c r="L13" i="9"/>
  <c r="B13" i="9"/>
  <c r="A13" i="9"/>
  <c r="AZ12" i="9"/>
  <c r="AP12" i="9"/>
  <c r="AF12" i="9"/>
  <c r="V12" i="9"/>
  <c r="L12" i="9"/>
  <c r="B12" i="9"/>
  <c r="A12" i="9"/>
  <c r="AZ11" i="9"/>
  <c r="AP11" i="9"/>
  <c r="AF11" i="9"/>
  <c r="V11" i="9"/>
  <c r="L11" i="9"/>
  <c r="B11" i="9"/>
  <c r="A11" i="9"/>
  <c r="AZ10" i="9"/>
  <c r="AP10" i="9"/>
  <c r="AF10" i="9"/>
  <c r="V10" i="9"/>
  <c r="L10" i="9"/>
  <c r="B10" i="9"/>
  <c r="A10" i="9"/>
  <c r="AZ9" i="9"/>
  <c r="AP9" i="9"/>
  <c r="AF9" i="9"/>
  <c r="V9" i="9"/>
  <c r="L9" i="9"/>
  <c r="B9" i="9"/>
  <c r="A9" i="9"/>
  <c r="AZ8" i="9"/>
  <c r="AP8" i="9"/>
  <c r="AF8" i="9"/>
  <c r="V8" i="9"/>
  <c r="L8" i="9"/>
  <c r="B8" i="9"/>
  <c r="A8" i="9"/>
  <c r="AZ7" i="9"/>
  <c r="AP7" i="9"/>
  <c r="AF7" i="9"/>
  <c r="V7" i="9"/>
  <c r="L7" i="9"/>
  <c r="B7" i="9"/>
  <c r="A7" i="9"/>
  <c r="AZ6" i="9"/>
  <c r="AP6" i="9"/>
  <c r="AF6" i="9"/>
  <c r="V6" i="9"/>
  <c r="L6" i="9"/>
  <c r="B6" i="9"/>
  <c r="A6" i="9"/>
  <c r="AZ5" i="9"/>
  <c r="AP5" i="9"/>
  <c r="AF5" i="9"/>
  <c r="V5" i="9"/>
  <c r="L5" i="9"/>
  <c r="B5" i="9"/>
  <c r="A5" i="9"/>
  <c r="AZ4" i="9"/>
  <c r="AP4" i="9"/>
  <c r="AF4" i="9"/>
  <c r="V4" i="9"/>
  <c r="L4" i="9"/>
  <c r="B4" i="9"/>
  <c r="A4" i="9"/>
  <c r="AZ3" i="9"/>
  <c r="AP3" i="9"/>
  <c r="AF3" i="9"/>
  <c r="V3" i="9"/>
  <c r="L3" i="9"/>
  <c r="B3" i="9"/>
  <c r="A3" i="9"/>
  <c r="AZ2" i="9"/>
  <c r="AP2" i="9"/>
  <c r="AF2" i="9"/>
  <c r="V2" i="9"/>
  <c r="L2" i="9"/>
  <c r="B2" i="9"/>
  <c r="A2" i="9"/>
  <c r="AA94" i="8"/>
  <c r="BH93" i="9" s="1"/>
  <c r="Z94" i="8"/>
  <c r="BG93" i="9" s="1"/>
  <c r="V94" i="8"/>
  <c r="AW93" i="9" s="1"/>
  <c r="S94" i="8"/>
  <c r="AN93" i="9" s="1"/>
  <c r="R94" i="8"/>
  <c r="AM93" i="9" s="1"/>
  <c r="N94" i="8"/>
  <c r="AC93" i="9" s="1"/>
  <c r="K94" i="8"/>
  <c r="T93" i="9" s="1"/>
  <c r="J94" i="8"/>
  <c r="S93" i="9" s="1"/>
  <c r="F94" i="8"/>
  <c r="I93" i="9" s="1"/>
  <c r="A94" i="8"/>
  <c r="Z93" i="8"/>
  <c r="BG92" i="9" s="1"/>
  <c r="W93" i="8"/>
  <c r="AX92" i="9" s="1"/>
  <c r="V93" i="8"/>
  <c r="AW92" i="9" s="1"/>
  <c r="R93" i="8"/>
  <c r="AM92" i="9" s="1"/>
  <c r="O93" i="8"/>
  <c r="AD92" i="9" s="1"/>
  <c r="N93" i="8"/>
  <c r="AC92" i="9" s="1"/>
  <c r="J93" i="8"/>
  <c r="S92" i="9" s="1"/>
  <c r="G93" i="8"/>
  <c r="J92" i="9" s="1"/>
  <c r="F93" i="8"/>
  <c r="I92" i="9" s="1"/>
  <c r="A93" i="8"/>
  <c r="AA92" i="8"/>
  <c r="BH91" i="9" s="1"/>
  <c r="Z92" i="8"/>
  <c r="BG91" i="9" s="1"/>
  <c r="V92" i="8"/>
  <c r="AW91" i="9" s="1"/>
  <c r="S92" i="8"/>
  <c r="AN91" i="9" s="1"/>
  <c r="R92" i="8"/>
  <c r="AM91" i="9" s="1"/>
  <c r="N92" i="8"/>
  <c r="AC91" i="9" s="1"/>
  <c r="K92" i="8"/>
  <c r="T91" i="9" s="1"/>
  <c r="J92" i="8"/>
  <c r="S91" i="9" s="1"/>
  <c r="F92" i="8"/>
  <c r="I91" i="9" s="1"/>
  <c r="A92" i="8"/>
  <c r="Z91" i="8"/>
  <c r="BG90" i="9" s="1"/>
  <c r="W91" i="8"/>
  <c r="AX90" i="9" s="1"/>
  <c r="V91" i="8"/>
  <c r="AW90" i="9" s="1"/>
  <c r="R91" i="8"/>
  <c r="AM90" i="9" s="1"/>
  <c r="O91" i="8"/>
  <c r="AD90" i="9" s="1"/>
  <c r="N91" i="8"/>
  <c r="AC90" i="9" s="1"/>
  <c r="J91" i="8"/>
  <c r="S90" i="9" s="1"/>
  <c r="G91" i="8"/>
  <c r="J90" i="9" s="1"/>
  <c r="F91" i="8"/>
  <c r="I90" i="9" s="1"/>
  <c r="A91" i="8"/>
  <c r="AA90" i="8"/>
  <c r="BH89" i="9" s="1"/>
  <c r="Z90" i="8"/>
  <c r="BG89" i="9" s="1"/>
  <c r="V90" i="8"/>
  <c r="AW89" i="9" s="1"/>
  <c r="S90" i="8"/>
  <c r="AN89" i="9" s="1"/>
  <c r="R90" i="8"/>
  <c r="AM89" i="9" s="1"/>
  <c r="N90" i="8"/>
  <c r="AC89" i="9" s="1"/>
  <c r="K90" i="8"/>
  <c r="T89" i="9" s="1"/>
  <c r="J90" i="8"/>
  <c r="S89" i="9" s="1"/>
  <c r="F90" i="8"/>
  <c r="I89" i="9" s="1"/>
  <c r="A90" i="8"/>
  <c r="Z89" i="8"/>
  <c r="BG88" i="9" s="1"/>
  <c r="W89" i="8"/>
  <c r="AX88" i="9" s="1"/>
  <c r="V89" i="8"/>
  <c r="AW88" i="9" s="1"/>
  <c r="R89" i="8"/>
  <c r="AM88" i="9" s="1"/>
  <c r="O89" i="8"/>
  <c r="AD88" i="9" s="1"/>
  <c r="N89" i="8"/>
  <c r="AC88" i="9" s="1"/>
  <c r="J89" i="8"/>
  <c r="S88" i="9" s="1"/>
  <c r="G89" i="8"/>
  <c r="J88" i="9" s="1"/>
  <c r="F89" i="8"/>
  <c r="I88" i="9" s="1"/>
  <c r="A89" i="8"/>
  <c r="AA88" i="8"/>
  <c r="BH87" i="9" s="1"/>
  <c r="Z88" i="8"/>
  <c r="BG87" i="9" s="1"/>
  <c r="V88" i="8"/>
  <c r="AW87" i="9" s="1"/>
  <c r="S88" i="8"/>
  <c r="AN87" i="9" s="1"/>
  <c r="R88" i="8"/>
  <c r="AM87" i="9" s="1"/>
  <c r="N88" i="8"/>
  <c r="AC87" i="9" s="1"/>
  <c r="K88" i="8"/>
  <c r="T87" i="9" s="1"/>
  <c r="J88" i="8"/>
  <c r="S87" i="9" s="1"/>
  <c r="F88" i="8"/>
  <c r="I87" i="9" s="1"/>
  <c r="A88" i="8"/>
  <c r="Z87" i="8"/>
  <c r="BG86" i="9" s="1"/>
  <c r="W87" i="8"/>
  <c r="AX86" i="9" s="1"/>
  <c r="V87" i="8"/>
  <c r="AW86" i="9" s="1"/>
  <c r="R87" i="8"/>
  <c r="AM86" i="9" s="1"/>
  <c r="O87" i="8"/>
  <c r="AD86" i="9" s="1"/>
  <c r="N87" i="8"/>
  <c r="AC86" i="9" s="1"/>
  <c r="J87" i="8"/>
  <c r="S86" i="9" s="1"/>
  <c r="G87" i="8"/>
  <c r="J86" i="9" s="1"/>
  <c r="F87" i="8"/>
  <c r="I86" i="9" s="1"/>
  <c r="A87" i="8"/>
  <c r="AA86" i="8"/>
  <c r="BH85" i="9" s="1"/>
  <c r="Z86" i="8"/>
  <c r="BG85" i="9" s="1"/>
  <c r="V86" i="8"/>
  <c r="AW85" i="9" s="1"/>
  <c r="S86" i="8"/>
  <c r="AN85" i="9" s="1"/>
  <c r="R86" i="8"/>
  <c r="AM85" i="9" s="1"/>
  <c r="N86" i="8"/>
  <c r="AC85" i="9" s="1"/>
  <c r="K86" i="8"/>
  <c r="T85" i="9" s="1"/>
  <c r="J86" i="8"/>
  <c r="S85" i="9" s="1"/>
  <c r="F86" i="8"/>
  <c r="I85" i="9" s="1"/>
  <c r="A86" i="8"/>
  <c r="Z85" i="8"/>
  <c r="BG84" i="9" s="1"/>
  <c r="W85" i="8"/>
  <c r="AX84" i="9" s="1"/>
  <c r="V85" i="8"/>
  <c r="AW84" i="9" s="1"/>
  <c r="R85" i="8"/>
  <c r="AM84" i="9" s="1"/>
  <c r="O85" i="8"/>
  <c r="AD84" i="9" s="1"/>
  <c r="N85" i="8"/>
  <c r="AC84" i="9" s="1"/>
  <c r="J85" i="8"/>
  <c r="S84" i="9" s="1"/>
  <c r="G85" i="8"/>
  <c r="J84" i="9" s="1"/>
  <c r="F85" i="8"/>
  <c r="I84" i="9" s="1"/>
  <c r="A85" i="8"/>
  <c r="Z84" i="8"/>
  <c r="BG83" i="9" s="1"/>
  <c r="V84" i="8"/>
  <c r="AW83" i="9" s="1"/>
  <c r="R84" i="8"/>
  <c r="AM83" i="9" s="1"/>
  <c r="N84" i="8"/>
  <c r="AC83" i="9" s="1"/>
  <c r="J84" i="8"/>
  <c r="S83" i="9" s="1"/>
  <c r="F84" i="8"/>
  <c r="I83" i="9" s="1"/>
  <c r="D84" i="8"/>
  <c r="C84" i="8"/>
  <c r="W84" i="8" s="1"/>
  <c r="A84" i="8"/>
  <c r="Z83" i="8"/>
  <c r="BG82" i="9" s="1"/>
  <c r="V83" i="8"/>
  <c r="AW82" i="9" s="1"/>
  <c r="R83" i="8"/>
  <c r="AM82" i="9" s="1"/>
  <c r="N83" i="8"/>
  <c r="AC82" i="9" s="1"/>
  <c r="J83" i="8"/>
  <c r="S82" i="9" s="1"/>
  <c r="F83" i="8"/>
  <c r="I82" i="9" s="1"/>
  <c r="D83" i="8"/>
  <c r="C83" i="8"/>
  <c r="S83" i="8" s="1"/>
  <c r="AN82" i="9" s="1"/>
  <c r="A83" i="8"/>
  <c r="Z82" i="8"/>
  <c r="V82" i="8"/>
  <c r="AW81" i="9" s="1"/>
  <c r="R82" i="8"/>
  <c r="AM81" i="9" s="1"/>
  <c r="O82" i="8"/>
  <c r="AD81" i="9" s="1"/>
  <c r="N82" i="8"/>
  <c r="AC81" i="9" s="1"/>
  <c r="J82" i="8"/>
  <c r="F82" i="8"/>
  <c r="I81" i="9" s="1"/>
  <c r="D82" i="8"/>
  <c r="C82" i="8"/>
  <c r="S82" i="8" s="1"/>
  <c r="AN81" i="9" s="1"/>
  <c r="A82" i="8"/>
  <c r="AA81" i="8"/>
  <c r="Z81" i="8"/>
  <c r="BG80" i="9" s="1"/>
  <c r="V81" i="8"/>
  <c r="R81" i="8"/>
  <c r="AM80" i="9" s="1"/>
  <c r="AE80" i="9"/>
  <c r="O81" i="8"/>
  <c r="AD80" i="9" s="1"/>
  <c r="N81" i="8"/>
  <c r="AC80" i="9" s="1"/>
  <c r="K81" i="8"/>
  <c r="J81" i="8"/>
  <c r="S80" i="9" s="1"/>
  <c r="F81" i="8"/>
  <c r="D81" i="8"/>
  <c r="C81" i="8"/>
  <c r="S81" i="8" s="1"/>
  <c r="AN80" i="9" s="1"/>
  <c r="A81" i="8"/>
  <c r="Z80" i="8"/>
  <c r="BG79" i="9" s="1"/>
  <c r="W80" i="8"/>
  <c r="V80" i="8"/>
  <c r="AW79" i="9" s="1"/>
  <c r="R80" i="8"/>
  <c r="AM79" i="9" s="1"/>
  <c r="N80" i="8"/>
  <c r="AC79" i="9" s="1"/>
  <c r="J80" i="8"/>
  <c r="S79" i="9" s="1"/>
  <c r="G80" i="8"/>
  <c r="F80" i="8"/>
  <c r="I79" i="9" s="1"/>
  <c r="D80" i="8"/>
  <c r="C80" i="8"/>
  <c r="AA80" i="8" s="1"/>
  <c r="BH79" i="9" s="1"/>
  <c r="A80" i="8"/>
  <c r="Z79" i="8"/>
  <c r="BG78" i="9" s="1"/>
  <c r="V79" i="8"/>
  <c r="AW78" i="9" s="1"/>
  <c r="S79" i="8"/>
  <c r="AN78" i="9" s="1"/>
  <c r="R79" i="8"/>
  <c r="AM78" i="9" s="1"/>
  <c r="N79" i="8"/>
  <c r="AC78" i="9" s="1"/>
  <c r="J79" i="8"/>
  <c r="S78" i="9" s="1"/>
  <c r="F79" i="8"/>
  <c r="I78" i="9" s="1"/>
  <c r="D79" i="8"/>
  <c r="C79" i="8"/>
  <c r="A79" i="8"/>
  <c r="Z78" i="8"/>
  <c r="V78" i="8"/>
  <c r="AW77" i="9" s="1"/>
  <c r="AO77" i="9"/>
  <c r="S78" i="8"/>
  <c r="AN77" i="9" s="1"/>
  <c r="R78" i="8"/>
  <c r="AM77" i="9" s="1"/>
  <c r="O78" i="8"/>
  <c r="N78" i="8"/>
  <c r="AC77" i="9" s="1"/>
  <c r="J78" i="8"/>
  <c r="F78" i="8"/>
  <c r="I77" i="9" s="1"/>
  <c r="A78" i="8"/>
  <c r="Z77" i="8"/>
  <c r="BG76" i="9" s="1"/>
  <c r="W77" i="8"/>
  <c r="AX76" i="9" s="1"/>
  <c r="V77" i="8"/>
  <c r="AW76" i="9" s="1"/>
  <c r="S77" i="8"/>
  <c r="R77" i="8"/>
  <c r="AM76" i="9" s="1"/>
  <c r="N77" i="8"/>
  <c r="J77" i="8"/>
  <c r="S76" i="9" s="1"/>
  <c r="H77" i="8"/>
  <c r="K76" i="9" s="1"/>
  <c r="G77" i="8"/>
  <c r="J76" i="9" s="1"/>
  <c r="F77" i="8"/>
  <c r="I76" i="9" s="1"/>
  <c r="A77" i="8"/>
  <c r="AA76" i="8"/>
  <c r="BH75" i="9" s="1"/>
  <c r="Z76" i="8"/>
  <c r="BG75" i="9" s="1"/>
  <c r="W76" i="8"/>
  <c r="V76" i="8"/>
  <c r="AW75" i="9" s="1"/>
  <c r="R76" i="8"/>
  <c r="N76" i="8"/>
  <c r="U75" i="9"/>
  <c r="K76" i="8"/>
  <c r="T75" i="9" s="1"/>
  <c r="J76" i="8"/>
  <c r="S75" i="9" s="1"/>
  <c r="G76" i="8"/>
  <c r="J75" i="9" s="1"/>
  <c r="F76" i="8"/>
  <c r="I75" i="9" s="1"/>
  <c r="A76" i="8"/>
  <c r="AA75" i="8"/>
  <c r="BH74" i="9" s="1"/>
  <c r="Z75" i="8"/>
  <c r="BG74" i="9" s="1"/>
  <c r="W75" i="8"/>
  <c r="V75" i="8"/>
  <c r="AW74" i="9" s="1"/>
  <c r="R75" i="8"/>
  <c r="O75" i="8"/>
  <c r="AD74" i="9" s="1"/>
  <c r="N75" i="8"/>
  <c r="AC74" i="9" s="1"/>
  <c r="K75" i="8"/>
  <c r="T74" i="9" s="1"/>
  <c r="J75" i="8"/>
  <c r="S74" i="9" s="1"/>
  <c r="F75" i="8"/>
  <c r="I74" i="9" s="1"/>
  <c r="A75" i="8"/>
  <c r="AA74" i="8"/>
  <c r="Z74" i="8"/>
  <c r="BG73" i="9" s="1"/>
  <c r="V74" i="8"/>
  <c r="AO73" i="9"/>
  <c r="S74" i="8"/>
  <c r="AN73" i="9" s="1"/>
  <c r="R74" i="8"/>
  <c r="AM73" i="9" s="1"/>
  <c r="AE73" i="9"/>
  <c r="O74" i="8"/>
  <c r="AD73" i="9" s="1"/>
  <c r="N74" i="8"/>
  <c r="AC73" i="9" s="1"/>
  <c r="J74" i="8"/>
  <c r="S73" i="9" s="1"/>
  <c r="F74" i="8"/>
  <c r="A74" i="8"/>
  <c r="Z73" i="8"/>
  <c r="W73" i="8"/>
  <c r="AX72" i="9" s="1"/>
  <c r="V73" i="8"/>
  <c r="AW72" i="9" s="1"/>
  <c r="S73" i="8"/>
  <c r="AN72" i="9" s="1"/>
  <c r="R73" i="8"/>
  <c r="AM72" i="9" s="1"/>
  <c r="O73" i="8"/>
  <c r="N73" i="8"/>
  <c r="AC72" i="9" s="1"/>
  <c r="J73" i="8"/>
  <c r="H73" i="8"/>
  <c r="K72" i="9" s="1"/>
  <c r="G73" i="8"/>
  <c r="J72" i="9" s="1"/>
  <c r="F73" i="8"/>
  <c r="I72" i="9" s="1"/>
  <c r="A73" i="8"/>
  <c r="AA72" i="8"/>
  <c r="BH71" i="9" s="1"/>
  <c r="Z72" i="8"/>
  <c r="BG71" i="9" s="1"/>
  <c r="AY71" i="9"/>
  <c r="W72" i="8"/>
  <c r="AX71" i="9" s="1"/>
  <c r="V72" i="8"/>
  <c r="AW71" i="9" s="1"/>
  <c r="R72" i="8"/>
  <c r="AM71" i="9" s="1"/>
  <c r="N72" i="8"/>
  <c r="U71" i="9"/>
  <c r="K72" i="8"/>
  <c r="T71" i="9" s="1"/>
  <c r="J72" i="8"/>
  <c r="S71" i="9" s="1"/>
  <c r="G72" i="8"/>
  <c r="J71" i="9" s="1"/>
  <c r="F72" i="8"/>
  <c r="I71" i="9" s="1"/>
  <c r="A72" i="8"/>
  <c r="AA71" i="8"/>
  <c r="BH70" i="9" s="1"/>
  <c r="Z71" i="8"/>
  <c r="BG70" i="9" s="1"/>
  <c r="W71" i="8"/>
  <c r="V71" i="8"/>
  <c r="AW70" i="9" s="1"/>
  <c r="R71" i="8"/>
  <c r="O71" i="8"/>
  <c r="AD70" i="9" s="1"/>
  <c r="N71" i="8"/>
  <c r="AC70" i="9" s="1"/>
  <c r="K71" i="8"/>
  <c r="T70" i="9" s="1"/>
  <c r="J71" i="8"/>
  <c r="S70" i="9" s="1"/>
  <c r="F71" i="8"/>
  <c r="I70" i="9" s="1"/>
  <c r="A71" i="8"/>
  <c r="AA70" i="8"/>
  <c r="Z70" i="8"/>
  <c r="BG69" i="9" s="1"/>
  <c r="V70" i="8"/>
  <c r="AO69" i="9"/>
  <c r="S70" i="8"/>
  <c r="AN69" i="9" s="1"/>
  <c r="R70" i="8"/>
  <c r="AM69" i="9" s="1"/>
  <c r="AE69" i="9"/>
  <c r="O70" i="8"/>
  <c r="AD69" i="9" s="1"/>
  <c r="N70" i="8"/>
  <c r="AC69" i="9" s="1"/>
  <c r="J70" i="8"/>
  <c r="S69" i="9" s="1"/>
  <c r="F70" i="8"/>
  <c r="A70" i="8"/>
  <c r="Z69" i="8"/>
  <c r="AY68" i="9"/>
  <c r="W69" i="8"/>
  <c r="AX68" i="9" s="1"/>
  <c r="V69" i="8"/>
  <c r="AW68" i="9" s="1"/>
  <c r="S69" i="8"/>
  <c r="AN68" i="9" s="1"/>
  <c r="R69" i="8"/>
  <c r="AM68" i="9" s="1"/>
  <c r="O69" i="8"/>
  <c r="N69" i="8"/>
  <c r="AC68" i="9" s="1"/>
  <c r="J69" i="8"/>
  <c r="H69" i="8"/>
  <c r="K68" i="9" s="1"/>
  <c r="G69" i="8"/>
  <c r="J68" i="9" s="1"/>
  <c r="F69" i="8"/>
  <c r="I68" i="9" s="1"/>
  <c r="A69" i="8"/>
  <c r="AA68" i="8"/>
  <c r="BH67" i="9" s="1"/>
  <c r="Z68" i="8"/>
  <c r="BG67" i="9" s="1"/>
  <c r="W68" i="8"/>
  <c r="AX67" i="9" s="1"/>
  <c r="V68" i="8"/>
  <c r="AW67" i="9" s="1"/>
  <c r="R68" i="8"/>
  <c r="AM67" i="9" s="1"/>
  <c r="N68" i="8"/>
  <c r="U67" i="9"/>
  <c r="K68" i="8"/>
  <c r="T67" i="9" s="1"/>
  <c r="J68" i="8"/>
  <c r="S67" i="9" s="1"/>
  <c r="G68" i="8"/>
  <c r="J67" i="9" s="1"/>
  <c r="F68" i="8"/>
  <c r="I67" i="9" s="1"/>
  <c r="A68" i="8"/>
  <c r="AA67" i="8"/>
  <c r="BH66" i="9" s="1"/>
  <c r="Z67" i="8"/>
  <c r="BG66" i="9" s="1"/>
  <c r="W67" i="8"/>
  <c r="V67" i="8"/>
  <c r="AW66" i="9" s="1"/>
  <c r="R67" i="8"/>
  <c r="AE66" i="9"/>
  <c r="O67" i="8"/>
  <c r="AD66" i="9" s="1"/>
  <c r="N67" i="8"/>
  <c r="AC66" i="9" s="1"/>
  <c r="K67" i="8"/>
  <c r="T66" i="9" s="1"/>
  <c r="J67" i="8"/>
  <c r="S66" i="9" s="1"/>
  <c r="F67" i="8"/>
  <c r="I66" i="9" s="1"/>
  <c r="A67" i="8"/>
  <c r="AA66" i="8"/>
  <c r="Z66" i="8"/>
  <c r="BG65" i="9" s="1"/>
  <c r="V66" i="8"/>
  <c r="AO65" i="9"/>
  <c r="S66" i="8"/>
  <c r="AN65" i="9" s="1"/>
  <c r="R66" i="8"/>
  <c r="AM65" i="9" s="1"/>
  <c r="AE65" i="9"/>
  <c r="O66" i="8"/>
  <c r="AD65" i="9" s="1"/>
  <c r="N66" i="8"/>
  <c r="AC65" i="9" s="1"/>
  <c r="J66" i="8"/>
  <c r="S65" i="9" s="1"/>
  <c r="F66" i="8"/>
  <c r="A66" i="8"/>
  <c r="Z65" i="8"/>
  <c r="W65" i="8"/>
  <c r="AX64" i="9" s="1"/>
  <c r="V65" i="8"/>
  <c r="AW64" i="9" s="1"/>
  <c r="S65" i="8"/>
  <c r="AN64" i="9" s="1"/>
  <c r="R65" i="8"/>
  <c r="AM64" i="9" s="1"/>
  <c r="O65" i="8"/>
  <c r="N65" i="8"/>
  <c r="AC64" i="9" s="1"/>
  <c r="J65" i="8"/>
  <c r="H65" i="8"/>
  <c r="K64" i="9" s="1"/>
  <c r="G65" i="8"/>
  <c r="J64" i="9" s="1"/>
  <c r="F65" i="8"/>
  <c r="I64" i="9" s="1"/>
  <c r="A65" i="8"/>
  <c r="AA64" i="8"/>
  <c r="BH63" i="9" s="1"/>
  <c r="Z64" i="8"/>
  <c r="BG63" i="9" s="1"/>
  <c r="W64" i="8"/>
  <c r="AX63" i="9" s="1"/>
  <c r="V64" i="8"/>
  <c r="AW63" i="9" s="1"/>
  <c r="R64" i="8"/>
  <c r="AM63" i="9" s="1"/>
  <c r="N64" i="8"/>
  <c r="U63" i="9"/>
  <c r="K64" i="8"/>
  <c r="T63" i="9" s="1"/>
  <c r="J64" i="8"/>
  <c r="S63" i="9" s="1"/>
  <c r="G64" i="8"/>
  <c r="J63" i="9" s="1"/>
  <c r="F64" i="8"/>
  <c r="I63" i="9" s="1"/>
  <c r="A64" i="8"/>
  <c r="AA63" i="8"/>
  <c r="BH62" i="9" s="1"/>
  <c r="Z63" i="8"/>
  <c r="BG62" i="9" s="1"/>
  <c r="W63" i="8"/>
  <c r="V63" i="8"/>
  <c r="AW62" i="9" s="1"/>
  <c r="R63" i="8"/>
  <c r="O63" i="8"/>
  <c r="AD62" i="9" s="1"/>
  <c r="N63" i="8"/>
  <c r="AC62" i="9" s="1"/>
  <c r="K63" i="8"/>
  <c r="T62" i="9" s="1"/>
  <c r="J63" i="8"/>
  <c r="S62" i="9" s="1"/>
  <c r="F63" i="8"/>
  <c r="I62" i="9" s="1"/>
  <c r="A63" i="8"/>
  <c r="AA62" i="8"/>
  <c r="Z62" i="8"/>
  <c r="BG61" i="9" s="1"/>
  <c r="V62" i="8"/>
  <c r="AO61" i="9"/>
  <c r="S62" i="8"/>
  <c r="AN61" i="9" s="1"/>
  <c r="R62" i="8"/>
  <c r="AM61" i="9" s="1"/>
  <c r="AE61" i="9"/>
  <c r="O62" i="8"/>
  <c r="AD61" i="9" s="1"/>
  <c r="N62" i="8"/>
  <c r="AC61" i="9" s="1"/>
  <c r="J62" i="8"/>
  <c r="S61" i="9" s="1"/>
  <c r="F62" i="8"/>
  <c r="A62" i="8"/>
  <c r="Z61" i="8"/>
  <c r="AY60" i="9"/>
  <c r="W61" i="8"/>
  <c r="AX60" i="9" s="1"/>
  <c r="V61" i="8"/>
  <c r="AW60" i="9" s="1"/>
  <c r="S61" i="8"/>
  <c r="AN60" i="9" s="1"/>
  <c r="R61" i="8"/>
  <c r="AM60" i="9" s="1"/>
  <c r="O61" i="8"/>
  <c r="N61" i="8"/>
  <c r="AC60" i="9" s="1"/>
  <c r="J61" i="8"/>
  <c r="H61" i="8"/>
  <c r="K60" i="9" s="1"/>
  <c r="G61" i="8"/>
  <c r="J60" i="9" s="1"/>
  <c r="F61" i="8"/>
  <c r="I60" i="9" s="1"/>
  <c r="A61" i="8"/>
  <c r="AA60" i="8"/>
  <c r="BH59" i="9" s="1"/>
  <c r="Z60" i="8"/>
  <c r="BG59" i="9" s="1"/>
  <c r="W60" i="8"/>
  <c r="AX59" i="9" s="1"/>
  <c r="V60" i="8"/>
  <c r="AW59" i="9" s="1"/>
  <c r="R60" i="8"/>
  <c r="AM59" i="9" s="1"/>
  <c r="N60" i="8"/>
  <c r="U59" i="9"/>
  <c r="K60" i="8"/>
  <c r="T59" i="9" s="1"/>
  <c r="J60" i="8"/>
  <c r="S59" i="9" s="1"/>
  <c r="G60" i="8"/>
  <c r="J59" i="9" s="1"/>
  <c r="F60" i="8"/>
  <c r="I59" i="9" s="1"/>
  <c r="A60" i="8"/>
  <c r="AA59" i="8"/>
  <c r="BH58" i="9" s="1"/>
  <c r="Z59" i="8"/>
  <c r="BG58" i="9" s="1"/>
  <c r="W59" i="8"/>
  <c r="V59" i="8"/>
  <c r="AW58" i="9" s="1"/>
  <c r="R59" i="8"/>
  <c r="O59" i="8"/>
  <c r="AD58" i="9" s="1"/>
  <c r="N59" i="8"/>
  <c r="AC58" i="9" s="1"/>
  <c r="K59" i="8"/>
  <c r="T58" i="9" s="1"/>
  <c r="J59" i="8"/>
  <c r="S58" i="9" s="1"/>
  <c r="F59" i="8"/>
  <c r="I58" i="9" s="1"/>
  <c r="A59" i="8"/>
  <c r="AA58" i="8"/>
  <c r="Z58" i="8"/>
  <c r="BG57" i="9" s="1"/>
  <c r="V58" i="8"/>
  <c r="AO57" i="9"/>
  <c r="S58" i="8"/>
  <c r="AN57" i="9" s="1"/>
  <c r="R58" i="8"/>
  <c r="AM57" i="9" s="1"/>
  <c r="AE57" i="9"/>
  <c r="O58" i="8"/>
  <c r="AD57" i="9" s="1"/>
  <c r="N58" i="8"/>
  <c r="AC57" i="9" s="1"/>
  <c r="J58" i="8"/>
  <c r="S57" i="9" s="1"/>
  <c r="F58" i="8"/>
  <c r="A58" i="8"/>
  <c r="Z57" i="8"/>
  <c r="AY56" i="9"/>
  <c r="W57" i="8"/>
  <c r="AX56" i="9" s="1"/>
  <c r="V57" i="8"/>
  <c r="AW56" i="9" s="1"/>
  <c r="S57" i="8"/>
  <c r="AN56" i="9" s="1"/>
  <c r="R57" i="8"/>
  <c r="AM56" i="9" s="1"/>
  <c r="O57" i="8"/>
  <c r="N57" i="8"/>
  <c r="AC56" i="9" s="1"/>
  <c r="J57" i="8"/>
  <c r="K56" i="9"/>
  <c r="G57" i="8"/>
  <c r="J56" i="9" s="1"/>
  <c r="F57" i="8"/>
  <c r="I56" i="9" s="1"/>
  <c r="A57" i="8"/>
  <c r="BI55" i="9"/>
  <c r="AA56" i="8"/>
  <c r="BH55" i="9" s="1"/>
  <c r="Z56" i="8"/>
  <c r="BG55" i="9" s="1"/>
  <c r="W56" i="8"/>
  <c r="AX55" i="9" s="1"/>
  <c r="V56" i="8"/>
  <c r="AW55" i="9" s="1"/>
  <c r="R56" i="8"/>
  <c r="AM55" i="9" s="1"/>
  <c r="N56" i="8"/>
  <c r="U55" i="9"/>
  <c r="K56" i="8"/>
  <c r="T55" i="9" s="1"/>
  <c r="J56" i="8"/>
  <c r="S55" i="9" s="1"/>
  <c r="G56" i="8"/>
  <c r="J55" i="9" s="1"/>
  <c r="F56" i="8"/>
  <c r="I55" i="9" s="1"/>
  <c r="A56" i="8"/>
  <c r="AA55" i="8"/>
  <c r="BH54" i="9" s="1"/>
  <c r="Z55" i="8"/>
  <c r="BG54" i="9" s="1"/>
  <c r="W55" i="8"/>
  <c r="V55" i="8"/>
  <c r="AW54" i="9" s="1"/>
  <c r="R55" i="8"/>
  <c r="O55" i="8"/>
  <c r="AD54" i="9" s="1"/>
  <c r="N55" i="8"/>
  <c r="AC54" i="9" s="1"/>
  <c r="K55" i="8"/>
  <c r="T54" i="9" s="1"/>
  <c r="J55" i="8"/>
  <c r="S54" i="9" s="1"/>
  <c r="F55" i="8"/>
  <c r="I54" i="9" s="1"/>
  <c r="A55" i="8"/>
  <c r="AA54" i="8"/>
  <c r="Z54" i="8"/>
  <c r="BG53" i="9" s="1"/>
  <c r="V54" i="8"/>
  <c r="AO53" i="9"/>
  <c r="S54" i="8"/>
  <c r="AN53" i="9" s="1"/>
  <c r="R54" i="8"/>
  <c r="AM53" i="9" s="1"/>
  <c r="AE53" i="9"/>
  <c r="O54" i="8"/>
  <c r="AD53" i="9" s="1"/>
  <c r="N54" i="8"/>
  <c r="AC53" i="9" s="1"/>
  <c r="J54" i="8"/>
  <c r="S53" i="9" s="1"/>
  <c r="F54" i="8"/>
  <c r="A54" i="8"/>
  <c r="Z53" i="8"/>
  <c r="BG52" i="9" s="1"/>
  <c r="V53" i="8"/>
  <c r="AW52" i="9" s="1"/>
  <c r="R53" i="8"/>
  <c r="AM52" i="9" s="1"/>
  <c r="N53" i="8"/>
  <c r="AC52" i="9" s="1"/>
  <c r="J53" i="8"/>
  <c r="S52" i="9" s="1"/>
  <c r="F53" i="8"/>
  <c r="I52" i="9" s="1"/>
  <c r="D53" i="8"/>
  <c r="C53" i="8"/>
  <c r="O53" i="8" s="1"/>
  <c r="AD52" i="9" s="1"/>
  <c r="A53" i="8"/>
  <c r="Z52" i="8"/>
  <c r="BG51" i="9" s="1"/>
  <c r="V52" i="8"/>
  <c r="AW51" i="9" s="1"/>
  <c r="R52" i="8"/>
  <c r="AM51" i="9" s="1"/>
  <c r="AE51" i="9"/>
  <c r="O52" i="8"/>
  <c r="AD51" i="9" s="1"/>
  <c r="N52" i="8"/>
  <c r="AC51" i="9" s="1"/>
  <c r="J52" i="8"/>
  <c r="S51" i="9" s="1"/>
  <c r="F52" i="8"/>
  <c r="I51" i="9" s="1"/>
  <c r="D52" i="8"/>
  <c r="C52" i="8"/>
  <c r="S52" i="8" s="1"/>
  <c r="AN51" i="9" s="1"/>
  <c r="A52" i="8"/>
  <c r="AA51" i="8"/>
  <c r="BH50" i="9" s="1"/>
  <c r="Z51" i="8"/>
  <c r="BG50" i="9" s="1"/>
  <c r="W51" i="8"/>
  <c r="AX50" i="9" s="1"/>
  <c r="V51" i="8"/>
  <c r="AW50" i="9" s="1"/>
  <c r="R51" i="8"/>
  <c r="AM50" i="9" s="1"/>
  <c r="O51" i="8"/>
  <c r="AD50" i="9" s="1"/>
  <c r="N51" i="8"/>
  <c r="AC50" i="9" s="1"/>
  <c r="K51" i="8"/>
  <c r="T50" i="9" s="1"/>
  <c r="J51" i="8"/>
  <c r="S50" i="9" s="1"/>
  <c r="F51" i="8"/>
  <c r="I50" i="9" s="1"/>
  <c r="D51" i="8"/>
  <c r="C51" i="8"/>
  <c r="S51" i="8" s="1"/>
  <c r="AN50" i="9" s="1"/>
  <c r="A51" i="8"/>
  <c r="Z50" i="8"/>
  <c r="BG49" i="9" s="1"/>
  <c r="V50" i="8"/>
  <c r="AW49" i="9" s="1"/>
  <c r="R50" i="8"/>
  <c r="AM49" i="9" s="1"/>
  <c r="N50" i="8"/>
  <c r="AC49" i="9" s="1"/>
  <c r="J50" i="8"/>
  <c r="S49" i="9" s="1"/>
  <c r="F50" i="8"/>
  <c r="I49" i="9" s="1"/>
  <c r="D50" i="8"/>
  <c r="C50" i="8"/>
  <c r="W50" i="8" s="1"/>
  <c r="A50" i="8"/>
  <c r="Z49" i="8"/>
  <c r="BG48" i="9" s="1"/>
  <c r="V49" i="8"/>
  <c r="AW48" i="9" s="1"/>
  <c r="R49" i="8"/>
  <c r="AM48" i="9" s="1"/>
  <c r="O49" i="8"/>
  <c r="AD48" i="9" s="1"/>
  <c r="N49" i="8"/>
  <c r="AC48" i="9" s="1"/>
  <c r="J49" i="8"/>
  <c r="S48" i="9" s="1"/>
  <c r="F49" i="8"/>
  <c r="I48" i="9" s="1"/>
  <c r="D49" i="8"/>
  <c r="C49" i="8"/>
  <c r="A49" i="8"/>
  <c r="AA48" i="8"/>
  <c r="BH47" i="9" s="1"/>
  <c r="Z48" i="8"/>
  <c r="BG47" i="9" s="1"/>
  <c r="V48" i="8"/>
  <c r="AW47" i="9" s="1"/>
  <c r="AO47" i="9"/>
  <c r="S48" i="8"/>
  <c r="AN47" i="9" s="1"/>
  <c r="R48" i="8"/>
  <c r="AM47" i="9" s="1"/>
  <c r="O48" i="8"/>
  <c r="AD47" i="9" s="1"/>
  <c r="N48" i="8"/>
  <c r="AC47" i="9" s="1"/>
  <c r="K48" i="8"/>
  <c r="T47" i="9" s="1"/>
  <c r="J48" i="8"/>
  <c r="S47" i="9" s="1"/>
  <c r="F48" i="8"/>
  <c r="I47" i="9" s="1"/>
  <c r="D48" i="8"/>
  <c r="AE47" i="9" s="1"/>
  <c r="C48" i="8"/>
  <c r="A48" i="8"/>
  <c r="AA47" i="8"/>
  <c r="BH46" i="9" s="1"/>
  <c r="Z47" i="8"/>
  <c r="BG46" i="9" s="1"/>
  <c r="W47" i="8"/>
  <c r="AX46" i="9" s="1"/>
  <c r="V47" i="8"/>
  <c r="AW46" i="9" s="1"/>
  <c r="R47" i="8"/>
  <c r="AM46" i="9" s="1"/>
  <c r="O47" i="8"/>
  <c r="AD46" i="9" s="1"/>
  <c r="N47" i="8"/>
  <c r="AC46" i="9" s="1"/>
  <c r="K47" i="8"/>
  <c r="T46" i="9" s="1"/>
  <c r="J47" i="8"/>
  <c r="S46" i="9" s="1"/>
  <c r="G47" i="8"/>
  <c r="J46" i="9" s="1"/>
  <c r="F47" i="8"/>
  <c r="I46" i="9" s="1"/>
  <c r="D47" i="8"/>
  <c r="C47" i="8"/>
  <c r="S47" i="8" s="1"/>
  <c r="AN46" i="9" s="1"/>
  <c r="A47" i="8"/>
  <c r="Z46" i="8"/>
  <c r="BG45" i="9" s="1"/>
  <c r="V46" i="8"/>
  <c r="AW45" i="9" s="1"/>
  <c r="R46" i="8"/>
  <c r="AM45" i="9" s="1"/>
  <c r="N46" i="8"/>
  <c r="AC45" i="9" s="1"/>
  <c r="J46" i="8"/>
  <c r="S45" i="9" s="1"/>
  <c r="F46" i="8"/>
  <c r="I45" i="9" s="1"/>
  <c r="D46" i="8"/>
  <c r="C46" i="8"/>
  <c r="O46" i="8" s="1"/>
  <c r="AD45" i="9" s="1"/>
  <c r="A46" i="8"/>
  <c r="Z45" i="8"/>
  <c r="BG44" i="9" s="1"/>
  <c r="V45" i="8"/>
  <c r="AW44" i="9" s="1"/>
  <c r="S45" i="8"/>
  <c r="AN44" i="9" s="1"/>
  <c r="R45" i="8"/>
  <c r="AM44" i="9" s="1"/>
  <c r="N45" i="8"/>
  <c r="AC44" i="9" s="1"/>
  <c r="J45" i="8"/>
  <c r="S44" i="9" s="1"/>
  <c r="F45" i="8"/>
  <c r="I44" i="9" s="1"/>
  <c r="D45" i="8"/>
  <c r="AO44" i="9" s="1"/>
  <c r="C45" i="8"/>
  <c r="G45" i="8" s="1"/>
  <c r="A45" i="8"/>
  <c r="AA44" i="8"/>
  <c r="BH43" i="9" s="1"/>
  <c r="Z44" i="8"/>
  <c r="BG43" i="9" s="1"/>
  <c r="V44" i="8"/>
  <c r="AW43" i="9" s="1"/>
  <c r="AO43" i="9"/>
  <c r="S44" i="8"/>
  <c r="AN43" i="9" s="1"/>
  <c r="R44" i="8"/>
  <c r="AM43" i="9" s="1"/>
  <c r="O44" i="8"/>
  <c r="AD43" i="9" s="1"/>
  <c r="N44" i="8"/>
  <c r="AC43" i="9" s="1"/>
  <c r="K44" i="8"/>
  <c r="T43" i="9" s="1"/>
  <c r="J44" i="8"/>
  <c r="S43" i="9" s="1"/>
  <c r="F44" i="8"/>
  <c r="I43" i="9" s="1"/>
  <c r="D44" i="8"/>
  <c r="AE43" i="9" s="1"/>
  <c r="C44" i="8"/>
  <c r="A44" i="8"/>
  <c r="AA43" i="8"/>
  <c r="BH42" i="9" s="1"/>
  <c r="Z43" i="8"/>
  <c r="BG42" i="9" s="1"/>
  <c r="W43" i="8"/>
  <c r="AX42" i="9" s="1"/>
  <c r="V43" i="8"/>
  <c r="AW42" i="9" s="1"/>
  <c r="R43" i="8"/>
  <c r="AM42" i="9" s="1"/>
  <c r="O43" i="8"/>
  <c r="AD42" i="9" s="1"/>
  <c r="N43" i="8"/>
  <c r="AC42" i="9" s="1"/>
  <c r="K43" i="8"/>
  <c r="T42" i="9" s="1"/>
  <c r="J43" i="8"/>
  <c r="S42" i="9" s="1"/>
  <c r="G43" i="8"/>
  <c r="J42" i="9" s="1"/>
  <c r="F43" i="8"/>
  <c r="I42" i="9" s="1"/>
  <c r="D43" i="8"/>
  <c r="C43" i="8"/>
  <c r="S43" i="8" s="1"/>
  <c r="AN42" i="9" s="1"/>
  <c r="A43" i="8"/>
  <c r="Z42" i="8"/>
  <c r="BG41" i="9" s="1"/>
  <c r="V42" i="8"/>
  <c r="AW41" i="9" s="1"/>
  <c r="R42" i="8"/>
  <c r="AM41" i="9" s="1"/>
  <c r="N42" i="8"/>
  <c r="AC41" i="9" s="1"/>
  <c r="J42" i="8"/>
  <c r="S41" i="9" s="1"/>
  <c r="F42" i="8"/>
  <c r="I41" i="9" s="1"/>
  <c r="D42" i="8"/>
  <c r="C42" i="8"/>
  <c r="O42" i="8" s="1"/>
  <c r="AD41" i="9" s="1"/>
  <c r="A42" i="8"/>
  <c r="Z41" i="8"/>
  <c r="BG40" i="9" s="1"/>
  <c r="V41" i="8"/>
  <c r="AW40" i="9" s="1"/>
  <c r="S41" i="8"/>
  <c r="AN40" i="9" s="1"/>
  <c r="R41" i="8"/>
  <c r="AM40" i="9" s="1"/>
  <c r="N41" i="8"/>
  <c r="AC40" i="9" s="1"/>
  <c r="J41" i="8"/>
  <c r="S40" i="9" s="1"/>
  <c r="F41" i="8"/>
  <c r="I40" i="9" s="1"/>
  <c r="D41" i="8"/>
  <c r="AO40" i="9" s="1"/>
  <c r="C41" i="8"/>
  <c r="G41" i="8" s="1"/>
  <c r="A41" i="8"/>
  <c r="AA40" i="8"/>
  <c r="BH39" i="9" s="1"/>
  <c r="Z40" i="8"/>
  <c r="BG39" i="9" s="1"/>
  <c r="V40" i="8"/>
  <c r="AW39" i="9" s="1"/>
  <c r="AO39" i="9"/>
  <c r="S40" i="8"/>
  <c r="AN39" i="9" s="1"/>
  <c r="R40" i="8"/>
  <c r="AM39" i="9" s="1"/>
  <c r="O40" i="8"/>
  <c r="AD39" i="9" s="1"/>
  <c r="N40" i="8"/>
  <c r="AC39" i="9" s="1"/>
  <c r="K40" i="8"/>
  <c r="T39" i="9" s="1"/>
  <c r="J40" i="8"/>
  <c r="S39" i="9" s="1"/>
  <c r="F40" i="8"/>
  <c r="I39" i="9" s="1"/>
  <c r="D40" i="8"/>
  <c r="AE39" i="9" s="1"/>
  <c r="C40" i="8"/>
  <c r="A40" i="8"/>
  <c r="AA39" i="8"/>
  <c r="BH38" i="9" s="1"/>
  <c r="Z39" i="8"/>
  <c r="BG38" i="9" s="1"/>
  <c r="W39" i="8"/>
  <c r="AX38" i="9" s="1"/>
  <c r="V39" i="8"/>
  <c r="AW38" i="9" s="1"/>
  <c r="R39" i="8"/>
  <c r="AM38" i="9" s="1"/>
  <c r="O39" i="8"/>
  <c r="AD38" i="9" s="1"/>
  <c r="N39" i="8"/>
  <c r="AC38" i="9" s="1"/>
  <c r="J39" i="8"/>
  <c r="S38" i="9" s="1"/>
  <c r="G39" i="8"/>
  <c r="J38" i="9" s="1"/>
  <c r="F39" i="8"/>
  <c r="I38" i="9" s="1"/>
  <c r="D39" i="8"/>
  <c r="H39" i="8" s="1"/>
  <c r="K38" i="9" s="1"/>
  <c r="C39" i="8"/>
  <c r="S39" i="8" s="1"/>
  <c r="AN38" i="9" s="1"/>
  <c r="A39" i="8"/>
  <c r="Z38" i="8"/>
  <c r="BG37" i="9" s="1"/>
  <c r="V38" i="8"/>
  <c r="AW37" i="9" s="1"/>
  <c r="R38" i="8"/>
  <c r="AM37" i="9" s="1"/>
  <c r="N38" i="8"/>
  <c r="AC37" i="9" s="1"/>
  <c r="J38" i="8"/>
  <c r="S37" i="9" s="1"/>
  <c r="F38" i="8"/>
  <c r="I37" i="9" s="1"/>
  <c r="D38" i="8"/>
  <c r="AO37" i="9" s="1"/>
  <c r="C38" i="8"/>
  <c r="S38" i="8" s="1"/>
  <c r="AN37" i="9" s="1"/>
  <c r="A38" i="8"/>
  <c r="Z37" i="8"/>
  <c r="BG36" i="9" s="1"/>
  <c r="W37" i="8"/>
  <c r="AX36" i="9" s="1"/>
  <c r="V37" i="8"/>
  <c r="AW36" i="9" s="1"/>
  <c r="R37" i="8"/>
  <c r="AM36" i="9" s="1"/>
  <c r="O37" i="8"/>
  <c r="AD36" i="9" s="1"/>
  <c r="N37" i="8"/>
  <c r="AC36" i="9" s="1"/>
  <c r="J37" i="8"/>
  <c r="S36" i="9" s="1"/>
  <c r="G37" i="8"/>
  <c r="J36" i="9" s="1"/>
  <c r="F37" i="8"/>
  <c r="I36" i="9" s="1"/>
  <c r="D37" i="8"/>
  <c r="AO36" i="9" s="1"/>
  <c r="C37" i="8"/>
  <c r="S37" i="8" s="1"/>
  <c r="AN36" i="9" s="1"/>
  <c r="A37" i="8"/>
  <c r="AA36" i="8"/>
  <c r="BH35" i="9" s="1"/>
  <c r="Z36" i="8"/>
  <c r="BG35" i="9" s="1"/>
  <c r="V36" i="8"/>
  <c r="AW35" i="9" s="1"/>
  <c r="R36" i="8"/>
  <c r="AM35" i="9" s="1"/>
  <c r="N36" i="8"/>
  <c r="AC35" i="9" s="1"/>
  <c r="K36" i="8"/>
  <c r="T35" i="9" s="1"/>
  <c r="J36" i="8"/>
  <c r="S35" i="9" s="1"/>
  <c r="F36" i="8"/>
  <c r="I35" i="9" s="1"/>
  <c r="D36" i="8"/>
  <c r="C36" i="8"/>
  <c r="O36" i="8" s="1"/>
  <c r="A36" i="8"/>
  <c r="Z35" i="8"/>
  <c r="BG34" i="9" s="1"/>
  <c r="W35" i="8"/>
  <c r="AX34" i="9" s="1"/>
  <c r="V35" i="8"/>
  <c r="AW34" i="9" s="1"/>
  <c r="R35" i="8"/>
  <c r="AM34" i="9" s="1"/>
  <c r="O35" i="8"/>
  <c r="AD34" i="9" s="1"/>
  <c r="N35" i="8"/>
  <c r="AC34" i="9" s="1"/>
  <c r="J35" i="8"/>
  <c r="S34" i="9" s="1"/>
  <c r="G35" i="8"/>
  <c r="J34" i="9" s="1"/>
  <c r="F35" i="8"/>
  <c r="I34" i="9" s="1"/>
  <c r="D35" i="8"/>
  <c r="C35" i="8"/>
  <c r="S35" i="8" s="1"/>
  <c r="AN34" i="9" s="1"/>
  <c r="A35" i="8"/>
  <c r="AA34" i="8"/>
  <c r="BH33" i="9" s="1"/>
  <c r="Z34" i="8"/>
  <c r="BG33" i="9" s="1"/>
  <c r="V34" i="8"/>
  <c r="AW33" i="9" s="1"/>
  <c r="S34" i="8"/>
  <c r="AN33" i="9" s="1"/>
  <c r="R34" i="8"/>
  <c r="AM33" i="9" s="1"/>
  <c r="N34" i="8"/>
  <c r="AC33" i="9" s="1"/>
  <c r="K34" i="8"/>
  <c r="T33" i="9" s="1"/>
  <c r="J34" i="8"/>
  <c r="S33" i="9" s="1"/>
  <c r="F34" i="8"/>
  <c r="I33" i="9" s="1"/>
  <c r="A34" i="8"/>
  <c r="Z33" i="8"/>
  <c r="BG32" i="9" s="1"/>
  <c r="W33" i="8"/>
  <c r="AX32" i="9" s="1"/>
  <c r="V33" i="8"/>
  <c r="AW32" i="9" s="1"/>
  <c r="R33" i="8"/>
  <c r="AM32" i="9" s="1"/>
  <c r="O33" i="8"/>
  <c r="AD32" i="9" s="1"/>
  <c r="N33" i="8"/>
  <c r="AC32" i="9" s="1"/>
  <c r="J33" i="8"/>
  <c r="S32" i="9" s="1"/>
  <c r="G33" i="8"/>
  <c r="J32" i="9" s="1"/>
  <c r="F33" i="8"/>
  <c r="I32" i="9" s="1"/>
  <c r="A33" i="8"/>
  <c r="Z32" i="8"/>
  <c r="BG31" i="9" s="1"/>
  <c r="V32" i="8"/>
  <c r="AW31" i="9" s="1"/>
  <c r="R32" i="8"/>
  <c r="AM31" i="9" s="1"/>
  <c r="O32" i="8"/>
  <c r="AD31" i="9" s="1"/>
  <c r="N32" i="8"/>
  <c r="AC31" i="9" s="1"/>
  <c r="J32" i="8"/>
  <c r="S31" i="9" s="1"/>
  <c r="F32" i="8"/>
  <c r="I31" i="9" s="1"/>
  <c r="A32" i="8"/>
  <c r="Z31" i="8"/>
  <c r="BG30" i="9" s="1"/>
  <c r="V31" i="8"/>
  <c r="AW30" i="9" s="1"/>
  <c r="S31" i="8"/>
  <c r="AN30" i="9" s="1"/>
  <c r="R31" i="8"/>
  <c r="AM30" i="9" s="1"/>
  <c r="N31" i="8"/>
  <c r="AC30" i="9" s="1"/>
  <c r="J31" i="8"/>
  <c r="S30" i="9" s="1"/>
  <c r="F31" i="8"/>
  <c r="I30" i="9" s="1"/>
  <c r="A31" i="8"/>
  <c r="Z30" i="8"/>
  <c r="BG29" i="9" s="1"/>
  <c r="W30" i="8"/>
  <c r="AX29" i="9" s="1"/>
  <c r="V30" i="8"/>
  <c r="AW29" i="9" s="1"/>
  <c r="R30" i="8"/>
  <c r="AM29" i="9" s="1"/>
  <c r="N30" i="8"/>
  <c r="AC29" i="9" s="1"/>
  <c r="J30" i="8"/>
  <c r="S29" i="9" s="1"/>
  <c r="G30" i="8"/>
  <c r="J29" i="9" s="1"/>
  <c r="F30" i="8"/>
  <c r="I29" i="9" s="1"/>
  <c r="A30" i="8"/>
  <c r="Z29" i="8"/>
  <c r="BG28" i="9" s="1"/>
  <c r="V29" i="8"/>
  <c r="AW28" i="9" s="1"/>
  <c r="R29" i="8"/>
  <c r="AM28" i="9" s="1"/>
  <c r="N29" i="8"/>
  <c r="AC28" i="9" s="1"/>
  <c r="J29" i="8"/>
  <c r="S28" i="9" s="1"/>
  <c r="F29" i="8"/>
  <c r="I28" i="9" s="1"/>
  <c r="A29" i="8"/>
  <c r="Z28" i="8"/>
  <c r="BG27" i="9" s="1"/>
  <c r="V28" i="8"/>
  <c r="AW27" i="9" s="1"/>
  <c r="R28" i="8"/>
  <c r="AM27" i="9" s="1"/>
  <c r="N28" i="8"/>
  <c r="AC27" i="9" s="1"/>
  <c r="J28" i="8"/>
  <c r="S27" i="9" s="1"/>
  <c r="F28" i="8"/>
  <c r="I27" i="9" s="1"/>
  <c r="A28" i="8"/>
  <c r="Z27" i="8"/>
  <c r="BG26" i="9" s="1"/>
  <c r="V27" i="8"/>
  <c r="AW26" i="9" s="1"/>
  <c r="R27" i="8"/>
  <c r="AM26" i="9" s="1"/>
  <c r="N27" i="8"/>
  <c r="AC26" i="9" s="1"/>
  <c r="J27" i="8"/>
  <c r="S26" i="9" s="1"/>
  <c r="F27" i="8"/>
  <c r="I26" i="9" s="1"/>
  <c r="A27" i="8"/>
  <c r="Z26" i="8"/>
  <c r="BG25" i="9" s="1"/>
  <c r="V26" i="8"/>
  <c r="AW25" i="9" s="1"/>
  <c r="R26" i="8"/>
  <c r="AM25" i="9" s="1"/>
  <c r="N26" i="8"/>
  <c r="AC25" i="9" s="1"/>
  <c r="J26" i="8"/>
  <c r="S25" i="9" s="1"/>
  <c r="F26" i="8"/>
  <c r="I25" i="9" s="1"/>
  <c r="A26" i="8"/>
  <c r="Z25" i="8"/>
  <c r="BG24" i="9" s="1"/>
  <c r="V25" i="8"/>
  <c r="AW24" i="9" s="1"/>
  <c r="R25" i="8"/>
  <c r="AM24" i="9" s="1"/>
  <c r="N25" i="8"/>
  <c r="AC24" i="9" s="1"/>
  <c r="J25" i="8"/>
  <c r="S24" i="9" s="1"/>
  <c r="F25" i="8"/>
  <c r="I24" i="9" s="1"/>
  <c r="A25" i="8"/>
  <c r="AA24" i="8"/>
  <c r="BH23" i="9" s="1"/>
  <c r="Z24" i="8"/>
  <c r="BG23" i="9" s="1"/>
  <c r="V24" i="8"/>
  <c r="AW23" i="9" s="1"/>
  <c r="S24" i="8"/>
  <c r="AN23" i="9" s="1"/>
  <c r="R24" i="8"/>
  <c r="AM23" i="9" s="1"/>
  <c r="N24" i="8"/>
  <c r="AC23" i="9" s="1"/>
  <c r="J24" i="8"/>
  <c r="S23" i="9" s="1"/>
  <c r="F24" i="8"/>
  <c r="I23" i="9" s="1"/>
  <c r="A24" i="8"/>
  <c r="Z23" i="8"/>
  <c r="BG22" i="9" s="1"/>
  <c r="W23" i="8"/>
  <c r="AX22" i="9" s="1"/>
  <c r="V23" i="8"/>
  <c r="AW22" i="9" s="1"/>
  <c r="R23" i="8"/>
  <c r="AM22" i="9" s="1"/>
  <c r="N23" i="8"/>
  <c r="AC22" i="9" s="1"/>
  <c r="J23" i="8"/>
  <c r="S22" i="9" s="1"/>
  <c r="G23" i="8"/>
  <c r="J22" i="9" s="1"/>
  <c r="F23" i="8"/>
  <c r="I22" i="9" s="1"/>
  <c r="A23" i="8"/>
  <c r="AA22" i="8"/>
  <c r="BH21" i="9" s="1"/>
  <c r="Z22" i="8"/>
  <c r="BG21" i="9" s="1"/>
  <c r="V22" i="8"/>
  <c r="AW21" i="9" s="1"/>
  <c r="S22" i="8"/>
  <c r="AN21" i="9" s="1"/>
  <c r="R22" i="8"/>
  <c r="AM21" i="9" s="1"/>
  <c r="N22" i="8"/>
  <c r="AC21" i="9" s="1"/>
  <c r="J22" i="8"/>
  <c r="S21" i="9" s="1"/>
  <c r="F22" i="8"/>
  <c r="I21" i="9" s="1"/>
  <c r="A22" i="8"/>
  <c r="BI20" i="9"/>
  <c r="AA21" i="8"/>
  <c r="BH20" i="9" s="1"/>
  <c r="Z21" i="8"/>
  <c r="BG20" i="9" s="1"/>
  <c r="W21" i="8"/>
  <c r="AX20" i="9" s="1"/>
  <c r="V21" i="8"/>
  <c r="AW20" i="9" s="1"/>
  <c r="AO20" i="9"/>
  <c r="S21" i="8"/>
  <c r="AN20" i="9" s="1"/>
  <c r="R21" i="8"/>
  <c r="AM20" i="9" s="1"/>
  <c r="O21" i="8"/>
  <c r="AD20" i="9" s="1"/>
  <c r="N21" i="8"/>
  <c r="AC20" i="9" s="1"/>
  <c r="U20" i="9"/>
  <c r="K21" i="8"/>
  <c r="T20" i="9" s="1"/>
  <c r="J21" i="8"/>
  <c r="S20" i="9" s="1"/>
  <c r="G21" i="8"/>
  <c r="J20" i="9" s="1"/>
  <c r="F21" i="8"/>
  <c r="I20" i="9" s="1"/>
  <c r="A21" i="8"/>
  <c r="AA20" i="8"/>
  <c r="BH19" i="9" s="1"/>
  <c r="Z20" i="8"/>
  <c r="BG19" i="9" s="1"/>
  <c r="W20" i="8"/>
  <c r="AX19" i="9" s="1"/>
  <c r="V20" i="8"/>
  <c r="AW19" i="9" s="1"/>
  <c r="S20" i="8"/>
  <c r="AN19" i="9" s="1"/>
  <c r="R20" i="8"/>
  <c r="AM19" i="9" s="1"/>
  <c r="AE19" i="9"/>
  <c r="O20" i="8"/>
  <c r="AD19" i="9" s="1"/>
  <c r="N20" i="8"/>
  <c r="AC19" i="9" s="1"/>
  <c r="K20" i="8"/>
  <c r="T19" i="9" s="1"/>
  <c r="J20" i="8"/>
  <c r="S19" i="9" s="1"/>
  <c r="H20" i="8"/>
  <c r="K19" i="9" s="1"/>
  <c r="G20" i="8"/>
  <c r="J19" i="9" s="1"/>
  <c r="F20" i="8"/>
  <c r="I19" i="9" s="1"/>
  <c r="A20" i="8"/>
  <c r="AA19" i="8"/>
  <c r="BH18" i="9" s="1"/>
  <c r="Z19" i="8"/>
  <c r="BG18" i="9" s="1"/>
  <c r="W19" i="8"/>
  <c r="AX18" i="9" s="1"/>
  <c r="V19" i="8"/>
  <c r="AW18" i="9" s="1"/>
  <c r="AO18" i="9"/>
  <c r="S19" i="8"/>
  <c r="AN18" i="9" s="1"/>
  <c r="R19" i="8"/>
  <c r="AM18" i="9" s="1"/>
  <c r="O19" i="8"/>
  <c r="AD18" i="9" s="1"/>
  <c r="N19" i="8"/>
  <c r="AC18" i="9" s="1"/>
  <c r="K19" i="8"/>
  <c r="T18" i="9" s="1"/>
  <c r="J19" i="8"/>
  <c r="S18" i="9" s="1"/>
  <c r="G19" i="8"/>
  <c r="J18" i="9" s="1"/>
  <c r="F19" i="8"/>
  <c r="I18" i="9" s="1"/>
  <c r="A19" i="8"/>
  <c r="AA18" i="8"/>
  <c r="BH17" i="9" s="1"/>
  <c r="Z18" i="8"/>
  <c r="BG17" i="9" s="1"/>
  <c r="V18" i="8"/>
  <c r="AW17" i="9" s="1"/>
  <c r="S18" i="8"/>
  <c r="AN17" i="9" s="1"/>
  <c r="R18" i="8"/>
  <c r="AM17" i="9" s="1"/>
  <c r="N18" i="8"/>
  <c r="AC17" i="9" s="1"/>
  <c r="K18" i="8"/>
  <c r="T17" i="9" s="1"/>
  <c r="J18" i="8"/>
  <c r="S17" i="9" s="1"/>
  <c r="F18" i="8"/>
  <c r="I17" i="9" s="1"/>
  <c r="A18" i="8"/>
  <c r="Z17" i="8"/>
  <c r="BG16" i="9" s="1"/>
  <c r="W17" i="8"/>
  <c r="AX16" i="9" s="1"/>
  <c r="V17" i="8"/>
  <c r="AW16" i="9" s="1"/>
  <c r="R17" i="8"/>
  <c r="AM16" i="9" s="1"/>
  <c r="O17" i="8"/>
  <c r="AD16" i="9" s="1"/>
  <c r="N17" i="8"/>
  <c r="AC16" i="9" s="1"/>
  <c r="J17" i="8"/>
  <c r="S16" i="9" s="1"/>
  <c r="G17" i="8"/>
  <c r="J16" i="9" s="1"/>
  <c r="F17" i="8"/>
  <c r="I16" i="9" s="1"/>
  <c r="A17" i="8"/>
  <c r="AA16" i="8"/>
  <c r="BH15" i="9" s="1"/>
  <c r="Z16" i="8"/>
  <c r="BG15" i="9" s="1"/>
  <c r="V16" i="8"/>
  <c r="AW15" i="9" s="1"/>
  <c r="S16" i="8"/>
  <c r="AN15" i="9" s="1"/>
  <c r="R16" i="8"/>
  <c r="AM15" i="9" s="1"/>
  <c r="N16" i="8"/>
  <c r="AC15" i="9" s="1"/>
  <c r="K16" i="8"/>
  <c r="T15" i="9" s="1"/>
  <c r="J16" i="8"/>
  <c r="S15" i="9" s="1"/>
  <c r="F16" i="8"/>
  <c r="I15" i="9" s="1"/>
  <c r="A16" i="8"/>
  <c r="Z15" i="8"/>
  <c r="BG14" i="9" s="1"/>
  <c r="W15" i="8"/>
  <c r="AX14" i="9" s="1"/>
  <c r="V15" i="8"/>
  <c r="AW14" i="9" s="1"/>
  <c r="R15" i="8"/>
  <c r="AM14" i="9" s="1"/>
  <c r="O15" i="8"/>
  <c r="AD14" i="9" s="1"/>
  <c r="N15" i="8"/>
  <c r="AC14" i="9" s="1"/>
  <c r="J15" i="8"/>
  <c r="S14" i="9" s="1"/>
  <c r="G15" i="8"/>
  <c r="J14" i="9" s="1"/>
  <c r="F15" i="8"/>
  <c r="I14" i="9" s="1"/>
  <c r="A15" i="8"/>
  <c r="AA14" i="8"/>
  <c r="BH13" i="9" s="1"/>
  <c r="Z14" i="8"/>
  <c r="BG13" i="9" s="1"/>
  <c r="V14" i="8"/>
  <c r="AW13" i="9" s="1"/>
  <c r="S14" i="8"/>
  <c r="AN13" i="9" s="1"/>
  <c r="R14" i="8"/>
  <c r="AM13" i="9" s="1"/>
  <c r="N14" i="8"/>
  <c r="AC13" i="9" s="1"/>
  <c r="K14" i="8"/>
  <c r="T13" i="9" s="1"/>
  <c r="J14" i="8"/>
  <c r="S13" i="9" s="1"/>
  <c r="F14" i="8"/>
  <c r="I13" i="9" s="1"/>
  <c r="A14" i="8"/>
  <c r="Z13" i="8"/>
  <c r="BG12" i="9" s="1"/>
  <c r="W13" i="8"/>
  <c r="AX12" i="9" s="1"/>
  <c r="V13" i="8"/>
  <c r="AW12" i="9" s="1"/>
  <c r="R13" i="8"/>
  <c r="AM12" i="9" s="1"/>
  <c r="O13" i="8"/>
  <c r="AD12" i="9" s="1"/>
  <c r="N13" i="8"/>
  <c r="AC12" i="9" s="1"/>
  <c r="J13" i="8"/>
  <c r="S12" i="9" s="1"/>
  <c r="G13" i="8"/>
  <c r="J12" i="9" s="1"/>
  <c r="F13" i="8"/>
  <c r="I12" i="9" s="1"/>
  <c r="A13" i="8"/>
  <c r="AA12" i="8"/>
  <c r="BH11" i="9" s="1"/>
  <c r="Z12" i="8"/>
  <c r="BG11" i="9" s="1"/>
  <c r="V12" i="8"/>
  <c r="AW11" i="9" s="1"/>
  <c r="S12" i="8"/>
  <c r="AN11" i="9" s="1"/>
  <c r="R12" i="8"/>
  <c r="AM11" i="9" s="1"/>
  <c r="N12" i="8"/>
  <c r="AC11" i="9" s="1"/>
  <c r="K12" i="8"/>
  <c r="T11" i="9" s="1"/>
  <c r="J12" i="8"/>
  <c r="S11" i="9" s="1"/>
  <c r="F12" i="8"/>
  <c r="I11" i="9" s="1"/>
  <c r="A12" i="8"/>
  <c r="Z11" i="8"/>
  <c r="BG10" i="9" s="1"/>
  <c r="W11" i="8"/>
  <c r="AX10" i="9" s="1"/>
  <c r="V11" i="8"/>
  <c r="AW10" i="9" s="1"/>
  <c r="R11" i="8"/>
  <c r="AM10" i="9" s="1"/>
  <c r="O11" i="8"/>
  <c r="AD10" i="9" s="1"/>
  <c r="N11" i="8"/>
  <c r="AC10" i="9" s="1"/>
  <c r="J11" i="8"/>
  <c r="S10" i="9" s="1"/>
  <c r="G11" i="8"/>
  <c r="J10" i="9" s="1"/>
  <c r="F11" i="8"/>
  <c r="I10" i="9" s="1"/>
  <c r="A11" i="8"/>
  <c r="AA10" i="8"/>
  <c r="BH9" i="9" s="1"/>
  <c r="Z10" i="8"/>
  <c r="BG9" i="9" s="1"/>
  <c r="V10" i="8"/>
  <c r="AW9" i="9" s="1"/>
  <c r="S10" i="8"/>
  <c r="AN9" i="9" s="1"/>
  <c r="R10" i="8"/>
  <c r="AM9" i="9" s="1"/>
  <c r="N10" i="8"/>
  <c r="AC9" i="9" s="1"/>
  <c r="K10" i="8"/>
  <c r="T9" i="9" s="1"/>
  <c r="J10" i="8"/>
  <c r="S9" i="9" s="1"/>
  <c r="F10" i="8"/>
  <c r="I9" i="9" s="1"/>
  <c r="A10" i="8"/>
  <c r="Z9" i="8"/>
  <c r="BG8" i="9" s="1"/>
  <c r="W9" i="8"/>
  <c r="AX8" i="9" s="1"/>
  <c r="V9" i="8"/>
  <c r="AW8" i="9" s="1"/>
  <c r="R9" i="8"/>
  <c r="AM8" i="9" s="1"/>
  <c r="O9" i="8"/>
  <c r="AD8" i="9" s="1"/>
  <c r="N9" i="8"/>
  <c r="AC8" i="9" s="1"/>
  <c r="J9" i="8"/>
  <c r="S8" i="9" s="1"/>
  <c r="G9" i="8"/>
  <c r="J8" i="9" s="1"/>
  <c r="F9" i="8"/>
  <c r="I8" i="9" s="1"/>
  <c r="A9" i="8"/>
  <c r="AA8" i="8"/>
  <c r="BH7" i="9" s="1"/>
  <c r="Z8" i="8"/>
  <c r="BG7" i="9" s="1"/>
  <c r="V8" i="8"/>
  <c r="AW7" i="9" s="1"/>
  <c r="S8" i="8"/>
  <c r="AN7" i="9" s="1"/>
  <c r="R8" i="8"/>
  <c r="AM7" i="9" s="1"/>
  <c r="N8" i="8"/>
  <c r="AC7" i="9" s="1"/>
  <c r="K8" i="8"/>
  <c r="T7" i="9" s="1"/>
  <c r="J8" i="8"/>
  <c r="S7" i="9" s="1"/>
  <c r="F8" i="8"/>
  <c r="I7" i="9" s="1"/>
  <c r="A8" i="8"/>
  <c r="Z7" i="8"/>
  <c r="BG6" i="9" s="1"/>
  <c r="W7" i="8"/>
  <c r="AX6" i="9" s="1"/>
  <c r="V7" i="8"/>
  <c r="AW6" i="9" s="1"/>
  <c r="R7" i="8"/>
  <c r="AM6" i="9" s="1"/>
  <c r="O7" i="8"/>
  <c r="AD6" i="9" s="1"/>
  <c r="N7" i="8"/>
  <c r="AC6" i="9" s="1"/>
  <c r="J7" i="8"/>
  <c r="S6" i="9" s="1"/>
  <c r="G7" i="8"/>
  <c r="J6" i="9" s="1"/>
  <c r="F7" i="8"/>
  <c r="I6" i="9" s="1"/>
  <c r="A7" i="8"/>
  <c r="AA6" i="8"/>
  <c r="BH5" i="9" s="1"/>
  <c r="Z6" i="8"/>
  <c r="BG5" i="9" s="1"/>
  <c r="V6" i="8"/>
  <c r="AW5" i="9" s="1"/>
  <c r="S6" i="8"/>
  <c r="AN5" i="9" s="1"/>
  <c r="R6" i="8"/>
  <c r="AM5" i="9" s="1"/>
  <c r="N6" i="8"/>
  <c r="AC5" i="9" s="1"/>
  <c r="K6" i="8"/>
  <c r="T5" i="9" s="1"/>
  <c r="J6" i="8"/>
  <c r="S5" i="9" s="1"/>
  <c r="F6" i="8"/>
  <c r="I5" i="9" s="1"/>
  <c r="A6" i="8"/>
  <c r="Z5" i="8"/>
  <c r="BG4" i="9" s="1"/>
  <c r="W5" i="8"/>
  <c r="AX4" i="9" s="1"/>
  <c r="V5" i="8"/>
  <c r="AW4" i="9" s="1"/>
  <c r="R5" i="8"/>
  <c r="AM4" i="9" s="1"/>
  <c r="O5" i="8"/>
  <c r="AD4" i="9" s="1"/>
  <c r="N5" i="8"/>
  <c r="AC4" i="9" s="1"/>
  <c r="J5" i="8"/>
  <c r="S4" i="9" s="1"/>
  <c r="G5" i="8"/>
  <c r="J4" i="9" s="1"/>
  <c r="F5" i="8"/>
  <c r="I4" i="9" s="1"/>
  <c r="A5" i="8"/>
  <c r="AA4" i="8"/>
  <c r="BH3" i="9" s="1"/>
  <c r="Z4" i="8"/>
  <c r="BG3" i="9" s="1"/>
  <c r="V4" i="8"/>
  <c r="AW3" i="9" s="1"/>
  <c r="S4" i="8"/>
  <c r="AN3" i="9" s="1"/>
  <c r="R4" i="8"/>
  <c r="AM3" i="9" s="1"/>
  <c r="N4" i="8"/>
  <c r="AC3" i="9" s="1"/>
  <c r="K4" i="8"/>
  <c r="T3" i="9" s="1"/>
  <c r="J4" i="8"/>
  <c r="S3" i="9" s="1"/>
  <c r="F4" i="8"/>
  <c r="I3" i="9" s="1"/>
  <c r="A4" i="8"/>
  <c r="Z3" i="8"/>
  <c r="BG2" i="9" s="1"/>
  <c r="W3" i="8"/>
  <c r="AX2" i="9" s="1"/>
  <c r="V3" i="8"/>
  <c r="AW2" i="9" s="1"/>
  <c r="R3" i="8"/>
  <c r="AM2" i="9" s="1"/>
  <c r="O3" i="8"/>
  <c r="AD2" i="9" s="1"/>
  <c r="N3" i="8"/>
  <c r="AC2" i="9" s="1"/>
  <c r="J3" i="8"/>
  <c r="S2" i="9" s="1"/>
  <c r="G3" i="8"/>
  <c r="J2" i="9" s="1"/>
  <c r="F3" i="8"/>
  <c r="I2" i="9" s="1"/>
  <c r="A3" i="8"/>
  <c r="AA94" i="7"/>
  <c r="BE93" i="9" s="1"/>
  <c r="Z94" i="7"/>
  <c r="BD93" i="9" s="1"/>
  <c r="V94" i="7"/>
  <c r="AT93" i="9" s="1"/>
  <c r="S94" i="7"/>
  <c r="AK93" i="9" s="1"/>
  <c r="R94" i="7"/>
  <c r="AJ93" i="9" s="1"/>
  <c r="N94" i="7"/>
  <c r="Z93" i="9" s="1"/>
  <c r="K94" i="7"/>
  <c r="Q93" i="9" s="1"/>
  <c r="J94" i="7"/>
  <c r="P93" i="9" s="1"/>
  <c r="F94" i="7"/>
  <c r="F93" i="9" s="1"/>
  <c r="A94" i="7"/>
  <c r="Z93" i="7"/>
  <c r="BD92" i="9" s="1"/>
  <c r="W93" i="7"/>
  <c r="AU92" i="9" s="1"/>
  <c r="V93" i="7"/>
  <c r="AT92" i="9" s="1"/>
  <c r="R93" i="7"/>
  <c r="AJ92" i="9" s="1"/>
  <c r="O93" i="7"/>
  <c r="AA92" i="9" s="1"/>
  <c r="N93" i="7"/>
  <c r="Z92" i="9" s="1"/>
  <c r="J93" i="7"/>
  <c r="P92" i="9" s="1"/>
  <c r="G93" i="7"/>
  <c r="G92" i="9" s="1"/>
  <c r="F93" i="7"/>
  <c r="F92" i="9" s="1"/>
  <c r="A93" i="7"/>
  <c r="AA92" i="7"/>
  <c r="BE91" i="9" s="1"/>
  <c r="Z92" i="7"/>
  <c r="BD91" i="9" s="1"/>
  <c r="V92" i="7"/>
  <c r="AT91" i="9" s="1"/>
  <c r="S92" i="7"/>
  <c r="AK91" i="9" s="1"/>
  <c r="R92" i="7"/>
  <c r="AJ91" i="9" s="1"/>
  <c r="N92" i="7"/>
  <c r="Z91" i="9" s="1"/>
  <c r="K92" i="7"/>
  <c r="Q91" i="9" s="1"/>
  <c r="J92" i="7"/>
  <c r="P91" i="9" s="1"/>
  <c r="F92" i="7"/>
  <c r="F91" i="9" s="1"/>
  <c r="A92" i="7"/>
  <c r="Z91" i="7"/>
  <c r="BD90" i="9" s="1"/>
  <c r="W91" i="7"/>
  <c r="AU90" i="9" s="1"/>
  <c r="V91" i="7"/>
  <c r="AT90" i="9" s="1"/>
  <c r="R91" i="7"/>
  <c r="AJ90" i="9" s="1"/>
  <c r="O91" i="7"/>
  <c r="AA90" i="9" s="1"/>
  <c r="N91" i="7"/>
  <c r="Z90" i="9" s="1"/>
  <c r="J91" i="7"/>
  <c r="P90" i="9" s="1"/>
  <c r="G91" i="7"/>
  <c r="G90" i="9" s="1"/>
  <c r="F91" i="7"/>
  <c r="F90" i="9" s="1"/>
  <c r="A91" i="7"/>
  <c r="AA90" i="7"/>
  <c r="BE89" i="9" s="1"/>
  <c r="Z90" i="7"/>
  <c r="BD89" i="9" s="1"/>
  <c r="V90" i="7"/>
  <c r="AT89" i="9" s="1"/>
  <c r="S90" i="7"/>
  <c r="AK89" i="9" s="1"/>
  <c r="R90" i="7"/>
  <c r="AJ89" i="9" s="1"/>
  <c r="N90" i="7"/>
  <c r="Z89" i="9" s="1"/>
  <c r="K90" i="7"/>
  <c r="Q89" i="9" s="1"/>
  <c r="J90" i="7"/>
  <c r="P89" i="9" s="1"/>
  <c r="F90" i="7"/>
  <c r="F89" i="9" s="1"/>
  <c r="A90" i="7"/>
  <c r="Z89" i="7"/>
  <c r="BD88" i="9" s="1"/>
  <c r="W89" i="7"/>
  <c r="AU88" i="9" s="1"/>
  <c r="V89" i="7"/>
  <c r="AT88" i="9" s="1"/>
  <c r="R89" i="7"/>
  <c r="AJ88" i="9" s="1"/>
  <c r="O89" i="7"/>
  <c r="AA88" i="9" s="1"/>
  <c r="N89" i="7"/>
  <c r="Z88" i="9" s="1"/>
  <c r="J89" i="7"/>
  <c r="P88" i="9" s="1"/>
  <c r="G89" i="7"/>
  <c r="G88" i="9" s="1"/>
  <c r="F89" i="7"/>
  <c r="F88" i="9" s="1"/>
  <c r="A89" i="7"/>
  <c r="AA88" i="7"/>
  <c r="BE87" i="9" s="1"/>
  <c r="Z88" i="7"/>
  <c r="BD87" i="9" s="1"/>
  <c r="V88" i="7"/>
  <c r="AT87" i="9" s="1"/>
  <c r="S88" i="7"/>
  <c r="AK87" i="9" s="1"/>
  <c r="R88" i="7"/>
  <c r="AJ87" i="9" s="1"/>
  <c r="N88" i="7"/>
  <c r="Z87" i="9" s="1"/>
  <c r="K88" i="7"/>
  <c r="Q87" i="9" s="1"/>
  <c r="J88" i="7"/>
  <c r="P87" i="9" s="1"/>
  <c r="F88" i="7"/>
  <c r="F87" i="9" s="1"/>
  <c r="A88" i="7"/>
  <c r="Z87" i="7"/>
  <c r="BD86" i="9" s="1"/>
  <c r="W87" i="7"/>
  <c r="AU86" i="9" s="1"/>
  <c r="V87" i="7"/>
  <c r="AT86" i="9" s="1"/>
  <c r="R87" i="7"/>
  <c r="AJ86" i="9" s="1"/>
  <c r="O87" i="7"/>
  <c r="AA86" i="9" s="1"/>
  <c r="N87" i="7"/>
  <c r="Z86" i="9" s="1"/>
  <c r="J87" i="7"/>
  <c r="P86" i="9" s="1"/>
  <c r="G87" i="7"/>
  <c r="G86" i="9" s="1"/>
  <c r="F87" i="7"/>
  <c r="F86" i="9" s="1"/>
  <c r="A87" i="7"/>
  <c r="AA86" i="7"/>
  <c r="BE85" i="9" s="1"/>
  <c r="Z86" i="7"/>
  <c r="BD85" i="9" s="1"/>
  <c r="V86" i="7"/>
  <c r="AT85" i="9" s="1"/>
  <c r="S86" i="7"/>
  <c r="AK85" i="9" s="1"/>
  <c r="R86" i="7"/>
  <c r="AJ85" i="9" s="1"/>
  <c r="N86" i="7"/>
  <c r="Z85" i="9" s="1"/>
  <c r="K86" i="7"/>
  <c r="Q85" i="9" s="1"/>
  <c r="J86" i="7"/>
  <c r="P85" i="9" s="1"/>
  <c r="F86" i="7"/>
  <c r="F85" i="9" s="1"/>
  <c r="A86" i="7"/>
  <c r="Z85" i="7"/>
  <c r="BD84" i="9" s="1"/>
  <c r="W85" i="7"/>
  <c r="AU84" i="9" s="1"/>
  <c r="V85" i="7"/>
  <c r="AT84" i="9" s="1"/>
  <c r="R85" i="7"/>
  <c r="AJ84" i="9" s="1"/>
  <c r="O85" i="7"/>
  <c r="AA84" i="9" s="1"/>
  <c r="N85" i="7"/>
  <c r="Z84" i="9" s="1"/>
  <c r="J85" i="7"/>
  <c r="P84" i="9" s="1"/>
  <c r="G85" i="7"/>
  <c r="G84" i="9" s="1"/>
  <c r="F85" i="7"/>
  <c r="F84" i="9" s="1"/>
  <c r="A85" i="7"/>
  <c r="AA84" i="7"/>
  <c r="BE83" i="9" s="1"/>
  <c r="Z84" i="7"/>
  <c r="BD83" i="9" s="1"/>
  <c r="V84" i="7"/>
  <c r="AT83" i="9" s="1"/>
  <c r="S84" i="7"/>
  <c r="AK83" i="9" s="1"/>
  <c r="R84" i="7"/>
  <c r="AJ83" i="9" s="1"/>
  <c r="N84" i="7"/>
  <c r="Z83" i="9" s="1"/>
  <c r="K84" i="7"/>
  <c r="Q83" i="9" s="1"/>
  <c r="J84" i="7"/>
  <c r="P83" i="9" s="1"/>
  <c r="F84" i="7"/>
  <c r="F83" i="9" s="1"/>
  <c r="D84" i="7"/>
  <c r="T84" i="7" s="1"/>
  <c r="AL83" i="9" s="1"/>
  <c r="A84" i="7"/>
  <c r="AA83" i="7"/>
  <c r="BE82" i="9" s="1"/>
  <c r="Z83" i="7"/>
  <c r="BD82" i="9" s="1"/>
  <c r="V83" i="7"/>
  <c r="AT82" i="9" s="1"/>
  <c r="S83" i="7"/>
  <c r="AK82" i="9" s="1"/>
  <c r="R83" i="7"/>
  <c r="AJ82" i="9" s="1"/>
  <c r="N83" i="7"/>
  <c r="Z82" i="9" s="1"/>
  <c r="K83" i="7"/>
  <c r="Q82" i="9" s="1"/>
  <c r="J83" i="7"/>
  <c r="P82" i="9" s="1"/>
  <c r="F83" i="7"/>
  <c r="F82" i="9" s="1"/>
  <c r="D83" i="7"/>
  <c r="T83" i="7" s="1"/>
  <c r="AL82" i="9" s="1"/>
  <c r="A83" i="7"/>
  <c r="AA82" i="7"/>
  <c r="BE81" i="9" s="1"/>
  <c r="Z82" i="7"/>
  <c r="BD81" i="9" s="1"/>
  <c r="V82" i="7"/>
  <c r="AT81" i="9" s="1"/>
  <c r="S82" i="7"/>
  <c r="AK81" i="9" s="1"/>
  <c r="R82" i="7"/>
  <c r="AJ81" i="9" s="1"/>
  <c r="N82" i="7"/>
  <c r="Z81" i="9" s="1"/>
  <c r="K82" i="7"/>
  <c r="Q81" i="9" s="1"/>
  <c r="J82" i="7"/>
  <c r="P81" i="9" s="1"/>
  <c r="F82" i="7"/>
  <c r="F81" i="9" s="1"/>
  <c r="D82" i="7"/>
  <c r="T82" i="7" s="1"/>
  <c r="AL81" i="9" s="1"/>
  <c r="A82" i="7"/>
  <c r="AA81" i="7"/>
  <c r="BE80" i="9" s="1"/>
  <c r="Z81" i="7"/>
  <c r="BD80" i="9" s="1"/>
  <c r="V81" i="7"/>
  <c r="AT80" i="9" s="1"/>
  <c r="S81" i="7"/>
  <c r="AK80" i="9" s="1"/>
  <c r="R81" i="7"/>
  <c r="AJ80" i="9" s="1"/>
  <c r="N81" i="7"/>
  <c r="Z80" i="9" s="1"/>
  <c r="K81" i="7"/>
  <c r="Q80" i="9" s="1"/>
  <c r="J81" i="7"/>
  <c r="P80" i="9" s="1"/>
  <c r="F81" i="7"/>
  <c r="F80" i="9" s="1"/>
  <c r="D81" i="7"/>
  <c r="T81" i="7" s="1"/>
  <c r="AL80" i="9" s="1"/>
  <c r="A81" i="7"/>
  <c r="AA80" i="7"/>
  <c r="BE79" i="9" s="1"/>
  <c r="Z80" i="7"/>
  <c r="BD79" i="9" s="1"/>
  <c r="V80" i="7"/>
  <c r="AT79" i="9" s="1"/>
  <c r="S80" i="7"/>
  <c r="AK79" i="9" s="1"/>
  <c r="R80" i="7"/>
  <c r="AJ79" i="9" s="1"/>
  <c r="N80" i="7"/>
  <c r="Z79" i="9" s="1"/>
  <c r="K80" i="7"/>
  <c r="Q79" i="9" s="1"/>
  <c r="J80" i="7"/>
  <c r="P79" i="9" s="1"/>
  <c r="F80" i="7"/>
  <c r="F79" i="9" s="1"/>
  <c r="D80" i="7"/>
  <c r="T80" i="7" s="1"/>
  <c r="AL79" i="9" s="1"/>
  <c r="A80" i="7"/>
  <c r="AA79" i="7"/>
  <c r="BE78" i="9" s="1"/>
  <c r="Z79" i="7"/>
  <c r="BD78" i="9" s="1"/>
  <c r="V79" i="7"/>
  <c r="AT78" i="9" s="1"/>
  <c r="S79" i="7"/>
  <c r="AK78" i="9" s="1"/>
  <c r="R79" i="7"/>
  <c r="AJ78" i="9" s="1"/>
  <c r="N79" i="7"/>
  <c r="Z78" i="9" s="1"/>
  <c r="K79" i="7"/>
  <c r="Q78" i="9" s="1"/>
  <c r="J79" i="7"/>
  <c r="P78" i="9" s="1"/>
  <c r="F79" i="7"/>
  <c r="F78" i="9" s="1"/>
  <c r="D79" i="7"/>
  <c r="T79" i="7" s="1"/>
  <c r="AL78" i="9" s="1"/>
  <c r="A79" i="7"/>
  <c r="AA78" i="7"/>
  <c r="BE77" i="9" s="1"/>
  <c r="Z78" i="7"/>
  <c r="BD77" i="9" s="1"/>
  <c r="V78" i="7"/>
  <c r="AT77" i="9" s="1"/>
  <c r="S78" i="7"/>
  <c r="AK77" i="9" s="1"/>
  <c r="R78" i="7"/>
  <c r="AJ77" i="9" s="1"/>
  <c r="N78" i="7"/>
  <c r="Z77" i="9" s="1"/>
  <c r="K78" i="7"/>
  <c r="Q77" i="9" s="1"/>
  <c r="J78" i="7"/>
  <c r="P77" i="9" s="1"/>
  <c r="F78" i="7"/>
  <c r="F77" i="9" s="1"/>
  <c r="A78" i="7"/>
  <c r="Z77" i="7"/>
  <c r="BD76" i="9" s="1"/>
  <c r="W77" i="7"/>
  <c r="AU76" i="9" s="1"/>
  <c r="V77" i="7"/>
  <c r="AT76" i="9" s="1"/>
  <c r="R77" i="7"/>
  <c r="AJ76" i="9" s="1"/>
  <c r="O77" i="7"/>
  <c r="AA76" i="9" s="1"/>
  <c r="N77" i="7"/>
  <c r="Z76" i="9" s="1"/>
  <c r="J77" i="7"/>
  <c r="P76" i="9" s="1"/>
  <c r="G77" i="7"/>
  <c r="G76" i="9" s="1"/>
  <c r="F77" i="7"/>
  <c r="F76" i="9" s="1"/>
  <c r="A77" i="7"/>
  <c r="AA76" i="7"/>
  <c r="BE75" i="9" s="1"/>
  <c r="Z76" i="7"/>
  <c r="BD75" i="9" s="1"/>
  <c r="V76" i="7"/>
  <c r="AT75" i="9" s="1"/>
  <c r="S76" i="7"/>
  <c r="AK75" i="9" s="1"/>
  <c r="R76" i="7"/>
  <c r="AJ75" i="9" s="1"/>
  <c r="N76" i="7"/>
  <c r="Z75" i="9" s="1"/>
  <c r="K76" i="7"/>
  <c r="Q75" i="9" s="1"/>
  <c r="J76" i="7"/>
  <c r="P75" i="9" s="1"/>
  <c r="F76" i="7"/>
  <c r="F75" i="9" s="1"/>
  <c r="A76" i="7"/>
  <c r="Z75" i="7"/>
  <c r="BD74" i="9" s="1"/>
  <c r="W75" i="7"/>
  <c r="AU74" i="9" s="1"/>
  <c r="V75" i="7"/>
  <c r="AT74" i="9" s="1"/>
  <c r="R75" i="7"/>
  <c r="AJ74" i="9" s="1"/>
  <c r="O75" i="7"/>
  <c r="AA74" i="9" s="1"/>
  <c r="N75" i="7"/>
  <c r="Z74" i="9" s="1"/>
  <c r="J75" i="7"/>
  <c r="P74" i="9" s="1"/>
  <c r="G75" i="7"/>
  <c r="G74" i="9" s="1"/>
  <c r="F75" i="7"/>
  <c r="F74" i="9" s="1"/>
  <c r="A75" i="7"/>
  <c r="AA74" i="7"/>
  <c r="BE73" i="9" s="1"/>
  <c r="Z74" i="7"/>
  <c r="BD73" i="9" s="1"/>
  <c r="V74" i="7"/>
  <c r="AT73" i="9" s="1"/>
  <c r="S74" i="7"/>
  <c r="AK73" i="9" s="1"/>
  <c r="R74" i="7"/>
  <c r="AJ73" i="9" s="1"/>
  <c r="N74" i="7"/>
  <c r="Z73" i="9" s="1"/>
  <c r="K74" i="7"/>
  <c r="Q73" i="9" s="1"/>
  <c r="J74" i="7"/>
  <c r="P73" i="9" s="1"/>
  <c r="F74" i="7"/>
  <c r="F73" i="9" s="1"/>
  <c r="A74" i="7"/>
  <c r="Z73" i="7"/>
  <c r="BD72" i="9" s="1"/>
  <c r="W73" i="7"/>
  <c r="AU72" i="9" s="1"/>
  <c r="V73" i="7"/>
  <c r="AT72" i="9" s="1"/>
  <c r="R73" i="7"/>
  <c r="AJ72" i="9" s="1"/>
  <c r="O73" i="7"/>
  <c r="AA72" i="9" s="1"/>
  <c r="N73" i="7"/>
  <c r="Z72" i="9" s="1"/>
  <c r="J73" i="7"/>
  <c r="P72" i="9" s="1"/>
  <c r="G73" i="7"/>
  <c r="G72" i="9" s="1"/>
  <c r="F73" i="7"/>
  <c r="F72" i="9" s="1"/>
  <c r="A73" i="7"/>
  <c r="AA72" i="7"/>
  <c r="BE71" i="9" s="1"/>
  <c r="Z72" i="7"/>
  <c r="BD71" i="9" s="1"/>
  <c r="V72" i="7"/>
  <c r="AT71" i="9" s="1"/>
  <c r="S72" i="7"/>
  <c r="AK71" i="9" s="1"/>
  <c r="R72" i="7"/>
  <c r="AJ71" i="9" s="1"/>
  <c r="N72" i="7"/>
  <c r="Z71" i="9" s="1"/>
  <c r="K72" i="7"/>
  <c r="Q71" i="9" s="1"/>
  <c r="J72" i="7"/>
  <c r="P71" i="9" s="1"/>
  <c r="F72" i="7"/>
  <c r="F71" i="9" s="1"/>
  <c r="A72" i="7"/>
  <c r="Z71" i="7"/>
  <c r="BD70" i="9" s="1"/>
  <c r="W71" i="7"/>
  <c r="AU70" i="9" s="1"/>
  <c r="V71" i="7"/>
  <c r="AT70" i="9" s="1"/>
  <c r="R71" i="7"/>
  <c r="AJ70" i="9" s="1"/>
  <c r="O71" i="7"/>
  <c r="AA70" i="9" s="1"/>
  <c r="N71" i="7"/>
  <c r="Z70" i="9" s="1"/>
  <c r="J71" i="7"/>
  <c r="P70" i="9" s="1"/>
  <c r="G71" i="7"/>
  <c r="G70" i="9" s="1"/>
  <c r="F71" i="7"/>
  <c r="F70" i="9" s="1"/>
  <c r="A71" i="7"/>
  <c r="AA70" i="7"/>
  <c r="BE69" i="9" s="1"/>
  <c r="Z70" i="7"/>
  <c r="BD69" i="9" s="1"/>
  <c r="V70" i="7"/>
  <c r="AT69" i="9" s="1"/>
  <c r="S70" i="7"/>
  <c r="AK69" i="9" s="1"/>
  <c r="R70" i="7"/>
  <c r="AJ69" i="9" s="1"/>
  <c r="N70" i="7"/>
  <c r="Z69" i="9" s="1"/>
  <c r="K70" i="7"/>
  <c r="Q69" i="9" s="1"/>
  <c r="J70" i="7"/>
  <c r="P69" i="9" s="1"/>
  <c r="F70" i="7"/>
  <c r="F69" i="9" s="1"/>
  <c r="A70" i="7"/>
  <c r="Z69" i="7"/>
  <c r="BD68" i="9" s="1"/>
  <c r="W69" i="7"/>
  <c r="AU68" i="9" s="1"/>
  <c r="V69" i="7"/>
  <c r="AT68" i="9" s="1"/>
  <c r="R69" i="7"/>
  <c r="AJ68" i="9" s="1"/>
  <c r="O69" i="7"/>
  <c r="AA68" i="9" s="1"/>
  <c r="N69" i="7"/>
  <c r="Z68" i="9" s="1"/>
  <c r="J69" i="7"/>
  <c r="P68" i="9" s="1"/>
  <c r="G69" i="7"/>
  <c r="G68" i="9" s="1"/>
  <c r="F69" i="7"/>
  <c r="F68" i="9" s="1"/>
  <c r="A69" i="7"/>
  <c r="AA68" i="7"/>
  <c r="BE67" i="9" s="1"/>
  <c r="Z68" i="7"/>
  <c r="BD67" i="9" s="1"/>
  <c r="V68" i="7"/>
  <c r="AT67" i="9" s="1"/>
  <c r="S68" i="7"/>
  <c r="AK67" i="9" s="1"/>
  <c r="R68" i="7"/>
  <c r="AJ67" i="9" s="1"/>
  <c r="N68" i="7"/>
  <c r="Z67" i="9" s="1"/>
  <c r="K68" i="7"/>
  <c r="Q67" i="9" s="1"/>
  <c r="J68" i="7"/>
  <c r="P67" i="9" s="1"/>
  <c r="F68" i="7"/>
  <c r="F67" i="9" s="1"/>
  <c r="A68" i="7"/>
  <c r="Z67" i="7"/>
  <c r="BD66" i="9" s="1"/>
  <c r="W67" i="7"/>
  <c r="AU66" i="9" s="1"/>
  <c r="V67" i="7"/>
  <c r="AT66" i="9" s="1"/>
  <c r="R67" i="7"/>
  <c r="AJ66" i="9" s="1"/>
  <c r="O67" i="7"/>
  <c r="AA66" i="9" s="1"/>
  <c r="N67" i="7"/>
  <c r="Z66" i="9" s="1"/>
  <c r="J67" i="7"/>
  <c r="P66" i="9" s="1"/>
  <c r="G67" i="7"/>
  <c r="G66" i="9" s="1"/>
  <c r="F67" i="7"/>
  <c r="F66" i="9" s="1"/>
  <c r="A67" i="7"/>
  <c r="AA66" i="7"/>
  <c r="BE65" i="9" s="1"/>
  <c r="Z66" i="7"/>
  <c r="BD65" i="9" s="1"/>
  <c r="V66" i="7"/>
  <c r="AT65" i="9" s="1"/>
  <c r="S66" i="7"/>
  <c r="AK65" i="9" s="1"/>
  <c r="R66" i="7"/>
  <c r="AJ65" i="9" s="1"/>
  <c r="N66" i="7"/>
  <c r="Z65" i="9" s="1"/>
  <c r="K66" i="7"/>
  <c r="Q65" i="9" s="1"/>
  <c r="J66" i="7"/>
  <c r="P65" i="9" s="1"/>
  <c r="F66" i="7"/>
  <c r="F65" i="9" s="1"/>
  <c r="A66" i="7"/>
  <c r="Z65" i="7"/>
  <c r="BD64" i="9" s="1"/>
  <c r="W65" i="7"/>
  <c r="AU64" i="9" s="1"/>
  <c r="V65" i="7"/>
  <c r="AT64" i="9" s="1"/>
  <c r="R65" i="7"/>
  <c r="AJ64" i="9" s="1"/>
  <c r="O65" i="7"/>
  <c r="AA64" i="9" s="1"/>
  <c r="N65" i="7"/>
  <c r="Z64" i="9" s="1"/>
  <c r="J65" i="7"/>
  <c r="P64" i="9" s="1"/>
  <c r="G65" i="7"/>
  <c r="G64" i="9" s="1"/>
  <c r="F65" i="7"/>
  <c r="F64" i="9" s="1"/>
  <c r="A65" i="7"/>
  <c r="AA64" i="7"/>
  <c r="BE63" i="9" s="1"/>
  <c r="Z64" i="7"/>
  <c r="BD63" i="9" s="1"/>
  <c r="V64" i="7"/>
  <c r="AT63" i="9" s="1"/>
  <c r="S64" i="7"/>
  <c r="AK63" i="9" s="1"/>
  <c r="R64" i="7"/>
  <c r="AJ63" i="9" s="1"/>
  <c r="N64" i="7"/>
  <c r="Z63" i="9" s="1"/>
  <c r="K64" i="7"/>
  <c r="Q63" i="9" s="1"/>
  <c r="J64" i="7"/>
  <c r="P63" i="9" s="1"/>
  <c r="F64" i="7"/>
  <c r="F63" i="9" s="1"/>
  <c r="A64" i="7"/>
  <c r="Z63" i="7"/>
  <c r="BD62" i="9" s="1"/>
  <c r="W63" i="7"/>
  <c r="AU62" i="9" s="1"/>
  <c r="V63" i="7"/>
  <c r="AT62" i="9" s="1"/>
  <c r="R63" i="7"/>
  <c r="AJ62" i="9" s="1"/>
  <c r="O63" i="7"/>
  <c r="AA62" i="9" s="1"/>
  <c r="N63" i="7"/>
  <c r="Z62" i="9" s="1"/>
  <c r="J63" i="7"/>
  <c r="P62" i="9" s="1"/>
  <c r="G63" i="7"/>
  <c r="G62" i="9" s="1"/>
  <c r="F63" i="7"/>
  <c r="F62" i="9" s="1"/>
  <c r="A63" i="7"/>
  <c r="AA62" i="7"/>
  <c r="BE61" i="9" s="1"/>
  <c r="Z62" i="7"/>
  <c r="BD61" i="9" s="1"/>
  <c r="V62" i="7"/>
  <c r="AT61" i="9" s="1"/>
  <c r="S62" i="7"/>
  <c r="AK61" i="9" s="1"/>
  <c r="R62" i="7"/>
  <c r="AJ61" i="9" s="1"/>
  <c r="N62" i="7"/>
  <c r="Z61" i="9" s="1"/>
  <c r="K62" i="7"/>
  <c r="Q61" i="9" s="1"/>
  <c r="J62" i="7"/>
  <c r="P61" i="9" s="1"/>
  <c r="F62" i="7"/>
  <c r="F61" i="9" s="1"/>
  <c r="A62" i="7"/>
  <c r="Z61" i="7"/>
  <c r="BD60" i="9" s="1"/>
  <c r="W61" i="7"/>
  <c r="AU60" i="9" s="1"/>
  <c r="V61" i="7"/>
  <c r="AT60" i="9" s="1"/>
  <c r="R61" i="7"/>
  <c r="AJ60" i="9" s="1"/>
  <c r="O61" i="7"/>
  <c r="AA60" i="9" s="1"/>
  <c r="N61" i="7"/>
  <c r="Z60" i="9" s="1"/>
  <c r="J61" i="7"/>
  <c r="P60" i="9" s="1"/>
  <c r="G61" i="7"/>
  <c r="G60" i="9" s="1"/>
  <c r="F61" i="7"/>
  <c r="F60" i="9" s="1"/>
  <c r="A61" i="7"/>
  <c r="AA60" i="7"/>
  <c r="BE59" i="9" s="1"/>
  <c r="Z60" i="7"/>
  <c r="BD59" i="9" s="1"/>
  <c r="V60" i="7"/>
  <c r="AT59" i="9" s="1"/>
  <c r="S60" i="7"/>
  <c r="AK59" i="9" s="1"/>
  <c r="R60" i="7"/>
  <c r="AJ59" i="9" s="1"/>
  <c r="N60" i="7"/>
  <c r="Z59" i="9" s="1"/>
  <c r="K60" i="7"/>
  <c r="Q59" i="9" s="1"/>
  <c r="J60" i="7"/>
  <c r="P59" i="9" s="1"/>
  <c r="F60" i="7"/>
  <c r="F59" i="9" s="1"/>
  <c r="A60" i="7"/>
  <c r="Z59" i="7"/>
  <c r="BD58" i="9" s="1"/>
  <c r="W59" i="7"/>
  <c r="AU58" i="9" s="1"/>
  <c r="V59" i="7"/>
  <c r="AT58" i="9" s="1"/>
  <c r="R59" i="7"/>
  <c r="AJ58" i="9" s="1"/>
  <c r="O59" i="7"/>
  <c r="AA58" i="9" s="1"/>
  <c r="N59" i="7"/>
  <c r="Z58" i="9" s="1"/>
  <c r="J59" i="7"/>
  <c r="P58" i="9" s="1"/>
  <c r="G59" i="7"/>
  <c r="G58" i="9" s="1"/>
  <c r="F59" i="7"/>
  <c r="F58" i="9" s="1"/>
  <c r="D59" i="7"/>
  <c r="A59" i="7"/>
  <c r="Z58" i="7"/>
  <c r="BD57" i="9" s="1"/>
  <c r="W58" i="7"/>
  <c r="AU57" i="9" s="1"/>
  <c r="V58" i="7"/>
  <c r="AT57" i="9" s="1"/>
  <c r="R58" i="7"/>
  <c r="AJ57" i="9" s="1"/>
  <c r="O58" i="7"/>
  <c r="AA57" i="9" s="1"/>
  <c r="N58" i="7"/>
  <c r="Z57" i="9" s="1"/>
  <c r="J58" i="7"/>
  <c r="P57" i="9" s="1"/>
  <c r="G58" i="7"/>
  <c r="G57" i="9" s="1"/>
  <c r="F58" i="7"/>
  <c r="F57" i="9" s="1"/>
  <c r="D58" i="7"/>
  <c r="A58" i="7"/>
  <c r="Z57" i="7"/>
  <c r="BD56" i="9" s="1"/>
  <c r="W57" i="7"/>
  <c r="AU56" i="9" s="1"/>
  <c r="V57" i="7"/>
  <c r="AT56" i="9" s="1"/>
  <c r="R57" i="7"/>
  <c r="AJ56" i="9" s="1"/>
  <c r="O57" i="7"/>
  <c r="AA56" i="9" s="1"/>
  <c r="N57" i="7"/>
  <c r="Z56" i="9" s="1"/>
  <c r="J57" i="7"/>
  <c r="P56" i="9" s="1"/>
  <c r="G57" i="7"/>
  <c r="G56" i="9" s="1"/>
  <c r="F57" i="7"/>
  <c r="F56" i="9" s="1"/>
  <c r="D57" i="7"/>
  <c r="A57" i="7"/>
  <c r="Z56" i="7"/>
  <c r="BD55" i="9" s="1"/>
  <c r="W56" i="7"/>
  <c r="AU55" i="9" s="1"/>
  <c r="V56" i="7"/>
  <c r="AT55" i="9" s="1"/>
  <c r="R56" i="7"/>
  <c r="AJ55" i="9" s="1"/>
  <c r="O56" i="7"/>
  <c r="AA55" i="9" s="1"/>
  <c r="N56" i="7"/>
  <c r="Z55" i="9" s="1"/>
  <c r="J56" i="7"/>
  <c r="P55" i="9" s="1"/>
  <c r="G56" i="7"/>
  <c r="G55" i="9" s="1"/>
  <c r="F56" i="7"/>
  <c r="F55" i="9" s="1"/>
  <c r="D56" i="7"/>
  <c r="A56" i="7"/>
  <c r="Z55" i="7"/>
  <c r="BD54" i="9" s="1"/>
  <c r="W55" i="7"/>
  <c r="AU54" i="9" s="1"/>
  <c r="V55" i="7"/>
  <c r="AT54" i="9" s="1"/>
  <c r="R55" i="7"/>
  <c r="AJ54" i="9" s="1"/>
  <c r="O55" i="7"/>
  <c r="AA54" i="9" s="1"/>
  <c r="N55" i="7"/>
  <c r="Z54" i="9" s="1"/>
  <c r="J55" i="7"/>
  <c r="P54" i="9" s="1"/>
  <c r="G55" i="7"/>
  <c r="G54" i="9" s="1"/>
  <c r="F55" i="7"/>
  <c r="F54" i="9" s="1"/>
  <c r="D55" i="7"/>
  <c r="A55" i="7"/>
  <c r="Z54" i="7"/>
  <c r="BD53" i="9" s="1"/>
  <c r="W54" i="7"/>
  <c r="AU53" i="9" s="1"/>
  <c r="V54" i="7"/>
  <c r="AT53" i="9" s="1"/>
  <c r="R54" i="7"/>
  <c r="AJ53" i="9" s="1"/>
  <c r="O54" i="7"/>
  <c r="AA53" i="9" s="1"/>
  <c r="N54" i="7"/>
  <c r="Z53" i="9" s="1"/>
  <c r="J54" i="7"/>
  <c r="P53" i="9" s="1"/>
  <c r="G54" i="7"/>
  <c r="G53" i="9" s="1"/>
  <c r="F54" i="7"/>
  <c r="F53" i="9" s="1"/>
  <c r="D54" i="7"/>
  <c r="A54" i="7"/>
  <c r="Z53" i="7"/>
  <c r="BD52" i="9" s="1"/>
  <c r="W53" i="7"/>
  <c r="AU52" i="9" s="1"/>
  <c r="V53" i="7"/>
  <c r="AT52" i="9" s="1"/>
  <c r="R53" i="7"/>
  <c r="AJ52" i="9" s="1"/>
  <c r="O53" i="7"/>
  <c r="AA52" i="9" s="1"/>
  <c r="N53" i="7"/>
  <c r="Z52" i="9" s="1"/>
  <c r="J53" i="7"/>
  <c r="P52" i="9" s="1"/>
  <c r="G53" i="7"/>
  <c r="G52" i="9" s="1"/>
  <c r="F53" i="7"/>
  <c r="F52" i="9" s="1"/>
  <c r="D53" i="7"/>
  <c r="A53" i="7"/>
  <c r="Z52" i="7"/>
  <c r="BD51" i="9" s="1"/>
  <c r="W52" i="7"/>
  <c r="AU51" i="9" s="1"/>
  <c r="V52" i="7"/>
  <c r="AT51" i="9" s="1"/>
  <c r="R52" i="7"/>
  <c r="O52" i="7"/>
  <c r="AA51" i="9" s="1"/>
  <c r="N52" i="7"/>
  <c r="Z51" i="9" s="1"/>
  <c r="J52" i="7"/>
  <c r="G52" i="7"/>
  <c r="G51" i="9" s="1"/>
  <c r="F52" i="7"/>
  <c r="F51" i="9" s="1"/>
  <c r="D52" i="7"/>
  <c r="A52" i="7"/>
  <c r="Z51" i="7"/>
  <c r="W51" i="7"/>
  <c r="AU50" i="9" s="1"/>
  <c r="V51" i="7"/>
  <c r="AT50" i="9" s="1"/>
  <c r="R51" i="7"/>
  <c r="O51" i="7"/>
  <c r="AA50" i="9" s="1"/>
  <c r="N51" i="7"/>
  <c r="Z50" i="9" s="1"/>
  <c r="J51" i="7"/>
  <c r="G51" i="7"/>
  <c r="G50" i="9" s="1"/>
  <c r="F51" i="7"/>
  <c r="F50" i="9" s="1"/>
  <c r="D51" i="7"/>
  <c r="A51" i="7"/>
  <c r="Z50" i="7"/>
  <c r="W50" i="7"/>
  <c r="AU49" i="9" s="1"/>
  <c r="V50" i="7"/>
  <c r="AT49" i="9" s="1"/>
  <c r="R50" i="7"/>
  <c r="O50" i="7"/>
  <c r="AA49" i="9" s="1"/>
  <c r="N50" i="7"/>
  <c r="Z49" i="9" s="1"/>
  <c r="J50" i="7"/>
  <c r="G50" i="7"/>
  <c r="G49" i="9" s="1"/>
  <c r="F50" i="7"/>
  <c r="F49" i="9" s="1"/>
  <c r="D50" i="7"/>
  <c r="A50" i="7"/>
  <c r="Z49" i="7"/>
  <c r="W49" i="7"/>
  <c r="AU48" i="9" s="1"/>
  <c r="V49" i="7"/>
  <c r="AT48" i="9" s="1"/>
  <c r="R49" i="7"/>
  <c r="O49" i="7"/>
  <c r="AA48" i="9" s="1"/>
  <c r="N49" i="7"/>
  <c r="Z48" i="9" s="1"/>
  <c r="J49" i="7"/>
  <c r="G49" i="7"/>
  <c r="G48" i="9" s="1"/>
  <c r="F49" i="7"/>
  <c r="F48" i="9" s="1"/>
  <c r="D49" i="7"/>
  <c r="A49" i="7"/>
  <c r="Z48" i="7"/>
  <c r="BD47" i="9" s="1"/>
  <c r="V48" i="7"/>
  <c r="AT47" i="9" s="1"/>
  <c r="R48" i="7"/>
  <c r="AJ47" i="9" s="1"/>
  <c r="N48" i="7"/>
  <c r="Z47" i="9" s="1"/>
  <c r="J48" i="7"/>
  <c r="P47" i="9" s="1"/>
  <c r="F48" i="7"/>
  <c r="F47" i="9" s="1"/>
  <c r="C48" i="7"/>
  <c r="W48" i="7" s="1"/>
  <c r="A48" i="7"/>
  <c r="Z47" i="7"/>
  <c r="BD46" i="9" s="1"/>
  <c r="W47" i="7"/>
  <c r="V47" i="7"/>
  <c r="AT46" i="9" s="1"/>
  <c r="R47" i="7"/>
  <c r="AJ46" i="9" s="1"/>
  <c r="O47" i="7"/>
  <c r="N47" i="7"/>
  <c r="Z46" i="9" s="1"/>
  <c r="J47" i="7"/>
  <c r="P46" i="9" s="1"/>
  <c r="G47" i="7"/>
  <c r="F47" i="7"/>
  <c r="F46" i="9" s="1"/>
  <c r="C47" i="7"/>
  <c r="A47" i="7"/>
  <c r="Z46" i="7"/>
  <c r="BD45" i="9" s="1"/>
  <c r="V46" i="7"/>
  <c r="AT45" i="9" s="1"/>
  <c r="R46" i="7"/>
  <c r="AJ45" i="9" s="1"/>
  <c r="N46" i="7"/>
  <c r="Z45" i="9" s="1"/>
  <c r="J46" i="7"/>
  <c r="P45" i="9" s="1"/>
  <c r="F46" i="7"/>
  <c r="F45" i="9" s="1"/>
  <c r="C46" i="7"/>
  <c r="W46" i="7" s="1"/>
  <c r="A46" i="7"/>
  <c r="Z45" i="7"/>
  <c r="BD44" i="9" s="1"/>
  <c r="W45" i="7"/>
  <c r="V45" i="7"/>
  <c r="AT44" i="9" s="1"/>
  <c r="R45" i="7"/>
  <c r="AJ44" i="9" s="1"/>
  <c r="O45" i="7"/>
  <c r="N45" i="7"/>
  <c r="Z44" i="9" s="1"/>
  <c r="J45" i="7"/>
  <c r="P44" i="9" s="1"/>
  <c r="G45" i="7"/>
  <c r="F45" i="7"/>
  <c r="F44" i="9" s="1"/>
  <c r="C45" i="7"/>
  <c r="A45" i="7"/>
  <c r="Z44" i="7"/>
  <c r="BD43" i="9" s="1"/>
  <c r="V44" i="7"/>
  <c r="AT43" i="9" s="1"/>
  <c r="R44" i="7"/>
  <c r="AJ43" i="9" s="1"/>
  <c r="N44" i="7"/>
  <c r="Z43" i="9" s="1"/>
  <c r="J44" i="7"/>
  <c r="P43" i="9" s="1"/>
  <c r="F44" i="7"/>
  <c r="F43" i="9" s="1"/>
  <c r="C44" i="7"/>
  <c r="W44" i="7" s="1"/>
  <c r="A44" i="7"/>
  <c r="Z43" i="7"/>
  <c r="BD42" i="9" s="1"/>
  <c r="W43" i="7"/>
  <c r="V43" i="7"/>
  <c r="AT42" i="9" s="1"/>
  <c r="R43" i="7"/>
  <c r="AJ42" i="9" s="1"/>
  <c r="O43" i="7"/>
  <c r="N43" i="7"/>
  <c r="Z42" i="9" s="1"/>
  <c r="J43" i="7"/>
  <c r="P42" i="9" s="1"/>
  <c r="G43" i="7"/>
  <c r="F43" i="7"/>
  <c r="F42" i="9" s="1"/>
  <c r="C43" i="7"/>
  <c r="A43" i="7"/>
  <c r="Z42" i="7"/>
  <c r="BD41" i="9" s="1"/>
  <c r="V42" i="7"/>
  <c r="AT41" i="9" s="1"/>
  <c r="R42" i="7"/>
  <c r="AJ41" i="9" s="1"/>
  <c r="N42" i="7"/>
  <c r="Z41" i="9" s="1"/>
  <c r="J42" i="7"/>
  <c r="P41" i="9" s="1"/>
  <c r="F42" i="7"/>
  <c r="F41" i="9" s="1"/>
  <c r="C42" i="7"/>
  <c r="W42" i="7" s="1"/>
  <c r="A42" i="7"/>
  <c r="Z41" i="7"/>
  <c r="BD40" i="9" s="1"/>
  <c r="W41" i="7"/>
  <c r="V41" i="7"/>
  <c r="AT40" i="9" s="1"/>
  <c r="R41" i="7"/>
  <c r="AJ40" i="9" s="1"/>
  <c r="O41" i="7"/>
  <c r="N41" i="7"/>
  <c r="Z40" i="9" s="1"/>
  <c r="J41" i="7"/>
  <c r="P40" i="9" s="1"/>
  <c r="G41" i="7"/>
  <c r="F41" i="7"/>
  <c r="F40" i="9" s="1"/>
  <c r="C41" i="7"/>
  <c r="A41" i="7"/>
  <c r="Z40" i="7"/>
  <c r="W40" i="7"/>
  <c r="AU39" i="9" s="1"/>
  <c r="V40" i="7"/>
  <c r="AT39" i="9" s="1"/>
  <c r="R40" i="7"/>
  <c r="O40" i="7"/>
  <c r="AA39" i="9" s="1"/>
  <c r="N40" i="7"/>
  <c r="Z39" i="9" s="1"/>
  <c r="J40" i="7"/>
  <c r="G40" i="7"/>
  <c r="G39" i="9" s="1"/>
  <c r="F40" i="7"/>
  <c r="F39" i="9" s="1"/>
  <c r="D40" i="7"/>
  <c r="A40" i="7"/>
  <c r="Z39" i="7"/>
  <c r="W39" i="7"/>
  <c r="AU38" i="9" s="1"/>
  <c r="V39" i="7"/>
  <c r="AT38" i="9" s="1"/>
  <c r="R39" i="7"/>
  <c r="O39" i="7"/>
  <c r="AA38" i="9" s="1"/>
  <c r="N39" i="7"/>
  <c r="Z38" i="9" s="1"/>
  <c r="J39" i="7"/>
  <c r="G39" i="7"/>
  <c r="G38" i="9" s="1"/>
  <c r="F39" i="7"/>
  <c r="F38" i="9" s="1"/>
  <c r="D39" i="7"/>
  <c r="A39" i="7"/>
  <c r="Z38" i="7"/>
  <c r="W38" i="7"/>
  <c r="AU37" i="9" s="1"/>
  <c r="V38" i="7"/>
  <c r="AT37" i="9" s="1"/>
  <c r="R38" i="7"/>
  <c r="O38" i="7"/>
  <c r="AA37" i="9" s="1"/>
  <c r="N38" i="7"/>
  <c r="Z37" i="9" s="1"/>
  <c r="J38" i="7"/>
  <c r="G38" i="7"/>
  <c r="G37" i="9" s="1"/>
  <c r="F38" i="7"/>
  <c r="F37" i="9" s="1"/>
  <c r="D38" i="7"/>
  <c r="A38" i="7"/>
  <c r="Z37" i="7"/>
  <c r="W37" i="7"/>
  <c r="AU36" i="9" s="1"/>
  <c r="V37" i="7"/>
  <c r="AT36" i="9" s="1"/>
  <c r="R37" i="7"/>
  <c r="O37" i="7"/>
  <c r="AA36" i="9" s="1"/>
  <c r="N37" i="7"/>
  <c r="Z36" i="9" s="1"/>
  <c r="J37" i="7"/>
  <c r="G37" i="7"/>
  <c r="G36" i="9" s="1"/>
  <c r="F37" i="7"/>
  <c r="F36" i="9" s="1"/>
  <c r="D37" i="7"/>
  <c r="A37" i="7"/>
  <c r="Z36" i="7"/>
  <c r="W36" i="7"/>
  <c r="AU35" i="9" s="1"/>
  <c r="V36" i="7"/>
  <c r="AT35" i="9" s="1"/>
  <c r="R36" i="7"/>
  <c r="O36" i="7"/>
  <c r="AA35" i="9" s="1"/>
  <c r="N36" i="7"/>
  <c r="Z35" i="9" s="1"/>
  <c r="J36" i="7"/>
  <c r="G36" i="7"/>
  <c r="G35" i="9" s="1"/>
  <c r="F36" i="7"/>
  <c r="F35" i="9" s="1"/>
  <c r="D36" i="7"/>
  <c r="A36" i="7"/>
  <c r="Z35" i="7"/>
  <c r="W35" i="7"/>
  <c r="AU34" i="9" s="1"/>
  <c r="V35" i="7"/>
  <c r="AT34" i="9" s="1"/>
  <c r="R35" i="7"/>
  <c r="O35" i="7"/>
  <c r="AA34" i="9" s="1"/>
  <c r="N35" i="7"/>
  <c r="Z34" i="9" s="1"/>
  <c r="J35" i="7"/>
  <c r="G35" i="7"/>
  <c r="G34" i="9" s="1"/>
  <c r="F35" i="7"/>
  <c r="F34" i="9" s="1"/>
  <c r="D35" i="7"/>
  <c r="A35" i="7"/>
  <c r="Z34" i="7"/>
  <c r="W34" i="7"/>
  <c r="V34" i="7"/>
  <c r="AT33" i="9" s="1"/>
  <c r="S34" i="7"/>
  <c r="AK33" i="9" s="1"/>
  <c r="R34" i="7"/>
  <c r="AJ33" i="9" s="1"/>
  <c r="O34" i="7"/>
  <c r="N34" i="7"/>
  <c r="Z33" i="9" s="1"/>
  <c r="J34" i="7"/>
  <c r="H34" i="7"/>
  <c r="H33" i="9" s="1"/>
  <c r="G34" i="7"/>
  <c r="G33" i="9" s="1"/>
  <c r="F34" i="7"/>
  <c r="F33" i="9" s="1"/>
  <c r="A34" i="7"/>
  <c r="Z33" i="7"/>
  <c r="BD32" i="9" s="1"/>
  <c r="W33" i="7"/>
  <c r="AU32" i="9" s="1"/>
  <c r="V33" i="7"/>
  <c r="AT32" i="9" s="1"/>
  <c r="R33" i="7"/>
  <c r="AJ32" i="9" s="1"/>
  <c r="O33" i="7"/>
  <c r="AA32" i="9" s="1"/>
  <c r="N33" i="7"/>
  <c r="Z32" i="9" s="1"/>
  <c r="J33" i="7"/>
  <c r="P32" i="9" s="1"/>
  <c r="G33" i="7"/>
  <c r="G32" i="9" s="1"/>
  <c r="F33" i="7"/>
  <c r="F32" i="9" s="1"/>
  <c r="A33" i="7"/>
  <c r="Z32" i="7"/>
  <c r="BD31" i="9" s="1"/>
  <c r="V32" i="7"/>
  <c r="AT31" i="9" s="1"/>
  <c r="R32" i="7"/>
  <c r="AJ31" i="9" s="1"/>
  <c r="N32" i="7"/>
  <c r="Z31" i="9" s="1"/>
  <c r="J32" i="7"/>
  <c r="P31" i="9" s="1"/>
  <c r="F32" i="7"/>
  <c r="F31" i="9" s="1"/>
  <c r="A32" i="7"/>
  <c r="Z31" i="7"/>
  <c r="BD30" i="9" s="1"/>
  <c r="V31" i="7"/>
  <c r="AT30" i="9" s="1"/>
  <c r="R31" i="7"/>
  <c r="AJ30" i="9" s="1"/>
  <c r="N31" i="7"/>
  <c r="Z30" i="9" s="1"/>
  <c r="J31" i="7"/>
  <c r="P30" i="9" s="1"/>
  <c r="F31" i="7"/>
  <c r="F30" i="9" s="1"/>
  <c r="A31" i="7"/>
  <c r="Z30" i="7"/>
  <c r="BD29" i="9" s="1"/>
  <c r="V30" i="7"/>
  <c r="AT29" i="9" s="1"/>
  <c r="R30" i="7"/>
  <c r="AJ29" i="9" s="1"/>
  <c r="N30" i="7"/>
  <c r="Z29" i="9" s="1"/>
  <c r="J30" i="7"/>
  <c r="P29" i="9" s="1"/>
  <c r="F30" i="7"/>
  <c r="F29" i="9" s="1"/>
  <c r="A30" i="7"/>
  <c r="Z29" i="7"/>
  <c r="BD28" i="9" s="1"/>
  <c r="V29" i="7"/>
  <c r="AT28" i="9" s="1"/>
  <c r="R29" i="7"/>
  <c r="AJ28" i="9" s="1"/>
  <c r="N29" i="7"/>
  <c r="Z28" i="9" s="1"/>
  <c r="J29" i="7"/>
  <c r="P28" i="9" s="1"/>
  <c r="F29" i="7"/>
  <c r="F28" i="9" s="1"/>
  <c r="A29" i="7"/>
  <c r="Z28" i="7"/>
  <c r="BD27" i="9" s="1"/>
  <c r="V28" i="7"/>
  <c r="AT27" i="9" s="1"/>
  <c r="R28" i="7"/>
  <c r="AJ27" i="9" s="1"/>
  <c r="N28" i="7"/>
  <c r="Z27" i="9" s="1"/>
  <c r="J28" i="7"/>
  <c r="P27" i="9" s="1"/>
  <c r="F28" i="7"/>
  <c r="F27" i="9" s="1"/>
  <c r="A28" i="7"/>
  <c r="Z27" i="7"/>
  <c r="BD26" i="9" s="1"/>
  <c r="V27" i="7"/>
  <c r="AT26" i="9" s="1"/>
  <c r="R27" i="7"/>
  <c r="AJ26" i="9" s="1"/>
  <c r="N27" i="7"/>
  <c r="Z26" i="9" s="1"/>
  <c r="J27" i="7"/>
  <c r="P26" i="9" s="1"/>
  <c r="F27" i="7"/>
  <c r="F26" i="9" s="1"/>
  <c r="A27" i="7"/>
  <c r="Z26" i="7"/>
  <c r="BD25" i="9" s="1"/>
  <c r="V26" i="7"/>
  <c r="AT25" i="9" s="1"/>
  <c r="R26" i="7"/>
  <c r="AJ25" i="9" s="1"/>
  <c r="N26" i="7"/>
  <c r="Z25" i="9" s="1"/>
  <c r="J26" i="7"/>
  <c r="P25" i="9" s="1"/>
  <c r="F26" i="7"/>
  <c r="F25" i="9" s="1"/>
  <c r="A26" i="7"/>
  <c r="Z25" i="7"/>
  <c r="BD24" i="9" s="1"/>
  <c r="V25" i="7"/>
  <c r="AT24" i="9" s="1"/>
  <c r="R25" i="7"/>
  <c r="AJ24" i="9" s="1"/>
  <c r="N25" i="7"/>
  <c r="Z24" i="9" s="1"/>
  <c r="J25" i="7"/>
  <c r="P24" i="9" s="1"/>
  <c r="F25" i="7"/>
  <c r="F24" i="9" s="1"/>
  <c r="A25" i="7"/>
  <c r="AA24" i="7"/>
  <c r="BE23" i="9" s="1"/>
  <c r="Z24" i="7"/>
  <c r="BD23" i="9" s="1"/>
  <c r="V24" i="7"/>
  <c r="AT23" i="9" s="1"/>
  <c r="S24" i="7"/>
  <c r="AK23" i="9" s="1"/>
  <c r="R24" i="7"/>
  <c r="AJ23" i="9" s="1"/>
  <c r="N24" i="7"/>
  <c r="Z23" i="9" s="1"/>
  <c r="J24" i="7"/>
  <c r="P23" i="9" s="1"/>
  <c r="F24" i="7"/>
  <c r="F23" i="9" s="1"/>
  <c r="A24" i="7"/>
  <c r="Z23" i="7"/>
  <c r="BD22" i="9" s="1"/>
  <c r="W23" i="7"/>
  <c r="AU22" i="9" s="1"/>
  <c r="V23" i="7"/>
  <c r="AT22" i="9" s="1"/>
  <c r="R23" i="7"/>
  <c r="AJ22" i="9" s="1"/>
  <c r="N23" i="7"/>
  <c r="Z22" i="9" s="1"/>
  <c r="J23" i="7"/>
  <c r="P22" i="9" s="1"/>
  <c r="G23" i="7"/>
  <c r="G22" i="9" s="1"/>
  <c r="F23" i="7"/>
  <c r="F22" i="9" s="1"/>
  <c r="A23" i="7"/>
  <c r="AA22" i="7"/>
  <c r="BE21" i="9" s="1"/>
  <c r="Z22" i="7"/>
  <c r="BD21" i="9" s="1"/>
  <c r="V22" i="7"/>
  <c r="AT21" i="9" s="1"/>
  <c r="S22" i="7"/>
  <c r="AK21" i="9" s="1"/>
  <c r="R22" i="7"/>
  <c r="AJ21" i="9" s="1"/>
  <c r="N22" i="7"/>
  <c r="Z21" i="9" s="1"/>
  <c r="J22" i="7"/>
  <c r="P21" i="9" s="1"/>
  <c r="F22" i="7"/>
  <c r="F21" i="9" s="1"/>
  <c r="A22" i="7"/>
  <c r="AB21" i="7"/>
  <c r="BF20" i="9" s="1"/>
  <c r="AA21" i="7"/>
  <c r="BE20" i="9" s="1"/>
  <c r="Z21" i="7"/>
  <c r="BD20" i="9" s="1"/>
  <c r="W21" i="7"/>
  <c r="AU20" i="9" s="1"/>
  <c r="V21" i="7"/>
  <c r="AT20" i="9" s="1"/>
  <c r="T21" i="7"/>
  <c r="AL20" i="9" s="1"/>
  <c r="S21" i="7"/>
  <c r="AK20" i="9" s="1"/>
  <c r="R21" i="7"/>
  <c r="AJ20" i="9" s="1"/>
  <c r="O21" i="7"/>
  <c r="AA20" i="9" s="1"/>
  <c r="N21" i="7"/>
  <c r="Z20" i="9" s="1"/>
  <c r="L21" i="7"/>
  <c r="R20" i="9" s="1"/>
  <c r="K21" i="7"/>
  <c r="Q20" i="9" s="1"/>
  <c r="J21" i="7"/>
  <c r="P20" i="9" s="1"/>
  <c r="G21" i="7"/>
  <c r="G20" i="9" s="1"/>
  <c r="F21" i="7"/>
  <c r="F20" i="9" s="1"/>
  <c r="A21" i="7"/>
  <c r="AA20" i="7"/>
  <c r="BE19" i="9" s="1"/>
  <c r="Z20" i="7"/>
  <c r="BD19" i="9" s="1"/>
  <c r="V20" i="7"/>
  <c r="AT19" i="9" s="1"/>
  <c r="S20" i="7"/>
  <c r="AK19" i="9" s="1"/>
  <c r="R20" i="7"/>
  <c r="AJ19" i="9" s="1"/>
  <c r="N20" i="7"/>
  <c r="Z19" i="9" s="1"/>
  <c r="K20" i="7"/>
  <c r="Q19" i="9" s="1"/>
  <c r="J20" i="7"/>
  <c r="P19" i="9" s="1"/>
  <c r="F20" i="7"/>
  <c r="F19" i="9" s="1"/>
  <c r="A20" i="7"/>
  <c r="Z19" i="7"/>
  <c r="BD18" i="9" s="1"/>
  <c r="W19" i="7"/>
  <c r="AU18" i="9" s="1"/>
  <c r="V19" i="7"/>
  <c r="AT18" i="9" s="1"/>
  <c r="R19" i="7"/>
  <c r="AJ18" i="9" s="1"/>
  <c r="O19" i="7"/>
  <c r="AA18" i="9" s="1"/>
  <c r="N19" i="7"/>
  <c r="Z18" i="9" s="1"/>
  <c r="J19" i="7"/>
  <c r="P18" i="9" s="1"/>
  <c r="G19" i="7"/>
  <c r="G18" i="9" s="1"/>
  <c r="F19" i="7"/>
  <c r="F18" i="9" s="1"/>
  <c r="A19" i="7"/>
  <c r="AA18" i="7"/>
  <c r="BE17" i="9" s="1"/>
  <c r="Z18" i="7"/>
  <c r="BD17" i="9" s="1"/>
  <c r="V18" i="7"/>
  <c r="AT17" i="9" s="1"/>
  <c r="S18" i="7"/>
  <c r="AK17" i="9" s="1"/>
  <c r="R18" i="7"/>
  <c r="AJ17" i="9" s="1"/>
  <c r="N18" i="7"/>
  <c r="Z17" i="9" s="1"/>
  <c r="K18" i="7"/>
  <c r="Q17" i="9" s="1"/>
  <c r="J18" i="7"/>
  <c r="P17" i="9" s="1"/>
  <c r="F18" i="7"/>
  <c r="F17" i="9" s="1"/>
  <c r="A18" i="7"/>
  <c r="Z17" i="7"/>
  <c r="BD16" i="9" s="1"/>
  <c r="W17" i="7"/>
  <c r="AU16" i="9" s="1"/>
  <c r="V17" i="7"/>
  <c r="AT16" i="9" s="1"/>
  <c r="R17" i="7"/>
  <c r="AJ16" i="9" s="1"/>
  <c r="O17" i="7"/>
  <c r="AA16" i="9" s="1"/>
  <c r="N17" i="7"/>
  <c r="Z16" i="9" s="1"/>
  <c r="J17" i="7"/>
  <c r="P16" i="9" s="1"/>
  <c r="G17" i="7"/>
  <c r="G16" i="9" s="1"/>
  <c r="F17" i="7"/>
  <c r="F16" i="9" s="1"/>
  <c r="A17" i="7"/>
  <c r="AA16" i="7"/>
  <c r="BE15" i="9" s="1"/>
  <c r="Z16" i="7"/>
  <c r="BD15" i="9" s="1"/>
  <c r="V16" i="7"/>
  <c r="AT15" i="9" s="1"/>
  <c r="S16" i="7"/>
  <c r="AK15" i="9" s="1"/>
  <c r="R16" i="7"/>
  <c r="AJ15" i="9" s="1"/>
  <c r="N16" i="7"/>
  <c r="Z15" i="9" s="1"/>
  <c r="K16" i="7"/>
  <c r="Q15" i="9" s="1"/>
  <c r="J16" i="7"/>
  <c r="P15" i="9" s="1"/>
  <c r="F16" i="7"/>
  <c r="F15" i="9" s="1"/>
  <c r="A16" i="7"/>
  <c r="Z15" i="7"/>
  <c r="BD14" i="9" s="1"/>
  <c r="W15" i="7"/>
  <c r="AU14" i="9" s="1"/>
  <c r="AT14" i="9"/>
  <c r="R15" i="7"/>
  <c r="AJ14" i="9" s="1"/>
  <c r="O15" i="7"/>
  <c r="AA14" i="9" s="1"/>
  <c r="N15" i="7"/>
  <c r="Z14" i="9" s="1"/>
  <c r="J15" i="7"/>
  <c r="P14" i="9" s="1"/>
  <c r="G15" i="7"/>
  <c r="G14" i="9" s="1"/>
  <c r="F15" i="7"/>
  <c r="F14" i="9" s="1"/>
  <c r="A15" i="7"/>
  <c r="AA14" i="7"/>
  <c r="BE13" i="9" s="1"/>
  <c r="Z14" i="7"/>
  <c r="BD13" i="9" s="1"/>
  <c r="V14" i="7"/>
  <c r="AT13" i="9" s="1"/>
  <c r="S14" i="7"/>
  <c r="AK13" i="9" s="1"/>
  <c r="R14" i="7"/>
  <c r="AJ13" i="9" s="1"/>
  <c r="N14" i="7"/>
  <c r="Z13" i="9" s="1"/>
  <c r="K14" i="7"/>
  <c r="Q13" i="9" s="1"/>
  <c r="J14" i="7"/>
  <c r="P13" i="9" s="1"/>
  <c r="F14" i="7"/>
  <c r="F13" i="9" s="1"/>
  <c r="A14" i="7"/>
  <c r="Z13" i="7"/>
  <c r="BD12" i="9" s="1"/>
  <c r="W13" i="7"/>
  <c r="AU12" i="9" s="1"/>
  <c r="V13" i="7"/>
  <c r="AT12" i="9" s="1"/>
  <c r="R13" i="7"/>
  <c r="AJ12" i="9" s="1"/>
  <c r="O13" i="7"/>
  <c r="AA12" i="9" s="1"/>
  <c r="N13" i="7"/>
  <c r="Z12" i="9" s="1"/>
  <c r="J13" i="7"/>
  <c r="P12" i="9" s="1"/>
  <c r="G13" i="7"/>
  <c r="G12" i="9" s="1"/>
  <c r="F13" i="7"/>
  <c r="F12" i="9" s="1"/>
  <c r="A13" i="7"/>
  <c r="AA12" i="7"/>
  <c r="BE11" i="9" s="1"/>
  <c r="Z12" i="7"/>
  <c r="BD11" i="9" s="1"/>
  <c r="V12" i="7"/>
  <c r="AT11" i="9" s="1"/>
  <c r="S12" i="7"/>
  <c r="AK11" i="9" s="1"/>
  <c r="R12" i="7"/>
  <c r="AJ11" i="9" s="1"/>
  <c r="N12" i="7"/>
  <c r="Z11" i="9" s="1"/>
  <c r="K12" i="7"/>
  <c r="Q11" i="9" s="1"/>
  <c r="J12" i="7"/>
  <c r="P11" i="9" s="1"/>
  <c r="F12" i="7"/>
  <c r="F11" i="9" s="1"/>
  <c r="A12" i="7"/>
  <c r="Z11" i="7"/>
  <c r="BD10" i="9" s="1"/>
  <c r="W11" i="7"/>
  <c r="AU10" i="9" s="1"/>
  <c r="V11" i="7"/>
  <c r="AT10" i="9" s="1"/>
  <c r="R11" i="7"/>
  <c r="AJ10" i="9" s="1"/>
  <c r="O11" i="7"/>
  <c r="AA10" i="9" s="1"/>
  <c r="N11" i="7"/>
  <c r="Z10" i="9" s="1"/>
  <c r="J11" i="7"/>
  <c r="P10" i="9" s="1"/>
  <c r="G11" i="7"/>
  <c r="G10" i="9" s="1"/>
  <c r="F11" i="7"/>
  <c r="F10" i="9" s="1"/>
  <c r="A11" i="7"/>
  <c r="AA10" i="7"/>
  <c r="BE9" i="9" s="1"/>
  <c r="Z10" i="7"/>
  <c r="BD9" i="9" s="1"/>
  <c r="V10" i="7"/>
  <c r="AT9" i="9" s="1"/>
  <c r="S10" i="7"/>
  <c r="AK9" i="9" s="1"/>
  <c r="R10" i="7"/>
  <c r="AJ9" i="9" s="1"/>
  <c r="N10" i="7"/>
  <c r="Z9" i="9" s="1"/>
  <c r="K10" i="7"/>
  <c r="Q9" i="9" s="1"/>
  <c r="J10" i="7"/>
  <c r="P9" i="9" s="1"/>
  <c r="F10" i="7"/>
  <c r="F9" i="9" s="1"/>
  <c r="A10" i="7"/>
  <c r="Z9" i="7"/>
  <c r="BD8" i="9" s="1"/>
  <c r="W9" i="7"/>
  <c r="AU8" i="9" s="1"/>
  <c r="V9" i="7"/>
  <c r="AT8" i="9" s="1"/>
  <c r="R9" i="7"/>
  <c r="AJ8" i="9" s="1"/>
  <c r="O9" i="7"/>
  <c r="AA8" i="9" s="1"/>
  <c r="N9" i="7"/>
  <c r="Z8" i="9" s="1"/>
  <c r="J9" i="7"/>
  <c r="P8" i="9" s="1"/>
  <c r="G9" i="7"/>
  <c r="G8" i="9" s="1"/>
  <c r="F9" i="7"/>
  <c r="F8" i="9" s="1"/>
  <c r="A9" i="7"/>
  <c r="AA8" i="7"/>
  <c r="BE7" i="9" s="1"/>
  <c r="Z8" i="7"/>
  <c r="BD7" i="9" s="1"/>
  <c r="V8" i="7"/>
  <c r="AT7" i="9" s="1"/>
  <c r="S8" i="7"/>
  <c r="AK7" i="9" s="1"/>
  <c r="R8" i="7"/>
  <c r="AJ7" i="9" s="1"/>
  <c r="N8" i="7"/>
  <c r="Z7" i="9" s="1"/>
  <c r="K8" i="7"/>
  <c r="Q7" i="9" s="1"/>
  <c r="J8" i="7"/>
  <c r="P7" i="9" s="1"/>
  <c r="F8" i="7"/>
  <c r="F7" i="9" s="1"/>
  <c r="A8" i="7"/>
  <c r="Z7" i="7"/>
  <c r="BD6" i="9" s="1"/>
  <c r="W7" i="7"/>
  <c r="AU6" i="9" s="1"/>
  <c r="V7" i="7"/>
  <c r="AT6" i="9" s="1"/>
  <c r="R7" i="7"/>
  <c r="AJ6" i="9" s="1"/>
  <c r="O7" i="7"/>
  <c r="AA6" i="9" s="1"/>
  <c r="N7" i="7"/>
  <c r="Z6" i="9" s="1"/>
  <c r="J7" i="7"/>
  <c r="P6" i="9" s="1"/>
  <c r="G7" i="7"/>
  <c r="G6" i="9" s="1"/>
  <c r="F7" i="7"/>
  <c r="F6" i="9" s="1"/>
  <c r="A7" i="7"/>
  <c r="AA6" i="7"/>
  <c r="BE5" i="9" s="1"/>
  <c r="Z6" i="7"/>
  <c r="BD5" i="9" s="1"/>
  <c r="V6" i="7"/>
  <c r="AT5" i="9" s="1"/>
  <c r="S6" i="7"/>
  <c r="AK5" i="9" s="1"/>
  <c r="R6" i="7"/>
  <c r="AJ5" i="9" s="1"/>
  <c r="N6" i="7"/>
  <c r="Z5" i="9" s="1"/>
  <c r="K6" i="7"/>
  <c r="Q5" i="9" s="1"/>
  <c r="J6" i="7"/>
  <c r="P5" i="9" s="1"/>
  <c r="F6" i="7"/>
  <c r="F5" i="9" s="1"/>
  <c r="A6" i="7"/>
  <c r="Z5" i="7"/>
  <c r="BD4" i="9" s="1"/>
  <c r="W5" i="7"/>
  <c r="AU4" i="9" s="1"/>
  <c r="V5" i="7"/>
  <c r="AT4" i="9" s="1"/>
  <c r="R5" i="7"/>
  <c r="AJ4" i="9" s="1"/>
  <c r="O5" i="7"/>
  <c r="AA4" i="9" s="1"/>
  <c r="N5" i="7"/>
  <c r="Z4" i="9" s="1"/>
  <c r="J5" i="7"/>
  <c r="P4" i="9" s="1"/>
  <c r="G5" i="7"/>
  <c r="G4" i="9" s="1"/>
  <c r="F5" i="7"/>
  <c r="F4" i="9" s="1"/>
  <c r="A5" i="7"/>
  <c r="AA4" i="7"/>
  <c r="BE3" i="9" s="1"/>
  <c r="Z4" i="7"/>
  <c r="BD3" i="9" s="1"/>
  <c r="V4" i="7"/>
  <c r="AT3" i="9" s="1"/>
  <c r="S4" i="7"/>
  <c r="AK3" i="9" s="1"/>
  <c r="R4" i="7"/>
  <c r="AJ3" i="9" s="1"/>
  <c r="N4" i="7"/>
  <c r="Z3" i="9" s="1"/>
  <c r="K4" i="7"/>
  <c r="Q3" i="9" s="1"/>
  <c r="J4" i="7"/>
  <c r="P3" i="9" s="1"/>
  <c r="F4" i="7"/>
  <c r="F3" i="9" s="1"/>
  <c r="A4" i="7"/>
  <c r="Z3" i="7"/>
  <c r="BD2" i="9" s="1"/>
  <c r="W3" i="7"/>
  <c r="AU2" i="9" s="1"/>
  <c r="V3" i="7"/>
  <c r="AT2" i="9" s="1"/>
  <c r="R3" i="7"/>
  <c r="AJ2" i="9" s="1"/>
  <c r="O3" i="7"/>
  <c r="AA2" i="9" s="1"/>
  <c r="N3" i="7"/>
  <c r="Z2" i="9" s="1"/>
  <c r="J3" i="7"/>
  <c r="P2" i="9" s="1"/>
  <c r="G3" i="7"/>
  <c r="G2" i="9" s="1"/>
  <c r="F3" i="7"/>
  <c r="F2" i="9" s="1"/>
  <c r="A3" i="7"/>
  <c r="AA94" i="6"/>
  <c r="BB93" i="9" s="1"/>
  <c r="Z94" i="6"/>
  <c r="BA93" i="9" s="1"/>
  <c r="V94" i="6"/>
  <c r="AQ93" i="9" s="1"/>
  <c r="S94" i="6"/>
  <c r="AH93" i="9" s="1"/>
  <c r="R94" i="6"/>
  <c r="AG93" i="9" s="1"/>
  <c r="N94" i="6"/>
  <c r="W93" i="9" s="1"/>
  <c r="K94" i="6"/>
  <c r="N93" i="9" s="1"/>
  <c r="J94" i="6"/>
  <c r="M93" i="9" s="1"/>
  <c r="F94" i="6"/>
  <c r="C93" i="9" s="1"/>
  <c r="A94" i="6"/>
  <c r="Z93" i="6"/>
  <c r="BA92" i="9" s="1"/>
  <c r="W93" i="6"/>
  <c r="AR92" i="9" s="1"/>
  <c r="V93" i="6"/>
  <c r="AQ92" i="9" s="1"/>
  <c r="R93" i="6"/>
  <c r="AG92" i="9" s="1"/>
  <c r="O93" i="6"/>
  <c r="X92" i="9" s="1"/>
  <c r="N93" i="6"/>
  <c r="W92" i="9" s="1"/>
  <c r="J93" i="6"/>
  <c r="M92" i="9" s="1"/>
  <c r="G93" i="6"/>
  <c r="D92" i="9" s="1"/>
  <c r="F93" i="6"/>
  <c r="C92" i="9" s="1"/>
  <c r="A93" i="6"/>
  <c r="AA92" i="6"/>
  <c r="BB91" i="9" s="1"/>
  <c r="Z92" i="6"/>
  <c r="BA91" i="9" s="1"/>
  <c r="V92" i="6"/>
  <c r="AQ91" i="9" s="1"/>
  <c r="S92" i="6"/>
  <c r="AH91" i="9" s="1"/>
  <c r="R92" i="6"/>
  <c r="AG91" i="9" s="1"/>
  <c r="N92" i="6"/>
  <c r="W91" i="9" s="1"/>
  <c r="K92" i="6"/>
  <c r="N91" i="9" s="1"/>
  <c r="J92" i="6"/>
  <c r="M91" i="9" s="1"/>
  <c r="F92" i="6"/>
  <c r="C91" i="9" s="1"/>
  <c r="A92" i="6"/>
  <c r="Z91" i="6"/>
  <c r="BA90" i="9" s="1"/>
  <c r="W91" i="6"/>
  <c r="AR90" i="9" s="1"/>
  <c r="V91" i="6"/>
  <c r="AQ90" i="9" s="1"/>
  <c r="R91" i="6"/>
  <c r="AG90" i="9" s="1"/>
  <c r="O91" i="6"/>
  <c r="X90" i="9" s="1"/>
  <c r="N91" i="6"/>
  <c r="W90" i="9" s="1"/>
  <c r="J91" i="6"/>
  <c r="M90" i="9" s="1"/>
  <c r="G91" i="6"/>
  <c r="D90" i="9" s="1"/>
  <c r="F91" i="6"/>
  <c r="C90" i="9" s="1"/>
  <c r="A91" i="6"/>
  <c r="AA90" i="6"/>
  <c r="BB89" i="9" s="1"/>
  <c r="Z90" i="6"/>
  <c r="BA89" i="9" s="1"/>
  <c r="V90" i="6"/>
  <c r="AQ89" i="9" s="1"/>
  <c r="S90" i="6"/>
  <c r="AH89" i="9" s="1"/>
  <c r="R90" i="6"/>
  <c r="AG89" i="9" s="1"/>
  <c r="N90" i="6"/>
  <c r="W89" i="9" s="1"/>
  <c r="K90" i="6"/>
  <c r="N89" i="9" s="1"/>
  <c r="J90" i="6"/>
  <c r="M89" i="9" s="1"/>
  <c r="F90" i="6"/>
  <c r="C89" i="9" s="1"/>
  <c r="A90" i="6"/>
  <c r="Z89" i="6"/>
  <c r="BA88" i="9" s="1"/>
  <c r="W89" i="6"/>
  <c r="AR88" i="9" s="1"/>
  <c r="V89" i="6"/>
  <c r="AQ88" i="9" s="1"/>
  <c r="R89" i="6"/>
  <c r="AG88" i="9" s="1"/>
  <c r="O89" i="6"/>
  <c r="X88" i="9" s="1"/>
  <c r="N89" i="6"/>
  <c r="W88" i="9" s="1"/>
  <c r="J89" i="6"/>
  <c r="M88" i="9" s="1"/>
  <c r="G89" i="6"/>
  <c r="D88" i="9" s="1"/>
  <c r="F89" i="6"/>
  <c r="C88" i="9" s="1"/>
  <c r="A89" i="6"/>
  <c r="AA88" i="6"/>
  <c r="BB87" i="9" s="1"/>
  <c r="Z88" i="6"/>
  <c r="BA87" i="9" s="1"/>
  <c r="V88" i="6"/>
  <c r="AQ87" i="9" s="1"/>
  <c r="S88" i="6"/>
  <c r="AH87" i="9" s="1"/>
  <c r="R88" i="6"/>
  <c r="AG87" i="9" s="1"/>
  <c r="N88" i="6"/>
  <c r="W87" i="9" s="1"/>
  <c r="K88" i="6"/>
  <c r="N87" i="9" s="1"/>
  <c r="J88" i="6"/>
  <c r="M87" i="9" s="1"/>
  <c r="F88" i="6"/>
  <c r="C87" i="9" s="1"/>
  <c r="A88" i="6"/>
  <c r="Z87" i="6"/>
  <c r="BA86" i="9" s="1"/>
  <c r="W87" i="6"/>
  <c r="AR86" i="9" s="1"/>
  <c r="V87" i="6"/>
  <c r="AQ86" i="9" s="1"/>
  <c r="R87" i="6"/>
  <c r="AG86" i="9" s="1"/>
  <c r="O87" i="6"/>
  <c r="X86" i="9" s="1"/>
  <c r="N87" i="6"/>
  <c r="W86" i="9" s="1"/>
  <c r="J87" i="6"/>
  <c r="M86" i="9" s="1"/>
  <c r="G87" i="6"/>
  <c r="D86" i="9" s="1"/>
  <c r="F87" i="6"/>
  <c r="C86" i="9" s="1"/>
  <c r="A87" i="6"/>
  <c r="AA86" i="6"/>
  <c r="BB85" i="9" s="1"/>
  <c r="Z86" i="6"/>
  <c r="BA85" i="9" s="1"/>
  <c r="V86" i="6"/>
  <c r="AQ85" i="9" s="1"/>
  <c r="S86" i="6"/>
  <c r="AH85" i="9" s="1"/>
  <c r="R86" i="6"/>
  <c r="AG85" i="9" s="1"/>
  <c r="N86" i="6"/>
  <c r="W85" i="9" s="1"/>
  <c r="K86" i="6"/>
  <c r="N85" i="9" s="1"/>
  <c r="J86" i="6"/>
  <c r="M85" i="9" s="1"/>
  <c r="F86" i="6"/>
  <c r="C85" i="9" s="1"/>
  <c r="A86" i="6"/>
  <c r="Z85" i="6"/>
  <c r="BA84" i="9" s="1"/>
  <c r="W85" i="6"/>
  <c r="AR84" i="9" s="1"/>
  <c r="V85" i="6"/>
  <c r="AQ84" i="9" s="1"/>
  <c r="R85" i="6"/>
  <c r="AG84" i="9" s="1"/>
  <c r="O85" i="6"/>
  <c r="X84" i="9" s="1"/>
  <c r="N85" i="6"/>
  <c r="W84" i="9" s="1"/>
  <c r="J85" i="6"/>
  <c r="M84" i="9" s="1"/>
  <c r="G85" i="6"/>
  <c r="D84" i="9" s="1"/>
  <c r="F85" i="6"/>
  <c r="C84" i="9" s="1"/>
  <c r="A85" i="6"/>
  <c r="AA84" i="6"/>
  <c r="BB83" i="9" s="1"/>
  <c r="Z84" i="6"/>
  <c r="BA83" i="9" s="1"/>
  <c r="V84" i="6"/>
  <c r="AQ83" i="9" s="1"/>
  <c r="S84" i="6"/>
  <c r="AH83" i="9" s="1"/>
  <c r="R84" i="6"/>
  <c r="AG83" i="9" s="1"/>
  <c r="N84" i="6"/>
  <c r="W83" i="9" s="1"/>
  <c r="K84" i="6"/>
  <c r="N83" i="9" s="1"/>
  <c r="J84" i="6"/>
  <c r="M83" i="9" s="1"/>
  <c r="F84" i="6"/>
  <c r="C83" i="9" s="1"/>
  <c r="C84" i="6"/>
  <c r="O84" i="6" s="1"/>
  <c r="A84" i="6"/>
  <c r="AA83" i="6"/>
  <c r="BB82" i="9" s="1"/>
  <c r="Z83" i="6"/>
  <c r="BA82" i="9" s="1"/>
  <c r="V83" i="6"/>
  <c r="AQ82" i="9" s="1"/>
  <c r="S83" i="6"/>
  <c r="AH82" i="9" s="1"/>
  <c r="R83" i="6"/>
  <c r="AG82" i="9" s="1"/>
  <c r="N83" i="6"/>
  <c r="W82" i="9" s="1"/>
  <c r="K83" i="6"/>
  <c r="N82" i="9" s="1"/>
  <c r="J83" i="6"/>
  <c r="M82" i="9" s="1"/>
  <c r="F83" i="6"/>
  <c r="C82" i="9" s="1"/>
  <c r="C83" i="6"/>
  <c r="O83" i="6" s="1"/>
  <c r="A83" i="6"/>
  <c r="AA82" i="6"/>
  <c r="BB81" i="9" s="1"/>
  <c r="Z82" i="6"/>
  <c r="BA81" i="9" s="1"/>
  <c r="V82" i="6"/>
  <c r="AQ81" i="9" s="1"/>
  <c r="S82" i="6"/>
  <c r="AH81" i="9" s="1"/>
  <c r="R82" i="6"/>
  <c r="AG81" i="9" s="1"/>
  <c r="N82" i="6"/>
  <c r="W81" i="9" s="1"/>
  <c r="K82" i="6"/>
  <c r="N81" i="9" s="1"/>
  <c r="J82" i="6"/>
  <c r="M81" i="9" s="1"/>
  <c r="F82" i="6"/>
  <c r="C81" i="9" s="1"/>
  <c r="C82" i="6"/>
  <c r="O82" i="6" s="1"/>
  <c r="A82" i="6"/>
  <c r="AA81" i="6"/>
  <c r="BB80" i="9" s="1"/>
  <c r="Z81" i="6"/>
  <c r="BA80" i="9" s="1"/>
  <c r="V81" i="6"/>
  <c r="AQ80" i="9" s="1"/>
  <c r="S81" i="6"/>
  <c r="AH80" i="9" s="1"/>
  <c r="R81" i="6"/>
  <c r="AG80" i="9" s="1"/>
  <c r="N81" i="6"/>
  <c r="W80" i="9" s="1"/>
  <c r="K81" i="6"/>
  <c r="N80" i="9" s="1"/>
  <c r="J81" i="6"/>
  <c r="M80" i="9" s="1"/>
  <c r="F81" i="6"/>
  <c r="C80" i="9" s="1"/>
  <c r="C81" i="6"/>
  <c r="O81" i="6" s="1"/>
  <c r="A81" i="6"/>
  <c r="AA80" i="6"/>
  <c r="BB79" i="9" s="1"/>
  <c r="Z80" i="6"/>
  <c r="BA79" i="9" s="1"/>
  <c r="V80" i="6"/>
  <c r="AQ79" i="9" s="1"/>
  <c r="S80" i="6"/>
  <c r="AH79" i="9" s="1"/>
  <c r="R80" i="6"/>
  <c r="AG79" i="9" s="1"/>
  <c r="N80" i="6"/>
  <c r="W79" i="9" s="1"/>
  <c r="K80" i="6"/>
  <c r="N79" i="9" s="1"/>
  <c r="J80" i="6"/>
  <c r="M79" i="9" s="1"/>
  <c r="F80" i="6"/>
  <c r="C79" i="9" s="1"/>
  <c r="C80" i="6"/>
  <c r="O80" i="6" s="1"/>
  <c r="A80" i="6"/>
  <c r="AA79" i="6"/>
  <c r="BB78" i="9" s="1"/>
  <c r="Z79" i="6"/>
  <c r="BA78" i="9" s="1"/>
  <c r="V79" i="6"/>
  <c r="AQ78" i="9" s="1"/>
  <c r="S79" i="6"/>
  <c r="AH78" i="9" s="1"/>
  <c r="R79" i="6"/>
  <c r="AG78" i="9" s="1"/>
  <c r="N79" i="6"/>
  <c r="W78" i="9" s="1"/>
  <c r="K79" i="6"/>
  <c r="N78" i="9" s="1"/>
  <c r="J79" i="6"/>
  <c r="M78" i="9" s="1"/>
  <c r="F79" i="6"/>
  <c r="C78" i="9" s="1"/>
  <c r="C79" i="6"/>
  <c r="O79" i="6" s="1"/>
  <c r="A79" i="6"/>
  <c r="AA78" i="6"/>
  <c r="BB77" i="9" s="1"/>
  <c r="Z78" i="6"/>
  <c r="BA77" i="9" s="1"/>
  <c r="V78" i="6"/>
  <c r="AQ77" i="9" s="1"/>
  <c r="S78" i="6"/>
  <c r="AH77" i="9" s="1"/>
  <c r="R78" i="6"/>
  <c r="AG77" i="9" s="1"/>
  <c r="N78" i="6"/>
  <c r="W77" i="9" s="1"/>
  <c r="K78" i="6"/>
  <c r="N77" i="9" s="1"/>
  <c r="J78" i="6"/>
  <c r="M77" i="9" s="1"/>
  <c r="F78" i="6"/>
  <c r="C77" i="9" s="1"/>
  <c r="A78" i="6"/>
  <c r="Z77" i="6"/>
  <c r="BA76" i="9" s="1"/>
  <c r="W77" i="6"/>
  <c r="AR76" i="9" s="1"/>
  <c r="V77" i="6"/>
  <c r="AQ76" i="9" s="1"/>
  <c r="R77" i="6"/>
  <c r="AG76" i="9" s="1"/>
  <c r="O77" i="6"/>
  <c r="X76" i="9" s="1"/>
  <c r="N77" i="6"/>
  <c r="W76" i="9" s="1"/>
  <c r="J77" i="6"/>
  <c r="M76" i="9" s="1"/>
  <c r="G77" i="6"/>
  <c r="D76" i="9" s="1"/>
  <c r="F77" i="6"/>
  <c r="C76" i="9" s="1"/>
  <c r="A77" i="6"/>
  <c r="AA76" i="6"/>
  <c r="BB75" i="9" s="1"/>
  <c r="Z76" i="6"/>
  <c r="BA75" i="9" s="1"/>
  <c r="V76" i="6"/>
  <c r="AQ75" i="9" s="1"/>
  <c r="S76" i="6"/>
  <c r="AH75" i="9" s="1"/>
  <c r="R76" i="6"/>
  <c r="AG75" i="9" s="1"/>
  <c r="N76" i="6"/>
  <c r="W75" i="9" s="1"/>
  <c r="K76" i="6"/>
  <c r="N75" i="9" s="1"/>
  <c r="J76" i="6"/>
  <c r="M75" i="9" s="1"/>
  <c r="F76" i="6"/>
  <c r="C75" i="9" s="1"/>
  <c r="A76" i="6"/>
  <c r="Z75" i="6"/>
  <c r="BA74" i="9" s="1"/>
  <c r="W75" i="6"/>
  <c r="AR74" i="9" s="1"/>
  <c r="V75" i="6"/>
  <c r="AQ74" i="9" s="1"/>
  <c r="R75" i="6"/>
  <c r="AG74" i="9" s="1"/>
  <c r="O75" i="6"/>
  <c r="X74" i="9" s="1"/>
  <c r="N75" i="6"/>
  <c r="W74" i="9" s="1"/>
  <c r="J75" i="6"/>
  <c r="M74" i="9" s="1"/>
  <c r="G75" i="6"/>
  <c r="D74" i="9" s="1"/>
  <c r="F75" i="6"/>
  <c r="C74" i="9" s="1"/>
  <c r="A75" i="6"/>
  <c r="AA74" i="6"/>
  <c r="BB73" i="9" s="1"/>
  <c r="Z74" i="6"/>
  <c r="BA73" i="9" s="1"/>
  <c r="V74" i="6"/>
  <c r="AQ73" i="9" s="1"/>
  <c r="S74" i="6"/>
  <c r="AH73" i="9" s="1"/>
  <c r="R74" i="6"/>
  <c r="AG73" i="9" s="1"/>
  <c r="N74" i="6"/>
  <c r="W73" i="9" s="1"/>
  <c r="K74" i="6"/>
  <c r="N73" i="9" s="1"/>
  <c r="J74" i="6"/>
  <c r="M73" i="9" s="1"/>
  <c r="F74" i="6"/>
  <c r="C73" i="9" s="1"/>
  <c r="A74" i="6"/>
  <c r="Z73" i="6"/>
  <c r="BA72" i="9" s="1"/>
  <c r="W73" i="6"/>
  <c r="AR72" i="9" s="1"/>
  <c r="V73" i="6"/>
  <c r="AQ72" i="9" s="1"/>
  <c r="R73" i="6"/>
  <c r="AG72" i="9" s="1"/>
  <c r="O73" i="6"/>
  <c r="X72" i="9" s="1"/>
  <c r="N73" i="6"/>
  <c r="W72" i="9" s="1"/>
  <c r="J73" i="6"/>
  <c r="M72" i="9" s="1"/>
  <c r="G73" i="6"/>
  <c r="D72" i="9" s="1"/>
  <c r="F73" i="6"/>
  <c r="C72" i="9" s="1"/>
  <c r="A73" i="6"/>
  <c r="AA72" i="6"/>
  <c r="BB71" i="9" s="1"/>
  <c r="Z72" i="6"/>
  <c r="BA71" i="9" s="1"/>
  <c r="V72" i="6"/>
  <c r="AQ71" i="9" s="1"/>
  <c r="S72" i="6"/>
  <c r="AH71" i="9" s="1"/>
  <c r="R72" i="6"/>
  <c r="AG71" i="9" s="1"/>
  <c r="N72" i="6"/>
  <c r="W71" i="9" s="1"/>
  <c r="K72" i="6"/>
  <c r="N71" i="9" s="1"/>
  <c r="J72" i="6"/>
  <c r="M71" i="9" s="1"/>
  <c r="F72" i="6"/>
  <c r="C71" i="9" s="1"/>
  <c r="A72" i="6"/>
  <c r="Z71" i="6"/>
  <c r="BA70" i="9" s="1"/>
  <c r="W71" i="6"/>
  <c r="AR70" i="9" s="1"/>
  <c r="V71" i="6"/>
  <c r="AQ70" i="9" s="1"/>
  <c r="R71" i="6"/>
  <c r="AG70" i="9" s="1"/>
  <c r="O71" i="6"/>
  <c r="X70" i="9" s="1"/>
  <c r="N71" i="6"/>
  <c r="W70" i="9" s="1"/>
  <c r="J71" i="6"/>
  <c r="M70" i="9" s="1"/>
  <c r="G71" i="6"/>
  <c r="D70" i="9" s="1"/>
  <c r="F71" i="6"/>
  <c r="C70" i="9" s="1"/>
  <c r="A71" i="6"/>
  <c r="AA70" i="6"/>
  <c r="BB69" i="9" s="1"/>
  <c r="Z70" i="6"/>
  <c r="BA69" i="9" s="1"/>
  <c r="V70" i="6"/>
  <c r="AQ69" i="9" s="1"/>
  <c r="S70" i="6"/>
  <c r="AH69" i="9" s="1"/>
  <c r="R70" i="6"/>
  <c r="AG69" i="9" s="1"/>
  <c r="N70" i="6"/>
  <c r="W69" i="9" s="1"/>
  <c r="K70" i="6"/>
  <c r="N69" i="9" s="1"/>
  <c r="J70" i="6"/>
  <c r="M69" i="9" s="1"/>
  <c r="F70" i="6"/>
  <c r="C69" i="9" s="1"/>
  <c r="A70" i="6"/>
  <c r="Z69" i="6"/>
  <c r="BA68" i="9" s="1"/>
  <c r="W69" i="6"/>
  <c r="AR68" i="9" s="1"/>
  <c r="V69" i="6"/>
  <c r="AQ68" i="9" s="1"/>
  <c r="R69" i="6"/>
  <c r="AG68" i="9" s="1"/>
  <c r="O69" i="6"/>
  <c r="X68" i="9" s="1"/>
  <c r="N69" i="6"/>
  <c r="W68" i="9" s="1"/>
  <c r="J69" i="6"/>
  <c r="M68" i="9" s="1"/>
  <c r="G69" i="6"/>
  <c r="D68" i="9" s="1"/>
  <c r="F69" i="6"/>
  <c r="C68" i="9" s="1"/>
  <c r="A69" i="6"/>
  <c r="AA68" i="6"/>
  <c r="BB67" i="9" s="1"/>
  <c r="Z68" i="6"/>
  <c r="BA67" i="9" s="1"/>
  <c r="V68" i="6"/>
  <c r="AQ67" i="9" s="1"/>
  <c r="S68" i="6"/>
  <c r="AH67" i="9" s="1"/>
  <c r="R68" i="6"/>
  <c r="AG67" i="9" s="1"/>
  <c r="N68" i="6"/>
  <c r="W67" i="9" s="1"/>
  <c r="K68" i="6"/>
  <c r="N67" i="9" s="1"/>
  <c r="J68" i="6"/>
  <c r="M67" i="9" s="1"/>
  <c r="F68" i="6"/>
  <c r="C67" i="9" s="1"/>
  <c r="A68" i="6"/>
  <c r="Z67" i="6"/>
  <c r="BA66" i="9" s="1"/>
  <c r="W67" i="6"/>
  <c r="AR66" i="9" s="1"/>
  <c r="V67" i="6"/>
  <c r="AQ66" i="9" s="1"/>
  <c r="R67" i="6"/>
  <c r="AG66" i="9" s="1"/>
  <c r="O67" i="6"/>
  <c r="X66" i="9" s="1"/>
  <c r="N67" i="6"/>
  <c r="W66" i="9" s="1"/>
  <c r="J67" i="6"/>
  <c r="M66" i="9" s="1"/>
  <c r="G67" i="6"/>
  <c r="D66" i="9" s="1"/>
  <c r="F67" i="6"/>
  <c r="C66" i="9" s="1"/>
  <c r="A67" i="6"/>
  <c r="AA66" i="6"/>
  <c r="BB65" i="9" s="1"/>
  <c r="Z66" i="6"/>
  <c r="BA65" i="9" s="1"/>
  <c r="V66" i="6"/>
  <c r="AQ65" i="9" s="1"/>
  <c r="S66" i="6"/>
  <c r="AH65" i="9" s="1"/>
  <c r="R66" i="6"/>
  <c r="AG65" i="9" s="1"/>
  <c r="N66" i="6"/>
  <c r="W65" i="9" s="1"/>
  <c r="K66" i="6"/>
  <c r="N65" i="9" s="1"/>
  <c r="J66" i="6"/>
  <c r="M65" i="9" s="1"/>
  <c r="F66" i="6"/>
  <c r="C65" i="9" s="1"/>
  <c r="A66" i="6"/>
  <c r="Z65" i="6"/>
  <c r="BA64" i="9" s="1"/>
  <c r="W65" i="6"/>
  <c r="AR64" i="9" s="1"/>
  <c r="V65" i="6"/>
  <c r="AQ64" i="9" s="1"/>
  <c r="R65" i="6"/>
  <c r="AG64" i="9" s="1"/>
  <c r="O65" i="6"/>
  <c r="X64" i="9" s="1"/>
  <c r="N65" i="6"/>
  <c r="W64" i="9" s="1"/>
  <c r="J65" i="6"/>
  <c r="M64" i="9" s="1"/>
  <c r="G65" i="6"/>
  <c r="D64" i="9" s="1"/>
  <c r="F65" i="6"/>
  <c r="C64" i="9" s="1"/>
  <c r="A65" i="6"/>
  <c r="AA64" i="6"/>
  <c r="BB63" i="9" s="1"/>
  <c r="Z64" i="6"/>
  <c r="BA63" i="9" s="1"/>
  <c r="V64" i="6"/>
  <c r="AQ63" i="9" s="1"/>
  <c r="S64" i="6"/>
  <c r="AH63" i="9" s="1"/>
  <c r="R64" i="6"/>
  <c r="AG63" i="9" s="1"/>
  <c r="N64" i="6"/>
  <c r="W63" i="9" s="1"/>
  <c r="K64" i="6"/>
  <c r="N63" i="9" s="1"/>
  <c r="J64" i="6"/>
  <c r="M63" i="9" s="1"/>
  <c r="F64" i="6"/>
  <c r="C63" i="9" s="1"/>
  <c r="A64" i="6"/>
  <c r="Z63" i="6"/>
  <c r="BA62" i="9" s="1"/>
  <c r="W63" i="6"/>
  <c r="AR62" i="9" s="1"/>
  <c r="V63" i="6"/>
  <c r="AQ62" i="9" s="1"/>
  <c r="R63" i="6"/>
  <c r="AG62" i="9" s="1"/>
  <c r="O63" i="6"/>
  <c r="X62" i="9" s="1"/>
  <c r="N63" i="6"/>
  <c r="W62" i="9" s="1"/>
  <c r="J63" i="6"/>
  <c r="M62" i="9" s="1"/>
  <c r="G63" i="6"/>
  <c r="D62" i="9" s="1"/>
  <c r="F63" i="6"/>
  <c r="C62" i="9" s="1"/>
  <c r="A63" i="6"/>
  <c r="AA62" i="6"/>
  <c r="BB61" i="9" s="1"/>
  <c r="Z62" i="6"/>
  <c r="BA61" i="9" s="1"/>
  <c r="V62" i="6"/>
  <c r="AQ61" i="9" s="1"/>
  <c r="S62" i="6"/>
  <c r="AH61" i="9" s="1"/>
  <c r="R62" i="6"/>
  <c r="AG61" i="9" s="1"/>
  <c r="N62" i="6"/>
  <c r="W61" i="9" s="1"/>
  <c r="K62" i="6"/>
  <c r="N61" i="9" s="1"/>
  <c r="J62" i="6"/>
  <c r="M61" i="9" s="1"/>
  <c r="F62" i="6"/>
  <c r="C61" i="9" s="1"/>
  <c r="A62" i="6"/>
  <c r="Z61" i="6"/>
  <c r="BA60" i="9" s="1"/>
  <c r="W61" i="6"/>
  <c r="AR60" i="9" s="1"/>
  <c r="V61" i="6"/>
  <c r="AQ60" i="9" s="1"/>
  <c r="R61" i="6"/>
  <c r="AG60" i="9" s="1"/>
  <c r="O61" i="6"/>
  <c r="X60" i="9" s="1"/>
  <c r="N61" i="6"/>
  <c r="W60" i="9" s="1"/>
  <c r="J61" i="6"/>
  <c r="M60" i="9" s="1"/>
  <c r="G61" i="6"/>
  <c r="D60" i="9" s="1"/>
  <c r="F61" i="6"/>
  <c r="C60" i="9" s="1"/>
  <c r="A61" i="6"/>
  <c r="AA60" i="6"/>
  <c r="BB59" i="9" s="1"/>
  <c r="Z60" i="6"/>
  <c r="BA59" i="9" s="1"/>
  <c r="V60" i="6"/>
  <c r="AQ59" i="9" s="1"/>
  <c r="S60" i="6"/>
  <c r="AH59" i="9" s="1"/>
  <c r="R60" i="6"/>
  <c r="AG59" i="9" s="1"/>
  <c r="N60" i="6"/>
  <c r="W59" i="9" s="1"/>
  <c r="K60" i="6"/>
  <c r="N59" i="9" s="1"/>
  <c r="J60" i="6"/>
  <c r="M59" i="9" s="1"/>
  <c r="F60" i="6"/>
  <c r="C59" i="9" s="1"/>
  <c r="A60" i="6"/>
  <c r="Z59" i="6"/>
  <c r="BA58" i="9" s="1"/>
  <c r="W59" i="6"/>
  <c r="AR58" i="9" s="1"/>
  <c r="V59" i="6"/>
  <c r="AQ58" i="9" s="1"/>
  <c r="R59" i="6"/>
  <c r="AG58" i="9" s="1"/>
  <c r="O59" i="6"/>
  <c r="X58" i="9" s="1"/>
  <c r="N59" i="6"/>
  <c r="W58" i="9" s="1"/>
  <c r="J59" i="6"/>
  <c r="M58" i="9" s="1"/>
  <c r="G59" i="6"/>
  <c r="D58" i="9" s="1"/>
  <c r="F59" i="6"/>
  <c r="C58" i="9" s="1"/>
  <c r="D59" i="6"/>
  <c r="A59" i="6"/>
  <c r="Z58" i="6"/>
  <c r="BA57" i="9" s="1"/>
  <c r="W58" i="6"/>
  <c r="AR57" i="9" s="1"/>
  <c r="V58" i="6"/>
  <c r="AQ57" i="9" s="1"/>
  <c r="R58" i="6"/>
  <c r="AG57" i="9" s="1"/>
  <c r="O58" i="6"/>
  <c r="X57" i="9" s="1"/>
  <c r="N58" i="6"/>
  <c r="W57" i="9" s="1"/>
  <c r="J58" i="6"/>
  <c r="M57" i="9" s="1"/>
  <c r="G58" i="6"/>
  <c r="D57" i="9" s="1"/>
  <c r="F58" i="6"/>
  <c r="C57" i="9" s="1"/>
  <c r="D58" i="6"/>
  <c r="A58" i="6"/>
  <c r="Z57" i="6"/>
  <c r="BA56" i="9" s="1"/>
  <c r="W57" i="6"/>
  <c r="AR56" i="9" s="1"/>
  <c r="V57" i="6"/>
  <c r="AQ56" i="9" s="1"/>
  <c r="R57" i="6"/>
  <c r="AG56" i="9" s="1"/>
  <c r="O57" i="6"/>
  <c r="X56" i="9" s="1"/>
  <c r="N57" i="6"/>
  <c r="W56" i="9" s="1"/>
  <c r="J57" i="6"/>
  <c r="M56" i="9" s="1"/>
  <c r="G57" i="6"/>
  <c r="D56" i="9" s="1"/>
  <c r="F57" i="6"/>
  <c r="C56" i="9" s="1"/>
  <c r="D57" i="6"/>
  <c r="A57" i="6"/>
  <c r="Z56" i="6"/>
  <c r="BA55" i="9" s="1"/>
  <c r="W56" i="6"/>
  <c r="AR55" i="9" s="1"/>
  <c r="V56" i="6"/>
  <c r="AQ55" i="9" s="1"/>
  <c r="R56" i="6"/>
  <c r="AG55" i="9" s="1"/>
  <c r="O56" i="6"/>
  <c r="X55" i="9" s="1"/>
  <c r="N56" i="6"/>
  <c r="W55" i="9" s="1"/>
  <c r="J56" i="6"/>
  <c r="M55" i="9" s="1"/>
  <c r="G56" i="6"/>
  <c r="D55" i="9" s="1"/>
  <c r="F56" i="6"/>
  <c r="C55" i="9" s="1"/>
  <c r="D56" i="6"/>
  <c r="A56" i="6"/>
  <c r="Z55" i="6"/>
  <c r="BA54" i="9" s="1"/>
  <c r="W55" i="6"/>
  <c r="AR54" i="9" s="1"/>
  <c r="V55" i="6"/>
  <c r="AQ54" i="9" s="1"/>
  <c r="R55" i="6"/>
  <c r="AG54" i="9" s="1"/>
  <c r="O55" i="6"/>
  <c r="X54" i="9" s="1"/>
  <c r="N55" i="6"/>
  <c r="W54" i="9" s="1"/>
  <c r="J55" i="6"/>
  <c r="M54" i="9" s="1"/>
  <c r="G55" i="6"/>
  <c r="D54" i="9" s="1"/>
  <c r="F55" i="6"/>
  <c r="C54" i="9" s="1"/>
  <c r="D55" i="6"/>
  <c r="A55" i="6"/>
  <c r="Z54" i="6"/>
  <c r="BA53" i="9" s="1"/>
  <c r="W54" i="6"/>
  <c r="AR53" i="9" s="1"/>
  <c r="V54" i="6"/>
  <c r="AQ53" i="9" s="1"/>
  <c r="R54" i="6"/>
  <c r="AG53" i="9" s="1"/>
  <c r="O54" i="6"/>
  <c r="X53" i="9" s="1"/>
  <c r="N54" i="6"/>
  <c r="W53" i="9" s="1"/>
  <c r="J54" i="6"/>
  <c r="M53" i="9" s="1"/>
  <c r="G54" i="6"/>
  <c r="D53" i="9" s="1"/>
  <c r="F54" i="6"/>
  <c r="C53" i="9" s="1"/>
  <c r="D54" i="6"/>
  <c r="A54" i="6"/>
  <c r="Z53" i="6"/>
  <c r="BA52" i="9" s="1"/>
  <c r="W53" i="6"/>
  <c r="AR52" i="9" s="1"/>
  <c r="V53" i="6"/>
  <c r="AQ52" i="9" s="1"/>
  <c r="R53" i="6"/>
  <c r="AG52" i="9" s="1"/>
  <c r="O53" i="6"/>
  <c r="X52" i="9" s="1"/>
  <c r="N53" i="6"/>
  <c r="W52" i="9" s="1"/>
  <c r="J53" i="6"/>
  <c r="M52" i="9" s="1"/>
  <c r="G53" i="6"/>
  <c r="D52" i="9" s="1"/>
  <c r="F53" i="6"/>
  <c r="C52" i="9" s="1"/>
  <c r="D53" i="6"/>
  <c r="A53" i="6"/>
  <c r="Z52" i="6"/>
  <c r="BA51" i="9" s="1"/>
  <c r="W52" i="6"/>
  <c r="AR51" i="9" s="1"/>
  <c r="V52" i="6"/>
  <c r="AQ51" i="9" s="1"/>
  <c r="R52" i="6"/>
  <c r="AG51" i="9" s="1"/>
  <c r="O52" i="6"/>
  <c r="X51" i="9" s="1"/>
  <c r="N52" i="6"/>
  <c r="W51" i="9" s="1"/>
  <c r="J52" i="6"/>
  <c r="M51" i="9" s="1"/>
  <c r="G52" i="6"/>
  <c r="D51" i="9" s="1"/>
  <c r="F52" i="6"/>
  <c r="C51" i="9" s="1"/>
  <c r="D52" i="6"/>
  <c r="A52" i="6"/>
  <c r="Z51" i="6"/>
  <c r="BA50" i="9" s="1"/>
  <c r="W51" i="6"/>
  <c r="AR50" i="9" s="1"/>
  <c r="V51" i="6"/>
  <c r="AQ50" i="9" s="1"/>
  <c r="R51" i="6"/>
  <c r="AG50" i="9" s="1"/>
  <c r="O51" i="6"/>
  <c r="X50" i="9" s="1"/>
  <c r="N51" i="6"/>
  <c r="W50" i="9" s="1"/>
  <c r="J51" i="6"/>
  <c r="M50" i="9" s="1"/>
  <c r="G51" i="6"/>
  <c r="D50" i="9" s="1"/>
  <c r="F51" i="6"/>
  <c r="C50" i="9" s="1"/>
  <c r="D51" i="6"/>
  <c r="A51" i="6"/>
  <c r="Z50" i="6"/>
  <c r="BA49" i="9" s="1"/>
  <c r="W50" i="6"/>
  <c r="AR49" i="9" s="1"/>
  <c r="V50" i="6"/>
  <c r="AQ49" i="9" s="1"/>
  <c r="R50" i="6"/>
  <c r="AG49" i="9" s="1"/>
  <c r="O50" i="6"/>
  <c r="X49" i="9" s="1"/>
  <c r="N50" i="6"/>
  <c r="W49" i="9" s="1"/>
  <c r="J50" i="6"/>
  <c r="G50" i="6"/>
  <c r="D49" i="9" s="1"/>
  <c r="F50" i="6"/>
  <c r="C49" i="9" s="1"/>
  <c r="D50" i="6"/>
  <c r="A50" i="6"/>
  <c r="Z49" i="6"/>
  <c r="W49" i="6"/>
  <c r="AR48" i="9" s="1"/>
  <c r="V49" i="6"/>
  <c r="AQ48" i="9" s="1"/>
  <c r="R49" i="6"/>
  <c r="AG48" i="9" s="1"/>
  <c r="O49" i="6"/>
  <c r="X48" i="9" s="1"/>
  <c r="N49" i="6"/>
  <c r="W48" i="9" s="1"/>
  <c r="J49" i="6"/>
  <c r="G49" i="6"/>
  <c r="D48" i="9" s="1"/>
  <c r="F49" i="6"/>
  <c r="C48" i="9" s="1"/>
  <c r="D49" i="6"/>
  <c r="A49" i="6"/>
  <c r="Z48" i="6"/>
  <c r="BA47" i="9" s="1"/>
  <c r="V48" i="6"/>
  <c r="AQ47" i="9" s="1"/>
  <c r="R48" i="6"/>
  <c r="AG47" i="9" s="1"/>
  <c r="N48" i="6"/>
  <c r="W47" i="9" s="1"/>
  <c r="J48" i="6"/>
  <c r="M47" i="9" s="1"/>
  <c r="G48" i="6"/>
  <c r="F48" i="6"/>
  <c r="C47" i="9" s="1"/>
  <c r="C48" i="6"/>
  <c r="A48" i="6"/>
  <c r="Z47" i="6"/>
  <c r="BA46" i="9" s="1"/>
  <c r="V47" i="6"/>
  <c r="AQ46" i="9" s="1"/>
  <c r="R47" i="6"/>
  <c r="AG46" i="9" s="1"/>
  <c r="N47" i="6"/>
  <c r="W46" i="9" s="1"/>
  <c r="J47" i="6"/>
  <c r="M46" i="9" s="1"/>
  <c r="F47" i="6"/>
  <c r="C46" i="9" s="1"/>
  <c r="C47" i="6"/>
  <c r="W47" i="6" s="1"/>
  <c r="A47" i="6"/>
  <c r="Z46" i="6"/>
  <c r="BA45" i="9" s="1"/>
  <c r="V46" i="6"/>
  <c r="AQ45" i="9" s="1"/>
  <c r="R46" i="6"/>
  <c r="AG45" i="9" s="1"/>
  <c r="O46" i="6"/>
  <c r="N46" i="6"/>
  <c r="W45" i="9" s="1"/>
  <c r="J46" i="6"/>
  <c r="M45" i="9" s="1"/>
  <c r="G46" i="6"/>
  <c r="F46" i="6"/>
  <c r="C45" i="9" s="1"/>
  <c r="C46" i="6"/>
  <c r="A46" i="6"/>
  <c r="Z45" i="6"/>
  <c r="BA44" i="9" s="1"/>
  <c r="V45" i="6"/>
  <c r="AQ44" i="9" s="1"/>
  <c r="R45" i="6"/>
  <c r="AG44" i="9" s="1"/>
  <c r="N45" i="6"/>
  <c r="W44" i="9" s="1"/>
  <c r="J45" i="6"/>
  <c r="M44" i="9" s="1"/>
  <c r="F45" i="6"/>
  <c r="C44" i="9" s="1"/>
  <c r="C45" i="6"/>
  <c r="W45" i="6" s="1"/>
  <c r="A45" i="6"/>
  <c r="Z44" i="6"/>
  <c r="BA43" i="9" s="1"/>
  <c r="W44" i="6"/>
  <c r="V44" i="6"/>
  <c r="AQ43" i="9" s="1"/>
  <c r="R44" i="6"/>
  <c r="AG43" i="9" s="1"/>
  <c r="O44" i="6"/>
  <c r="N44" i="6"/>
  <c r="W43" i="9" s="1"/>
  <c r="J44" i="6"/>
  <c r="M43" i="9" s="1"/>
  <c r="G44" i="6"/>
  <c r="F44" i="6"/>
  <c r="C43" i="9" s="1"/>
  <c r="C44" i="6"/>
  <c r="A44" i="6"/>
  <c r="Z43" i="6"/>
  <c r="BA42" i="9" s="1"/>
  <c r="V43" i="6"/>
  <c r="AQ42" i="9" s="1"/>
  <c r="R43" i="6"/>
  <c r="AG42" i="9" s="1"/>
  <c r="N43" i="6"/>
  <c r="W42" i="9" s="1"/>
  <c r="J43" i="6"/>
  <c r="M42" i="9" s="1"/>
  <c r="F43" i="6"/>
  <c r="C42" i="9" s="1"/>
  <c r="C43" i="6"/>
  <c r="W43" i="6" s="1"/>
  <c r="A43" i="6"/>
  <c r="Z42" i="6"/>
  <c r="BA41" i="9" s="1"/>
  <c r="W42" i="6"/>
  <c r="V42" i="6"/>
  <c r="AQ41" i="9" s="1"/>
  <c r="R42" i="6"/>
  <c r="AG41" i="9" s="1"/>
  <c r="O42" i="6"/>
  <c r="N42" i="6"/>
  <c r="W41" i="9" s="1"/>
  <c r="J42" i="6"/>
  <c r="M41" i="9" s="1"/>
  <c r="G42" i="6"/>
  <c r="F42" i="6"/>
  <c r="C41" i="9" s="1"/>
  <c r="C42" i="6"/>
  <c r="A42" i="6"/>
  <c r="Z41" i="6"/>
  <c r="BA40" i="9" s="1"/>
  <c r="V41" i="6"/>
  <c r="AQ40" i="9" s="1"/>
  <c r="R41" i="6"/>
  <c r="AG40" i="9" s="1"/>
  <c r="N41" i="6"/>
  <c r="W40" i="9" s="1"/>
  <c r="J41" i="6"/>
  <c r="M40" i="9" s="1"/>
  <c r="F41" i="6"/>
  <c r="C40" i="9" s="1"/>
  <c r="C41" i="6"/>
  <c r="W41" i="6" s="1"/>
  <c r="A41" i="6"/>
  <c r="Z40" i="6"/>
  <c r="W40" i="6"/>
  <c r="AR39" i="9" s="1"/>
  <c r="V40" i="6"/>
  <c r="AQ39" i="9" s="1"/>
  <c r="R40" i="6"/>
  <c r="O40" i="6"/>
  <c r="X39" i="9" s="1"/>
  <c r="N40" i="6"/>
  <c r="W39" i="9" s="1"/>
  <c r="J40" i="6"/>
  <c r="G40" i="6"/>
  <c r="D39" i="9" s="1"/>
  <c r="F40" i="6"/>
  <c r="C39" i="9" s="1"/>
  <c r="D40" i="6"/>
  <c r="A40" i="6"/>
  <c r="Z39" i="6"/>
  <c r="W39" i="6"/>
  <c r="AR38" i="9" s="1"/>
  <c r="V39" i="6"/>
  <c r="AQ38" i="9" s="1"/>
  <c r="R39" i="6"/>
  <c r="O39" i="6"/>
  <c r="X38" i="9" s="1"/>
  <c r="N39" i="6"/>
  <c r="W38" i="9" s="1"/>
  <c r="J39" i="6"/>
  <c r="G39" i="6"/>
  <c r="D38" i="9" s="1"/>
  <c r="F39" i="6"/>
  <c r="C38" i="9" s="1"/>
  <c r="D39" i="6"/>
  <c r="A39" i="6"/>
  <c r="Z38" i="6"/>
  <c r="W38" i="6"/>
  <c r="AR37" i="9" s="1"/>
  <c r="V38" i="6"/>
  <c r="AQ37" i="9" s="1"/>
  <c r="R38" i="6"/>
  <c r="O38" i="6"/>
  <c r="X37" i="9" s="1"/>
  <c r="N38" i="6"/>
  <c r="W37" i="9" s="1"/>
  <c r="J38" i="6"/>
  <c r="G38" i="6"/>
  <c r="D37" i="9" s="1"/>
  <c r="F38" i="6"/>
  <c r="C37" i="9" s="1"/>
  <c r="D38" i="6"/>
  <c r="A38" i="6"/>
  <c r="Z37" i="6"/>
  <c r="W37" i="6"/>
  <c r="AR36" i="9" s="1"/>
  <c r="V37" i="6"/>
  <c r="AQ36" i="9" s="1"/>
  <c r="R37" i="6"/>
  <c r="O37" i="6"/>
  <c r="X36" i="9" s="1"/>
  <c r="N37" i="6"/>
  <c r="W36" i="9" s="1"/>
  <c r="J37" i="6"/>
  <c r="G37" i="6"/>
  <c r="D36" i="9" s="1"/>
  <c r="F37" i="6"/>
  <c r="C36" i="9" s="1"/>
  <c r="D37" i="6"/>
  <c r="A37" i="6"/>
  <c r="Z36" i="6"/>
  <c r="W36" i="6"/>
  <c r="AR35" i="9" s="1"/>
  <c r="V36" i="6"/>
  <c r="AQ35" i="9" s="1"/>
  <c r="R36" i="6"/>
  <c r="O36" i="6"/>
  <c r="X35" i="9" s="1"/>
  <c r="N36" i="6"/>
  <c r="W35" i="9" s="1"/>
  <c r="J36" i="6"/>
  <c r="G36" i="6"/>
  <c r="D35" i="9" s="1"/>
  <c r="F36" i="6"/>
  <c r="C35" i="9" s="1"/>
  <c r="D36" i="6"/>
  <c r="A36" i="6"/>
  <c r="Z35" i="6"/>
  <c r="W35" i="6"/>
  <c r="AR34" i="9" s="1"/>
  <c r="V35" i="6"/>
  <c r="AQ34" i="9" s="1"/>
  <c r="R35" i="6"/>
  <c r="O35" i="6"/>
  <c r="X34" i="9" s="1"/>
  <c r="N35" i="6"/>
  <c r="W34" i="9" s="1"/>
  <c r="J35" i="6"/>
  <c r="G35" i="6"/>
  <c r="D34" i="9" s="1"/>
  <c r="F35" i="6"/>
  <c r="C34" i="9" s="1"/>
  <c r="D35" i="6"/>
  <c r="A35" i="6"/>
  <c r="Z34" i="6"/>
  <c r="W34" i="6"/>
  <c r="V34" i="6"/>
  <c r="AQ33" i="9" s="1"/>
  <c r="R34" i="6"/>
  <c r="O34" i="6"/>
  <c r="N34" i="6"/>
  <c r="W33" i="9" s="1"/>
  <c r="J34" i="6"/>
  <c r="G34" i="6"/>
  <c r="F34" i="6"/>
  <c r="C33" i="9" s="1"/>
  <c r="A34" i="6"/>
  <c r="AA33" i="6"/>
  <c r="Z33" i="6"/>
  <c r="BA32" i="9" s="1"/>
  <c r="V33" i="6"/>
  <c r="S33" i="6"/>
  <c r="R33" i="6"/>
  <c r="AG32" i="9" s="1"/>
  <c r="N33" i="6"/>
  <c r="K33" i="6"/>
  <c r="J33" i="6"/>
  <c r="M32" i="9" s="1"/>
  <c r="F33" i="6"/>
  <c r="A33" i="6"/>
  <c r="AA32" i="6"/>
  <c r="BB31" i="9" s="1"/>
  <c r="Z32" i="6"/>
  <c r="BA31" i="9" s="1"/>
  <c r="W32" i="6"/>
  <c r="AR31" i="9" s="1"/>
  <c r="V32" i="6"/>
  <c r="AQ31" i="9" s="1"/>
  <c r="R32" i="6"/>
  <c r="AG31" i="9" s="1"/>
  <c r="O32" i="6"/>
  <c r="X31" i="9" s="1"/>
  <c r="N32" i="6"/>
  <c r="W31" i="9" s="1"/>
  <c r="K32" i="6"/>
  <c r="N31" i="9" s="1"/>
  <c r="J32" i="6"/>
  <c r="M31" i="9" s="1"/>
  <c r="F32" i="6"/>
  <c r="C31" i="9" s="1"/>
  <c r="A32" i="6"/>
  <c r="Z31" i="6"/>
  <c r="BA30" i="9" s="1"/>
  <c r="V31" i="6"/>
  <c r="AQ30" i="9" s="1"/>
  <c r="R31" i="6"/>
  <c r="AG30" i="9" s="1"/>
  <c r="O31" i="6"/>
  <c r="X30" i="9" s="1"/>
  <c r="N31" i="6"/>
  <c r="W30" i="9" s="1"/>
  <c r="J31" i="6"/>
  <c r="M30" i="9" s="1"/>
  <c r="F31" i="6"/>
  <c r="C30" i="9" s="1"/>
  <c r="A31" i="6"/>
  <c r="Z30" i="6"/>
  <c r="BA29" i="9" s="1"/>
  <c r="W30" i="6"/>
  <c r="AR29" i="9" s="1"/>
  <c r="V30" i="6"/>
  <c r="AQ29" i="9" s="1"/>
  <c r="S30" i="6"/>
  <c r="AH29" i="9" s="1"/>
  <c r="R30" i="6"/>
  <c r="AG29" i="9" s="1"/>
  <c r="N30" i="6"/>
  <c r="W29" i="9" s="1"/>
  <c r="J30" i="6"/>
  <c r="M29" i="9" s="1"/>
  <c r="F30" i="6"/>
  <c r="C29" i="9" s="1"/>
  <c r="A30" i="6"/>
  <c r="AA29" i="6"/>
  <c r="BB28" i="9" s="1"/>
  <c r="Z29" i="6"/>
  <c r="BA28" i="9" s="1"/>
  <c r="V29" i="6"/>
  <c r="AQ28" i="9" s="1"/>
  <c r="S29" i="6"/>
  <c r="AH28" i="9" s="1"/>
  <c r="R29" i="6"/>
  <c r="AG28" i="9" s="1"/>
  <c r="N29" i="6"/>
  <c r="W28" i="9" s="1"/>
  <c r="K29" i="6"/>
  <c r="N28" i="9" s="1"/>
  <c r="J29" i="6"/>
  <c r="M28" i="9" s="1"/>
  <c r="F29" i="6"/>
  <c r="C28" i="9" s="1"/>
  <c r="A29" i="6"/>
  <c r="Z28" i="6"/>
  <c r="BA27" i="9" s="1"/>
  <c r="V28" i="6"/>
  <c r="AQ27" i="9" s="1"/>
  <c r="R28" i="6"/>
  <c r="AG27" i="9" s="1"/>
  <c r="N28" i="6"/>
  <c r="W27" i="9" s="1"/>
  <c r="J28" i="6"/>
  <c r="M27" i="9" s="1"/>
  <c r="F28" i="6"/>
  <c r="C27" i="9" s="1"/>
  <c r="A28" i="6"/>
  <c r="AA27" i="6"/>
  <c r="BB26" i="9" s="1"/>
  <c r="Z27" i="6"/>
  <c r="BA26" i="9" s="1"/>
  <c r="X27" i="6"/>
  <c r="AS26" i="9" s="1"/>
  <c r="V27" i="6"/>
  <c r="AQ26" i="9" s="1"/>
  <c r="S27" i="6"/>
  <c r="AH26" i="9" s="1"/>
  <c r="R27" i="6"/>
  <c r="AG26" i="9" s="1"/>
  <c r="P27" i="6"/>
  <c r="Y26" i="9" s="1"/>
  <c r="N27" i="6"/>
  <c r="W26" i="9" s="1"/>
  <c r="K27" i="6"/>
  <c r="N26" i="9" s="1"/>
  <c r="J27" i="6"/>
  <c r="M26" i="9" s="1"/>
  <c r="H27" i="6"/>
  <c r="E26" i="9" s="1"/>
  <c r="F27" i="6"/>
  <c r="C26" i="9" s="1"/>
  <c r="A27" i="6"/>
  <c r="W26" i="6"/>
  <c r="AQ25" i="9"/>
  <c r="O26" i="6"/>
  <c r="W25" i="9"/>
  <c r="A26" i="6"/>
  <c r="AA25" i="6"/>
  <c r="BB24" i="9" s="1"/>
  <c r="Z25" i="6"/>
  <c r="BA24" i="9" s="1"/>
  <c r="V25" i="6"/>
  <c r="AQ24" i="9" s="1"/>
  <c r="R25" i="6"/>
  <c r="AG24" i="9" s="1"/>
  <c r="N25" i="6"/>
  <c r="K25" i="6"/>
  <c r="N24" i="9" s="1"/>
  <c r="J25" i="6"/>
  <c r="M24" i="9" s="1"/>
  <c r="F25" i="6"/>
  <c r="C24" i="9" s="1"/>
  <c r="A25" i="6"/>
  <c r="Z24" i="6"/>
  <c r="BA23" i="9" s="1"/>
  <c r="V24" i="6"/>
  <c r="AQ23" i="9" s="1"/>
  <c r="R24" i="6"/>
  <c r="S20" i="6" s="1"/>
  <c r="O24" i="6"/>
  <c r="X23" i="9" s="1"/>
  <c r="N24" i="6"/>
  <c r="W23" i="9" s="1"/>
  <c r="J24" i="6"/>
  <c r="M23" i="9" s="1"/>
  <c r="F24" i="6"/>
  <c r="C23" i="9" s="1"/>
  <c r="A24" i="6"/>
  <c r="AA23" i="6"/>
  <c r="Z23" i="6"/>
  <c r="BA22" i="9" s="1"/>
  <c r="V23" i="6"/>
  <c r="T23" i="6"/>
  <c r="AI22" i="9" s="1"/>
  <c r="S23" i="6"/>
  <c r="AH22" i="9" s="1"/>
  <c r="R23" i="6"/>
  <c r="AG22" i="9" s="1"/>
  <c r="O23" i="6"/>
  <c r="X22" i="9" s="1"/>
  <c r="N23" i="6"/>
  <c r="W22" i="9" s="1"/>
  <c r="K23" i="6"/>
  <c r="J23" i="6"/>
  <c r="M22" i="9" s="1"/>
  <c r="F23" i="6"/>
  <c r="A23" i="6"/>
  <c r="Z22" i="6"/>
  <c r="W22" i="6"/>
  <c r="AR21" i="9" s="1"/>
  <c r="V22" i="6"/>
  <c r="AQ21" i="9" s="1"/>
  <c r="R22" i="6"/>
  <c r="AG21" i="9" s="1"/>
  <c r="O22" i="6"/>
  <c r="X21" i="9" s="1"/>
  <c r="N22" i="6"/>
  <c r="W21" i="9" s="1"/>
  <c r="J22" i="6"/>
  <c r="M21" i="9" s="1"/>
  <c r="G22" i="6"/>
  <c r="D21" i="9" s="1"/>
  <c r="F22" i="6"/>
  <c r="C21" i="9" s="1"/>
  <c r="A22" i="6"/>
  <c r="AA21" i="6"/>
  <c r="AB21" i="6" s="1"/>
  <c r="BC20" i="9" s="1"/>
  <c r="Z21" i="6"/>
  <c r="BA20" i="9" s="1"/>
  <c r="W21" i="6"/>
  <c r="AR20" i="9" s="1"/>
  <c r="V21" i="6"/>
  <c r="S21" i="6"/>
  <c r="R21" i="6"/>
  <c r="AG20" i="9" s="1"/>
  <c r="O21" i="6"/>
  <c r="X20" i="9" s="1"/>
  <c r="N21" i="6"/>
  <c r="K21" i="6"/>
  <c r="L21" i="6" s="1"/>
  <c r="O20" i="9" s="1"/>
  <c r="J21" i="6"/>
  <c r="M20" i="9" s="1"/>
  <c r="F21" i="6"/>
  <c r="A21" i="6"/>
  <c r="Z20" i="6"/>
  <c r="W20" i="6"/>
  <c r="V20" i="6"/>
  <c r="AQ19" i="9" s="1"/>
  <c r="R20" i="6"/>
  <c r="O20" i="6"/>
  <c r="P20" i="6" s="1"/>
  <c r="Y19" i="9" s="1"/>
  <c r="N20" i="6"/>
  <c r="W19" i="9" s="1"/>
  <c r="J20" i="6"/>
  <c r="G20" i="6"/>
  <c r="F20" i="6"/>
  <c r="C19" i="9" s="1"/>
  <c r="A20" i="6"/>
  <c r="AA19" i="6"/>
  <c r="Z19" i="6"/>
  <c r="BA18" i="9" s="1"/>
  <c r="X19" i="6"/>
  <c r="AS18" i="9" s="1"/>
  <c r="W19" i="6"/>
  <c r="AR18" i="9" s="1"/>
  <c r="V19" i="6"/>
  <c r="S19" i="6"/>
  <c r="T19" i="6" s="1"/>
  <c r="AI18" i="9" s="1"/>
  <c r="R19" i="6"/>
  <c r="AG18" i="9" s="1"/>
  <c r="P19" i="6"/>
  <c r="Y18" i="9" s="1"/>
  <c r="O19" i="6"/>
  <c r="X18" i="9" s="1"/>
  <c r="N19" i="6"/>
  <c r="K19" i="6"/>
  <c r="J19" i="6"/>
  <c r="M18" i="9" s="1"/>
  <c r="H19" i="6"/>
  <c r="E18" i="9" s="1"/>
  <c r="G19" i="6"/>
  <c r="D18" i="9" s="1"/>
  <c r="F19" i="6"/>
  <c r="A19" i="6"/>
  <c r="Z18" i="6"/>
  <c r="BA17" i="9" s="1"/>
  <c r="W18" i="6"/>
  <c r="AR17" i="9" s="1"/>
  <c r="V18" i="6"/>
  <c r="AQ17" i="9" s="1"/>
  <c r="R18" i="6"/>
  <c r="AG17" i="9" s="1"/>
  <c r="O18" i="6"/>
  <c r="X17" i="9" s="1"/>
  <c r="N18" i="6"/>
  <c r="W17" i="9" s="1"/>
  <c r="J18" i="6"/>
  <c r="M17" i="9" s="1"/>
  <c r="G18" i="6"/>
  <c r="D17" i="9" s="1"/>
  <c r="F18" i="6"/>
  <c r="C17" i="9" s="1"/>
  <c r="A18" i="6"/>
  <c r="AA17" i="6"/>
  <c r="BB16" i="9" s="1"/>
  <c r="Z17" i="6"/>
  <c r="BA16" i="9" s="1"/>
  <c r="V17" i="6"/>
  <c r="AQ16" i="9" s="1"/>
  <c r="S17" i="6"/>
  <c r="AH16" i="9" s="1"/>
  <c r="R17" i="6"/>
  <c r="AG16" i="9" s="1"/>
  <c r="N17" i="6"/>
  <c r="W16" i="9" s="1"/>
  <c r="K17" i="6"/>
  <c r="N16" i="9" s="1"/>
  <c r="J17" i="6"/>
  <c r="M16" i="9" s="1"/>
  <c r="F17" i="6"/>
  <c r="C16" i="9" s="1"/>
  <c r="A17" i="6"/>
  <c r="Z16" i="6"/>
  <c r="BA15" i="9" s="1"/>
  <c r="W16" i="6"/>
  <c r="AR15" i="9" s="1"/>
  <c r="V16" i="6"/>
  <c r="AQ15" i="9" s="1"/>
  <c r="R16" i="6"/>
  <c r="AG15" i="9" s="1"/>
  <c r="O16" i="6"/>
  <c r="X15" i="9" s="1"/>
  <c r="N16" i="6"/>
  <c r="W15" i="9" s="1"/>
  <c r="J16" i="6"/>
  <c r="M15" i="9" s="1"/>
  <c r="G16" i="6"/>
  <c r="D15" i="9" s="1"/>
  <c r="F16" i="6"/>
  <c r="C15" i="9" s="1"/>
  <c r="A16" i="6"/>
  <c r="AA15" i="6"/>
  <c r="BB14" i="9" s="1"/>
  <c r="Z15" i="6"/>
  <c r="BA14" i="9" s="1"/>
  <c r="V15" i="6"/>
  <c r="AQ14" i="9" s="1"/>
  <c r="S15" i="6"/>
  <c r="AH14" i="9" s="1"/>
  <c r="R15" i="6"/>
  <c r="AG14" i="9" s="1"/>
  <c r="N15" i="6"/>
  <c r="W14" i="9" s="1"/>
  <c r="K15" i="6"/>
  <c r="N14" i="9" s="1"/>
  <c r="J15" i="6"/>
  <c r="M14" i="9" s="1"/>
  <c r="F15" i="6"/>
  <c r="C14" i="9" s="1"/>
  <c r="A15" i="6"/>
  <c r="Z14" i="6"/>
  <c r="BA13" i="9" s="1"/>
  <c r="W14" i="6"/>
  <c r="AR13" i="9" s="1"/>
  <c r="V14" i="6"/>
  <c r="AQ13" i="9" s="1"/>
  <c r="R14" i="6"/>
  <c r="AG13" i="9" s="1"/>
  <c r="O14" i="6"/>
  <c r="X13" i="9" s="1"/>
  <c r="N14" i="6"/>
  <c r="W13" i="9" s="1"/>
  <c r="J14" i="6"/>
  <c r="M13" i="9" s="1"/>
  <c r="G14" i="6"/>
  <c r="D13" i="9" s="1"/>
  <c r="F14" i="6"/>
  <c r="C13" i="9" s="1"/>
  <c r="A14" i="6"/>
  <c r="AA13" i="6"/>
  <c r="BB12" i="9" s="1"/>
  <c r="Z13" i="6"/>
  <c r="BA12" i="9" s="1"/>
  <c r="V13" i="6"/>
  <c r="AQ12" i="9" s="1"/>
  <c r="S13" i="6"/>
  <c r="AH12" i="9" s="1"/>
  <c r="R13" i="6"/>
  <c r="AG12" i="9" s="1"/>
  <c r="N13" i="6"/>
  <c r="W12" i="9" s="1"/>
  <c r="K13" i="6"/>
  <c r="N12" i="9" s="1"/>
  <c r="J13" i="6"/>
  <c r="M12" i="9" s="1"/>
  <c r="F13" i="6"/>
  <c r="C12" i="9" s="1"/>
  <c r="A13" i="6"/>
  <c r="Z12" i="6"/>
  <c r="BA11" i="9" s="1"/>
  <c r="W12" i="6"/>
  <c r="AR11" i="9" s="1"/>
  <c r="V12" i="6"/>
  <c r="AQ11" i="9" s="1"/>
  <c r="R12" i="6"/>
  <c r="AG11" i="9" s="1"/>
  <c r="O12" i="6"/>
  <c r="X11" i="9" s="1"/>
  <c r="N12" i="6"/>
  <c r="W11" i="9" s="1"/>
  <c r="J12" i="6"/>
  <c r="M11" i="9" s="1"/>
  <c r="G12" i="6"/>
  <c r="D11" i="9" s="1"/>
  <c r="F12" i="6"/>
  <c r="C11" i="9" s="1"/>
  <c r="A12" i="6"/>
  <c r="AA11" i="6"/>
  <c r="BB10" i="9" s="1"/>
  <c r="Z11" i="6"/>
  <c r="BA10" i="9" s="1"/>
  <c r="V11" i="6"/>
  <c r="AQ10" i="9" s="1"/>
  <c r="S11" i="6"/>
  <c r="AH10" i="9" s="1"/>
  <c r="R11" i="6"/>
  <c r="AG10" i="9" s="1"/>
  <c r="N11" i="6"/>
  <c r="W10" i="9" s="1"/>
  <c r="K11" i="6"/>
  <c r="N10" i="9" s="1"/>
  <c r="J11" i="6"/>
  <c r="M10" i="9" s="1"/>
  <c r="F11" i="6"/>
  <c r="C10" i="9" s="1"/>
  <c r="A11" i="6"/>
  <c r="Z10" i="6"/>
  <c r="BA9" i="9" s="1"/>
  <c r="W10" i="6"/>
  <c r="AR9" i="9" s="1"/>
  <c r="V10" i="6"/>
  <c r="AQ9" i="9" s="1"/>
  <c r="R10" i="6"/>
  <c r="AG9" i="9" s="1"/>
  <c r="O10" i="6"/>
  <c r="X9" i="9" s="1"/>
  <c r="N10" i="6"/>
  <c r="W9" i="9" s="1"/>
  <c r="J10" i="6"/>
  <c r="M9" i="9" s="1"/>
  <c r="G10" i="6"/>
  <c r="D9" i="9" s="1"/>
  <c r="F10" i="6"/>
  <c r="C9" i="9" s="1"/>
  <c r="A10" i="6"/>
  <c r="AA9" i="6"/>
  <c r="BB8" i="9" s="1"/>
  <c r="Z9" i="6"/>
  <c r="BA8" i="9" s="1"/>
  <c r="V9" i="6"/>
  <c r="AQ8" i="9" s="1"/>
  <c r="S9" i="6"/>
  <c r="AH8" i="9" s="1"/>
  <c r="R9" i="6"/>
  <c r="AG8" i="9" s="1"/>
  <c r="N9" i="6"/>
  <c r="W8" i="9" s="1"/>
  <c r="K9" i="6"/>
  <c r="N8" i="9" s="1"/>
  <c r="J9" i="6"/>
  <c r="M8" i="9" s="1"/>
  <c r="F9" i="6"/>
  <c r="C8" i="9" s="1"/>
  <c r="A9" i="6"/>
  <c r="Z8" i="6"/>
  <c r="BA7" i="9" s="1"/>
  <c r="W8" i="6"/>
  <c r="AR7" i="9" s="1"/>
  <c r="V8" i="6"/>
  <c r="AQ7" i="9" s="1"/>
  <c r="R8" i="6"/>
  <c r="AG7" i="9" s="1"/>
  <c r="O8" i="6"/>
  <c r="X7" i="9" s="1"/>
  <c r="N8" i="6"/>
  <c r="W7" i="9" s="1"/>
  <c r="J8" i="6"/>
  <c r="M7" i="9" s="1"/>
  <c r="G8" i="6"/>
  <c r="D7" i="9" s="1"/>
  <c r="F8" i="6"/>
  <c r="C7" i="9" s="1"/>
  <c r="A8" i="6"/>
  <c r="AA7" i="6"/>
  <c r="BB6" i="9" s="1"/>
  <c r="Z7" i="6"/>
  <c r="BA6" i="9" s="1"/>
  <c r="V7" i="6"/>
  <c r="AQ6" i="9" s="1"/>
  <c r="S7" i="6"/>
  <c r="AH6" i="9" s="1"/>
  <c r="R7" i="6"/>
  <c r="AG6" i="9" s="1"/>
  <c r="N7" i="6"/>
  <c r="W6" i="9" s="1"/>
  <c r="K7" i="6"/>
  <c r="N6" i="9" s="1"/>
  <c r="J7" i="6"/>
  <c r="M6" i="9" s="1"/>
  <c r="F7" i="6"/>
  <c r="C6" i="9" s="1"/>
  <c r="A7" i="6"/>
  <c r="Z6" i="6"/>
  <c r="BA5" i="9" s="1"/>
  <c r="W6" i="6"/>
  <c r="AR5" i="9" s="1"/>
  <c r="V6" i="6"/>
  <c r="AQ5" i="9" s="1"/>
  <c r="R6" i="6"/>
  <c r="AG5" i="9" s="1"/>
  <c r="O6" i="6"/>
  <c r="X5" i="9" s="1"/>
  <c r="N6" i="6"/>
  <c r="W5" i="9" s="1"/>
  <c r="J6" i="6"/>
  <c r="M5" i="9" s="1"/>
  <c r="G6" i="6"/>
  <c r="D5" i="9" s="1"/>
  <c r="F6" i="6"/>
  <c r="C5" i="9" s="1"/>
  <c r="A6" i="6"/>
  <c r="AA5" i="6"/>
  <c r="BB4" i="9" s="1"/>
  <c r="Z5" i="6"/>
  <c r="BA4" i="9" s="1"/>
  <c r="V5" i="6"/>
  <c r="AQ4" i="9" s="1"/>
  <c r="S5" i="6"/>
  <c r="AH4" i="9" s="1"/>
  <c r="R5" i="6"/>
  <c r="AG4" i="9" s="1"/>
  <c r="N5" i="6"/>
  <c r="W4" i="9" s="1"/>
  <c r="K5" i="6"/>
  <c r="N4" i="9" s="1"/>
  <c r="J5" i="6"/>
  <c r="M4" i="9" s="1"/>
  <c r="F5" i="6"/>
  <c r="C4" i="9" s="1"/>
  <c r="A5" i="6"/>
  <c r="Z4" i="6"/>
  <c r="BA3" i="9" s="1"/>
  <c r="W4" i="6"/>
  <c r="AR3" i="9" s="1"/>
  <c r="V4" i="6"/>
  <c r="AQ3" i="9" s="1"/>
  <c r="R4" i="6"/>
  <c r="AG3" i="9" s="1"/>
  <c r="O4" i="6"/>
  <c r="X3" i="9" s="1"/>
  <c r="N4" i="6"/>
  <c r="W3" i="9" s="1"/>
  <c r="J4" i="6"/>
  <c r="M3" i="9" s="1"/>
  <c r="G4" i="6"/>
  <c r="D3" i="9" s="1"/>
  <c r="F4" i="6"/>
  <c r="C3" i="9" s="1"/>
  <c r="A4" i="6"/>
  <c r="AA3" i="6"/>
  <c r="BB2" i="9" s="1"/>
  <c r="Z3" i="6"/>
  <c r="BA2" i="9" s="1"/>
  <c r="V3" i="6"/>
  <c r="AQ2" i="9" s="1"/>
  <c r="S3" i="6"/>
  <c r="AH2" i="9" s="1"/>
  <c r="R3" i="6"/>
  <c r="AG2" i="9" s="1"/>
  <c r="N3" i="6"/>
  <c r="W2" i="9" s="1"/>
  <c r="K3" i="6"/>
  <c r="N2" i="9" s="1"/>
  <c r="J3" i="6"/>
  <c r="M2" i="9" s="1"/>
  <c r="F3" i="6"/>
  <c r="C2" i="9" s="1"/>
  <c r="A3" i="6"/>
  <c r="BI46" i="9" l="1"/>
  <c r="BI42" i="9"/>
  <c r="AE34" i="9"/>
  <c r="X21" i="6"/>
  <c r="AS20" i="9" s="1"/>
  <c r="X29" i="6"/>
  <c r="AS28" i="9" s="1"/>
  <c r="P29" i="6"/>
  <c r="Y28" i="9" s="1"/>
  <c r="P21" i="6"/>
  <c r="Y20" i="9" s="1"/>
  <c r="D20" i="9"/>
  <c r="H21" i="6"/>
  <c r="E20" i="9" s="1"/>
  <c r="H29" i="6"/>
  <c r="E28" i="9" s="1"/>
  <c r="C25" i="9"/>
  <c r="G26" i="6"/>
  <c r="D25" i="9" s="1"/>
  <c r="AH19" i="9"/>
  <c r="T20" i="6"/>
  <c r="AI19" i="9" s="1"/>
  <c r="T28" i="6"/>
  <c r="AI27" i="9" s="1"/>
  <c r="AR44" i="9"/>
  <c r="X45" i="6"/>
  <c r="AS44" i="9" s="1"/>
  <c r="AR42" i="9"/>
  <c r="X43" i="6"/>
  <c r="AS42" i="9" s="1"/>
  <c r="AR40" i="9"/>
  <c r="X41" i="6"/>
  <c r="AS40" i="9" s="1"/>
  <c r="AR46" i="9"/>
  <c r="X47" i="6"/>
  <c r="AS46" i="9" s="1"/>
  <c r="O3" i="6"/>
  <c r="T3" i="6"/>
  <c r="AI2" i="9" s="1"/>
  <c r="K4" i="6"/>
  <c r="P4" i="6"/>
  <c r="Y3" i="9" s="1"/>
  <c r="AA4" i="6"/>
  <c r="G5" i="6"/>
  <c r="L5" i="6"/>
  <c r="O4" i="9" s="1"/>
  <c r="W5" i="6"/>
  <c r="AB5" i="6"/>
  <c r="BC4" i="9" s="1"/>
  <c r="H6" i="6"/>
  <c r="E5" i="9" s="1"/>
  <c r="S6" i="6"/>
  <c r="X6" i="6"/>
  <c r="AS5" i="9" s="1"/>
  <c r="O7" i="6"/>
  <c r="T7" i="6"/>
  <c r="AI6" i="9" s="1"/>
  <c r="K8" i="6"/>
  <c r="P8" i="6"/>
  <c r="Y7" i="9" s="1"/>
  <c r="AA8" i="6"/>
  <c r="G9" i="6"/>
  <c r="L9" i="6"/>
  <c r="O8" i="9" s="1"/>
  <c r="W9" i="6"/>
  <c r="AB9" i="6"/>
  <c r="BC8" i="9" s="1"/>
  <c r="H10" i="6"/>
  <c r="E9" i="9" s="1"/>
  <c r="S10" i="6"/>
  <c r="X10" i="6"/>
  <c r="AS9" i="9" s="1"/>
  <c r="O11" i="6"/>
  <c r="T11" i="6"/>
  <c r="AI10" i="9" s="1"/>
  <c r="K12" i="6"/>
  <c r="P12" i="6"/>
  <c r="Y11" i="9" s="1"/>
  <c r="AA12" i="6"/>
  <c r="G13" i="6"/>
  <c r="L13" i="6"/>
  <c r="O12" i="9" s="1"/>
  <c r="W13" i="6"/>
  <c r="AB13" i="6"/>
  <c r="BC12" i="9" s="1"/>
  <c r="H14" i="6"/>
  <c r="E13" i="9" s="1"/>
  <c r="S14" i="6"/>
  <c r="X14" i="6"/>
  <c r="AS13" i="9" s="1"/>
  <c r="O15" i="6"/>
  <c r="T15" i="6"/>
  <c r="AI14" i="9" s="1"/>
  <c r="K16" i="6"/>
  <c r="P16" i="6"/>
  <c r="Y15" i="9" s="1"/>
  <c r="AA16" i="6"/>
  <c r="G17" i="6"/>
  <c r="L17" i="6"/>
  <c r="O16" i="9" s="1"/>
  <c r="W17" i="6"/>
  <c r="AB17" i="6"/>
  <c r="BC16" i="9" s="1"/>
  <c r="H18" i="6"/>
  <c r="E17" i="9" s="1"/>
  <c r="S18" i="6"/>
  <c r="X18" i="6"/>
  <c r="AS17" i="9" s="1"/>
  <c r="K20" i="6"/>
  <c r="AA20" i="6"/>
  <c r="H22" i="6"/>
  <c r="E21" i="9" s="1"/>
  <c r="S22" i="6"/>
  <c r="X22" i="6"/>
  <c r="AS21" i="9" s="1"/>
  <c r="C22" i="9"/>
  <c r="G23" i="6"/>
  <c r="G24" i="6"/>
  <c r="AA24" i="6"/>
  <c r="G25" i="6"/>
  <c r="L25" i="6"/>
  <c r="O24" i="9" s="1"/>
  <c r="S25" i="6"/>
  <c r="G28" i="6"/>
  <c r="O28" i="6"/>
  <c r="W28" i="6"/>
  <c r="L30" i="6"/>
  <c r="O29" i="9" s="1"/>
  <c r="C32" i="9"/>
  <c r="G33" i="6"/>
  <c r="W32" i="9"/>
  <c r="O33" i="6"/>
  <c r="AQ32" i="9"/>
  <c r="W33" i="6"/>
  <c r="P36" i="6"/>
  <c r="Y35" i="9" s="1"/>
  <c r="X36" i="6"/>
  <c r="AS35" i="9" s="1"/>
  <c r="H36" i="6"/>
  <c r="E35" i="9" s="1"/>
  <c r="P38" i="6"/>
  <c r="Y37" i="9" s="1"/>
  <c r="X38" i="6"/>
  <c r="AS37" i="9" s="1"/>
  <c r="H38" i="6"/>
  <c r="E37" i="9" s="1"/>
  <c r="P40" i="6"/>
  <c r="Y39" i="9" s="1"/>
  <c r="X40" i="6"/>
  <c r="AS39" i="9" s="1"/>
  <c r="H40" i="6"/>
  <c r="E39" i="9" s="1"/>
  <c r="G41" i="6"/>
  <c r="O41" i="6"/>
  <c r="AA42" i="6"/>
  <c r="K42" i="6"/>
  <c r="S42" i="6"/>
  <c r="G43" i="6"/>
  <c r="O43" i="6"/>
  <c r="AA44" i="6"/>
  <c r="K44" i="6"/>
  <c r="S44" i="6"/>
  <c r="G45" i="6"/>
  <c r="O45" i="6"/>
  <c r="AA46" i="6"/>
  <c r="K46" i="6"/>
  <c r="S46" i="6"/>
  <c r="G47" i="6"/>
  <c r="O47" i="6"/>
  <c r="AA48" i="6"/>
  <c r="K48" i="6"/>
  <c r="S48" i="6"/>
  <c r="BA48" i="9"/>
  <c r="AA49" i="6"/>
  <c r="BB48" i="9" s="1"/>
  <c r="X80" i="9"/>
  <c r="P81" i="6"/>
  <c r="Y80" i="9" s="1"/>
  <c r="AU45" i="9"/>
  <c r="X46" i="7"/>
  <c r="AV45" i="9" s="1"/>
  <c r="C18" i="9"/>
  <c r="N18" i="9"/>
  <c r="L27" i="6"/>
  <c r="O26" i="9" s="1"/>
  <c r="AQ18" i="9"/>
  <c r="W27" i="6"/>
  <c r="BB18" i="9"/>
  <c r="AB27" i="6"/>
  <c r="BC26" i="9" s="1"/>
  <c r="D19" i="9"/>
  <c r="H28" i="6"/>
  <c r="E27" i="9" s="1"/>
  <c r="AG19" i="9"/>
  <c r="S28" i="6"/>
  <c r="AR19" i="9"/>
  <c r="X28" i="6"/>
  <c r="AS27" i="9" s="1"/>
  <c r="W20" i="9"/>
  <c r="O29" i="6"/>
  <c r="AH20" i="9"/>
  <c r="T29" i="6"/>
  <c r="AI28" i="9" s="1"/>
  <c r="BA21" i="9"/>
  <c r="AA22" i="6"/>
  <c r="BB22" i="9"/>
  <c r="AB23" i="6"/>
  <c r="BC22" i="9" s="1"/>
  <c r="W24" i="9"/>
  <c r="O25" i="6"/>
  <c r="T30" i="6"/>
  <c r="AI29" i="9" s="1"/>
  <c r="AB30" i="6"/>
  <c r="BC29" i="9" s="1"/>
  <c r="L32" i="6"/>
  <c r="O31" i="9" s="1"/>
  <c r="T32" i="6"/>
  <c r="AI31" i="9" s="1"/>
  <c r="M34" i="9"/>
  <c r="K35" i="6"/>
  <c r="N34" i="9" s="1"/>
  <c r="AG34" i="9"/>
  <c r="S35" i="6"/>
  <c r="AH34" i="9" s="1"/>
  <c r="BA34" i="9"/>
  <c r="AA35" i="6"/>
  <c r="BB34" i="9" s="1"/>
  <c r="M36" i="9"/>
  <c r="K37" i="6"/>
  <c r="N36" i="9" s="1"/>
  <c r="AG36" i="9"/>
  <c r="S37" i="6"/>
  <c r="AH36" i="9" s="1"/>
  <c r="BA36" i="9"/>
  <c r="AA37" i="6"/>
  <c r="BB36" i="9" s="1"/>
  <c r="M38" i="9"/>
  <c r="K39" i="6"/>
  <c r="N38" i="9" s="1"/>
  <c r="AG38" i="9"/>
  <c r="S39" i="6"/>
  <c r="AH38" i="9" s="1"/>
  <c r="BA38" i="9"/>
  <c r="AA39" i="6"/>
  <c r="BB38" i="9" s="1"/>
  <c r="M48" i="9"/>
  <c r="K49" i="6"/>
  <c r="N48" i="9" s="1"/>
  <c r="M49" i="9"/>
  <c r="K50" i="6"/>
  <c r="N49" i="9" s="1"/>
  <c r="X79" i="9"/>
  <c r="P80" i="6"/>
  <c r="Y79" i="9" s="1"/>
  <c r="X83" i="9"/>
  <c r="P84" i="6"/>
  <c r="Y83" i="9" s="1"/>
  <c r="AU43" i="9"/>
  <c r="X44" i="7"/>
  <c r="AV43" i="9" s="1"/>
  <c r="G3" i="6"/>
  <c r="L3" i="6"/>
  <c r="O2" i="9" s="1"/>
  <c r="W3" i="6"/>
  <c r="AB3" i="6"/>
  <c r="BC2" i="9" s="1"/>
  <c r="H4" i="6"/>
  <c r="E3" i="9" s="1"/>
  <c r="S4" i="6"/>
  <c r="X4" i="6"/>
  <c r="AS3" i="9" s="1"/>
  <c r="O5" i="6"/>
  <c r="T5" i="6"/>
  <c r="AI4" i="9" s="1"/>
  <c r="K6" i="6"/>
  <c r="P6" i="6"/>
  <c r="Y5" i="9" s="1"/>
  <c r="AA6" i="6"/>
  <c r="G7" i="6"/>
  <c r="L7" i="6"/>
  <c r="O6" i="9" s="1"/>
  <c r="W7" i="6"/>
  <c r="AB7" i="6"/>
  <c r="BC6" i="9" s="1"/>
  <c r="H8" i="6"/>
  <c r="E7" i="9" s="1"/>
  <c r="S8" i="6"/>
  <c r="X8" i="6"/>
  <c r="AS7" i="9" s="1"/>
  <c r="O9" i="6"/>
  <c r="T9" i="6"/>
  <c r="AI8" i="9" s="1"/>
  <c r="K10" i="6"/>
  <c r="P10" i="6"/>
  <c r="Y9" i="9" s="1"/>
  <c r="AA10" i="6"/>
  <c r="G11" i="6"/>
  <c r="L11" i="6"/>
  <c r="O10" i="9" s="1"/>
  <c r="W11" i="6"/>
  <c r="AB11" i="6"/>
  <c r="BC10" i="9" s="1"/>
  <c r="H12" i="6"/>
  <c r="E11" i="9" s="1"/>
  <c r="S12" i="6"/>
  <c r="X12" i="6"/>
  <c r="AS11" i="9" s="1"/>
  <c r="O13" i="6"/>
  <c r="T13" i="6"/>
  <c r="AI12" i="9" s="1"/>
  <c r="K14" i="6"/>
  <c r="P14" i="6"/>
  <c r="Y13" i="9" s="1"/>
  <c r="AA14" i="6"/>
  <c r="G15" i="6"/>
  <c r="L15" i="6"/>
  <c r="O14" i="9" s="1"/>
  <c r="W15" i="6"/>
  <c r="AB15" i="6"/>
  <c r="BC14" i="9" s="1"/>
  <c r="H16" i="6"/>
  <c r="E15" i="9" s="1"/>
  <c r="S16" i="6"/>
  <c r="X16" i="6"/>
  <c r="AS15" i="9" s="1"/>
  <c r="O17" i="6"/>
  <c r="T17" i="6"/>
  <c r="AI16" i="9" s="1"/>
  <c r="K18" i="6"/>
  <c r="P18" i="6"/>
  <c r="Y17" i="9" s="1"/>
  <c r="AA18" i="6"/>
  <c r="L19" i="6"/>
  <c r="O18" i="9" s="1"/>
  <c r="AB19" i="6"/>
  <c r="BC18" i="9" s="1"/>
  <c r="H20" i="6"/>
  <c r="E19" i="9" s="1"/>
  <c r="X20" i="6"/>
  <c r="AS19" i="9" s="1"/>
  <c r="T21" i="6"/>
  <c r="AI20" i="9" s="1"/>
  <c r="K22" i="6"/>
  <c r="P22" i="6"/>
  <c r="Y21" i="9" s="1"/>
  <c r="P23" i="6"/>
  <c r="Y22" i="9" s="1"/>
  <c r="AQ22" i="9"/>
  <c r="W23" i="6"/>
  <c r="K24" i="6"/>
  <c r="P24" i="6"/>
  <c r="Y23" i="9" s="1"/>
  <c r="W24" i="6"/>
  <c r="W25" i="6"/>
  <c r="AB25" i="6"/>
  <c r="BC24" i="9" s="1"/>
  <c r="H26" i="6"/>
  <c r="E25" i="9" s="1"/>
  <c r="X25" i="9"/>
  <c r="P26" i="6"/>
  <c r="Y25" i="9" s="1"/>
  <c r="AR25" i="9"/>
  <c r="X26" i="6"/>
  <c r="AS25" i="9" s="1"/>
  <c r="G30" i="6"/>
  <c r="D29" i="9" s="1"/>
  <c r="O30" i="6"/>
  <c r="X29" i="9" s="1"/>
  <c r="K31" i="6"/>
  <c r="N30" i="9" s="1"/>
  <c r="G32" i="6"/>
  <c r="D31" i="9" s="1"/>
  <c r="AB32" i="6"/>
  <c r="BC31" i="9" s="1"/>
  <c r="D33" i="9"/>
  <c r="H34" i="6"/>
  <c r="E33" i="9" s="1"/>
  <c r="X33" i="9"/>
  <c r="P34" i="6"/>
  <c r="Y33" i="9" s="1"/>
  <c r="AR33" i="9"/>
  <c r="X34" i="6"/>
  <c r="AS33" i="9" s="1"/>
  <c r="P35" i="6"/>
  <c r="Y34" i="9" s="1"/>
  <c r="X35" i="6"/>
  <c r="AS34" i="9" s="1"/>
  <c r="H35" i="6"/>
  <c r="E34" i="9" s="1"/>
  <c r="L35" i="6"/>
  <c r="O34" i="9" s="1"/>
  <c r="T35" i="6"/>
  <c r="AI34" i="9" s="1"/>
  <c r="AB35" i="6"/>
  <c r="BC34" i="9" s="1"/>
  <c r="P37" i="6"/>
  <c r="Y36" i="9" s="1"/>
  <c r="X37" i="6"/>
  <c r="AS36" i="9" s="1"/>
  <c r="H37" i="6"/>
  <c r="E36" i="9" s="1"/>
  <c r="L37" i="6"/>
  <c r="O36" i="9" s="1"/>
  <c r="T37" i="6"/>
  <c r="AI36" i="9" s="1"/>
  <c r="AB37" i="6"/>
  <c r="BC36" i="9" s="1"/>
  <c r="P39" i="6"/>
  <c r="Y38" i="9" s="1"/>
  <c r="X39" i="6"/>
  <c r="AS38" i="9" s="1"/>
  <c r="H39" i="6"/>
  <c r="E38" i="9" s="1"/>
  <c r="L39" i="6"/>
  <c r="O38" i="9" s="1"/>
  <c r="T39" i="6"/>
  <c r="AI38" i="9" s="1"/>
  <c r="AB39" i="6"/>
  <c r="BC38" i="9" s="1"/>
  <c r="AA41" i="6"/>
  <c r="K41" i="6"/>
  <c r="S41" i="6"/>
  <c r="D41" i="9"/>
  <c r="H42" i="6"/>
  <c r="E41" i="9" s="1"/>
  <c r="X41" i="9"/>
  <c r="P42" i="6"/>
  <c r="Y41" i="9" s="1"/>
  <c r="AR41" i="9"/>
  <c r="X42" i="6"/>
  <c r="AS41" i="9" s="1"/>
  <c r="AA43" i="6"/>
  <c r="K43" i="6"/>
  <c r="S43" i="6"/>
  <c r="D43" i="9"/>
  <c r="H44" i="6"/>
  <c r="E43" i="9" s="1"/>
  <c r="X43" i="9"/>
  <c r="P44" i="6"/>
  <c r="Y43" i="9" s="1"/>
  <c r="AR43" i="9"/>
  <c r="X44" i="6"/>
  <c r="AS43" i="9" s="1"/>
  <c r="AA45" i="6"/>
  <c r="K45" i="6"/>
  <c r="S45" i="6"/>
  <c r="D45" i="9"/>
  <c r="H46" i="6"/>
  <c r="E45" i="9" s="1"/>
  <c r="X45" i="9"/>
  <c r="P46" i="6"/>
  <c r="Y45" i="9" s="1"/>
  <c r="W46" i="6"/>
  <c r="AA47" i="6"/>
  <c r="K47" i="6"/>
  <c r="S47" i="6"/>
  <c r="D47" i="9"/>
  <c r="H48" i="6"/>
  <c r="E47" i="9" s="1"/>
  <c r="O48" i="6"/>
  <c r="W48" i="6"/>
  <c r="AB49" i="6"/>
  <c r="BC48" i="9" s="1"/>
  <c r="L49" i="6"/>
  <c r="O48" i="9" s="1"/>
  <c r="P49" i="6"/>
  <c r="Y48" i="9" s="1"/>
  <c r="X49" i="6"/>
  <c r="AS48" i="9" s="1"/>
  <c r="H49" i="6"/>
  <c r="E48" i="9" s="1"/>
  <c r="L50" i="6"/>
  <c r="O49" i="9" s="1"/>
  <c r="P50" i="6"/>
  <c r="Y49" i="9" s="1"/>
  <c r="X50" i="6"/>
  <c r="AS49" i="9" s="1"/>
  <c r="H50" i="6"/>
  <c r="E49" i="9" s="1"/>
  <c r="X78" i="9"/>
  <c r="P79" i="6"/>
  <c r="Y78" i="9" s="1"/>
  <c r="X82" i="9"/>
  <c r="P83" i="6"/>
  <c r="Y82" i="9" s="1"/>
  <c r="AU41" i="9"/>
  <c r="X42" i="7"/>
  <c r="AV41" i="9" s="1"/>
  <c r="W18" i="9"/>
  <c r="O27" i="6"/>
  <c r="AH18" i="9"/>
  <c r="T27" i="6"/>
  <c r="AI26" i="9" s="1"/>
  <c r="M19" i="9"/>
  <c r="K28" i="6"/>
  <c r="X19" i="9"/>
  <c r="P28" i="6"/>
  <c r="Y27" i="9" s="1"/>
  <c r="BA19" i="9"/>
  <c r="AA28" i="6"/>
  <c r="C20" i="9"/>
  <c r="G29" i="6"/>
  <c r="N20" i="9"/>
  <c r="L29" i="6"/>
  <c r="O28" i="9" s="1"/>
  <c r="AQ20" i="9"/>
  <c r="W29" i="6"/>
  <c r="BB20" i="9"/>
  <c r="AB29" i="6"/>
  <c r="BC28" i="9" s="1"/>
  <c r="N22" i="9"/>
  <c r="L23" i="6"/>
  <c r="O22" i="9" s="1"/>
  <c r="AG23" i="9"/>
  <c r="S24" i="6"/>
  <c r="M25" i="9"/>
  <c r="K26" i="6"/>
  <c r="AG25" i="9"/>
  <c r="S26" i="6"/>
  <c r="BA25" i="9"/>
  <c r="AA26" i="6"/>
  <c r="S31" i="6"/>
  <c r="AH30" i="9" s="1"/>
  <c r="AA31" i="6"/>
  <c r="BB30" i="9" s="1"/>
  <c r="N32" i="9"/>
  <c r="L33" i="6"/>
  <c r="O32" i="9" s="1"/>
  <c r="AH32" i="9"/>
  <c r="T33" i="6"/>
  <c r="AI32" i="9" s="1"/>
  <c r="BB32" i="9"/>
  <c r="AB33" i="6"/>
  <c r="BC32" i="9" s="1"/>
  <c r="M33" i="9"/>
  <c r="K34" i="6"/>
  <c r="AG33" i="9"/>
  <c r="S34" i="6"/>
  <c r="BA33" i="9"/>
  <c r="AA34" i="6"/>
  <c r="M35" i="9"/>
  <c r="K36" i="6"/>
  <c r="N35" i="9" s="1"/>
  <c r="AG35" i="9"/>
  <c r="S36" i="6"/>
  <c r="AH35" i="9" s="1"/>
  <c r="BA35" i="9"/>
  <c r="AA36" i="6"/>
  <c r="BB35" i="9" s="1"/>
  <c r="M37" i="9"/>
  <c r="K38" i="6"/>
  <c r="N37" i="9" s="1"/>
  <c r="AG37" i="9"/>
  <c r="S38" i="6"/>
  <c r="AH37" i="9" s="1"/>
  <c r="BA37" i="9"/>
  <c r="AA38" i="6"/>
  <c r="BB37" i="9" s="1"/>
  <c r="M39" i="9"/>
  <c r="K40" i="6"/>
  <c r="N39" i="9" s="1"/>
  <c r="AG39" i="9"/>
  <c r="S40" i="6"/>
  <c r="AH39" i="9" s="1"/>
  <c r="BA39" i="9"/>
  <c r="AA40" i="6"/>
  <c r="BB39" i="9" s="1"/>
  <c r="X81" i="9"/>
  <c r="P82" i="6"/>
  <c r="Y81" i="9" s="1"/>
  <c r="AU47" i="9"/>
  <c r="X48" i="7"/>
  <c r="AV47" i="9" s="1"/>
  <c r="S49" i="6"/>
  <c r="S50" i="6"/>
  <c r="AH49" i="9" s="1"/>
  <c r="H51" i="6"/>
  <c r="E50" i="9" s="1"/>
  <c r="S51" i="6"/>
  <c r="AH50" i="9" s="1"/>
  <c r="X51" i="6"/>
  <c r="AS50" i="9" s="1"/>
  <c r="H52" i="6"/>
  <c r="E51" i="9" s="1"/>
  <c r="S52" i="6"/>
  <c r="AH51" i="9" s="1"/>
  <c r="X52" i="6"/>
  <c r="AS51" i="9" s="1"/>
  <c r="H53" i="6"/>
  <c r="E52" i="9" s="1"/>
  <c r="S53" i="6"/>
  <c r="AH52" i="9" s="1"/>
  <c r="X53" i="6"/>
  <c r="AS52" i="9" s="1"/>
  <c r="H54" i="6"/>
  <c r="E53" i="9" s="1"/>
  <c r="S54" i="6"/>
  <c r="AH53" i="9" s="1"/>
  <c r="X54" i="6"/>
  <c r="AS53" i="9" s="1"/>
  <c r="H55" i="6"/>
  <c r="E54" i="9" s="1"/>
  <c r="S55" i="6"/>
  <c r="AH54" i="9" s="1"/>
  <c r="X55" i="6"/>
  <c r="AS54" i="9" s="1"/>
  <c r="H56" i="6"/>
  <c r="E55" i="9" s="1"/>
  <c r="S56" i="6"/>
  <c r="AH55" i="9" s="1"/>
  <c r="X56" i="6"/>
  <c r="AS55" i="9" s="1"/>
  <c r="H57" i="6"/>
  <c r="E56" i="9" s="1"/>
  <c r="S57" i="6"/>
  <c r="AH56" i="9" s="1"/>
  <c r="X57" i="6"/>
  <c r="AS56" i="9" s="1"/>
  <c r="H58" i="6"/>
  <c r="E57" i="9" s="1"/>
  <c r="S58" i="6"/>
  <c r="AH57" i="9" s="1"/>
  <c r="X58" i="6"/>
  <c r="AS57" i="9" s="1"/>
  <c r="H59" i="6"/>
  <c r="E58" i="9" s="1"/>
  <c r="S59" i="6"/>
  <c r="AH58" i="9" s="1"/>
  <c r="X59" i="6"/>
  <c r="AS58" i="9" s="1"/>
  <c r="O60" i="6"/>
  <c r="T60" i="6"/>
  <c r="AI59" i="9" s="1"/>
  <c r="K61" i="6"/>
  <c r="P61" i="6"/>
  <c r="Y60" i="9" s="1"/>
  <c r="AA61" i="6"/>
  <c r="G62" i="6"/>
  <c r="L62" i="6"/>
  <c r="O61" i="9" s="1"/>
  <c r="W62" i="6"/>
  <c r="AB62" i="6"/>
  <c r="BC61" i="9" s="1"/>
  <c r="H63" i="6"/>
  <c r="E62" i="9" s="1"/>
  <c r="S63" i="6"/>
  <c r="X63" i="6"/>
  <c r="AS62" i="9" s="1"/>
  <c r="O64" i="6"/>
  <c r="T64" i="6"/>
  <c r="AI63" i="9" s="1"/>
  <c r="K65" i="6"/>
  <c r="P65" i="6"/>
  <c r="Y64" i="9" s="1"/>
  <c r="AA65" i="6"/>
  <c r="G66" i="6"/>
  <c r="L66" i="6"/>
  <c r="O65" i="9" s="1"/>
  <c r="W66" i="6"/>
  <c r="AB66" i="6"/>
  <c r="BC65" i="9" s="1"/>
  <c r="H67" i="6"/>
  <c r="E66" i="9" s="1"/>
  <c r="S67" i="6"/>
  <c r="X67" i="6"/>
  <c r="AS66" i="9" s="1"/>
  <c r="O68" i="6"/>
  <c r="T68" i="6"/>
  <c r="AI67" i="9" s="1"/>
  <c r="K69" i="6"/>
  <c r="P69" i="6"/>
  <c r="Y68" i="9" s="1"/>
  <c r="AA69" i="6"/>
  <c r="G70" i="6"/>
  <c r="L70" i="6"/>
  <c r="O69" i="9" s="1"/>
  <c r="W70" i="6"/>
  <c r="AB70" i="6"/>
  <c r="BC69" i="9" s="1"/>
  <c r="H71" i="6"/>
  <c r="E70" i="9" s="1"/>
  <c r="S71" i="6"/>
  <c r="X71" i="6"/>
  <c r="AS70" i="9" s="1"/>
  <c r="O72" i="6"/>
  <c r="T72" i="6"/>
  <c r="AI71" i="9" s="1"/>
  <c r="K73" i="6"/>
  <c r="P73" i="6"/>
  <c r="Y72" i="9" s="1"/>
  <c r="AA73" i="6"/>
  <c r="G74" i="6"/>
  <c r="L74" i="6"/>
  <c r="O73" i="9" s="1"/>
  <c r="W74" i="6"/>
  <c r="AB74" i="6"/>
  <c r="BC73" i="9" s="1"/>
  <c r="H75" i="6"/>
  <c r="E74" i="9" s="1"/>
  <c r="S75" i="6"/>
  <c r="X75" i="6"/>
  <c r="AS74" i="9" s="1"/>
  <c r="O76" i="6"/>
  <c r="T76" i="6"/>
  <c r="AI75" i="9" s="1"/>
  <c r="K77" i="6"/>
  <c r="P77" i="6"/>
  <c r="Y76" i="9" s="1"/>
  <c r="AA77" i="6"/>
  <c r="G78" i="6"/>
  <c r="L78" i="6"/>
  <c r="O77" i="9" s="1"/>
  <c r="W78" i="6"/>
  <c r="AB78" i="6"/>
  <c r="BC77" i="9" s="1"/>
  <c r="G79" i="6"/>
  <c r="L79" i="6"/>
  <c r="O78" i="9" s="1"/>
  <c r="W79" i="6"/>
  <c r="AB79" i="6"/>
  <c r="BC78" i="9" s="1"/>
  <c r="G80" i="6"/>
  <c r="L80" i="6"/>
  <c r="O79" i="9" s="1"/>
  <c r="W80" i="6"/>
  <c r="AB80" i="6"/>
  <c r="BC79" i="9" s="1"/>
  <c r="G81" i="6"/>
  <c r="L81" i="6"/>
  <c r="O80" i="9" s="1"/>
  <c r="W81" i="6"/>
  <c r="AB81" i="6"/>
  <c r="BC80" i="9" s="1"/>
  <c r="G82" i="6"/>
  <c r="L82" i="6"/>
  <c r="O81" i="9" s="1"/>
  <c r="W82" i="6"/>
  <c r="AB82" i="6"/>
  <c r="BC81" i="9" s="1"/>
  <c r="G83" i="6"/>
  <c r="L83" i="6"/>
  <c r="O82" i="9" s="1"/>
  <c r="W83" i="6"/>
  <c r="AB83" i="6"/>
  <c r="BC82" i="9" s="1"/>
  <c r="G84" i="6"/>
  <c r="L84" i="6"/>
  <c r="O83" i="9" s="1"/>
  <c r="W84" i="6"/>
  <c r="AB84" i="6"/>
  <c r="BC83" i="9" s="1"/>
  <c r="H85" i="6"/>
  <c r="E84" i="9" s="1"/>
  <c r="S85" i="6"/>
  <c r="X85" i="6"/>
  <c r="AS84" i="9" s="1"/>
  <c r="O86" i="6"/>
  <c r="T86" i="6"/>
  <c r="AI85" i="9" s="1"/>
  <c r="K87" i="6"/>
  <c r="P87" i="6"/>
  <c r="Y86" i="9" s="1"/>
  <c r="AA87" i="6"/>
  <c r="G88" i="6"/>
  <c r="L88" i="6"/>
  <c r="O87" i="9" s="1"/>
  <c r="W88" i="6"/>
  <c r="AB88" i="6"/>
  <c r="BC87" i="9" s="1"/>
  <c r="H89" i="6"/>
  <c r="E88" i="9" s="1"/>
  <c r="S89" i="6"/>
  <c r="X89" i="6"/>
  <c r="AS88" i="9" s="1"/>
  <c r="O90" i="6"/>
  <c r="T90" i="6"/>
  <c r="AI89" i="9" s="1"/>
  <c r="K91" i="6"/>
  <c r="P91" i="6"/>
  <c r="Y90" i="9" s="1"/>
  <c r="AA91" i="6"/>
  <c r="G92" i="6"/>
  <c r="L92" i="6"/>
  <c r="O91" i="9" s="1"/>
  <c r="W92" i="6"/>
  <c r="AB92" i="6"/>
  <c r="BC91" i="9" s="1"/>
  <c r="H93" i="6"/>
  <c r="E92" i="9" s="1"/>
  <c r="S93" i="6"/>
  <c r="X93" i="6"/>
  <c r="AS92" i="9" s="1"/>
  <c r="O94" i="6"/>
  <c r="T94" i="6"/>
  <c r="AI93" i="9" s="1"/>
  <c r="K3" i="7"/>
  <c r="P3" i="7"/>
  <c r="AB2" i="9" s="1"/>
  <c r="AA3" i="7"/>
  <c r="G4" i="7"/>
  <c r="L4" i="7"/>
  <c r="R3" i="9" s="1"/>
  <c r="W4" i="7"/>
  <c r="AB4" i="7"/>
  <c r="BF3" i="9" s="1"/>
  <c r="H5" i="7"/>
  <c r="H4" i="9" s="1"/>
  <c r="S5" i="7"/>
  <c r="X5" i="7"/>
  <c r="AV4" i="9" s="1"/>
  <c r="O6" i="7"/>
  <c r="T6" i="7"/>
  <c r="AL5" i="9" s="1"/>
  <c r="K7" i="7"/>
  <c r="P7" i="7"/>
  <c r="AB6" i="9" s="1"/>
  <c r="AA7" i="7"/>
  <c r="G8" i="7"/>
  <c r="L8" i="7"/>
  <c r="R7" i="9" s="1"/>
  <c r="W8" i="7"/>
  <c r="AB8" i="7"/>
  <c r="BF7" i="9" s="1"/>
  <c r="H9" i="7"/>
  <c r="H8" i="9" s="1"/>
  <c r="S9" i="7"/>
  <c r="X9" i="7"/>
  <c r="AV8" i="9" s="1"/>
  <c r="O10" i="7"/>
  <c r="T10" i="7"/>
  <c r="AL9" i="9" s="1"/>
  <c r="K11" i="7"/>
  <c r="P11" i="7"/>
  <c r="AB10" i="9" s="1"/>
  <c r="AA11" i="7"/>
  <c r="G12" i="7"/>
  <c r="L12" i="7"/>
  <c r="R11" i="9" s="1"/>
  <c r="W12" i="7"/>
  <c r="AB12" i="7"/>
  <c r="BF11" i="9" s="1"/>
  <c r="H13" i="7"/>
  <c r="H12" i="9" s="1"/>
  <c r="S13" i="7"/>
  <c r="X13" i="7"/>
  <c r="AV12" i="9" s="1"/>
  <c r="O14" i="7"/>
  <c r="T14" i="7"/>
  <c r="AL13" i="9" s="1"/>
  <c r="K15" i="7"/>
  <c r="P15" i="7"/>
  <c r="AB14" i="9" s="1"/>
  <c r="AA15" i="7"/>
  <c r="G16" i="7"/>
  <c r="L16" i="7"/>
  <c r="R15" i="9" s="1"/>
  <c r="W16" i="7"/>
  <c r="AB16" i="7"/>
  <c r="BF15" i="9" s="1"/>
  <c r="H17" i="7"/>
  <c r="H16" i="9" s="1"/>
  <c r="S17" i="7"/>
  <c r="X17" i="7"/>
  <c r="AV16" i="9" s="1"/>
  <c r="O18" i="7"/>
  <c r="T18" i="7"/>
  <c r="AL17" i="9" s="1"/>
  <c r="K19" i="7"/>
  <c r="P19" i="7"/>
  <c r="AB18" i="9" s="1"/>
  <c r="AA19" i="7"/>
  <c r="G20" i="7"/>
  <c r="L20" i="7"/>
  <c r="R19" i="9" s="1"/>
  <c r="W20" i="7"/>
  <c r="AB20" i="7"/>
  <c r="BF19" i="9" s="1"/>
  <c r="H21" i="7"/>
  <c r="H20" i="9" s="1"/>
  <c r="X21" i="7"/>
  <c r="AV20" i="9" s="1"/>
  <c r="O22" i="7"/>
  <c r="T22" i="7"/>
  <c r="AL21" i="9" s="1"/>
  <c r="K23" i="7"/>
  <c r="AA23" i="7"/>
  <c r="G24" i="7"/>
  <c r="W24" i="7"/>
  <c r="AB24" i="7"/>
  <c r="BF23" i="9" s="1"/>
  <c r="S25" i="7"/>
  <c r="O26" i="7"/>
  <c r="K27" i="7"/>
  <c r="P27" i="7"/>
  <c r="AB26" i="9" s="1"/>
  <c r="AA27" i="7"/>
  <c r="G28" i="7"/>
  <c r="L28" i="7"/>
  <c r="R27" i="9" s="1"/>
  <c r="W28" i="7"/>
  <c r="AB28" i="7"/>
  <c r="BF27" i="9" s="1"/>
  <c r="H29" i="7"/>
  <c r="H28" i="9" s="1"/>
  <c r="S29" i="7"/>
  <c r="X29" i="7"/>
  <c r="AV28" i="9" s="1"/>
  <c r="O30" i="7"/>
  <c r="AA29" i="9" s="1"/>
  <c r="K31" i="7"/>
  <c r="Q30" i="9" s="1"/>
  <c r="AA31" i="7"/>
  <c r="BE30" i="9" s="1"/>
  <c r="G32" i="7"/>
  <c r="G31" i="9" s="1"/>
  <c r="W32" i="7"/>
  <c r="AU31" i="9" s="1"/>
  <c r="H33" i="7"/>
  <c r="H32" i="9" s="1"/>
  <c r="S33" i="7"/>
  <c r="X33" i="7"/>
  <c r="AV32" i="9" s="1"/>
  <c r="P33" i="9"/>
  <c r="K34" i="7"/>
  <c r="AU33" i="9"/>
  <c r="X34" i="7"/>
  <c r="AV33" i="9" s="1"/>
  <c r="P35" i="7"/>
  <c r="AB34" i="9" s="1"/>
  <c r="X35" i="7"/>
  <c r="AV34" i="9" s="1"/>
  <c r="H35" i="7"/>
  <c r="H34" i="9" s="1"/>
  <c r="P37" i="7"/>
  <c r="AB36" i="9" s="1"/>
  <c r="X37" i="7"/>
  <c r="AV36" i="9" s="1"/>
  <c r="H37" i="7"/>
  <c r="H36" i="9" s="1"/>
  <c r="P39" i="7"/>
  <c r="AB38" i="9" s="1"/>
  <c r="X39" i="7"/>
  <c r="AV38" i="9" s="1"/>
  <c r="H39" i="7"/>
  <c r="H38" i="9" s="1"/>
  <c r="AA41" i="7"/>
  <c r="K41" i="7"/>
  <c r="S41" i="7"/>
  <c r="G42" i="7"/>
  <c r="O42" i="7"/>
  <c r="AA43" i="7"/>
  <c r="K43" i="7"/>
  <c r="S43" i="7"/>
  <c r="G44" i="7"/>
  <c r="O44" i="7"/>
  <c r="AA45" i="7"/>
  <c r="K45" i="7"/>
  <c r="S45" i="7"/>
  <c r="G46" i="7"/>
  <c r="O46" i="7"/>
  <c r="AA47" i="7"/>
  <c r="K47" i="7"/>
  <c r="S47" i="7"/>
  <c r="G48" i="7"/>
  <c r="O48" i="7"/>
  <c r="P49" i="7"/>
  <c r="AB48" i="9" s="1"/>
  <c r="X49" i="7"/>
  <c r="AV48" i="9" s="1"/>
  <c r="H49" i="7"/>
  <c r="H48" i="9" s="1"/>
  <c r="P51" i="7"/>
  <c r="AB50" i="9" s="1"/>
  <c r="X51" i="7"/>
  <c r="AV50" i="9" s="1"/>
  <c r="H51" i="7"/>
  <c r="H50" i="9" s="1"/>
  <c r="T51" i="6"/>
  <c r="AI50" i="9" s="1"/>
  <c r="T52" i="6"/>
  <c r="AI51" i="9" s="1"/>
  <c r="T53" i="6"/>
  <c r="AI52" i="9" s="1"/>
  <c r="T54" i="6"/>
  <c r="AI53" i="9" s="1"/>
  <c r="T55" i="6"/>
  <c r="AI54" i="9" s="1"/>
  <c r="T56" i="6"/>
  <c r="AI55" i="9" s="1"/>
  <c r="T57" i="6"/>
  <c r="AI56" i="9" s="1"/>
  <c r="T58" i="6"/>
  <c r="AI57" i="9" s="1"/>
  <c r="T59" i="6"/>
  <c r="AI58" i="9" s="1"/>
  <c r="K22" i="7"/>
  <c r="O25" i="7"/>
  <c r="K26" i="7"/>
  <c r="AA26" i="7"/>
  <c r="G27" i="7"/>
  <c r="W27" i="7"/>
  <c r="S28" i="7"/>
  <c r="O29" i="7"/>
  <c r="T29" i="7"/>
  <c r="AL28" i="9" s="1"/>
  <c r="K30" i="7"/>
  <c r="Q29" i="9" s="1"/>
  <c r="AA30" i="7"/>
  <c r="BE29" i="9" s="1"/>
  <c r="G31" i="7"/>
  <c r="G30" i="9" s="1"/>
  <c r="W31" i="7"/>
  <c r="AU30" i="9" s="1"/>
  <c r="S32" i="7"/>
  <c r="AK31" i="9" s="1"/>
  <c r="BD33" i="9"/>
  <c r="AA34" i="7"/>
  <c r="P35" i="9"/>
  <c r="K36" i="7"/>
  <c r="Q35" i="9" s="1"/>
  <c r="AJ35" i="9"/>
  <c r="S36" i="7"/>
  <c r="AK35" i="9" s="1"/>
  <c r="BD35" i="9"/>
  <c r="AA36" i="7"/>
  <c r="BE35" i="9" s="1"/>
  <c r="P37" i="9"/>
  <c r="K38" i="7"/>
  <c r="Q37" i="9" s="1"/>
  <c r="AJ37" i="9"/>
  <c r="S38" i="7"/>
  <c r="AK37" i="9" s="1"/>
  <c r="BD37" i="9"/>
  <c r="AA38" i="7"/>
  <c r="BE37" i="9" s="1"/>
  <c r="P39" i="9"/>
  <c r="K40" i="7"/>
  <c r="Q39" i="9" s="1"/>
  <c r="AJ39" i="9"/>
  <c r="S40" i="7"/>
  <c r="AK39" i="9" s="1"/>
  <c r="BD39" i="9"/>
  <c r="AA40" i="7"/>
  <c r="BE39" i="9" s="1"/>
  <c r="P49" i="9"/>
  <c r="K50" i="7"/>
  <c r="Q49" i="9" s="1"/>
  <c r="AJ49" i="9"/>
  <c r="S50" i="7"/>
  <c r="AK49" i="9" s="1"/>
  <c r="BD49" i="9"/>
  <c r="AA50" i="7"/>
  <c r="BE49" i="9" s="1"/>
  <c r="P51" i="9"/>
  <c r="K52" i="7"/>
  <c r="Q51" i="9" s="1"/>
  <c r="AJ51" i="9"/>
  <c r="S52" i="7"/>
  <c r="AK51" i="9" s="1"/>
  <c r="J44" i="9"/>
  <c r="H45" i="8"/>
  <c r="K44" i="9" s="1"/>
  <c r="K30" i="6"/>
  <c r="N29" i="9" s="1"/>
  <c r="AA30" i="6"/>
  <c r="BB29" i="9" s="1"/>
  <c r="G31" i="6"/>
  <c r="D30" i="9" s="1"/>
  <c r="W31" i="6"/>
  <c r="AR30" i="9" s="1"/>
  <c r="S32" i="6"/>
  <c r="AH31" i="9" s="1"/>
  <c r="AA50" i="6"/>
  <c r="BB49" i="9" s="1"/>
  <c r="K51" i="6"/>
  <c r="N50" i="9" s="1"/>
  <c r="P51" i="6"/>
  <c r="Y50" i="9" s="1"/>
  <c r="AA51" i="6"/>
  <c r="BB50" i="9" s="1"/>
  <c r="K52" i="6"/>
  <c r="N51" i="9" s="1"/>
  <c r="P52" i="6"/>
  <c r="Y51" i="9" s="1"/>
  <c r="AA52" i="6"/>
  <c r="BB51" i="9" s="1"/>
  <c r="K53" i="6"/>
  <c r="N52" i="9" s="1"/>
  <c r="P53" i="6"/>
  <c r="Y52" i="9" s="1"/>
  <c r="AA53" i="6"/>
  <c r="BB52" i="9" s="1"/>
  <c r="K54" i="6"/>
  <c r="N53" i="9" s="1"/>
  <c r="P54" i="6"/>
  <c r="Y53" i="9" s="1"/>
  <c r="AA54" i="6"/>
  <c r="BB53" i="9" s="1"/>
  <c r="K55" i="6"/>
  <c r="N54" i="9" s="1"/>
  <c r="P55" i="6"/>
  <c r="Y54" i="9" s="1"/>
  <c r="AA55" i="6"/>
  <c r="BB54" i="9" s="1"/>
  <c r="K56" i="6"/>
  <c r="N55" i="9" s="1"/>
  <c r="P56" i="6"/>
  <c r="Y55" i="9" s="1"/>
  <c r="AA56" i="6"/>
  <c r="BB55" i="9" s="1"/>
  <c r="K57" i="6"/>
  <c r="N56" i="9" s="1"/>
  <c r="P57" i="6"/>
  <c r="Y56" i="9" s="1"/>
  <c r="AA57" i="6"/>
  <c r="BB56" i="9" s="1"/>
  <c r="K58" i="6"/>
  <c r="N57" i="9" s="1"/>
  <c r="P58" i="6"/>
  <c r="Y57" i="9" s="1"/>
  <c r="AA58" i="6"/>
  <c r="BB57" i="9" s="1"/>
  <c r="K59" i="6"/>
  <c r="N58" i="9" s="1"/>
  <c r="P59" i="6"/>
  <c r="Y58" i="9" s="1"/>
  <c r="AA59" i="6"/>
  <c r="BB58" i="9" s="1"/>
  <c r="G60" i="6"/>
  <c r="L60" i="6"/>
  <c r="O59" i="9" s="1"/>
  <c r="W60" i="6"/>
  <c r="AB60" i="6"/>
  <c r="BC59" i="9" s="1"/>
  <c r="H61" i="6"/>
  <c r="E60" i="9" s="1"/>
  <c r="S61" i="6"/>
  <c r="X61" i="6"/>
  <c r="AS60" i="9" s="1"/>
  <c r="O62" i="6"/>
  <c r="T62" i="6"/>
  <c r="AI61" i="9" s="1"/>
  <c r="K63" i="6"/>
  <c r="P63" i="6"/>
  <c r="Y62" i="9" s="1"/>
  <c r="AA63" i="6"/>
  <c r="G64" i="6"/>
  <c r="L64" i="6"/>
  <c r="O63" i="9" s="1"/>
  <c r="W64" i="6"/>
  <c r="AB64" i="6"/>
  <c r="BC63" i="9" s="1"/>
  <c r="H65" i="6"/>
  <c r="E64" i="9" s="1"/>
  <c r="S65" i="6"/>
  <c r="X65" i="6"/>
  <c r="AS64" i="9" s="1"/>
  <c r="O66" i="6"/>
  <c r="T66" i="6"/>
  <c r="AI65" i="9" s="1"/>
  <c r="K67" i="6"/>
  <c r="P67" i="6"/>
  <c r="Y66" i="9" s="1"/>
  <c r="AA67" i="6"/>
  <c r="G68" i="6"/>
  <c r="L68" i="6"/>
  <c r="O67" i="9" s="1"/>
  <c r="W68" i="6"/>
  <c r="AB68" i="6"/>
  <c r="BC67" i="9" s="1"/>
  <c r="H69" i="6"/>
  <c r="E68" i="9" s="1"/>
  <c r="S69" i="6"/>
  <c r="X69" i="6"/>
  <c r="AS68" i="9" s="1"/>
  <c r="O70" i="6"/>
  <c r="T70" i="6"/>
  <c r="AI69" i="9" s="1"/>
  <c r="K71" i="6"/>
  <c r="P71" i="6"/>
  <c r="Y70" i="9" s="1"/>
  <c r="AA71" i="6"/>
  <c r="G72" i="6"/>
  <c r="L72" i="6"/>
  <c r="O71" i="9" s="1"/>
  <c r="W72" i="6"/>
  <c r="AB72" i="6"/>
  <c r="BC71" i="9" s="1"/>
  <c r="H73" i="6"/>
  <c r="E72" i="9" s="1"/>
  <c r="S73" i="6"/>
  <c r="X73" i="6"/>
  <c r="AS72" i="9" s="1"/>
  <c r="O74" i="6"/>
  <c r="T74" i="6"/>
  <c r="AI73" i="9" s="1"/>
  <c r="K75" i="6"/>
  <c r="P75" i="6"/>
  <c r="Y74" i="9" s="1"/>
  <c r="AA75" i="6"/>
  <c r="G76" i="6"/>
  <c r="L76" i="6"/>
  <c r="O75" i="9" s="1"/>
  <c r="W76" i="6"/>
  <c r="AB76" i="6"/>
  <c r="BC75" i="9" s="1"/>
  <c r="H77" i="6"/>
  <c r="E76" i="9" s="1"/>
  <c r="S77" i="6"/>
  <c r="X77" i="6"/>
  <c r="AS76" i="9" s="1"/>
  <c r="O78" i="6"/>
  <c r="T78" i="6"/>
  <c r="AI77" i="9" s="1"/>
  <c r="T79" i="6"/>
  <c r="AI78" i="9" s="1"/>
  <c r="T80" i="6"/>
  <c r="AI79" i="9" s="1"/>
  <c r="T81" i="6"/>
  <c r="AI80" i="9" s="1"/>
  <c r="T82" i="6"/>
  <c r="AI81" i="9" s="1"/>
  <c r="T83" i="6"/>
  <c r="AI82" i="9" s="1"/>
  <c r="T84" i="6"/>
  <c r="AI83" i="9" s="1"/>
  <c r="K85" i="6"/>
  <c r="P85" i="6"/>
  <c r="Y84" i="9" s="1"/>
  <c r="AA85" i="6"/>
  <c r="G86" i="6"/>
  <c r="L86" i="6"/>
  <c r="O85" i="9" s="1"/>
  <c r="W86" i="6"/>
  <c r="AB86" i="6"/>
  <c r="BC85" i="9" s="1"/>
  <c r="H87" i="6"/>
  <c r="E86" i="9" s="1"/>
  <c r="S87" i="6"/>
  <c r="X87" i="6"/>
  <c r="AS86" i="9" s="1"/>
  <c r="O88" i="6"/>
  <c r="T88" i="6"/>
  <c r="AI87" i="9" s="1"/>
  <c r="K89" i="6"/>
  <c r="P89" i="6"/>
  <c r="Y88" i="9" s="1"/>
  <c r="AA89" i="6"/>
  <c r="G90" i="6"/>
  <c r="L90" i="6"/>
  <c r="O89" i="9" s="1"/>
  <c r="W90" i="6"/>
  <c r="AB90" i="6"/>
  <c r="BC89" i="9" s="1"/>
  <c r="H91" i="6"/>
  <c r="E90" i="9" s="1"/>
  <c r="S91" i="6"/>
  <c r="X91" i="6"/>
  <c r="AS90" i="9" s="1"/>
  <c r="O92" i="6"/>
  <c r="T92" i="6"/>
  <c r="AI91" i="9" s="1"/>
  <c r="K93" i="6"/>
  <c r="P93" i="6"/>
  <c r="Y92" i="9" s="1"/>
  <c r="AA93" i="6"/>
  <c r="G94" i="6"/>
  <c r="L94" i="6"/>
  <c r="O93" i="9" s="1"/>
  <c r="W94" i="6"/>
  <c r="AB94" i="6"/>
  <c r="BC93" i="9" s="1"/>
  <c r="H3" i="7"/>
  <c r="H2" i="9" s="1"/>
  <c r="S3" i="7"/>
  <c r="X3" i="7"/>
  <c r="AV2" i="9" s="1"/>
  <c r="O4" i="7"/>
  <c r="T4" i="7"/>
  <c r="AL3" i="9" s="1"/>
  <c r="K5" i="7"/>
  <c r="P5" i="7"/>
  <c r="AB4" i="9" s="1"/>
  <c r="AA5" i="7"/>
  <c r="G6" i="7"/>
  <c r="L6" i="7"/>
  <c r="R5" i="9" s="1"/>
  <c r="W6" i="7"/>
  <c r="AB6" i="7"/>
  <c r="BF5" i="9" s="1"/>
  <c r="H7" i="7"/>
  <c r="H6" i="9" s="1"/>
  <c r="S7" i="7"/>
  <c r="X7" i="7"/>
  <c r="AV6" i="9" s="1"/>
  <c r="O8" i="7"/>
  <c r="T8" i="7"/>
  <c r="AL7" i="9" s="1"/>
  <c r="K9" i="7"/>
  <c r="P9" i="7"/>
  <c r="AB8" i="9" s="1"/>
  <c r="AA9" i="7"/>
  <c r="G10" i="7"/>
  <c r="L10" i="7"/>
  <c r="R9" i="9" s="1"/>
  <c r="W10" i="7"/>
  <c r="AB10" i="7"/>
  <c r="BF9" i="9" s="1"/>
  <c r="H11" i="7"/>
  <c r="H10" i="9" s="1"/>
  <c r="S11" i="7"/>
  <c r="X11" i="7"/>
  <c r="AV10" i="9" s="1"/>
  <c r="O12" i="7"/>
  <c r="T12" i="7"/>
  <c r="AL11" i="9" s="1"/>
  <c r="K13" i="7"/>
  <c r="P13" i="7"/>
  <c r="AB12" i="9" s="1"/>
  <c r="AA13" i="7"/>
  <c r="G14" i="7"/>
  <c r="L14" i="7"/>
  <c r="R13" i="9" s="1"/>
  <c r="W14" i="7"/>
  <c r="AB14" i="7"/>
  <c r="BF13" i="9" s="1"/>
  <c r="H15" i="7"/>
  <c r="H14" i="9" s="1"/>
  <c r="S15" i="7"/>
  <c r="X15" i="7"/>
  <c r="AV14" i="9" s="1"/>
  <c r="O16" i="7"/>
  <c r="T16" i="7"/>
  <c r="AL15" i="9" s="1"/>
  <c r="K17" i="7"/>
  <c r="P17" i="7"/>
  <c r="AB16" i="9" s="1"/>
  <c r="AA17" i="7"/>
  <c r="G18" i="7"/>
  <c r="L18" i="7"/>
  <c r="R17" i="9" s="1"/>
  <c r="W18" i="7"/>
  <c r="AB18" i="7"/>
  <c r="BF17" i="9" s="1"/>
  <c r="H19" i="7"/>
  <c r="H18" i="9" s="1"/>
  <c r="S19" i="7"/>
  <c r="X19" i="7"/>
  <c r="AV18" i="9" s="1"/>
  <c r="O20" i="7"/>
  <c r="T20" i="7"/>
  <c r="AL19" i="9" s="1"/>
  <c r="P21" i="7"/>
  <c r="AB20" i="9" s="1"/>
  <c r="G22" i="7"/>
  <c r="W22" i="7"/>
  <c r="AB22" i="7"/>
  <c r="BF21" i="9" s="1"/>
  <c r="H23" i="7"/>
  <c r="H22" i="9" s="1"/>
  <c r="S23" i="7"/>
  <c r="X23" i="7"/>
  <c r="AV22" i="9" s="1"/>
  <c r="O24" i="7"/>
  <c r="T24" i="7"/>
  <c r="AL23" i="9" s="1"/>
  <c r="K25" i="7"/>
  <c r="AA25" i="7"/>
  <c r="G26" i="7"/>
  <c r="W26" i="7"/>
  <c r="H27" i="7"/>
  <c r="H26" i="9" s="1"/>
  <c r="S27" i="7"/>
  <c r="X27" i="7"/>
  <c r="AV26" i="9" s="1"/>
  <c r="O28" i="7"/>
  <c r="T28" i="7"/>
  <c r="AL27" i="9" s="1"/>
  <c r="K29" i="7"/>
  <c r="P29" i="7"/>
  <c r="AB28" i="9" s="1"/>
  <c r="AA29" i="7"/>
  <c r="G30" i="7"/>
  <c r="G29" i="9" s="1"/>
  <c r="W30" i="7"/>
  <c r="AU29" i="9" s="1"/>
  <c r="S31" i="7"/>
  <c r="AK30" i="9" s="1"/>
  <c r="O32" i="7"/>
  <c r="AA31" i="9" s="1"/>
  <c r="K33" i="7"/>
  <c r="P33" i="7"/>
  <c r="AB32" i="9" s="1"/>
  <c r="AA33" i="7"/>
  <c r="T34" i="7"/>
  <c r="AL33" i="9" s="1"/>
  <c r="P36" i="7"/>
  <c r="AB35" i="9" s="1"/>
  <c r="X36" i="7"/>
  <c r="AV35" i="9" s="1"/>
  <c r="H36" i="7"/>
  <c r="H35" i="9" s="1"/>
  <c r="L36" i="7"/>
  <c r="R35" i="9" s="1"/>
  <c r="T36" i="7"/>
  <c r="AL35" i="9" s="1"/>
  <c r="AB36" i="7"/>
  <c r="BF35" i="9" s="1"/>
  <c r="P38" i="7"/>
  <c r="AB37" i="9" s="1"/>
  <c r="X38" i="7"/>
  <c r="AV37" i="9" s="1"/>
  <c r="H38" i="7"/>
  <c r="H37" i="9" s="1"/>
  <c r="L38" i="7"/>
  <c r="R37" i="9" s="1"/>
  <c r="T38" i="7"/>
  <c r="AL37" i="9" s="1"/>
  <c r="AB38" i="7"/>
  <c r="BF37" i="9" s="1"/>
  <c r="P40" i="7"/>
  <c r="AB39" i="9" s="1"/>
  <c r="X40" i="7"/>
  <c r="AV39" i="9" s="1"/>
  <c r="H40" i="7"/>
  <c r="H39" i="9" s="1"/>
  <c r="L40" i="7"/>
  <c r="R39" i="9" s="1"/>
  <c r="T40" i="7"/>
  <c r="AL39" i="9" s="1"/>
  <c r="AB40" i="7"/>
  <c r="BF39" i="9" s="1"/>
  <c r="G40" i="9"/>
  <c r="H41" i="7"/>
  <c r="H40" i="9" s="1"/>
  <c r="AA40" i="9"/>
  <c r="P41" i="7"/>
  <c r="AB40" i="9" s="1"/>
  <c r="AU40" i="9"/>
  <c r="X41" i="7"/>
  <c r="AV40" i="9" s="1"/>
  <c r="AA42" i="7"/>
  <c r="K42" i="7"/>
  <c r="S42" i="7"/>
  <c r="G42" i="9"/>
  <c r="H43" i="7"/>
  <c r="H42" i="9" s="1"/>
  <c r="AA42" i="9"/>
  <c r="P43" i="7"/>
  <c r="AB42" i="9" s="1"/>
  <c r="AU42" i="9"/>
  <c r="X43" i="7"/>
  <c r="AV42" i="9" s="1"/>
  <c r="AA44" i="7"/>
  <c r="K44" i="7"/>
  <c r="S44" i="7"/>
  <c r="G44" i="9"/>
  <c r="H45" i="7"/>
  <c r="H44" i="9" s="1"/>
  <c r="AA44" i="9"/>
  <c r="P45" i="7"/>
  <c r="AB44" i="9" s="1"/>
  <c r="AU44" i="9"/>
  <c r="X45" i="7"/>
  <c r="AV44" i="9" s="1"/>
  <c r="AA46" i="7"/>
  <c r="K46" i="7"/>
  <c r="S46" i="7"/>
  <c r="G46" i="9"/>
  <c r="H47" i="7"/>
  <c r="H46" i="9" s="1"/>
  <c r="AA46" i="9"/>
  <c r="P47" i="7"/>
  <c r="AB46" i="9" s="1"/>
  <c r="AU46" i="9"/>
  <c r="X47" i="7"/>
  <c r="AV46" i="9" s="1"/>
  <c r="AA48" i="7"/>
  <c r="K48" i="7"/>
  <c r="S48" i="7"/>
  <c r="P50" i="7"/>
  <c r="AB49" i="9" s="1"/>
  <c r="X50" i="7"/>
  <c r="AV49" i="9" s="1"/>
  <c r="H50" i="7"/>
  <c r="H49" i="9" s="1"/>
  <c r="L50" i="7"/>
  <c r="R49" i="9" s="1"/>
  <c r="T50" i="7"/>
  <c r="AL49" i="9" s="1"/>
  <c r="AB50" i="7"/>
  <c r="BF49" i="9" s="1"/>
  <c r="P52" i="7"/>
  <c r="AB51" i="9" s="1"/>
  <c r="X52" i="7"/>
  <c r="AV51" i="9" s="1"/>
  <c r="H52" i="7"/>
  <c r="H51" i="9" s="1"/>
  <c r="L52" i="7"/>
  <c r="R51" i="9" s="1"/>
  <c r="T52" i="7"/>
  <c r="AL51" i="9" s="1"/>
  <c r="J40" i="9"/>
  <c r="H41" i="8"/>
  <c r="K40" i="9" s="1"/>
  <c r="AX49" i="9"/>
  <c r="AY49" i="9"/>
  <c r="L51" i="6"/>
  <c r="O50" i="9" s="1"/>
  <c r="L52" i="6"/>
  <c r="O51" i="9" s="1"/>
  <c r="L53" i="6"/>
  <c r="O52" i="9" s="1"/>
  <c r="L54" i="6"/>
  <c r="O53" i="9" s="1"/>
  <c r="L55" i="6"/>
  <c r="O54" i="9" s="1"/>
  <c r="L56" i="6"/>
  <c r="O55" i="9" s="1"/>
  <c r="L57" i="6"/>
  <c r="O56" i="9" s="1"/>
  <c r="L58" i="6"/>
  <c r="O57" i="9" s="1"/>
  <c r="L59" i="6"/>
  <c r="O58" i="9" s="1"/>
  <c r="O23" i="7"/>
  <c r="K24" i="7"/>
  <c r="G25" i="7"/>
  <c r="W25" i="7"/>
  <c r="S26" i="7"/>
  <c r="O27" i="7"/>
  <c r="K28" i="7"/>
  <c r="AA28" i="7"/>
  <c r="G29" i="7"/>
  <c r="L29" i="7"/>
  <c r="R28" i="9" s="1"/>
  <c r="W29" i="7"/>
  <c r="AB29" i="7"/>
  <c r="BF28" i="9" s="1"/>
  <c r="S30" i="7"/>
  <c r="AK29" i="9" s="1"/>
  <c r="O31" i="7"/>
  <c r="AA30" i="9" s="1"/>
  <c r="K32" i="7"/>
  <c r="Q31" i="9" s="1"/>
  <c r="AA32" i="7"/>
  <c r="BE31" i="9" s="1"/>
  <c r="AA33" i="9"/>
  <c r="P34" i="7"/>
  <c r="AB33" i="9" s="1"/>
  <c r="P34" i="9"/>
  <c r="K35" i="7"/>
  <c r="Q34" i="9" s="1"/>
  <c r="AJ34" i="9"/>
  <c r="S35" i="7"/>
  <c r="AK34" i="9" s="1"/>
  <c r="BD34" i="9"/>
  <c r="AA35" i="7"/>
  <c r="BE34" i="9" s="1"/>
  <c r="P36" i="9"/>
  <c r="K37" i="7"/>
  <c r="Q36" i="9" s="1"/>
  <c r="AJ36" i="9"/>
  <c r="S37" i="7"/>
  <c r="AK36" i="9" s="1"/>
  <c r="BD36" i="9"/>
  <c r="AA37" i="7"/>
  <c r="BE36" i="9" s="1"/>
  <c r="P38" i="9"/>
  <c r="K39" i="7"/>
  <c r="Q38" i="9" s="1"/>
  <c r="AJ38" i="9"/>
  <c r="S39" i="7"/>
  <c r="AK38" i="9" s="1"/>
  <c r="BD38" i="9"/>
  <c r="AA39" i="7"/>
  <c r="BE38" i="9" s="1"/>
  <c r="P48" i="9"/>
  <c r="K49" i="7"/>
  <c r="Q48" i="9" s="1"/>
  <c r="AJ48" i="9"/>
  <c r="S49" i="7"/>
  <c r="AK48" i="9" s="1"/>
  <c r="BD48" i="9"/>
  <c r="AA49" i="7"/>
  <c r="BE48" i="9" s="1"/>
  <c r="P50" i="9"/>
  <c r="K51" i="7"/>
  <c r="Q50" i="9" s="1"/>
  <c r="AJ50" i="9"/>
  <c r="S51" i="7"/>
  <c r="AK50" i="9" s="1"/>
  <c r="BD50" i="9"/>
  <c r="AA51" i="7"/>
  <c r="BE50" i="9" s="1"/>
  <c r="AD35" i="9"/>
  <c r="AE35" i="9"/>
  <c r="H53" i="7"/>
  <c r="H52" i="9" s="1"/>
  <c r="S53" i="7"/>
  <c r="AK52" i="9" s="1"/>
  <c r="X53" i="7"/>
  <c r="AV52" i="9" s="1"/>
  <c r="H54" i="7"/>
  <c r="H53" i="9" s="1"/>
  <c r="S54" i="7"/>
  <c r="AK53" i="9" s="1"/>
  <c r="X54" i="7"/>
  <c r="AV53" i="9" s="1"/>
  <c r="H55" i="7"/>
  <c r="H54" i="9" s="1"/>
  <c r="S55" i="7"/>
  <c r="AK54" i="9" s="1"/>
  <c r="X55" i="7"/>
  <c r="AV54" i="9" s="1"/>
  <c r="H56" i="7"/>
  <c r="H55" i="9" s="1"/>
  <c r="S56" i="7"/>
  <c r="AK55" i="9" s="1"/>
  <c r="X56" i="7"/>
  <c r="AV55" i="9" s="1"/>
  <c r="H57" i="7"/>
  <c r="H56" i="9" s="1"/>
  <c r="S57" i="7"/>
  <c r="AK56" i="9" s="1"/>
  <c r="X57" i="7"/>
  <c r="AV56" i="9" s="1"/>
  <c r="H58" i="7"/>
  <c r="H57" i="9" s="1"/>
  <c r="S58" i="7"/>
  <c r="AK57" i="9" s="1"/>
  <c r="X58" i="7"/>
  <c r="AV57" i="9" s="1"/>
  <c r="H59" i="7"/>
  <c r="H58" i="9" s="1"/>
  <c r="S59" i="7"/>
  <c r="AK58" i="9" s="1"/>
  <c r="X59" i="7"/>
  <c r="AV58" i="9" s="1"/>
  <c r="O60" i="7"/>
  <c r="T60" i="7"/>
  <c r="AL59" i="9" s="1"/>
  <c r="K61" i="7"/>
  <c r="P61" i="7"/>
  <c r="AB60" i="9" s="1"/>
  <c r="AA61" i="7"/>
  <c r="G62" i="7"/>
  <c r="L62" i="7"/>
  <c r="R61" i="9" s="1"/>
  <c r="W62" i="7"/>
  <c r="AB62" i="7"/>
  <c r="BF61" i="9" s="1"/>
  <c r="H63" i="7"/>
  <c r="H62" i="9" s="1"/>
  <c r="S63" i="7"/>
  <c r="X63" i="7"/>
  <c r="AV62" i="9" s="1"/>
  <c r="O64" i="7"/>
  <c r="T64" i="7"/>
  <c r="AL63" i="9" s="1"/>
  <c r="K65" i="7"/>
  <c r="P65" i="7"/>
  <c r="AB64" i="9" s="1"/>
  <c r="AA65" i="7"/>
  <c r="G66" i="7"/>
  <c r="L66" i="7"/>
  <c r="R65" i="9" s="1"/>
  <c r="W66" i="7"/>
  <c r="AB66" i="7"/>
  <c r="BF65" i="9" s="1"/>
  <c r="H67" i="7"/>
  <c r="H66" i="9" s="1"/>
  <c r="S67" i="7"/>
  <c r="X67" i="7"/>
  <c r="AV66" i="9" s="1"/>
  <c r="O68" i="7"/>
  <c r="T68" i="7"/>
  <c r="AL67" i="9" s="1"/>
  <c r="K69" i="7"/>
  <c r="P69" i="7"/>
  <c r="AB68" i="9" s="1"/>
  <c r="AA69" i="7"/>
  <c r="G70" i="7"/>
  <c r="L70" i="7"/>
  <c r="R69" i="9" s="1"/>
  <c r="W70" i="7"/>
  <c r="AB70" i="7"/>
  <c r="BF69" i="9" s="1"/>
  <c r="H71" i="7"/>
  <c r="H70" i="9" s="1"/>
  <c r="S71" i="7"/>
  <c r="X71" i="7"/>
  <c r="AV70" i="9" s="1"/>
  <c r="O72" i="7"/>
  <c r="T72" i="7"/>
  <c r="AL71" i="9" s="1"/>
  <c r="K73" i="7"/>
  <c r="P73" i="7"/>
  <c r="AB72" i="9" s="1"/>
  <c r="AA73" i="7"/>
  <c r="G74" i="7"/>
  <c r="L74" i="7"/>
  <c r="R73" i="9" s="1"/>
  <c r="W74" i="7"/>
  <c r="AB74" i="7"/>
  <c r="BF73" i="9" s="1"/>
  <c r="H75" i="7"/>
  <c r="H74" i="9" s="1"/>
  <c r="S75" i="7"/>
  <c r="X75" i="7"/>
  <c r="AV74" i="9" s="1"/>
  <c r="O76" i="7"/>
  <c r="T76" i="7"/>
  <c r="AL75" i="9" s="1"/>
  <c r="K77" i="7"/>
  <c r="P77" i="7"/>
  <c r="AB76" i="9" s="1"/>
  <c r="AA77" i="7"/>
  <c r="G78" i="7"/>
  <c r="L78" i="7"/>
  <c r="R77" i="9" s="1"/>
  <c r="W78" i="7"/>
  <c r="AB78" i="7"/>
  <c r="BF77" i="9" s="1"/>
  <c r="G79" i="7"/>
  <c r="L79" i="7"/>
  <c r="R78" i="9" s="1"/>
  <c r="W79" i="7"/>
  <c r="AB79" i="7"/>
  <c r="BF78" i="9" s="1"/>
  <c r="G80" i="7"/>
  <c r="L80" i="7"/>
  <c r="R79" i="9" s="1"/>
  <c r="W80" i="7"/>
  <c r="AB80" i="7"/>
  <c r="BF79" i="9" s="1"/>
  <c r="G81" i="7"/>
  <c r="L81" i="7"/>
  <c r="R80" i="9" s="1"/>
  <c r="W81" i="7"/>
  <c r="AB81" i="7"/>
  <c r="BF80" i="9" s="1"/>
  <c r="G82" i="7"/>
  <c r="L82" i="7"/>
  <c r="R81" i="9" s="1"/>
  <c r="W82" i="7"/>
  <c r="AB82" i="7"/>
  <c r="BF81" i="9" s="1"/>
  <c r="G83" i="7"/>
  <c r="L83" i="7"/>
  <c r="R82" i="9" s="1"/>
  <c r="W83" i="7"/>
  <c r="AB83" i="7"/>
  <c r="BF82" i="9" s="1"/>
  <c r="G84" i="7"/>
  <c r="L84" i="7"/>
  <c r="R83" i="9" s="1"/>
  <c r="W84" i="7"/>
  <c r="AB84" i="7"/>
  <c r="BF83" i="9" s="1"/>
  <c r="H85" i="7"/>
  <c r="H84" i="9" s="1"/>
  <c r="S85" i="7"/>
  <c r="X85" i="7"/>
  <c r="AV84" i="9" s="1"/>
  <c r="O86" i="7"/>
  <c r="T86" i="7"/>
  <c r="AL85" i="9" s="1"/>
  <c r="K87" i="7"/>
  <c r="P87" i="7"/>
  <c r="AB86" i="9" s="1"/>
  <c r="AA87" i="7"/>
  <c r="G88" i="7"/>
  <c r="L88" i="7"/>
  <c r="R87" i="9" s="1"/>
  <c r="W88" i="7"/>
  <c r="AB88" i="7"/>
  <c r="BF87" i="9" s="1"/>
  <c r="H89" i="7"/>
  <c r="H88" i="9" s="1"/>
  <c r="S89" i="7"/>
  <c r="X89" i="7"/>
  <c r="AV88" i="9" s="1"/>
  <c r="O90" i="7"/>
  <c r="T90" i="7"/>
  <c r="AL89" i="9" s="1"/>
  <c r="K91" i="7"/>
  <c r="P91" i="7"/>
  <c r="AB90" i="9" s="1"/>
  <c r="AA91" i="7"/>
  <c r="G92" i="7"/>
  <c r="L92" i="7"/>
  <c r="R91" i="9" s="1"/>
  <c r="W92" i="7"/>
  <c r="AB92" i="7"/>
  <c r="BF91" i="9" s="1"/>
  <c r="H93" i="7"/>
  <c r="H92" i="9" s="1"/>
  <c r="S93" i="7"/>
  <c r="X93" i="7"/>
  <c r="AV92" i="9" s="1"/>
  <c r="O94" i="7"/>
  <c r="T94" i="7"/>
  <c r="AL93" i="9" s="1"/>
  <c r="K3" i="8"/>
  <c r="AE2" i="9"/>
  <c r="AA3" i="8"/>
  <c r="G4" i="8"/>
  <c r="U3" i="9"/>
  <c r="W4" i="8"/>
  <c r="BI3" i="9"/>
  <c r="H5" i="8"/>
  <c r="K4" i="9" s="1"/>
  <c r="S5" i="8"/>
  <c r="AY4" i="9"/>
  <c r="O6" i="8"/>
  <c r="AO5" i="9"/>
  <c r="K7" i="8"/>
  <c r="AE6" i="9"/>
  <c r="AA7" i="8"/>
  <c r="G8" i="8"/>
  <c r="U7" i="9"/>
  <c r="W8" i="8"/>
  <c r="BI7" i="9"/>
  <c r="H9" i="8"/>
  <c r="K8" i="9" s="1"/>
  <c r="S9" i="8"/>
  <c r="AY8" i="9"/>
  <c r="O10" i="8"/>
  <c r="AO9" i="9"/>
  <c r="K11" i="8"/>
  <c r="AE10" i="9"/>
  <c r="AA11" i="8"/>
  <c r="G12" i="8"/>
  <c r="U11" i="9"/>
  <c r="W12" i="8"/>
  <c r="BI11" i="9"/>
  <c r="H13" i="8"/>
  <c r="K12" i="9" s="1"/>
  <c r="S13" i="8"/>
  <c r="AY12" i="9"/>
  <c r="O14" i="8"/>
  <c r="AO13" i="9"/>
  <c r="K15" i="8"/>
  <c r="AE14" i="9"/>
  <c r="AA15" i="8"/>
  <c r="G16" i="8"/>
  <c r="U15" i="9"/>
  <c r="W16" i="8"/>
  <c r="BI15" i="9"/>
  <c r="H17" i="8"/>
  <c r="K16" i="9" s="1"/>
  <c r="S17" i="8"/>
  <c r="AY16" i="9"/>
  <c r="O18" i="8"/>
  <c r="AO17" i="9"/>
  <c r="AE18" i="9"/>
  <c r="U19" i="9"/>
  <c r="BI19" i="9"/>
  <c r="H21" i="8"/>
  <c r="K20" i="9" s="1"/>
  <c r="AY20" i="9"/>
  <c r="O22" i="8"/>
  <c r="AO21" i="9"/>
  <c r="K23" i="8"/>
  <c r="AA23" i="8"/>
  <c r="G24" i="8"/>
  <c r="W24" i="8"/>
  <c r="BI23" i="9"/>
  <c r="S25" i="8"/>
  <c r="O26" i="8"/>
  <c r="K27" i="8"/>
  <c r="AE26" i="9"/>
  <c r="AA27" i="8"/>
  <c r="G28" i="8"/>
  <c r="U27" i="9"/>
  <c r="W28" i="8"/>
  <c r="BI27" i="9"/>
  <c r="H29" i="8"/>
  <c r="K28" i="9" s="1"/>
  <c r="S29" i="8"/>
  <c r="AY28" i="9"/>
  <c r="O30" i="8"/>
  <c r="AD29" i="9" s="1"/>
  <c r="K31" i="8"/>
  <c r="T30" i="9" s="1"/>
  <c r="AA31" i="8"/>
  <c r="BH30" i="9" s="1"/>
  <c r="G32" i="8"/>
  <c r="J31" i="9" s="1"/>
  <c r="W32" i="8"/>
  <c r="AX31" i="9" s="1"/>
  <c r="H33" i="8"/>
  <c r="K32" i="9" s="1"/>
  <c r="S33" i="8"/>
  <c r="AY32" i="9"/>
  <c r="O34" i="8"/>
  <c r="AO33" i="9"/>
  <c r="H35" i="8"/>
  <c r="K34" i="9" s="1"/>
  <c r="AY34" i="9"/>
  <c r="G36" i="8"/>
  <c r="U35" i="9"/>
  <c r="W36" i="8"/>
  <c r="BI35" i="9"/>
  <c r="K37" i="8"/>
  <c r="T36" i="9" s="1"/>
  <c r="AE36" i="9"/>
  <c r="AA37" i="8"/>
  <c r="BH36" i="9" s="1"/>
  <c r="O38" i="8"/>
  <c r="W40" i="8"/>
  <c r="AX39" i="9" s="1"/>
  <c r="G40" i="8"/>
  <c r="AE41" i="9"/>
  <c r="W42" i="8"/>
  <c r="U42" i="9"/>
  <c r="W44" i="8"/>
  <c r="AX43" i="9" s="1"/>
  <c r="G44" i="8"/>
  <c r="AE45" i="9"/>
  <c r="W46" i="8"/>
  <c r="U46" i="9"/>
  <c r="W48" i="8"/>
  <c r="AX47" i="9" s="1"/>
  <c r="G48" i="8"/>
  <c r="H49" i="8"/>
  <c r="K48" i="9" s="1"/>
  <c r="S50" i="8"/>
  <c r="AN49" i="9" s="1"/>
  <c r="AO50" i="9"/>
  <c r="K52" i="8"/>
  <c r="T51" i="9" s="1"/>
  <c r="AA52" i="8"/>
  <c r="BH51" i="9" s="1"/>
  <c r="I53" i="9"/>
  <c r="G54" i="8"/>
  <c r="S56" i="8"/>
  <c r="AO56" i="9"/>
  <c r="BG56" i="9"/>
  <c r="AA57" i="8"/>
  <c r="K58" i="8"/>
  <c r="G59" i="8"/>
  <c r="BI58" i="9"/>
  <c r="H60" i="8"/>
  <c r="K59" i="9" s="1"/>
  <c r="AC59" i="9"/>
  <c r="O60" i="8"/>
  <c r="I61" i="9"/>
  <c r="G62" i="8"/>
  <c r="S64" i="8"/>
  <c r="AO64" i="9"/>
  <c r="BG64" i="9"/>
  <c r="AA65" i="8"/>
  <c r="K66" i="8"/>
  <c r="G67" i="8"/>
  <c r="BI66" i="9"/>
  <c r="H68" i="8"/>
  <c r="K67" i="9" s="1"/>
  <c r="AC67" i="9"/>
  <c r="O68" i="8"/>
  <c r="I69" i="9"/>
  <c r="G70" i="8"/>
  <c r="S72" i="8"/>
  <c r="AO72" i="9"/>
  <c r="BG72" i="9"/>
  <c r="AA73" i="8"/>
  <c r="K74" i="8"/>
  <c r="G75" i="8"/>
  <c r="BI74" i="9"/>
  <c r="H76" i="8"/>
  <c r="K75" i="9" s="1"/>
  <c r="AC75" i="9"/>
  <c r="O76" i="8"/>
  <c r="AC76" i="9"/>
  <c r="O77" i="8"/>
  <c r="BG77" i="9"/>
  <c r="AA78" i="8"/>
  <c r="AO80" i="9"/>
  <c r="AW80" i="9"/>
  <c r="W81" i="8"/>
  <c r="AX80" i="9" s="1"/>
  <c r="AX83" i="9"/>
  <c r="AY83" i="9"/>
  <c r="T53" i="7"/>
  <c r="AL52" i="9" s="1"/>
  <c r="T54" i="7"/>
  <c r="AL53" i="9" s="1"/>
  <c r="T55" i="7"/>
  <c r="AL54" i="9" s="1"/>
  <c r="T56" i="7"/>
  <c r="AL55" i="9" s="1"/>
  <c r="T57" i="7"/>
  <c r="AL56" i="9" s="1"/>
  <c r="T58" i="7"/>
  <c r="AL57" i="9" s="1"/>
  <c r="T59" i="7"/>
  <c r="AL58" i="9" s="1"/>
  <c r="K22" i="8"/>
  <c r="O25" i="8"/>
  <c r="K26" i="8"/>
  <c r="AA26" i="8"/>
  <c r="G27" i="8"/>
  <c r="U26" i="9"/>
  <c r="W27" i="8"/>
  <c r="BI26" i="9"/>
  <c r="H28" i="8"/>
  <c r="K27" i="9" s="1"/>
  <c r="S28" i="8"/>
  <c r="AY27" i="9"/>
  <c r="O29" i="8"/>
  <c r="AO28" i="9"/>
  <c r="K30" i="8"/>
  <c r="T29" i="9" s="1"/>
  <c r="AA30" i="8"/>
  <c r="BH29" i="9" s="1"/>
  <c r="G31" i="8"/>
  <c r="J30" i="9" s="1"/>
  <c r="W31" i="8"/>
  <c r="AX30" i="9" s="1"/>
  <c r="S32" i="8"/>
  <c r="AN31" i="9" s="1"/>
  <c r="AO34" i="9"/>
  <c r="S36" i="8"/>
  <c r="AN35" i="9" s="1"/>
  <c r="BI36" i="9"/>
  <c r="K38" i="8"/>
  <c r="AA38" i="8"/>
  <c r="AY38" i="9"/>
  <c r="AO38" i="9"/>
  <c r="BI39" i="9"/>
  <c r="U39" i="9"/>
  <c r="AA41" i="8"/>
  <c r="K41" i="8"/>
  <c r="O41" i="8"/>
  <c r="AD40" i="9" s="1"/>
  <c r="K42" i="8"/>
  <c r="AO42" i="9"/>
  <c r="BI43" i="9"/>
  <c r="U43" i="9"/>
  <c r="AA45" i="8"/>
  <c r="K45" i="8"/>
  <c r="O45" i="8"/>
  <c r="AD44" i="9" s="1"/>
  <c r="K46" i="8"/>
  <c r="AO46" i="9"/>
  <c r="BI47" i="9"/>
  <c r="U47" i="9"/>
  <c r="W49" i="8"/>
  <c r="AX48" i="9" s="1"/>
  <c r="G49" i="8"/>
  <c r="J48" i="9" s="1"/>
  <c r="AA49" i="8"/>
  <c r="BH48" i="9" s="1"/>
  <c r="K49" i="8"/>
  <c r="T48" i="9" s="1"/>
  <c r="S49" i="8"/>
  <c r="AN48" i="9" s="1"/>
  <c r="BI51" i="9"/>
  <c r="U51" i="9"/>
  <c r="AO51" i="9"/>
  <c r="AW53" i="9"/>
  <c r="W54" i="8"/>
  <c r="AM54" i="9"/>
  <c r="S55" i="8"/>
  <c r="AD56" i="9"/>
  <c r="AE56" i="9"/>
  <c r="BH57" i="9"/>
  <c r="BI57" i="9"/>
  <c r="AX58" i="9"/>
  <c r="AY58" i="9"/>
  <c r="S60" i="9"/>
  <c r="K61" i="8"/>
  <c r="AW61" i="9"/>
  <c r="W62" i="8"/>
  <c r="AM62" i="9"/>
  <c r="S63" i="8"/>
  <c r="AD64" i="9"/>
  <c r="AE64" i="9"/>
  <c r="BH65" i="9"/>
  <c r="BI65" i="9"/>
  <c r="AX66" i="9"/>
  <c r="AY66" i="9"/>
  <c r="S68" i="9"/>
  <c r="K69" i="8"/>
  <c r="AW69" i="9"/>
  <c r="W70" i="8"/>
  <c r="AM70" i="9"/>
  <c r="S71" i="8"/>
  <c r="AD72" i="9"/>
  <c r="AE72" i="9"/>
  <c r="BH73" i="9"/>
  <c r="BI73" i="9"/>
  <c r="AX74" i="9"/>
  <c r="AY74" i="9"/>
  <c r="AM75" i="9"/>
  <c r="S76" i="8"/>
  <c r="S77" i="9"/>
  <c r="K78" i="8"/>
  <c r="J79" i="9"/>
  <c r="H80" i="8"/>
  <c r="K79" i="9" s="1"/>
  <c r="I80" i="9"/>
  <c r="G81" i="8"/>
  <c r="J80" i="9" s="1"/>
  <c r="AE81" i="9"/>
  <c r="BG81" i="9"/>
  <c r="AA82" i="8"/>
  <c r="BH81" i="9" s="1"/>
  <c r="AA52" i="7"/>
  <c r="BE51" i="9" s="1"/>
  <c r="K53" i="7"/>
  <c r="Q52" i="9" s="1"/>
  <c r="P53" i="7"/>
  <c r="AB52" i="9" s="1"/>
  <c r="AA53" i="7"/>
  <c r="BE52" i="9" s="1"/>
  <c r="K54" i="7"/>
  <c r="Q53" i="9" s="1"/>
  <c r="P54" i="7"/>
  <c r="AB53" i="9" s="1"/>
  <c r="AA54" i="7"/>
  <c r="BE53" i="9" s="1"/>
  <c r="K55" i="7"/>
  <c r="Q54" i="9" s="1"/>
  <c r="P55" i="7"/>
  <c r="AB54" i="9" s="1"/>
  <c r="AA55" i="7"/>
  <c r="BE54" i="9" s="1"/>
  <c r="K56" i="7"/>
  <c r="Q55" i="9" s="1"/>
  <c r="P56" i="7"/>
  <c r="AB55" i="9" s="1"/>
  <c r="AA56" i="7"/>
  <c r="BE55" i="9" s="1"/>
  <c r="K57" i="7"/>
  <c r="Q56" i="9" s="1"/>
  <c r="P57" i="7"/>
  <c r="AB56" i="9" s="1"/>
  <c r="AA57" i="7"/>
  <c r="BE56" i="9" s="1"/>
  <c r="K58" i="7"/>
  <c r="Q57" i="9" s="1"/>
  <c r="P58" i="7"/>
  <c r="AB57" i="9" s="1"/>
  <c r="AA58" i="7"/>
  <c r="BE57" i="9" s="1"/>
  <c r="K59" i="7"/>
  <c r="Q58" i="9" s="1"/>
  <c r="P59" i="7"/>
  <c r="AB58" i="9" s="1"/>
  <c r="AA59" i="7"/>
  <c r="BE58" i="9" s="1"/>
  <c r="G60" i="7"/>
  <c r="L60" i="7"/>
  <c r="R59" i="9" s="1"/>
  <c r="W60" i="7"/>
  <c r="AB60" i="7"/>
  <c r="BF59" i="9" s="1"/>
  <c r="H61" i="7"/>
  <c r="H60" i="9" s="1"/>
  <c r="S61" i="7"/>
  <c r="X61" i="7"/>
  <c r="AV60" i="9" s="1"/>
  <c r="O62" i="7"/>
  <c r="T62" i="7"/>
  <c r="AL61" i="9" s="1"/>
  <c r="K63" i="7"/>
  <c r="P63" i="7"/>
  <c r="AB62" i="9" s="1"/>
  <c r="AA63" i="7"/>
  <c r="G64" i="7"/>
  <c r="L64" i="7"/>
  <c r="R63" i="9" s="1"/>
  <c r="W64" i="7"/>
  <c r="AB64" i="7"/>
  <c r="BF63" i="9" s="1"/>
  <c r="H65" i="7"/>
  <c r="H64" i="9" s="1"/>
  <c r="S65" i="7"/>
  <c r="X65" i="7"/>
  <c r="AV64" i="9" s="1"/>
  <c r="O66" i="7"/>
  <c r="T66" i="7"/>
  <c r="AL65" i="9" s="1"/>
  <c r="K67" i="7"/>
  <c r="P67" i="7"/>
  <c r="AB66" i="9" s="1"/>
  <c r="AA67" i="7"/>
  <c r="G68" i="7"/>
  <c r="L68" i="7"/>
  <c r="R67" i="9" s="1"/>
  <c r="W68" i="7"/>
  <c r="AB68" i="7"/>
  <c r="BF67" i="9" s="1"/>
  <c r="H69" i="7"/>
  <c r="H68" i="9" s="1"/>
  <c r="S69" i="7"/>
  <c r="X69" i="7"/>
  <c r="AV68" i="9" s="1"/>
  <c r="O70" i="7"/>
  <c r="T70" i="7"/>
  <c r="AL69" i="9" s="1"/>
  <c r="K71" i="7"/>
  <c r="P71" i="7"/>
  <c r="AB70" i="9" s="1"/>
  <c r="AA71" i="7"/>
  <c r="G72" i="7"/>
  <c r="L72" i="7"/>
  <c r="R71" i="9" s="1"/>
  <c r="W72" i="7"/>
  <c r="AB72" i="7"/>
  <c r="BF71" i="9" s="1"/>
  <c r="H73" i="7"/>
  <c r="H72" i="9" s="1"/>
  <c r="S73" i="7"/>
  <c r="X73" i="7"/>
  <c r="AV72" i="9" s="1"/>
  <c r="O74" i="7"/>
  <c r="T74" i="7"/>
  <c r="AL73" i="9" s="1"/>
  <c r="K75" i="7"/>
  <c r="P75" i="7"/>
  <c r="AB74" i="9" s="1"/>
  <c r="AA75" i="7"/>
  <c r="G76" i="7"/>
  <c r="L76" i="7"/>
  <c r="R75" i="9" s="1"/>
  <c r="W76" i="7"/>
  <c r="AB76" i="7"/>
  <c r="BF75" i="9" s="1"/>
  <c r="H77" i="7"/>
  <c r="H76" i="9" s="1"/>
  <c r="S77" i="7"/>
  <c r="X77" i="7"/>
  <c r="AV76" i="9" s="1"/>
  <c r="O78" i="7"/>
  <c r="T78" i="7"/>
  <c r="AL77" i="9" s="1"/>
  <c r="O79" i="7"/>
  <c r="O80" i="7"/>
  <c r="O81" i="7"/>
  <c r="O82" i="7"/>
  <c r="O83" i="7"/>
  <c r="O84" i="7"/>
  <c r="K85" i="7"/>
  <c r="P85" i="7"/>
  <c r="AB84" i="9" s="1"/>
  <c r="AA85" i="7"/>
  <c r="G86" i="7"/>
  <c r="L86" i="7"/>
  <c r="R85" i="9" s="1"/>
  <c r="W86" i="7"/>
  <c r="AB86" i="7"/>
  <c r="BF85" i="9" s="1"/>
  <c r="H87" i="7"/>
  <c r="H86" i="9" s="1"/>
  <c r="S87" i="7"/>
  <c r="X87" i="7"/>
  <c r="AV86" i="9" s="1"/>
  <c r="O88" i="7"/>
  <c r="T88" i="7"/>
  <c r="AL87" i="9" s="1"/>
  <c r="K89" i="7"/>
  <c r="P89" i="7"/>
  <c r="AB88" i="9" s="1"/>
  <c r="AA89" i="7"/>
  <c r="G90" i="7"/>
  <c r="L90" i="7"/>
  <c r="R89" i="9" s="1"/>
  <c r="W90" i="7"/>
  <c r="AB90" i="7"/>
  <c r="BF89" i="9" s="1"/>
  <c r="H91" i="7"/>
  <c r="H90" i="9" s="1"/>
  <c r="S91" i="7"/>
  <c r="X91" i="7"/>
  <c r="AV90" i="9" s="1"/>
  <c r="O92" i="7"/>
  <c r="T92" i="7"/>
  <c r="AL91" i="9" s="1"/>
  <c r="K93" i="7"/>
  <c r="P93" i="7"/>
  <c r="AB92" i="9" s="1"/>
  <c r="AA93" i="7"/>
  <c r="G94" i="7"/>
  <c r="L94" i="7"/>
  <c r="R93" i="9" s="1"/>
  <c r="W94" i="7"/>
  <c r="AB94" i="7"/>
  <c r="BF93" i="9" s="1"/>
  <c r="H3" i="8"/>
  <c r="K2" i="9" s="1"/>
  <c r="S3" i="8"/>
  <c r="AY2" i="9"/>
  <c r="O4" i="8"/>
  <c r="AO3" i="9"/>
  <c r="K5" i="8"/>
  <c r="AE4" i="9"/>
  <c r="AA5" i="8"/>
  <c r="G6" i="8"/>
  <c r="U5" i="9"/>
  <c r="W6" i="8"/>
  <c r="BI5" i="9"/>
  <c r="H7" i="8"/>
  <c r="K6" i="9" s="1"/>
  <c r="S7" i="8"/>
  <c r="AY6" i="9"/>
  <c r="O8" i="8"/>
  <c r="AO7" i="9"/>
  <c r="K9" i="8"/>
  <c r="AE8" i="9"/>
  <c r="AA9" i="8"/>
  <c r="G10" i="8"/>
  <c r="U9" i="9"/>
  <c r="W10" i="8"/>
  <c r="BI9" i="9"/>
  <c r="H11" i="8"/>
  <c r="K10" i="9" s="1"/>
  <c r="S11" i="8"/>
  <c r="AY10" i="9"/>
  <c r="O12" i="8"/>
  <c r="AO11" i="9"/>
  <c r="K13" i="8"/>
  <c r="AE12" i="9"/>
  <c r="AA13" i="8"/>
  <c r="G14" i="8"/>
  <c r="U13" i="9"/>
  <c r="W14" i="8"/>
  <c r="BI13" i="9"/>
  <c r="H15" i="8"/>
  <c r="K14" i="9" s="1"/>
  <c r="S15" i="8"/>
  <c r="AY14" i="9"/>
  <c r="O16" i="8"/>
  <c r="AO15" i="9"/>
  <c r="K17" i="8"/>
  <c r="AE16" i="9"/>
  <c r="AA17" i="8"/>
  <c r="G18" i="8"/>
  <c r="U17" i="9"/>
  <c r="W18" i="8"/>
  <c r="BI17" i="9"/>
  <c r="H19" i="8"/>
  <c r="K18" i="9" s="1"/>
  <c r="AY18" i="9"/>
  <c r="AO19" i="9"/>
  <c r="AE20" i="9"/>
  <c r="G22" i="8"/>
  <c r="W22" i="8"/>
  <c r="BI21" i="9"/>
  <c r="H23" i="8"/>
  <c r="K22" i="9" s="1"/>
  <c r="S23" i="8"/>
  <c r="AY22" i="9"/>
  <c r="O24" i="8"/>
  <c r="AO23" i="9"/>
  <c r="K25" i="8"/>
  <c r="AA25" i="8"/>
  <c r="G26" i="8"/>
  <c r="W26" i="8"/>
  <c r="H27" i="8"/>
  <c r="K26" i="9" s="1"/>
  <c r="S27" i="8"/>
  <c r="AY26" i="9"/>
  <c r="O28" i="8"/>
  <c r="AO27" i="9"/>
  <c r="K29" i="8"/>
  <c r="AE28" i="9"/>
  <c r="AA29" i="8"/>
  <c r="K33" i="8"/>
  <c r="AE32" i="9"/>
  <c r="AA33" i="8"/>
  <c r="G34" i="8"/>
  <c r="U33" i="9"/>
  <c r="W34" i="8"/>
  <c r="BI33" i="9"/>
  <c r="K35" i="8"/>
  <c r="AA35" i="8"/>
  <c r="H37" i="8"/>
  <c r="K36" i="9" s="1"/>
  <c r="AY36" i="9"/>
  <c r="G38" i="8"/>
  <c r="W38" i="8"/>
  <c r="K39" i="8"/>
  <c r="AE38" i="9"/>
  <c r="BI38" i="9"/>
  <c r="AE40" i="9"/>
  <c r="W41" i="8"/>
  <c r="G42" i="8"/>
  <c r="S42" i="8"/>
  <c r="AN41" i="9" s="1"/>
  <c r="AE44" i="9"/>
  <c r="W45" i="8"/>
  <c r="G46" i="8"/>
  <c r="S46" i="8"/>
  <c r="AN45" i="9" s="1"/>
  <c r="BI48" i="9"/>
  <c r="U48" i="9"/>
  <c r="AE48" i="9"/>
  <c r="AO48" i="9"/>
  <c r="G50" i="8"/>
  <c r="G51" i="8"/>
  <c r="J50" i="9" s="1"/>
  <c r="BI50" i="9"/>
  <c r="W53" i="8"/>
  <c r="AX52" i="9" s="1"/>
  <c r="G53" i="8"/>
  <c r="J52" i="9" s="1"/>
  <c r="AA53" i="8"/>
  <c r="BH52" i="9" s="1"/>
  <c r="K53" i="8"/>
  <c r="T52" i="9" s="1"/>
  <c r="S53" i="8"/>
  <c r="AN52" i="9" s="1"/>
  <c r="K54" i="8"/>
  <c r="G55" i="8"/>
  <c r="BI54" i="9"/>
  <c r="K55" i="9"/>
  <c r="AC55" i="9"/>
  <c r="O56" i="8"/>
  <c r="I57" i="9"/>
  <c r="G58" i="8"/>
  <c r="S60" i="8"/>
  <c r="AO60" i="9"/>
  <c r="BG60" i="9"/>
  <c r="AA61" i="8"/>
  <c r="K62" i="8"/>
  <c r="G63" i="8"/>
  <c r="BI62" i="9"/>
  <c r="H64" i="8"/>
  <c r="K63" i="9" s="1"/>
  <c r="AC63" i="9"/>
  <c r="O64" i="8"/>
  <c r="I65" i="9"/>
  <c r="G66" i="8"/>
  <c r="S68" i="8"/>
  <c r="AO68" i="9"/>
  <c r="BG68" i="9"/>
  <c r="AA69" i="8"/>
  <c r="K70" i="8"/>
  <c r="G71" i="8"/>
  <c r="BI70" i="9"/>
  <c r="H72" i="8"/>
  <c r="K71" i="9" s="1"/>
  <c r="AC71" i="9"/>
  <c r="O72" i="8"/>
  <c r="I73" i="9"/>
  <c r="G74" i="8"/>
  <c r="AN76" i="9"/>
  <c r="AO76" i="9"/>
  <c r="W79" i="8"/>
  <c r="G79" i="8"/>
  <c r="AA79" i="8"/>
  <c r="BH78" i="9" s="1"/>
  <c r="K79" i="8"/>
  <c r="T78" i="9" s="1"/>
  <c r="O79" i="8"/>
  <c r="AD78" i="9" s="1"/>
  <c r="BH80" i="9"/>
  <c r="BI80" i="9"/>
  <c r="L53" i="7"/>
  <c r="R52" i="9" s="1"/>
  <c r="L54" i="7"/>
  <c r="R53" i="9" s="1"/>
  <c r="L55" i="7"/>
  <c r="R54" i="9" s="1"/>
  <c r="L56" i="7"/>
  <c r="R55" i="9" s="1"/>
  <c r="L57" i="7"/>
  <c r="R56" i="9" s="1"/>
  <c r="L58" i="7"/>
  <c r="R57" i="9" s="1"/>
  <c r="L59" i="7"/>
  <c r="R58" i="9" s="1"/>
  <c r="O23" i="8"/>
  <c r="K24" i="8"/>
  <c r="G25" i="8"/>
  <c r="W25" i="8"/>
  <c r="S26" i="8"/>
  <c r="O27" i="8"/>
  <c r="AO26" i="9"/>
  <c r="K28" i="8"/>
  <c r="AE27" i="9"/>
  <c r="AA28" i="8"/>
  <c r="G29" i="8"/>
  <c r="U28" i="9"/>
  <c r="W29" i="8"/>
  <c r="BI28" i="9"/>
  <c r="S30" i="8"/>
  <c r="AN29" i="9" s="1"/>
  <c r="O31" i="8"/>
  <c r="AD30" i="9" s="1"/>
  <c r="K32" i="8"/>
  <c r="T31" i="9" s="1"/>
  <c r="AA32" i="8"/>
  <c r="BH31" i="9" s="1"/>
  <c r="AA42" i="8"/>
  <c r="AY42" i="9"/>
  <c r="H43" i="8"/>
  <c r="K42" i="9" s="1"/>
  <c r="AE42" i="9"/>
  <c r="AA46" i="8"/>
  <c r="AY46" i="9"/>
  <c r="H47" i="8"/>
  <c r="K46" i="9" s="1"/>
  <c r="AE46" i="9"/>
  <c r="AA50" i="8"/>
  <c r="K50" i="8"/>
  <c r="O50" i="8"/>
  <c r="BI52" i="9"/>
  <c r="U52" i="9"/>
  <c r="AE52" i="9"/>
  <c r="BH53" i="9"/>
  <c r="BI53" i="9"/>
  <c r="AX54" i="9"/>
  <c r="AY54" i="9"/>
  <c r="S56" i="9"/>
  <c r="K57" i="8"/>
  <c r="AW57" i="9"/>
  <c r="W58" i="8"/>
  <c r="AM58" i="9"/>
  <c r="S59" i="8"/>
  <c r="AD60" i="9"/>
  <c r="AE60" i="9"/>
  <c r="BH61" i="9"/>
  <c r="BI61" i="9"/>
  <c r="AX62" i="9"/>
  <c r="AY62" i="9"/>
  <c r="S64" i="9"/>
  <c r="K65" i="8"/>
  <c r="AW65" i="9"/>
  <c r="W66" i="8"/>
  <c r="AM66" i="9"/>
  <c r="S67" i="8"/>
  <c r="AD68" i="9"/>
  <c r="AE68" i="9"/>
  <c r="BH69" i="9"/>
  <c r="BI69" i="9"/>
  <c r="AX70" i="9"/>
  <c r="AY70" i="9"/>
  <c r="S72" i="9"/>
  <c r="K73" i="8"/>
  <c r="AW73" i="9"/>
  <c r="W74" i="8"/>
  <c r="AM74" i="9"/>
  <c r="S75" i="8"/>
  <c r="AX75" i="9"/>
  <c r="AY75" i="9"/>
  <c r="AD77" i="9"/>
  <c r="AE77" i="9"/>
  <c r="BI78" i="9"/>
  <c r="AX79" i="9"/>
  <c r="AY79" i="9"/>
  <c r="T80" i="9"/>
  <c r="U80" i="9"/>
  <c r="S81" i="9"/>
  <c r="K82" i="8"/>
  <c r="T81" i="9" s="1"/>
  <c r="AO81" i="9"/>
  <c r="AO78" i="9"/>
  <c r="S80" i="8"/>
  <c r="AN79" i="9" s="1"/>
  <c r="O83" i="8"/>
  <c r="AD82" i="9" s="1"/>
  <c r="AO82" i="9"/>
  <c r="S84" i="8"/>
  <c r="AN83" i="9" s="1"/>
  <c r="H51" i="8"/>
  <c r="K50" i="9" s="1"/>
  <c r="AY50" i="9"/>
  <c r="G52" i="8"/>
  <c r="J51" i="9" s="1"/>
  <c r="W52" i="8"/>
  <c r="AX51" i="9" s="1"/>
  <c r="K77" i="8"/>
  <c r="AA77" i="8"/>
  <c r="G78" i="8"/>
  <c r="W78" i="8"/>
  <c r="AE78" i="9"/>
  <c r="O80" i="8"/>
  <c r="H81" i="8"/>
  <c r="K80" i="9" s="1"/>
  <c r="AY80" i="9"/>
  <c r="G82" i="8"/>
  <c r="J81" i="9" s="1"/>
  <c r="W82" i="8"/>
  <c r="AX81" i="9" s="1"/>
  <c r="K83" i="8"/>
  <c r="T82" i="9" s="1"/>
  <c r="AE82" i="9"/>
  <c r="AA83" i="8"/>
  <c r="BH82" i="9" s="1"/>
  <c r="O84" i="8"/>
  <c r="AO83" i="9"/>
  <c r="K85" i="8"/>
  <c r="AE84" i="9"/>
  <c r="AA85" i="8"/>
  <c r="G86" i="8"/>
  <c r="U85" i="9"/>
  <c r="W86" i="8"/>
  <c r="BI85" i="9"/>
  <c r="H87" i="8"/>
  <c r="K86" i="9" s="1"/>
  <c r="S87" i="8"/>
  <c r="AY86" i="9"/>
  <c r="O88" i="8"/>
  <c r="AO87" i="9"/>
  <c r="K89" i="8"/>
  <c r="AE88" i="9"/>
  <c r="AA89" i="8"/>
  <c r="G90" i="8"/>
  <c r="U89" i="9"/>
  <c r="W90" i="8"/>
  <c r="BI89" i="9"/>
  <c r="H91" i="8"/>
  <c r="K90" i="9" s="1"/>
  <c r="S91" i="8"/>
  <c r="AY90" i="9"/>
  <c r="O92" i="8"/>
  <c r="AO91" i="9"/>
  <c r="K93" i="8"/>
  <c r="AE92" i="9"/>
  <c r="AA93" i="8"/>
  <c r="G94" i="8"/>
  <c r="U93" i="9"/>
  <c r="W94" i="8"/>
  <c r="BI93" i="9"/>
  <c r="U78" i="9"/>
  <c r="K80" i="8"/>
  <c r="G83" i="8"/>
  <c r="J82" i="9" s="1"/>
  <c r="W83" i="8"/>
  <c r="AX82" i="9" s="1"/>
  <c r="K84" i="8"/>
  <c r="T83" i="9" s="1"/>
  <c r="AA84" i="8"/>
  <c r="BH83" i="9" s="1"/>
  <c r="H83" i="8"/>
  <c r="K82" i="9" s="1"/>
  <c r="G84" i="8"/>
  <c r="U83" i="9"/>
  <c r="H85" i="8"/>
  <c r="K84" i="9" s="1"/>
  <c r="S85" i="8"/>
  <c r="AY84" i="9"/>
  <c r="O86" i="8"/>
  <c r="AO85" i="9"/>
  <c r="K87" i="8"/>
  <c r="AE86" i="9"/>
  <c r="AA87" i="8"/>
  <c r="G88" i="8"/>
  <c r="U87" i="9"/>
  <c r="W88" i="8"/>
  <c r="BI87" i="9"/>
  <c r="H89" i="8"/>
  <c r="K88" i="9" s="1"/>
  <c r="S89" i="8"/>
  <c r="AY88" i="9"/>
  <c r="O90" i="8"/>
  <c r="AO89" i="9"/>
  <c r="K91" i="8"/>
  <c r="AE90" i="9"/>
  <c r="AA91" i="8"/>
  <c r="G92" i="8"/>
  <c r="U91" i="9"/>
  <c r="W92" i="8"/>
  <c r="BI91" i="9"/>
  <c r="H93" i="8"/>
  <c r="K92" i="9" s="1"/>
  <c r="S93" i="8"/>
  <c r="AY92" i="9"/>
  <c r="O94" i="8"/>
  <c r="AO93" i="9"/>
  <c r="AD93" i="9" l="1"/>
  <c r="AE93" i="9"/>
  <c r="AX93" i="9"/>
  <c r="AY93" i="9"/>
  <c r="AX85" i="9"/>
  <c r="AY85" i="9"/>
  <c r="T76" i="9"/>
  <c r="U76" i="9"/>
  <c r="AX91" i="9"/>
  <c r="AY91" i="9"/>
  <c r="AX87" i="9"/>
  <c r="AY87" i="9"/>
  <c r="J83" i="9"/>
  <c r="H84" i="8"/>
  <c r="K83" i="9" s="1"/>
  <c r="BI82" i="9"/>
  <c r="T79" i="9"/>
  <c r="U79" i="9"/>
  <c r="T92" i="9"/>
  <c r="U92" i="9"/>
  <c r="AN90" i="9"/>
  <c r="AO90" i="9"/>
  <c r="T88" i="9"/>
  <c r="U88" i="9"/>
  <c r="AN86" i="9"/>
  <c r="AO86" i="9"/>
  <c r="T84" i="9"/>
  <c r="U84" i="9"/>
  <c r="AX77" i="9"/>
  <c r="AY77" i="9"/>
  <c r="AO79" i="9"/>
  <c r="AX73" i="9"/>
  <c r="AY73" i="9"/>
  <c r="AX65" i="9"/>
  <c r="AY65" i="9"/>
  <c r="AX57" i="9"/>
  <c r="AY57" i="9"/>
  <c r="AO52" i="9"/>
  <c r="AD49" i="9"/>
  <c r="AE49" i="9"/>
  <c r="AX28" i="9"/>
  <c r="AY31" i="9"/>
  <c r="AN25" i="9"/>
  <c r="AO25" i="9"/>
  <c r="AD22" i="9"/>
  <c r="AE22" i="9"/>
  <c r="T69" i="9"/>
  <c r="U69" i="9"/>
  <c r="AN67" i="9"/>
  <c r="AO67" i="9"/>
  <c r="T61" i="9"/>
  <c r="U61" i="9"/>
  <c r="AN59" i="9"/>
  <c r="AO59" i="9"/>
  <c r="T53" i="9"/>
  <c r="U53" i="9"/>
  <c r="J49" i="9"/>
  <c r="H50" i="8"/>
  <c r="K49" i="9" s="1"/>
  <c r="AX37" i="9"/>
  <c r="AY37" i="9"/>
  <c r="BH34" i="9"/>
  <c r="BI34" i="9"/>
  <c r="T32" i="9"/>
  <c r="U32" i="9"/>
  <c r="T24" i="9"/>
  <c r="U24" i="9"/>
  <c r="AN22" i="9"/>
  <c r="AO22" i="9"/>
  <c r="J21" i="9"/>
  <c r="H22" i="8"/>
  <c r="K21" i="9" s="1"/>
  <c r="J17" i="9"/>
  <c r="H18" i="8"/>
  <c r="K17" i="9" s="1"/>
  <c r="J13" i="9"/>
  <c r="H14" i="8"/>
  <c r="K13" i="9" s="1"/>
  <c r="J9" i="9"/>
  <c r="H10" i="8"/>
  <c r="K9" i="9" s="1"/>
  <c r="J5" i="9"/>
  <c r="H6" i="8"/>
  <c r="K5" i="9" s="1"/>
  <c r="G93" i="9"/>
  <c r="H94" i="7"/>
  <c r="H93" i="9" s="1"/>
  <c r="G89" i="9"/>
  <c r="H90" i="7"/>
  <c r="H89" i="9" s="1"/>
  <c r="G85" i="9"/>
  <c r="H86" i="7"/>
  <c r="H85" i="9" s="1"/>
  <c r="AA83" i="9"/>
  <c r="P84" i="7"/>
  <c r="AB83" i="9" s="1"/>
  <c r="AA79" i="9"/>
  <c r="P80" i="7"/>
  <c r="AB79" i="9" s="1"/>
  <c r="AU75" i="9"/>
  <c r="X76" i="7"/>
  <c r="AV75" i="9" s="1"/>
  <c r="AU71" i="9"/>
  <c r="X72" i="7"/>
  <c r="AV71" i="9" s="1"/>
  <c r="AU67" i="9"/>
  <c r="X68" i="7"/>
  <c r="AV67" i="9" s="1"/>
  <c r="AU63" i="9"/>
  <c r="X64" i="7"/>
  <c r="AV63" i="9" s="1"/>
  <c r="AU59" i="9"/>
  <c r="X60" i="7"/>
  <c r="AV59" i="9" s="1"/>
  <c r="AY81" i="9"/>
  <c r="AY51" i="9"/>
  <c r="T44" i="9"/>
  <c r="U44" i="9"/>
  <c r="T40" i="9"/>
  <c r="U40" i="9"/>
  <c r="T37" i="9"/>
  <c r="U37" i="9"/>
  <c r="AX26" i="9"/>
  <c r="AY29" i="9"/>
  <c r="T25" i="9"/>
  <c r="U25" i="9"/>
  <c r="AY82" i="9"/>
  <c r="BH77" i="9"/>
  <c r="BI77" i="9"/>
  <c r="AD75" i="9"/>
  <c r="AE75" i="9"/>
  <c r="J74" i="9"/>
  <c r="H75" i="8"/>
  <c r="K74" i="9" s="1"/>
  <c r="AD67" i="9"/>
  <c r="AE67" i="9"/>
  <c r="J66" i="9"/>
  <c r="H67" i="8"/>
  <c r="K66" i="9" s="1"/>
  <c r="AD59" i="9"/>
  <c r="AE59" i="9"/>
  <c r="J58" i="9"/>
  <c r="K58" i="9"/>
  <c r="AO49" i="9"/>
  <c r="J43" i="9"/>
  <c r="H44" i="8"/>
  <c r="K43" i="9" s="1"/>
  <c r="AD37" i="9"/>
  <c r="AE37" i="9"/>
  <c r="AX27" i="9"/>
  <c r="AY30" i="9"/>
  <c r="T22" i="9"/>
  <c r="U22" i="9"/>
  <c r="J15" i="9"/>
  <c r="H16" i="8"/>
  <c r="K15" i="9" s="1"/>
  <c r="J11" i="9"/>
  <c r="H12" i="8"/>
  <c r="K11" i="9" s="1"/>
  <c r="J7" i="9"/>
  <c r="H8" i="8"/>
  <c r="K7" i="9" s="1"/>
  <c r="J3" i="9"/>
  <c r="H4" i="8"/>
  <c r="K3" i="9" s="1"/>
  <c r="G91" i="9"/>
  <c r="H92" i="7"/>
  <c r="H91" i="9" s="1"/>
  <c r="G87" i="9"/>
  <c r="H88" i="7"/>
  <c r="H87" i="9" s="1"/>
  <c r="G83" i="9"/>
  <c r="H84" i="7"/>
  <c r="H83" i="9" s="1"/>
  <c r="G82" i="9"/>
  <c r="H83" i="7"/>
  <c r="H82" i="9" s="1"/>
  <c r="G81" i="9"/>
  <c r="H82" i="7"/>
  <c r="H81" i="9" s="1"/>
  <c r="G80" i="9"/>
  <c r="H81" i="7"/>
  <c r="H80" i="9" s="1"/>
  <c r="G79" i="9"/>
  <c r="H80" i="7"/>
  <c r="H79" i="9" s="1"/>
  <c r="G78" i="9"/>
  <c r="H79" i="7"/>
  <c r="H78" i="9" s="1"/>
  <c r="G77" i="9"/>
  <c r="H78" i="7"/>
  <c r="H77" i="9" s="1"/>
  <c r="G73" i="9"/>
  <c r="H74" i="7"/>
  <c r="H73" i="9" s="1"/>
  <c r="G69" i="9"/>
  <c r="H70" i="7"/>
  <c r="H69" i="9" s="1"/>
  <c r="G65" i="9"/>
  <c r="H66" i="7"/>
  <c r="H65" i="9" s="1"/>
  <c r="G61" i="9"/>
  <c r="H62" i="7"/>
  <c r="H61" i="9" s="1"/>
  <c r="AU28" i="9"/>
  <c r="X32" i="7"/>
  <c r="AV31" i="9" s="1"/>
  <c r="Q27" i="9"/>
  <c r="L31" i="7"/>
  <c r="R30" i="9" s="1"/>
  <c r="G24" i="9"/>
  <c r="H25" i="7"/>
  <c r="H24" i="9" s="1"/>
  <c r="AY52" i="9"/>
  <c r="AB52" i="7"/>
  <c r="BF51" i="9" s="1"/>
  <c r="Q47" i="9"/>
  <c r="L48" i="7"/>
  <c r="R47" i="9" s="1"/>
  <c r="AK45" i="9"/>
  <c r="T46" i="7"/>
  <c r="AL45" i="9" s="1"/>
  <c r="BE41" i="9"/>
  <c r="AB42" i="7"/>
  <c r="BF41" i="9" s="1"/>
  <c r="Q32" i="9"/>
  <c r="L33" i="7"/>
  <c r="R32" i="9" s="1"/>
  <c r="Q24" i="9"/>
  <c r="L25" i="7"/>
  <c r="R24" i="9" s="1"/>
  <c r="AK22" i="9"/>
  <c r="T23" i="7"/>
  <c r="AL22" i="9" s="1"/>
  <c r="G21" i="9"/>
  <c r="H22" i="7"/>
  <c r="H21" i="9" s="1"/>
  <c r="AU17" i="9"/>
  <c r="X18" i="7"/>
  <c r="AV17" i="9" s="1"/>
  <c r="AU13" i="9"/>
  <c r="X14" i="7"/>
  <c r="AV13" i="9" s="1"/>
  <c r="AU9" i="9"/>
  <c r="X10" i="7"/>
  <c r="AV9" i="9" s="1"/>
  <c r="AU5" i="9"/>
  <c r="X6" i="7"/>
  <c r="AV5" i="9" s="1"/>
  <c r="AR93" i="9"/>
  <c r="X94" i="6"/>
  <c r="AS93" i="9" s="1"/>
  <c r="AR89" i="9"/>
  <c r="X90" i="6"/>
  <c r="AS89" i="9" s="1"/>
  <c r="AR85" i="9"/>
  <c r="X86" i="6"/>
  <c r="AS85" i="9" s="1"/>
  <c r="D75" i="9"/>
  <c r="H76" i="6"/>
  <c r="E75" i="9" s="1"/>
  <c r="D71" i="9"/>
  <c r="H72" i="6"/>
  <c r="E71" i="9" s="1"/>
  <c r="D67" i="9"/>
  <c r="H68" i="6"/>
  <c r="E67" i="9" s="1"/>
  <c r="D63" i="9"/>
  <c r="H64" i="6"/>
  <c r="E63" i="9" s="1"/>
  <c r="D59" i="9"/>
  <c r="H60" i="6"/>
  <c r="E59" i="9" s="1"/>
  <c r="AK27" i="9"/>
  <c r="T31" i="7"/>
  <c r="AL30" i="9" s="1"/>
  <c r="Q25" i="9"/>
  <c r="L26" i="7"/>
  <c r="R25" i="9" s="1"/>
  <c r="AO35" i="9"/>
  <c r="L51" i="7"/>
  <c r="R50" i="9" s="1"/>
  <c r="AB49" i="7"/>
  <c r="BF48" i="9" s="1"/>
  <c r="AK46" i="9"/>
  <c r="T47" i="7"/>
  <c r="AL46" i="9" s="1"/>
  <c r="G45" i="9"/>
  <c r="H46" i="7"/>
  <c r="H45" i="9" s="1"/>
  <c r="AA43" i="9"/>
  <c r="P44" i="7"/>
  <c r="AB43" i="9" s="1"/>
  <c r="BE42" i="9"/>
  <c r="AB43" i="7"/>
  <c r="BF42" i="9" s="1"/>
  <c r="Q40" i="9"/>
  <c r="L41" i="7"/>
  <c r="R40" i="9" s="1"/>
  <c r="L39" i="7"/>
  <c r="R38" i="9" s="1"/>
  <c r="AB37" i="7"/>
  <c r="BF36" i="9" s="1"/>
  <c r="L35" i="7"/>
  <c r="R34" i="9" s="1"/>
  <c r="AU27" i="9"/>
  <c r="X31" i="7"/>
  <c r="AV30" i="9" s="1"/>
  <c r="Q22" i="9"/>
  <c r="L23" i="7"/>
  <c r="R22" i="9" s="1"/>
  <c r="G19" i="9"/>
  <c r="H28" i="7"/>
  <c r="H27" i="9" s="1"/>
  <c r="H20" i="7"/>
  <c r="H19" i="9" s="1"/>
  <c r="G15" i="9"/>
  <c r="H16" i="7"/>
  <c r="H15" i="9" s="1"/>
  <c r="G11" i="9"/>
  <c r="H12" i="7"/>
  <c r="H11" i="9" s="1"/>
  <c r="G7" i="9"/>
  <c r="H8" i="7"/>
  <c r="H7" i="9" s="1"/>
  <c r="G3" i="9"/>
  <c r="H4" i="7"/>
  <c r="H3" i="9" s="1"/>
  <c r="D91" i="9"/>
  <c r="H92" i="6"/>
  <c r="E91" i="9" s="1"/>
  <c r="D87" i="9"/>
  <c r="H88" i="6"/>
  <c r="E87" i="9" s="1"/>
  <c r="D83" i="9"/>
  <c r="H84" i="6"/>
  <c r="E83" i="9" s="1"/>
  <c r="D82" i="9"/>
  <c r="H83" i="6"/>
  <c r="E82" i="9" s="1"/>
  <c r="D81" i="9"/>
  <c r="H82" i="6"/>
  <c r="E81" i="9" s="1"/>
  <c r="D80" i="9"/>
  <c r="H81" i="6"/>
  <c r="E80" i="9" s="1"/>
  <c r="D79" i="9"/>
  <c r="H80" i="6"/>
  <c r="E79" i="9" s="1"/>
  <c r="D78" i="9"/>
  <c r="H79" i="6"/>
  <c r="E78" i="9" s="1"/>
  <c r="D77" i="9"/>
  <c r="H78" i="6"/>
  <c r="E77" i="9" s="1"/>
  <c r="D73" i="9"/>
  <c r="H74" i="6"/>
  <c r="E73" i="9" s="1"/>
  <c r="D69" i="9"/>
  <c r="H70" i="6"/>
  <c r="E69" i="9" s="1"/>
  <c r="D65" i="9"/>
  <c r="H66" i="6"/>
  <c r="E65" i="9" s="1"/>
  <c r="D61" i="9"/>
  <c r="H62" i="6"/>
  <c r="E61" i="9" s="1"/>
  <c r="AB53" i="6"/>
  <c r="BC52" i="9" s="1"/>
  <c r="AB54" i="6"/>
  <c r="BC53" i="9" s="1"/>
  <c r="AR47" i="9"/>
  <c r="X48" i="6"/>
  <c r="AS47" i="9" s="1"/>
  <c r="AH46" i="9"/>
  <c r="T47" i="6"/>
  <c r="AI46" i="9" s="1"/>
  <c r="AH44" i="9"/>
  <c r="T45" i="6"/>
  <c r="AI44" i="9" s="1"/>
  <c r="BB40" i="9"/>
  <c r="AB41" i="6"/>
  <c r="BC40" i="9" s="1"/>
  <c r="AR24" i="9"/>
  <c r="X25" i="6"/>
  <c r="AS24" i="9" s="1"/>
  <c r="AR22" i="9"/>
  <c r="X23" i="6"/>
  <c r="AS22" i="9" s="1"/>
  <c r="N21" i="9"/>
  <c r="L22" i="6"/>
  <c r="O21" i="9" s="1"/>
  <c r="N17" i="9"/>
  <c r="L18" i="6"/>
  <c r="O17" i="9" s="1"/>
  <c r="AH15" i="9"/>
  <c r="T16" i="6"/>
  <c r="AI15" i="9" s="1"/>
  <c r="N13" i="9"/>
  <c r="L14" i="6"/>
  <c r="O13" i="9" s="1"/>
  <c r="AH11" i="9"/>
  <c r="T12" i="6"/>
  <c r="AI11" i="9" s="1"/>
  <c r="N9" i="9"/>
  <c r="L10" i="6"/>
  <c r="O9" i="9" s="1"/>
  <c r="AH7" i="9"/>
  <c r="T8" i="6"/>
  <c r="AI7" i="9" s="1"/>
  <c r="N5" i="9"/>
  <c r="L6" i="6"/>
  <c r="O5" i="9" s="1"/>
  <c r="AH3" i="9"/>
  <c r="T4" i="6"/>
  <c r="AI3" i="9" s="1"/>
  <c r="AB59" i="6"/>
  <c r="BC58" i="9" s="1"/>
  <c r="X46" i="9"/>
  <c r="P47" i="6"/>
  <c r="Y46" i="9" s="1"/>
  <c r="BB45" i="9"/>
  <c r="AB46" i="6"/>
  <c r="BC45" i="9" s="1"/>
  <c r="N43" i="9"/>
  <c r="L44" i="6"/>
  <c r="O43" i="9" s="1"/>
  <c r="AH41" i="9"/>
  <c r="T42" i="6"/>
  <c r="AI41" i="9" s="1"/>
  <c r="D40" i="9"/>
  <c r="H41" i="6"/>
  <c r="E40" i="9" s="1"/>
  <c r="T38" i="6"/>
  <c r="AI37" i="9" s="1"/>
  <c r="D27" i="9"/>
  <c r="H31" i="6"/>
  <c r="E30" i="9" s="1"/>
  <c r="BB23" i="9"/>
  <c r="AB24" i="6"/>
  <c r="BC23" i="9" s="1"/>
  <c r="N19" i="9"/>
  <c r="L28" i="6"/>
  <c r="O27" i="9" s="1"/>
  <c r="L20" i="6"/>
  <c r="O19" i="9" s="1"/>
  <c r="BB15" i="9"/>
  <c r="AB16" i="6"/>
  <c r="BC15" i="9" s="1"/>
  <c r="X14" i="9"/>
  <c r="P15" i="6"/>
  <c r="Y14" i="9" s="1"/>
  <c r="BB11" i="9"/>
  <c r="AB12" i="6"/>
  <c r="BC11" i="9" s="1"/>
  <c r="X10" i="9"/>
  <c r="P11" i="6"/>
  <c r="Y10" i="9" s="1"/>
  <c r="BB7" i="9"/>
  <c r="AB8" i="6"/>
  <c r="BC7" i="9" s="1"/>
  <c r="X6" i="9"/>
  <c r="P7" i="6"/>
  <c r="Y6" i="9" s="1"/>
  <c r="BB3" i="9"/>
  <c r="AB4" i="6"/>
  <c r="BC3" i="9" s="1"/>
  <c r="X2" i="9"/>
  <c r="P3" i="6"/>
  <c r="Y2" i="9" s="1"/>
  <c r="T90" i="9"/>
  <c r="U90" i="9"/>
  <c r="AN88" i="9"/>
  <c r="AO88" i="9"/>
  <c r="T86" i="9"/>
  <c r="U86" i="9"/>
  <c r="AN84" i="9"/>
  <c r="AO84" i="9"/>
  <c r="J89" i="9"/>
  <c r="H90" i="8"/>
  <c r="K89" i="9" s="1"/>
  <c r="J85" i="9"/>
  <c r="H86" i="8"/>
  <c r="K85" i="9" s="1"/>
  <c r="J77" i="9"/>
  <c r="H78" i="8"/>
  <c r="K77" i="9" s="1"/>
  <c r="T49" i="9"/>
  <c r="U49" i="9"/>
  <c r="T27" i="9"/>
  <c r="U30" i="9"/>
  <c r="AX24" i="9"/>
  <c r="AY24" i="9"/>
  <c r="J78" i="9"/>
  <c r="H79" i="8"/>
  <c r="K78" i="9" s="1"/>
  <c r="J73" i="9"/>
  <c r="H74" i="8"/>
  <c r="K73" i="9" s="1"/>
  <c r="BH68" i="9"/>
  <c r="BI68" i="9"/>
  <c r="J65" i="9"/>
  <c r="H66" i="8"/>
  <c r="K65" i="9" s="1"/>
  <c r="BH60" i="9"/>
  <c r="BI60" i="9"/>
  <c r="J57" i="9"/>
  <c r="K57" i="9"/>
  <c r="J37" i="9"/>
  <c r="H38" i="8"/>
  <c r="K37" i="9" s="1"/>
  <c r="T34" i="9"/>
  <c r="U34" i="9"/>
  <c r="J33" i="9"/>
  <c r="H34" i="8"/>
  <c r="K33" i="9" s="1"/>
  <c r="BH28" i="9"/>
  <c r="BI31" i="9"/>
  <c r="AD27" i="9"/>
  <c r="AE30" i="9"/>
  <c r="AX25" i="9"/>
  <c r="AY25" i="9"/>
  <c r="BH16" i="9"/>
  <c r="BI16" i="9"/>
  <c r="AD15" i="9"/>
  <c r="AE15" i="9"/>
  <c r="BH12" i="9"/>
  <c r="BI12" i="9"/>
  <c r="AD11" i="9"/>
  <c r="AE11" i="9"/>
  <c r="BH8" i="9"/>
  <c r="BI8" i="9"/>
  <c r="AD7" i="9"/>
  <c r="AE7" i="9"/>
  <c r="BH4" i="9"/>
  <c r="BI4" i="9"/>
  <c r="AD3" i="9"/>
  <c r="AE3" i="9"/>
  <c r="BE92" i="9"/>
  <c r="AB93" i="7"/>
  <c r="BF92" i="9" s="1"/>
  <c r="AA91" i="9"/>
  <c r="P92" i="7"/>
  <c r="AB91" i="9" s="1"/>
  <c r="BE88" i="9"/>
  <c r="AB89" i="7"/>
  <c r="BF88" i="9" s="1"/>
  <c r="AA87" i="9"/>
  <c r="P88" i="7"/>
  <c r="AB87" i="9" s="1"/>
  <c r="BE84" i="9"/>
  <c r="AB85" i="7"/>
  <c r="BF84" i="9" s="1"/>
  <c r="AA82" i="9"/>
  <c r="P83" i="7"/>
  <c r="AB82" i="9" s="1"/>
  <c r="AA78" i="9"/>
  <c r="P79" i="7"/>
  <c r="AB78" i="9" s="1"/>
  <c r="AK76" i="9"/>
  <c r="T77" i="7"/>
  <c r="AL76" i="9" s="1"/>
  <c r="Q74" i="9"/>
  <c r="L75" i="7"/>
  <c r="R74" i="9" s="1"/>
  <c r="AK72" i="9"/>
  <c r="T73" i="7"/>
  <c r="AL72" i="9" s="1"/>
  <c r="Q70" i="9"/>
  <c r="L71" i="7"/>
  <c r="R70" i="9" s="1"/>
  <c r="AK68" i="9"/>
  <c r="T69" i="7"/>
  <c r="AL68" i="9" s="1"/>
  <c r="Q66" i="9"/>
  <c r="L67" i="7"/>
  <c r="R66" i="9" s="1"/>
  <c r="AK64" i="9"/>
  <c r="T65" i="7"/>
  <c r="AL64" i="9" s="1"/>
  <c r="Q62" i="9"/>
  <c r="L63" i="7"/>
  <c r="R62" i="9" s="1"/>
  <c r="AK60" i="9"/>
  <c r="T61" i="7"/>
  <c r="AL60" i="9" s="1"/>
  <c r="BI83" i="9"/>
  <c r="U81" i="9"/>
  <c r="T77" i="9"/>
  <c r="U77" i="9"/>
  <c r="AX69" i="9"/>
  <c r="AY69" i="9"/>
  <c r="AX61" i="9"/>
  <c r="AY61" i="9"/>
  <c r="AX53" i="9"/>
  <c r="AY53" i="9"/>
  <c r="BH44" i="9"/>
  <c r="BI44" i="9"/>
  <c r="BH40" i="9"/>
  <c r="BI40" i="9"/>
  <c r="AN27" i="9"/>
  <c r="AO30" i="9"/>
  <c r="AD24" i="9"/>
  <c r="AE24" i="9"/>
  <c r="T73" i="9"/>
  <c r="U73" i="9"/>
  <c r="AN71" i="9"/>
  <c r="AO71" i="9"/>
  <c r="T65" i="9"/>
  <c r="U65" i="9"/>
  <c r="AN63" i="9"/>
  <c r="AO63" i="9"/>
  <c r="T57" i="9"/>
  <c r="U57" i="9"/>
  <c r="AN55" i="9"/>
  <c r="AO55" i="9"/>
  <c r="AX45" i="9"/>
  <c r="AY45" i="9"/>
  <c r="AO41" i="9"/>
  <c r="AX35" i="9"/>
  <c r="AY35" i="9"/>
  <c r="AN32" i="9"/>
  <c r="AO32" i="9"/>
  <c r="AN28" i="9"/>
  <c r="AO31" i="9"/>
  <c r="T26" i="9"/>
  <c r="U29" i="9"/>
  <c r="AX23" i="9"/>
  <c r="AY23" i="9"/>
  <c r="AD17" i="9"/>
  <c r="AE17" i="9"/>
  <c r="BH14" i="9"/>
  <c r="BI14" i="9"/>
  <c r="AD13" i="9"/>
  <c r="AE13" i="9"/>
  <c r="BH10" i="9"/>
  <c r="BI10" i="9"/>
  <c r="AD9" i="9"/>
  <c r="AE9" i="9"/>
  <c r="BH6" i="9"/>
  <c r="BI6" i="9"/>
  <c r="AD5" i="9"/>
  <c r="AE5" i="9"/>
  <c r="BH2" i="9"/>
  <c r="BI2" i="9"/>
  <c r="AA93" i="9"/>
  <c r="P94" i="7"/>
  <c r="AB93" i="9" s="1"/>
  <c r="BE90" i="9"/>
  <c r="AB91" i="7"/>
  <c r="BF90" i="9" s="1"/>
  <c r="AA89" i="9"/>
  <c r="P90" i="7"/>
  <c r="AB89" i="9" s="1"/>
  <c r="BE86" i="9"/>
  <c r="AB87" i="7"/>
  <c r="BF86" i="9" s="1"/>
  <c r="AA85" i="9"/>
  <c r="P86" i="7"/>
  <c r="AB85" i="9" s="1"/>
  <c r="BE76" i="9"/>
  <c r="AB77" i="7"/>
  <c r="BF76" i="9" s="1"/>
  <c r="AA75" i="9"/>
  <c r="P76" i="7"/>
  <c r="AB75" i="9" s="1"/>
  <c r="BE72" i="9"/>
  <c r="AB73" i="7"/>
  <c r="BF72" i="9" s="1"/>
  <c r="AA71" i="9"/>
  <c r="P72" i="7"/>
  <c r="AB71" i="9" s="1"/>
  <c r="BE68" i="9"/>
  <c r="AB69" i="7"/>
  <c r="BF68" i="9" s="1"/>
  <c r="AA67" i="9"/>
  <c r="P68" i="7"/>
  <c r="AB67" i="9" s="1"/>
  <c r="BE64" i="9"/>
  <c r="AB65" i="7"/>
  <c r="BF64" i="9" s="1"/>
  <c r="AA63" i="9"/>
  <c r="P64" i="7"/>
  <c r="AB63" i="9" s="1"/>
  <c r="BE60" i="9"/>
  <c r="AB61" i="7"/>
  <c r="BF60" i="9" s="1"/>
  <c r="AA59" i="9"/>
  <c r="P60" i="7"/>
  <c r="AB59" i="9" s="1"/>
  <c r="AB57" i="7"/>
  <c r="BF56" i="9" s="1"/>
  <c r="AA26" i="9"/>
  <c r="P30" i="7"/>
  <c r="AB29" i="9" s="1"/>
  <c r="Q23" i="9"/>
  <c r="L24" i="7"/>
  <c r="R23" i="9" s="1"/>
  <c r="AB58" i="7"/>
  <c r="BF57" i="9" s="1"/>
  <c r="BE47" i="9"/>
  <c r="AB48" i="7"/>
  <c r="BF47" i="9" s="1"/>
  <c r="Q45" i="9"/>
  <c r="L46" i="7"/>
  <c r="R45" i="9" s="1"/>
  <c r="AK43" i="9"/>
  <c r="T44" i="7"/>
  <c r="AL43" i="9" s="1"/>
  <c r="BE28" i="9"/>
  <c r="AB32" i="7"/>
  <c r="BF31" i="9" s="1"/>
  <c r="AA27" i="9"/>
  <c r="P31" i="7"/>
  <c r="AB30" i="9" s="1"/>
  <c r="AU25" i="9"/>
  <c r="X26" i="7"/>
  <c r="AV25" i="9" s="1"/>
  <c r="AK18" i="9"/>
  <c r="T27" i="7"/>
  <c r="AL26" i="9" s="1"/>
  <c r="T19" i="7"/>
  <c r="AL18" i="9" s="1"/>
  <c r="Q16" i="9"/>
  <c r="L17" i="7"/>
  <c r="R16" i="9" s="1"/>
  <c r="AK14" i="9"/>
  <c r="T15" i="7"/>
  <c r="AL14" i="9" s="1"/>
  <c r="Q12" i="9"/>
  <c r="L13" i="7"/>
  <c r="R12" i="9" s="1"/>
  <c r="AK10" i="9"/>
  <c r="T11" i="7"/>
  <c r="AL10" i="9" s="1"/>
  <c r="Q8" i="9"/>
  <c r="L9" i="7"/>
  <c r="R8" i="9" s="1"/>
  <c r="AK6" i="9"/>
  <c r="T7" i="7"/>
  <c r="AL6" i="9" s="1"/>
  <c r="Q4" i="9"/>
  <c r="L5" i="7"/>
  <c r="R4" i="9" s="1"/>
  <c r="AK2" i="9"/>
  <c r="T3" i="7"/>
  <c r="AL2" i="9" s="1"/>
  <c r="N92" i="9"/>
  <c r="L93" i="6"/>
  <c r="O92" i="9" s="1"/>
  <c r="AH90" i="9"/>
  <c r="T91" i="6"/>
  <c r="AI90" i="9" s="1"/>
  <c r="N88" i="9"/>
  <c r="L89" i="6"/>
  <c r="O88" i="9" s="1"/>
  <c r="AH86" i="9"/>
  <c r="T87" i="6"/>
  <c r="AI86" i="9" s="1"/>
  <c r="N84" i="9"/>
  <c r="L85" i="6"/>
  <c r="O84" i="9" s="1"/>
  <c r="X77" i="9"/>
  <c r="P78" i="6"/>
  <c r="Y77" i="9" s="1"/>
  <c r="BB74" i="9"/>
  <c r="AB75" i="6"/>
  <c r="BC74" i="9" s="1"/>
  <c r="X73" i="9"/>
  <c r="P74" i="6"/>
  <c r="Y73" i="9" s="1"/>
  <c r="BB70" i="9"/>
  <c r="AB71" i="6"/>
  <c r="BC70" i="9" s="1"/>
  <c r="X69" i="9"/>
  <c r="P70" i="6"/>
  <c r="Y69" i="9" s="1"/>
  <c r="BB66" i="9"/>
  <c r="AB67" i="6"/>
  <c r="BC66" i="9" s="1"/>
  <c r="X65" i="9"/>
  <c r="P66" i="6"/>
  <c r="Y65" i="9" s="1"/>
  <c r="BB62" i="9"/>
  <c r="AB63" i="6"/>
  <c r="BC62" i="9" s="1"/>
  <c r="X61" i="9"/>
  <c r="P62" i="6"/>
  <c r="Y61" i="9" s="1"/>
  <c r="AB59" i="7"/>
  <c r="BF58" i="9" s="1"/>
  <c r="AU26" i="9"/>
  <c r="X30" i="7"/>
  <c r="AV29" i="9" s="1"/>
  <c r="AA24" i="9"/>
  <c r="P25" i="7"/>
  <c r="AB24" i="9" s="1"/>
  <c r="AB56" i="7"/>
  <c r="BF55" i="9" s="1"/>
  <c r="T49" i="7"/>
  <c r="AL48" i="9" s="1"/>
  <c r="Q46" i="9"/>
  <c r="L47" i="7"/>
  <c r="R46" i="9" s="1"/>
  <c r="AK44" i="9"/>
  <c r="T45" i="7"/>
  <c r="AL44" i="9" s="1"/>
  <c r="G43" i="9"/>
  <c r="H44" i="7"/>
  <c r="H43" i="9" s="1"/>
  <c r="AA41" i="9"/>
  <c r="P42" i="7"/>
  <c r="AB41" i="9" s="1"/>
  <c r="BE40" i="9"/>
  <c r="AB41" i="7"/>
  <c r="BF40" i="9" s="1"/>
  <c r="T37" i="7"/>
  <c r="AL36" i="9" s="1"/>
  <c r="AK32" i="9"/>
  <c r="T33" i="7"/>
  <c r="AL32" i="9" s="1"/>
  <c r="AK28" i="9"/>
  <c r="T32" i="7"/>
  <c r="AL31" i="9" s="1"/>
  <c r="Q26" i="9"/>
  <c r="L30" i="7"/>
  <c r="R29" i="9" s="1"/>
  <c r="AU23" i="9"/>
  <c r="X24" i="7"/>
  <c r="AV23" i="9" s="1"/>
  <c r="BE18" i="9"/>
  <c r="AB27" i="7"/>
  <c r="BF26" i="9" s="1"/>
  <c r="AB19" i="7"/>
  <c r="BF18" i="9" s="1"/>
  <c r="AA17" i="9"/>
  <c r="P18" i="7"/>
  <c r="AB17" i="9" s="1"/>
  <c r="BE14" i="9"/>
  <c r="AB15" i="7"/>
  <c r="BF14" i="9" s="1"/>
  <c r="AA13" i="9"/>
  <c r="P14" i="7"/>
  <c r="AB13" i="9" s="1"/>
  <c r="BE10" i="9"/>
  <c r="AB11" i="7"/>
  <c r="BF10" i="9" s="1"/>
  <c r="AA9" i="9"/>
  <c r="P10" i="7"/>
  <c r="AB9" i="9" s="1"/>
  <c r="BE6" i="9"/>
  <c r="AB7" i="7"/>
  <c r="BF6" i="9" s="1"/>
  <c r="AA5" i="9"/>
  <c r="P6" i="7"/>
  <c r="AB5" i="9" s="1"/>
  <c r="BE2" i="9"/>
  <c r="AB3" i="7"/>
  <c r="BF2" i="9" s="1"/>
  <c r="X93" i="9"/>
  <c r="P94" i="6"/>
  <c r="Y93" i="9" s="1"/>
  <c r="BB90" i="9"/>
  <c r="AB91" i="6"/>
  <c r="BC90" i="9" s="1"/>
  <c r="X89" i="9"/>
  <c r="P90" i="6"/>
  <c r="Y89" i="9" s="1"/>
  <c r="BB86" i="9"/>
  <c r="AB87" i="6"/>
  <c r="BC86" i="9" s="1"/>
  <c r="X85" i="9"/>
  <c r="P86" i="6"/>
  <c r="Y85" i="9" s="1"/>
  <c r="BB76" i="9"/>
  <c r="AB77" i="6"/>
  <c r="BC76" i="9" s="1"/>
  <c r="X75" i="9"/>
  <c r="P76" i="6"/>
  <c r="Y75" i="9" s="1"/>
  <c r="BB72" i="9"/>
  <c r="AB73" i="6"/>
  <c r="BC72" i="9" s="1"/>
  <c r="X71" i="9"/>
  <c r="P72" i="6"/>
  <c r="Y71" i="9" s="1"/>
  <c r="BB68" i="9"/>
  <c r="AB69" i="6"/>
  <c r="BC68" i="9" s="1"/>
  <c r="X67" i="9"/>
  <c r="P68" i="6"/>
  <c r="Y67" i="9" s="1"/>
  <c r="BB64" i="9"/>
  <c r="AB65" i="6"/>
  <c r="BC64" i="9" s="1"/>
  <c r="X63" i="9"/>
  <c r="P64" i="6"/>
  <c r="Y63" i="9" s="1"/>
  <c r="BB60" i="9"/>
  <c r="AB61" i="6"/>
  <c r="BC60" i="9" s="1"/>
  <c r="X59" i="9"/>
  <c r="P60" i="6"/>
  <c r="Y59" i="9" s="1"/>
  <c r="AH33" i="9"/>
  <c r="T34" i="6"/>
  <c r="AI33" i="9" s="1"/>
  <c r="BB25" i="9"/>
  <c r="AB26" i="6"/>
  <c r="BC25" i="9" s="1"/>
  <c r="N25" i="9"/>
  <c r="L26" i="6"/>
  <c r="O25" i="9" s="1"/>
  <c r="AR28" i="9"/>
  <c r="X32" i="6"/>
  <c r="AS31" i="9" s="1"/>
  <c r="D28" i="9"/>
  <c r="H32" i="6"/>
  <c r="E31" i="9" s="1"/>
  <c r="X47" i="9"/>
  <c r="P48" i="6"/>
  <c r="Y47" i="9" s="1"/>
  <c r="N46" i="9"/>
  <c r="L47" i="6"/>
  <c r="O46" i="9" s="1"/>
  <c r="N44" i="9"/>
  <c r="L45" i="6"/>
  <c r="O44" i="9" s="1"/>
  <c r="AH42" i="9"/>
  <c r="T43" i="6"/>
  <c r="AI42" i="9" s="1"/>
  <c r="AR23" i="9"/>
  <c r="X24" i="6"/>
  <c r="AS23" i="9" s="1"/>
  <c r="D14" i="9"/>
  <c r="H15" i="6"/>
  <c r="E14" i="9" s="1"/>
  <c r="D10" i="9"/>
  <c r="H11" i="6"/>
  <c r="E10" i="9" s="1"/>
  <c r="D6" i="9"/>
  <c r="H7" i="6"/>
  <c r="E6" i="9" s="1"/>
  <c r="D2" i="9"/>
  <c r="H3" i="6"/>
  <c r="E2" i="9" s="1"/>
  <c r="AB55" i="6"/>
  <c r="BC54" i="9" s="1"/>
  <c r="X24" i="9"/>
  <c r="P25" i="6"/>
  <c r="Y24" i="9" s="1"/>
  <c r="BB21" i="9"/>
  <c r="AB22" i="6"/>
  <c r="BC21" i="9" s="1"/>
  <c r="X28" i="9"/>
  <c r="P32" i="6"/>
  <c r="Y31" i="9" s="1"/>
  <c r="AH27" i="9"/>
  <c r="T31" i="6"/>
  <c r="AI30" i="9" s="1"/>
  <c r="AB56" i="6"/>
  <c r="BC55" i="9" s="1"/>
  <c r="AH47" i="9"/>
  <c r="T48" i="6"/>
  <c r="AI47" i="9" s="1"/>
  <c r="D46" i="9"/>
  <c r="H47" i="6"/>
  <c r="E46" i="9" s="1"/>
  <c r="X44" i="9"/>
  <c r="P45" i="6"/>
  <c r="Y44" i="9" s="1"/>
  <c r="BB43" i="9"/>
  <c r="AB44" i="6"/>
  <c r="BC43" i="9" s="1"/>
  <c r="N41" i="9"/>
  <c r="L42" i="6"/>
  <c r="O41" i="9" s="1"/>
  <c r="AB40" i="6"/>
  <c r="BC39" i="9" s="1"/>
  <c r="L38" i="6"/>
  <c r="O37" i="9" s="1"/>
  <c r="AB36" i="6"/>
  <c r="BC35" i="9" s="1"/>
  <c r="X32" i="9"/>
  <c r="P33" i="6"/>
  <c r="Y32" i="9" s="1"/>
  <c r="AH24" i="9"/>
  <c r="T25" i="6"/>
  <c r="AI24" i="9" s="1"/>
  <c r="D23" i="9"/>
  <c r="H24" i="6"/>
  <c r="E23" i="9" s="1"/>
  <c r="AH21" i="9"/>
  <c r="T22" i="6"/>
  <c r="AI21" i="9" s="1"/>
  <c r="AR16" i="9"/>
  <c r="X17" i="6"/>
  <c r="AS16" i="9" s="1"/>
  <c r="AR12" i="9"/>
  <c r="X13" i="6"/>
  <c r="AS12" i="9" s="1"/>
  <c r="AR8" i="9"/>
  <c r="X9" i="6"/>
  <c r="AS8" i="9" s="1"/>
  <c r="AR4" i="9"/>
  <c r="X5" i="6"/>
  <c r="AS4" i="9" s="1"/>
  <c r="AN92" i="9"/>
  <c r="AO92" i="9"/>
  <c r="J93" i="9"/>
  <c r="H94" i="8"/>
  <c r="K93" i="9" s="1"/>
  <c r="J91" i="9"/>
  <c r="H92" i="8"/>
  <c r="K91" i="9" s="1"/>
  <c r="J87" i="9"/>
  <c r="H88" i="8"/>
  <c r="K87" i="9" s="1"/>
  <c r="U82" i="9"/>
  <c r="BH92" i="9"/>
  <c r="BI92" i="9"/>
  <c r="AD91" i="9"/>
  <c r="AE91" i="9"/>
  <c r="BH88" i="9"/>
  <c r="BI88" i="9"/>
  <c r="AD87" i="9"/>
  <c r="AE87" i="9"/>
  <c r="BH84" i="9"/>
  <c r="BI84" i="9"/>
  <c r="AD83" i="9"/>
  <c r="AE83" i="9"/>
  <c r="AD79" i="9"/>
  <c r="AE79" i="9"/>
  <c r="BH76" i="9"/>
  <c r="BI76" i="9"/>
  <c r="AN74" i="9"/>
  <c r="AO74" i="9"/>
  <c r="T72" i="9"/>
  <c r="U72" i="9"/>
  <c r="AN66" i="9"/>
  <c r="AO66" i="9"/>
  <c r="T64" i="9"/>
  <c r="U64" i="9"/>
  <c r="AN58" i="9"/>
  <c r="AO58" i="9"/>
  <c r="T56" i="9"/>
  <c r="U56" i="9"/>
  <c r="BH49" i="9"/>
  <c r="BI49" i="9"/>
  <c r="BH45" i="9"/>
  <c r="BI45" i="9"/>
  <c r="BH41" i="9"/>
  <c r="BI41" i="9"/>
  <c r="J28" i="9"/>
  <c r="H32" i="8"/>
  <c r="K31" i="9" s="1"/>
  <c r="J24" i="9"/>
  <c r="H25" i="8"/>
  <c r="K24" i="9" s="1"/>
  <c r="AX78" i="9"/>
  <c r="AY78" i="9"/>
  <c r="J45" i="9"/>
  <c r="H46" i="8"/>
  <c r="K45" i="9" s="1"/>
  <c r="J41" i="9"/>
  <c r="H42" i="8"/>
  <c r="K41" i="9" s="1"/>
  <c r="BH32" i="9"/>
  <c r="BI32" i="9"/>
  <c r="J25" i="9"/>
  <c r="H26" i="8"/>
  <c r="K25" i="9" s="1"/>
  <c r="AD23" i="9"/>
  <c r="AE23" i="9"/>
  <c r="AX17" i="9"/>
  <c r="AY17" i="9"/>
  <c r="AX13" i="9"/>
  <c r="AY13" i="9"/>
  <c r="AX9" i="9"/>
  <c r="AY9" i="9"/>
  <c r="AX5" i="9"/>
  <c r="AY5" i="9"/>
  <c r="AU93" i="9"/>
  <c r="X94" i="7"/>
  <c r="AV93" i="9" s="1"/>
  <c r="AU89" i="9"/>
  <c r="X90" i="7"/>
  <c r="AV89" i="9" s="1"/>
  <c r="AU85" i="9"/>
  <c r="X86" i="7"/>
  <c r="AV85" i="9" s="1"/>
  <c r="AA81" i="9"/>
  <c r="P82" i="7"/>
  <c r="AB81" i="9" s="1"/>
  <c r="G75" i="9"/>
  <c r="H76" i="7"/>
  <c r="H75" i="9" s="1"/>
  <c r="G71" i="9"/>
  <c r="H72" i="7"/>
  <c r="H71" i="9" s="1"/>
  <c r="G67" i="9"/>
  <c r="H68" i="7"/>
  <c r="H67" i="9" s="1"/>
  <c r="G63" i="9"/>
  <c r="H64" i="7"/>
  <c r="H63" i="9" s="1"/>
  <c r="G59" i="9"/>
  <c r="H60" i="7"/>
  <c r="H59" i="9" s="1"/>
  <c r="BI81" i="9"/>
  <c r="AY47" i="9"/>
  <c r="T45" i="9"/>
  <c r="U45" i="9"/>
  <c r="AY43" i="9"/>
  <c r="T41" i="9"/>
  <c r="U41" i="9"/>
  <c r="AY39" i="9"/>
  <c r="U36" i="9"/>
  <c r="J26" i="9"/>
  <c r="H30" i="8"/>
  <c r="K29" i="9" s="1"/>
  <c r="T21" i="9"/>
  <c r="U21" i="9"/>
  <c r="AD76" i="9"/>
  <c r="AE76" i="9"/>
  <c r="BH72" i="9"/>
  <c r="BI72" i="9"/>
  <c r="J69" i="9"/>
  <c r="H70" i="8"/>
  <c r="K69" i="9" s="1"/>
  <c r="BH64" i="9"/>
  <c r="BI64" i="9"/>
  <c r="J61" i="9"/>
  <c r="H62" i="8"/>
  <c r="K61" i="9" s="1"/>
  <c r="BH56" i="9"/>
  <c r="BI56" i="9"/>
  <c r="J53" i="9"/>
  <c r="K53" i="9"/>
  <c r="J47" i="9"/>
  <c r="H48" i="8"/>
  <c r="K47" i="9" s="1"/>
  <c r="J39" i="9"/>
  <c r="H40" i="8"/>
  <c r="K39" i="9" s="1"/>
  <c r="J27" i="9"/>
  <c r="H31" i="8"/>
  <c r="K30" i="9" s="1"/>
  <c r="AD25" i="9"/>
  <c r="AE25" i="9"/>
  <c r="J23" i="9"/>
  <c r="H24" i="8"/>
  <c r="K23" i="9" s="1"/>
  <c r="AD21" i="9"/>
  <c r="AE21" i="9"/>
  <c r="AX15" i="9"/>
  <c r="AY15" i="9"/>
  <c r="AX11" i="9"/>
  <c r="AY11" i="9"/>
  <c r="AX7" i="9"/>
  <c r="AY7" i="9"/>
  <c r="AX3" i="9"/>
  <c r="AY3" i="9"/>
  <c r="AU91" i="9"/>
  <c r="X92" i="7"/>
  <c r="AV91" i="9" s="1"/>
  <c r="AU87" i="9"/>
  <c r="X88" i="7"/>
  <c r="AV87" i="9" s="1"/>
  <c r="AU83" i="9"/>
  <c r="X84" i="7"/>
  <c r="AV83" i="9" s="1"/>
  <c r="AU82" i="9"/>
  <c r="X83" i="7"/>
  <c r="AV82" i="9" s="1"/>
  <c r="AU81" i="9"/>
  <c r="X82" i="7"/>
  <c r="AV81" i="9" s="1"/>
  <c r="AU80" i="9"/>
  <c r="X81" i="7"/>
  <c r="AV80" i="9" s="1"/>
  <c r="AU79" i="9"/>
  <c r="X80" i="7"/>
  <c r="AV79" i="9" s="1"/>
  <c r="AU78" i="9"/>
  <c r="X79" i="7"/>
  <c r="AV78" i="9" s="1"/>
  <c r="AU77" i="9"/>
  <c r="X78" i="7"/>
  <c r="AV77" i="9" s="1"/>
  <c r="AU73" i="9"/>
  <c r="X74" i="7"/>
  <c r="AV73" i="9" s="1"/>
  <c r="AU69" i="9"/>
  <c r="X70" i="7"/>
  <c r="AV69" i="9" s="1"/>
  <c r="AU65" i="9"/>
  <c r="X66" i="7"/>
  <c r="AV65" i="9" s="1"/>
  <c r="AU61" i="9"/>
  <c r="X62" i="7"/>
  <c r="AV61" i="9" s="1"/>
  <c r="AB53" i="7"/>
  <c r="BF52" i="9" s="1"/>
  <c r="G28" i="9"/>
  <c r="H32" i="7"/>
  <c r="H31" i="9" s="1"/>
  <c r="AK25" i="9"/>
  <c r="T26" i="7"/>
  <c r="AL25" i="9" s="1"/>
  <c r="AA22" i="9"/>
  <c r="P23" i="7"/>
  <c r="AB22" i="9" s="1"/>
  <c r="AB54" i="7"/>
  <c r="BF53" i="9" s="1"/>
  <c r="BE45" i="9"/>
  <c r="AB46" i="7"/>
  <c r="BF45" i="9" s="1"/>
  <c r="Q43" i="9"/>
  <c r="L44" i="7"/>
  <c r="R43" i="9" s="1"/>
  <c r="AK41" i="9"/>
  <c r="T42" i="7"/>
  <c r="AL41" i="9" s="1"/>
  <c r="BE32" i="9"/>
  <c r="AB33" i="7"/>
  <c r="BF32" i="9" s="1"/>
  <c r="G25" i="9"/>
  <c r="H26" i="7"/>
  <c r="H25" i="9" s="1"/>
  <c r="AA23" i="9"/>
  <c r="P24" i="7"/>
  <c r="AB23" i="9" s="1"/>
  <c r="G17" i="9"/>
  <c r="H18" i="7"/>
  <c r="H17" i="9" s="1"/>
  <c r="G13" i="9"/>
  <c r="H14" i="7"/>
  <c r="H13" i="9" s="1"/>
  <c r="G9" i="9"/>
  <c r="H10" i="7"/>
  <c r="H9" i="9" s="1"/>
  <c r="G5" i="9"/>
  <c r="H6" i="7"/>
  <c r="H5" i="9" s="1"/>
  <c r="D93" i="9"/>
  <c r="H94" i="6"/>
  <c r="E93" i="9" s="1"/>
  <c r="D89" i="9"/>
  <c r="H90" i="6"/>
  <c r="E89" i="9" s="1"/>
  <c r="D85" i="9"/>
  <c r="H86" i="6"/>
  <c r="E85" i="9" s="1"/>
  <c r="AR75" i="9"/>
  <c r="X76" i="6"/>
  <c r="AS75" i="9" s="1"/>
  <c r="AR71" i="9"/>
  <c r="X72" i="6"/>
  <c r="AS71" i="9" s="1"/>
  <c r="AR67" i="9"/>
  <c r="X68" i="6"/>
  <c r="AS67" i="9" s="1"/>
  <c r="AR63" i="9"/>
  <c r="X64" i="6"/>
  <c r="AS63" i="9" s="1"/>
  <c r="AR59" i="9"/>
  <c r="X60" i="6"/>
  <c r="AS59" i="9" s="1"/>
  <c r="AY48" i="9"/>
  <c r="AB55" i="7"/>
  <c r="BF54" i="9" s="1"/>
  <c r="G26" i="9"/>
  <c r="H30" i="7"/>
  <c r="H29" i="9" s="1"/>
  <c r="Q21" i="9"/>
  <c r="L22" i="7"/>
  <c r="R21" i="9" s="1"/>
  <c r="AB51" i="7"/>
  <c r="BF50" i="9" s="1"/>
  <c r="L49" i="7"/>
  <c r="R48" i="9" s="1"/>
  <c r="AA47" i="9"/>
  <c r="P48" i="7"/>
  <c r="AB47" i="9" s="1"/>
  <c r="BE46" i="9"/>
  <c r="AB47" i="7"/>
  <c r="BF46" i="9" s="1"/>
  <c r="Q44" i="9"/>
  <c r="L45" i="7"/>
  <c r="R44" i="9" s="1"/>
  <c r="AK42" i="9"/>
  <c r="T43" i="7"/>
  <c r="AL42" i="9" s="1"/>
  <c r="G41" i="9"/>
  <c r="H42" i="7"/>
  <c r="H41" i="9" s="1"/>
  <c r="AB39" i="7"/>
  <c r="BF38" i="9" s="1"/>
  <c r="L37" i="7"/>
  <c r="R36" i="9" s="1"/>
  <c r="AB35" i="7"/>
  <c r="BF34" i="9" s="1"/>
  <c r="Q33" i="9"/>
  <c r="L34" i="7"/>
  <c r="R33" i="9" s="1"/>
  <c r="G27" i="9"/>
  <c r="H31" i="7"/>
  <c r="H30" i="9" s="1"/>
  <c r="AA25" i="9"/>
  <c r="P26" i="7"/>
  <c r="AB25" i="9" s="1"/>
  <c r="G23" i="9"/>
  <c r="H24" i="7"/>
  <c r="H23" i="9" s="1"/>
  <c r="AA21" i="9"/>
  <c r="P22" i="7"/>
  <c r="AB21" i="9" s="1"/>
  <c r="AU19" i="9"/>
  <c r="X28" i="7"/>
  <c r="AV27" i="9" s="1"/>
  <c r="X20" i="7"/>
  <c r="AV19" i="9" s="1"/>
  <c r="AU15" i="9"/>
  <c r="X16" i="7"/>
  <c r="AV15" i="9" s="1"/>
  <c r="AU11" i="9"/>
  <c r="X12" i="7"/>
  <c r="AV11" i="9" s="1"/>
  <c r="AU7" i="9"/>
  <c r="X8" i="7"/>
  <c r="AV7" i="9" s="1"/>
  <c r="AU3" i="9"/>
  <c r="X4" i="7"/>
  <c r="AV3" i="9" s="1"/>
  <c r="AR91" i="9"/>
  <c r="X92" i="6"/>
  <c r="AS91" i="9" s="1"/>
  <c r="AR87" i="9"/>
  <c r="X88" i="6"/>
  <c r="AS87" i="9" s="1"/>
  <c r="AR83" i="9"/>
  <c r="X84" i="6"/>
  <c r="AS83" i="9" s="1"/>
  <c r="AR82" i="9"/>
  <c r="X83" i="6"/>
  <c r="AS82" i="9" s="1"/>
  <c r="AR81" i="9"/>
  <c r="X82" i="6"/>
  <c r="AS81" i="9" s="1"/>
  <c r="AR80" i="9"/>
  <c r="X81" i="6"/>
  <c r="AS80" i="9" s="1"/>
  <c r="AR79" i="9"/>
  <c r="X80" i="6"/>
  <c r="AS79" i="9" s="1"/>
  <c r="AR78" i="9"/>
  <c r="X79" i="6"/>
  <c r="AS78" i="9" s="1"/>
  <c r="AR77" i="9"/>
  <c r="X78" i="6"/>
  <c r="AS77" i="9" s="1"/>
  <c r="AR73" i="9"/>
  <c r="X74" i="6"/>
  <c r="AS73" i="9" s="1"/>
  <c r="AR69" i="9"/>
  <c r="X70" i="6"/>
  <c r="AS69" i="9" s="1"/>
  <c r="AR65" i="9"/>
  <c r="X66" i="6"/>
  <c r="AS65" i="9" s="1"/>
  <c r="AR61" i="9"/>
  <c r="X62" i="6"/>
  <c r="AS61" i="9" s="1"/>
  <c r="AH48" i="9"/>
  <c r="T49" i="6"/>
  <c r="AI48" i="9" s="1"/>
  <c r="AB50" i="6"/>
  <c r="BC49" i="9" s="1"/>
  <c r="BB46" i="9"/>
  <c r="AB47" i="6"/>
  <c r="BC46" i="9" s="1"/>
  <c r="BB44" i="9"/>
  <c r="AB45" i="6"/>
  <c r="BC44" i="9" s="1"/>
  <c r="N42" i="9"/>
  <c r="L43" i="6"/>
  <c r="O42" i="9" s="1"/>
  <c r="AH40" i="9"/>
  <c r="T41" i="6"/>
  <c r="AI40" i="9" s="1"/>
  <c r="BB17" i="9"/>
  <c r="AB18" i="6"/>
  <c r="BC17" i="9" s="1"/>
  <c r="X16" i="9"/>
  <c r="P17" i="6"/>
  <c r="Y16" i="9" s="1"/>
  <c r="BB13" i="9"/>
  <c r="AB14" i="6"/>
  <c r="BC13" i="9" s="1"/>
  <c r="X12" i="9"/>
  <c r="P13" i="6"/>
  <c r="Y12" i="9" s="1"/>
  <c r="BB9" i="9"/>
  <c r="AB10" i="6"/>
  <c r="BC9" i="9" s="1"/>
  <c r="X8" i="9"/>
  <c r="P9" i="6"/>
  <c r="Y8" i="9" s="1"/>
  <c r="BB5" i="9"/>
  <c r="AB6" i="6"/>
  <c r="BC5" i="9" s="1"/>
  <c r="X4" i="9"/>
  <c r="P5" i="6"/>
  <c r="Y4" i="9" s="1"/>
  <c r="AB51" i="6"/>
  <c r="BC50" i="9" s="1"/>
  <c r="AB52" i="6"/>
  <c r="BC51" i="9" s="1"/>
  <c r="N47" i="9"/>
  <c r="L48" i="6"/>
  <c r="O47" i="9" s="1"/>
  <c r="AH45" i="9"/>
  <c r="T46" i="6"/>
  <c r="AI45" i="9" s="1"/>
  <c r="D44" i="9"/>
  <c r="H45" i="6"/>
  <c r="E44" i="9" s="1"/>
  <c r="X42" i="9"/>
  <c r="P43" i="6"/>
  <c r="Y42" i="9" s="1"/>
  <c r="BB41" i="9"/>
  <c r="AB42" i="6"/>
  <c r="BC41" i="9" s="1"/>
  <c r="T40" i="6"/>
  <c r="AI39" i="9" s="1"/>
  <c r="T36" i="6"/>
  <c r="AI35" i="9" s="1"/>
  <c r="AR27" i="9"/>
  <c r="X31" i="6"/>
  <c r="AS30" i="9" s="1"/>
  <c r="D22" i="9"/>
  <c r="H23" i="6"/>
  <c r="E22" i="9" s="1"/>
  <c r="AH17" i="9"/>
  <c r="T18" i="6"/>
  <c r="AI17" i="9" s="1"/>
  <c r="N15" i="9"/>
  <c r="L16" i="6"/>
  <c r="O15" i="9" s="1"/>
  <c r="AH13" i="9"/>
  <c r="T14" i="6"/>
  <c r="AI13" i="9" s="1"/>
  <c r="N11" i="9"/>
  <c r="L12" i="6"/>
  <c r="O11" i="9" s="1"/>
  <c r="AH9" i="9"/>
  <c r="T10" i="6"/>
  <c r="AI9" i="9" s="1"/>
  <c r="N7" i="9"/>
  <c r="L8" i="6"/>
  <c r="O7" i="9" s="1"/>
  <c r="AH5" i="9"/>
  <c r="T6" i="6"/>
  <c r="AI5" i="9" s="1"/>
  <c r="N3" i="9"/>
  <c r="L4" i="6"/>
  <c r="O3" i="9" s="1"/>
  <c r="BH90" i="9"/>
  <c r="BI90" i="9"/>
  <c r="AD89" i="9"/>
  <c r="AE89" i="9"/>
  <c r="BH86" i="9"/>
  <c r="BI86" i="9"/>
  <c r="AD85" i="9"/>
  <c r="AE85" i="9"/>
  <c r="AX89" i="9"/>
  <c r="AY89" i="9"/>
  <c r="BH27" i="9"/>
  <c r="BI30" i="9"/>
  <c r="AD26" i="9"/>
  <c r="AE29" i="9"/>
  <c r="T23" i="9"/>
  <c r="U23" i="9"/>
  <c r="AD71" i="9"/>
  <c r="AE71" i="9"/>
  <c r="J70" i="9"/>
  <c r="H71" i="8"/>
  <c r="K70" i="9" s="1"/>
  <c r="AD63" i="9"/>
  <c r="AE63" i="9"/>
  <c r="J62" i="9"/>
  <c r="H63" i="8"/>
  <c r="K62" i="9" s="1"/>
  <c r="AD55" i="9"/>
  <c r="AE55" i="9"/>
  <c r="J54" i="9"/>
  <c r="K54" i="9"/>
  <c r="AX44" i="9"/>
  <c r="AY44" i="9"/>
  <c r="AX40" i="9"/>
  <c r="AY40" i="9"/>
  <c r="T38" i="9"/>
  <c r="U38" i="9"/>
  <c r="AX33" i="9"/>
  <c r="AY33" i="9"/>
  <c r="T28" i="9"/>
  <c r="U31" i="9"/>
  <c r="AN26" i="9"/>
  <c r="AO29" i="9"/>
  <c r="BH24" i="9"/>
  <c r="BI24" i="9"/>
  <c r="AX21" i="9"/>
  <c r="AY21" i="9"/>
  <c r="T16" i="9"/>
  <c r="U16" i="9"/>
  <c r="AN14" i="9"/>
  <c r="AO14" i="9"/>
  <c r="T12" i="9"/>
  <c r="U12" i="9"/>
  <c r="AN10" i="9"/>
  <c r="AO10" i="9"/>
  <c r="T8" i="9"/>
  <c r="U8" i="9"/>
  <c r="AN6" i="9"/>
  <c r="AO6" i="9"/>
  <c r="T4" i="9"/>
  <c r="U4" i="9"/>
  <c r="AN2" i="9"/>
  <c r="AO2" i="9"/>
  <c r="Q92" i="9"/>
  <c r="L93" i="7"/>
  <c r="R92" i="9" s="1"/>
  <c r="AK90" i="9"/>
  <c r="T91" i="7"/>
  <c r="AL90" i="9" s="1"/>
  <c r="Q88" i="9"/>
  <c r="L89" i="7"/>
  <c r="R88" i="9" s="1"/>
  <c r="AK86" i="9"/>
  <c r="T87" i="7"/>
  <c r="AL86" i="9" s="1"/>
  <c r="Q84" i="9"/>
  <c r="L85" i="7"/>
  <c r="R84" i="9" s="1"/>
  <c r="AA80" i="9"/>
  <c r="P81" i="7"/>
  <c r="AB80" i="9" s="1"/>
  <c r="AA77" i="9"/>
  <c r="P78" i="7"/>
  <c r="AB77" i="9" s="1"/>
  <c r="BE74" i="9"/>
  <c r="AB75" i="7"/>
  <c r="BF74" i="9" s="1"/>
  <c r="AA73" i="9"/>
  <c r="P74" i="7"/>
  <c r="AB73" i="9" s="1"/>
  <c r="BE70" i="9"/>
  <c r="AB71" i="7"/>
  <c r="BF70" i="9" s="1"/>
  <c r="AA69" i="9"/>
  <c r="P70" i="7"/>
  <c r="AB69" i="9" s="1"/>
  <c r="BE66" i="9"/>
  <c r="AB67" i="7"/>
  <c r="BF66" i="9" s="1"/>
  <c r="AA65" i="9"/>
  <c r="P66" i="7"/>
  <c r="AB65" i="9" s="1"/>
  <c r="BE62" i="9"/>
  <c r="AB63" i="7"/>
  <c r="BF62" i="9" s="1"/>
  <c r="AA61" i="9"/>
  <c r="P62" i="7"/>
  <c r="AB61" i="9" s="1"/>
  <c r="H82" i="8"/>
  <c r="K81" i="9" s="1"/>
  <c r="AN75" i="9"/>
  <c r="AO75" i="9"/>
  <c r="AN70" i="9"/>
  <c r="AO70" i="9"/>
  <c r="T68" i="9"/>
  <c r="U68" i="9"/>
  <c r="AN62" i="9"/>
  <c r="AO62" i="9"/>
  <c r="T60" i="9"/>
  <c r="U60" i="9"/>
  <c r="AN54" i="9"/>
  <c r="AO54" i="9"/>
  <c r="H53" i="8"/>
  <c r="K52" i="9" s="1"/>
  <c r="H52" i="8"/>
  <c r="K51" i="9" s="1"/>
  <c r="BH37" i="9"/>
  <c r="BI37" i="9"/>
  <c r="AD28" i="9"/>
  <c r="AE31" i="9"/>
  <c r="BH25" i="9"/>
  <c r="BI25" i="9"/>
  <c r="AO45" i="9"/>
  <c r="AX41" i="9"/>
  <c r="AY41" i="9"/>
  <c r="J35" i="9"/>
  <c r="H36" i="8"/>
  <c r="K35" i="9" s="1"/>
  <c r="AD33" i="9"/>
  <c r="AE33" i="9"/>
  <c r="BH26" i="9"/>
  <c r="BI29" i="9"/>
  <c r="AN24" i="9"/>
  <c r="AO24" i="9"/>
  <c r="BH22" i="9"/>
  <c r="BI22" i="9"/>
  <c r="AN16" i="9"/>
  <c r="AO16" i="9"/>
  <c r="T14" i="9"/>
  <c r="U14" i="9"/>
  <c r="AN12" i="9"/>
  <c r="AO12" i="9"/>
  <c r="T10" i="9"/>
  <c r="U10" i="9"/>
  <c r="AN8" i="9"/>
  <c r="AO8" i="9"/>
  <c r="T6" i="9"/>
  <c r="U6" i="9"/>
  <c r="AN4" i="9"/>
  <c r="AO4" i="9"/>
  <c r="T2" i="9"/>
  <c r="U2" i="9"/>
  <c r="AK92" i="9"/>
  <c r="T93" i="7"/>
  <c r="AL92" i="9" s="1"/>
  <c r="Q90" i="9"/>
  <c r="L91" i="7"/>
  <c r="R90" i="9" s="1"/>
  <c r="AK88" i="9"/>
  <c r="T89" i="7"/>
  <c r="AL88" i="9" s="1"/>
  <c r="Q86" i="9"/>
  <c r="L87" i="7"/>
  <c r="R86" i="9" s="1"/>
  <c r="AK84" i="9"/>
  <c r="T85" i="7"/>
  <c r="AL84" i="9" s="1"/>
  <c r="Q76" i="9"/>
  <c r="L77" i="7"/>
  <c r="R76" i="9" s="1"/>
  <c r="AK74" i="9"/>
  <c r="T75" i="7"/>
  <c r="AL74" i="9" s="1"/>
  <c r="Q72" i="9"/>
  <c r="L73" i="7"/>
  <c r="R72" i="9" s="1"/>
  <c r="AK70" i="9"/>
  <c r="T71" i="7"/>
  <c r="AL70" i="9" s="1"/>
  <c r="Q68" i="9"/>
  <c r="L69" i="7"/>
  <c r="R68" i="9" s="1"/>
  <c r="AK66" i="9"/>
  <c r="T67" i="7"/>
  <c r="AL66" i="9" s="1"/>
  <c r="Q64" i="9"/>
  <c r="L65" i="7"/>
  <c r="R64" i="9" s="1"/>
  <c r="AK62" i="9"/>
  <c r="T63" i="7"/>
  <c r="AL62" i="9" s="1"/>
  <c r="Q60" i="9"/>
  <c r="L61" i="7"/>
  <c r="R60" i="9" s="1"/>
  <c r="BE27" i="9"/>
  <c r="AB31" i="7"/>
  <c r="BF30" i="9" s="1"/>
  <c r="AU24" i="9"/>
  <c r="X25" i="7"/>
  <c r="AV24" i="9" s="1"/>
  <c r="AK47" i="9"/>
  <c r="T48" i="7"/>
  <c r="AL47" i="9" s="1"/>
  <c r="BE43" i="9"/>
  <c r="AB44" i="7"/>
  <c r="BF43" i="9" s="1"/>
  <c r="Q41" i="9"/>
  <c r="L42" i="7"/>
  <c r="R41" i="9" s="1"/>
  <c r="Q28" i="9"/>
  <c r="L32" i="7"/>
  <c r="R31" i="9" s="1"/>
  <c r="AK26" i="9"/>
  <c r="T30" i="7"/>
  <c r="AL29" i="9" s="1"/>
  <c r="BE24" i="9"/>
  <c r="AB25" i="7"/>
  <c r="BF24" i="9" s="1"/>
  <c r="AU21" i="9"/>
  <c r="X22" i="7"/>
  <c r="AV21" i="9" s="1"/>
  <c r="AA19" i="9"/>
  <c r="P28" i="7"/>
  <c r="AB27" i="9" s="1"/>
  <c r="P20" i="7"/>
  <c r="AB19" i="9" s="1"/>
  <c r="BE16" i="9"/>
  <c r="AB17" i="7"/>
  <c r="BF16" i="9" s="1"/>
  <c r="AA15" i="9"/>
  <c r="P16" i="7"/>
  <c r="AB15" i="9" s="1"/>
  <c r="BE12" i="9"/>
  <c r="AB13" i="7"/>
  <c r="BF12" i="9" s="1"/>
  <c r="AA11" i="9"/>
  <c r="P12" i="7"/>
  <c r="AB11" i="9" s="1"/>
  <c r="BE8" i="9"/>
  <c r="AB9" i="7"/>
  <c r="BF8" i="9" s="1"/>
  <c r="AA7" i="9"/>
  <c r="P8" i="7"/>
  <c r="AB7" i="9" s="1"/>
  <c r="BE4" i="9"/>
  <c r="AB5" i="7"/>
  <c r="BF4" i="9" s="1"/>
  <c r="AA3" i="9"/>
  <c r="P4" i="7"/>
  <c r="AB3" i="9" s="1"/>
  <c r="BB92" i="9"/>
  <c r="AB93" i="6"/>
  <c r="BC92" i="9" s="1"/>
  <c r="X91" i="9"/>
  <c r="P92" i="6"/>
  <c r="Y91" i="9" s="1"/>
  <c r="BB88" i="9"/>
  <c r="AB89" i="6"/>
  <c r="BC88" i="9" s="1"/>
  <c r="X87" i="9"/>
  <c r="P88" i="6"/>
  <c r="Y87" i="9" s="1"/>
  <c r="BB84" i="9"/>
  <c r="AB85" i="6"/>
  <c r="BC84" i="9" s="1"/>
  <c r="AH76" i="9"/>
  <c r="T77" i="6"/>
  <c r="AI76" i="9" s="1"/>
  <c r="N74" i="9"/>
  <c r="L75" i="6"/>
  <c r="O74" i="9" s="1"/>
  <c r="AH72" i="9"/>
  <c r="T73" i="6"/>
  <c r="AI72" i="9" s="1"/>
  <c r="N70" i="9"/>
  <c r="L71" i="6"/>
  <c r="O70" i="9" s="1"/>
  <c r="AH68" i="9"/>
  <c r="T69" i="6"/>
  <c r="AI68" i="9" s="1"/>
  <c r="N66" i="9"/>
  <c r="L67" i="6"/>
  <c r="O66" i="9" s="1"/>
  <c r="AH64" i="9"/>
  <c r="T65" i="6"/>
  <c r="AI64" i="9" s="1"/>
  <c r="N62" i="9"/>
  <c r="L63" i="6"/>
  <c r="O62" i="9" s="1"/>
  <c r="AH60" i="9"/>
  <c r="T61" i="6"/>
  <c r="AI60" i="9" s="1"/>
  <c r="BE33" i="9"/>
  <c r="AB34" i="7"/>
  <c r="BF33" i="9" s="1"/>
  <c r="AA28" i="9"/>
  <c r="P32" i="7"/>
  <c r="AB31" i="9" s="1"/>
  <c r="BE25" i="9"/>
  <c r="AB26" i="7"/>
  <c r="BF25" i="9" s="1"/>
  <c r="T51" i="7"/>
  <c r="AL50" i="9" s="1"/>
  <c r="G47" i="9"/>
  <c r="H48" i="7"/>
  <c r="H47" i="9" s="1"/>
  <c r="AA45" i="9"/>
  <c r="P46" i="7"/>
  <c r="AB45" i="9" s="1"/>
  <c r="BE44" i="9"/>
  <c r="AB45" i="7"/>
  <c r="BF44" i="9" s="1"/>
  <c r="Q42" i="9"/>
  <c r="L43" i="7"/>
  <c r="R42" i="9" s="1"/>
  <c r="AK40" i="9"/>
  <c r="T41" i="7"/>
  <c r="AL40" i="9" s="1"/>
  <c r="T39" i="7"/>
  <c r="AL38" i="9" s="1"/>
  <c r="T35" i="7"/>
  <c r="AL34" i="9" s="1"/>
  <c r="BE26" i="9"/>
  <c r="AB30" i="7"/>
  <c r="BF29" i="9" s="1"/>
  <c r="AK24" i="9"/>
  <c r="T25" i="7"/>
  <c r="AL24" i="9" s="1"/>
  <c r="BE22" i="9"/>
  <c r="AB23" i="7"/>
  <c r="BF22" i="9" s="1"/>
  <c r="Q18" i="9"/>
  <c r="L27" i="7"/>
  <c r="R26" i="9" s="1"/>
  <c r="L19" i="7"/>
  <c r="R18" i="9" s="1"/>
  <c r="AK16" i="9"/>
  <c r="T17" i="7"/>
  <c r="AL16" i="9" s="1"/>
  <c r="Q14" i="9"/>
  <c r="L15" i="7"/>
  <c r="R14" i="9" s="1"/>
  <c r="AK12" i="9"/>
  <c r="T13" i="7"/>
  <c r="AL12" i="9" s="1"/>
  <c r="Q10" i="9"/>
  <c r="L11" i="7"/>
  <c r="R10" i="9" s="1"/>
  <c r="AK8" i="9"/>
  <c r="T9" i="7"/>
  <c r="AL8" i="9" s="1"/>
  <c r="Q6" i="9"/>
  <c r="L7" i="7"/>
  <c r="R6" i="9" s="1"/>
  <c r="AK4" i="9"/>
  <c r="T5" i="7"/>
  <c r="AL4" i="9" s="1"/>
  <c r="Q2" i="9"/>
  <c r="L3" i="7"/>
  <c r="R2" i="9" s="1"/>
  <c r="AH92" i="9"/>
  <c r="T93" i="6"/>
  <c r="AI92" i="9" s="1"/>
  <c r="N90" i="9"/>
  <c r="L91" i="6"/>
  <c r="O90" i="9" s="1"/>
  <c r="AH88" i="9"/>
  <c r="T89" i="6"/>
  <c r="AI88" i="9" s="1"/>
  <c r="N86" i="9"/>
  <c r="L87" i="6"/>
  <c r="O86" i="9" s="1"/>
  <c r="AH84" i="9"/>
  <c r="T85" i="6"/>
  <c r="AI84" i="9" s="1"/>
  <c r="N76" i="9"/>
  <c r="L77" i="6"/>
  <c r="O76" i="9" s="1"/>
  <c r="AH74" i="9"/>
  <c r="T75" i="6"/>
  <c r="AI74" i="9" s="1"/>
  <c r="N72" i="9"/>
  <c r="L73" i="6"/>
  <c r="O72" i="9" s="1"/>
  <c r="AH70" i="9"/>
  <c r="T71" i="6"/>
  <c r="AI70" i="9" s="1"/>
  <c r="N68" i="9"/>
  <c r="L69" i="6"/>
  <c r="O68" i="9" s="1"/>
  <c r="AH66" i="9"/>
  <c r="T67" i="6"/>
  <c r="AI66" i="9" s="1"/>
  <c r="N64" i="9"/>
  <c r="L65" i="6"/>
  <c r="O64" i="9" s="1"/>
  <c r="AH62" i="9"/>
  <c r="T63" i="6"/>
  <c r="AI62" i="9" s="1"/>
  <c r="N60" i="9"/>
  <c r="L61" i="6"/>
  <c r="O60" i="9" s="1"/>
  <c r="AB57" i="6"/>
  <c r="BC56" i="9" s="1"/>
  <c r="BB33" i="9"/>
  <c r="AB34" i="6"/>
  <c r="BC33" i="9" s="1"/>
  <c r="N33" i="9"/>
  <c r="L34" i="6"/>
  <c r="O33" i="9" s="1"/>
  <c r="AH25" i="9"/>
  <c r="T26" i="6"/>
  <c r="AI25" i="9" s="1"/>
  <c r="AH23" i="9"/>
  <c r="T24" i="6"/>
  <c r="AI23" i="9" s="1"/>
  <c r="BB27" i="9"/>
  <c r="AB31" i="6"/>
  <c r="BC30" i="9" s="1"/>
  <c r="N27" i="9"/>
  <c r="L31" i="6"/>
  <c r="O30" i="9" s="1"/>
  <c r="X26" i="9"/>
  <c r="P30" i="6"/>
  <c r="Y29" i="9" s="1"/>
  <c r="AB58" i="6"/>
  <c r="BC57" i="9" s="1"/>
  <c r="T50" i="6"/>
  <c r="AI49" i="9" s="1"/>
  <c r="AR45" i="9"/>
  <c r="X46" i="6"/>
  <c r="AS45" i="9" s="1"/>
  <c r="BB42" i="9"/>
  <c r="AB43" i="6"/>
  <c r="BC42" i="9" s="1"/>
  <c r="N40" i="9"/>
  <c r="L41" i="6"/>
  <c r="O40" i="9" s="1"/>
  <c r="N23" i="9"/>
  <c r="L24" i="6"/>
  <c r="O23" i="9" s="1"/>
  <c r="AR14" i="9"/>
  <c r="X15" i="6"/>
  <c r="AS14" i="9" s="1"/>
  <c r="AR10" i="9"/>
  <c r="X11" i="6"/>
  <c r="AS10" i="9" s="1"/>
  <c r="AR6" i="9"/>
  <c r="X7" i="6"/>
  <c r="AS6" i="9" s="1"/>
  <c r="AR2" i="9"/>
  <c r="X3" i="6"/>
  <c r="AS2" i="9" s="1"/>
  <c r="AR26" i="9"/>
  <c r="X30" i="6"/>
  <c r="AS29" i="9" s="1"/>
  <c r="D26" i="9"/>
  <c r="H30" i="6"/>
  <c r="E29" i="9" s="1"/>
  <c r="BB47" i="9"/>
  <c r="AB48" i="6"/>
  <c r="BC47" i="9" s="1"/>
  <c r="N45" i="9"/>
  <c r="L46" i="6"/>
  <c r="O45" i="9" s="1"/>
  <c r="AH43" i="9"/>
  <c r="T44" i="6"/>
  <c r="AI43" i="9" s="1"/>
  <c r="D42" i="9"/>
  <c r="H43" i="6"/>
  <c r="E42" i="9" s="1"/>
  <c r="X40" i="9"/>
  <c r="P41" i="6"/>
  <c r="Y40" i="9" s="1"/>
  <c r="L40" i="6"/>
  <c r="O39" i="9" s="1"/>
  <c r="AB38" i="6"/>
  <c r="BC37" i="9" s="1"/>
  <c r="L36" i="6"/>
  <c r="O35" i="9" s="1"/>
  <c r="AR32" i="9"/>
  <c r="X33" i="6"/>
  <c r="AS32" i="9" s="1"/>
  <c r="D32" i="9"/>
  <c r="H33" i="6"/>
  <c r="E32" i="9" s="1"/>
  <c r="X27" i="9"/>
  <c r="P31" i="6"/>
  <c r="Y30" i="9" s="1"/>
  <c r="D24" i="9"/>
  <c r="H25" i="6"/>
  <c r="E24" i="9" s="1"/>
  <c r="BB19" i="9"/>
  <c r="AB28" i="6"/>
  <c r="BC27" i="9" s="1"/>
  <c r="AB20" i="6"/>
  <c r="BC19" i="9" s="1"/>
  <c r="D16" i="9"/>
  <c r="H17" i="6"/>
  <c r="E16" i="9" s="1"/>
  <c r="D12" i="9"/>
  <c r="H13" i="6"/>
  <c r="E12" i="9" s="1"/>
  <c r="D8" i="9"/>
  <c r="H9" i="6"/>
  <c r="E8" i="9" s="1"/>
  <c r="D4" i="9"/>
  <c r="H5" i="6"/>
  <c r="E4" i="9" s="1"/>
</calcChain>
</file>

<file path=xl/sharedStrings.xml><?xml version="1.0" encoding="utf-8"?>
<sst xmlns="http://schemas.openxmlformats.org/spreadsheetml/2006/main" count="920" uniqueCount="313">
  <si>
    <t>Filename</t>
  </si>
  <si>
    <t>Fuelbed name</t>
  </si>
  <si>
    <t>Fuelbed description</t>
  </si>
  <si>
    <t>FB_0029_FCCS</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</si>
  <si>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</si>
  <si>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</si>
  <si>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FB_0046_FCCS</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</si>
  <si>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</si>
  <si>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</si>
  <si>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FB_0066_FCCS</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</si>
  <si>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</si>
  <si>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</si>
  <si>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FB_0067_FCCS</t>
  </si>
  <si>
    <t>Interior ponderosa pine-Douglas-fir forest</t>
  </si>
  <si>
    <t>Mixed Douglas-fir and ponderosa pine conifer forests of the northern U.S. Rocky Mountains. Fire exclusion has created elevated levels of hazardous fuels.</t>
  </si>
  <si>
    <t>FB_0069_FCCS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</si>
  <si>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</si>
  <si>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</si>
  <si>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FB_0071_FCCS</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</si>
  <si>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</si>
  <si>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</si>
  <si>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FB_0077_FCCS</t>
  </si>
  <si>
    <t>Eucalyptus plantation forest</t>
  </si>
  <si>
    <t>This fuelbed represents the eucalyptus plantations common in Hawaii.</t>
  </si>
  <si>
    <t>FB_0087_FCCS</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</si>
  <si>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</si>
  <si>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</si>
  <si>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FB_0109_FCCS</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</si>
  <si>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</si>
  <si>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</si>
  <si>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FB_0125_FCCS</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</si>
  <si>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</si>
  <si>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</si>
  <si>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FB_0165_FCCS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</si>
  <si>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</si>
  <si>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</si>
  <si>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FB_0170_FCCS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</si>
  <si>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</si>
  <si>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</si>
  <si>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FB_0175_FCCS</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</si>
  <si>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</si>
  <si>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</si>
  <si>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FB_0291_FCCS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</si>
  <si>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</si>
  <si>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</si>
  <si>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Time Steps</t>
  </si>
  <si>
    <t>Definitions</t>
  </si>
  <si>
    <t>Notes</t>
  </si>
  <si>
    <t>Immediately post fire</t>
  </si>
  <si>
    <t>2-5 yr post disturbance or 0-3 yrs for Hawaii and SE US</t>
  </si>
  <si>
    <t>Update rules modify Time Step 1 fuelbeds</t>
  </si>
  <si>
    <t>5-10 yr post disturbance or 3-10 yr for Hawaii and SE US</t>
  </si>
  <si>
    <t>Update rules modify Time Step 2 fuelbeds</t>
  </si>
  <si>
    <t>Issues to discuss</t>
  </si>
  <si>
    <t>1) I would like to retain pre-fire reference values so that we can use them in calculations (e.g., reset to predisturbance values or multiply pre-disturbance values by a proportion)</t>
  </si>
  <si>
    <t>2) Optional shrub, LLM and ground fuel loadings would be good to include as modifiable inputs (only if present)</t>
  </si>
  <si>
    <t>3) Snag allocations are dependent on tree mortality and time steps</t>
  </si>
  <si>
    <t>4) Best way to validate my update rules and test against fuelbeds</t>
  </si>
  <si>
    <t>5) How to best apply these rules to non-forest vegetation</t>
  </si>
  <si>
    <t>Codes</t>
  </si>
  <si>
    <t>Disturbance</t>
  </si>
  <si>
    <t>Severity</t>
  </si>
  <si>
    <t>Time Step</t>
  </si>
  <si>
    <t>Fire</t>
  </si>
  <si>
    <t>Low</t>
  </si>
  <si>
    <t>Moderate</t>
  </si>
  <si>
    <t>High</t>
  </si>
  <si>
    <t>Extra variables that I did not use in the disturbance update</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</si>
  <si>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</si>
  <si>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</si>
  <si>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</si>
  <si>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</si>
  <si>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</si>
  <si>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</si>
  <si>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</si>
  <si>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eFUELBED_NAME</t>
  </si>
  <si>
    <t>eFUELBED_NUMBER</t>
  </si>
  <si>
    <t>eHERBACEOUS_PRIMARY_LAYER_SPECIES_SPECIES_DESCRIPTION</t>
  </si>
  <si>
    <t>eHERBACEOUS_SECONDARY_LAYER_SPECIES_SPECIES_DESCRIPTION</t>
  </si>
  <si>
    <t>eSHRUBS_NEEDLE_DRAPE_AFFECTS_FIRE_BEHAVIOR</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</si>
  <si>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</si>
  <si>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</si>
  <si>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</si>
  <si>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</si>
  <si>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</si>
  <si>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</si>
  <si>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</si>
  <si>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 xml:space="preserve">Low Severity Fire </t>
  </si>
  <si>
    <t>Moderate Severity Fire</t>
  </si>
  <si>
    <t>High Severity Fire</t>
  </si>
  <si>
    <t>Time Step 1</t>
  </si>
  <si>
    <t>Time Step 2</t>
  </si>
  <si>
    <t>Time Step 3</t>
  </si>
  <si>
    <t>eCANOPY_TREES_TOTAL_PERCENT_COVER</t>
  </si>
  <si>
    <t>* = 0.9</t>
  </si>
  <si>
    <t>* = 0.6</t>
  </si>
  <si>
    <t>* = 0.25</t>
  </si>
  <si>
    <t>eCANOPY_TREES_OVERSTORY_DIAMETER_AT_BREAST_HEIGHT</t>
  </si>
  <si>
    <t>eCANOPY_TREES_OVERSTORY_HEIGHT_TO_LIVE_CROWN</t>
  </si>
  <si>
    <t>* = 1.1</t>
  </si>
  <si>
    <t>* = 1.2</t>
  </si>
  <si>
    <t>* = 1.5</t>
  </si>
  <si>
    <t>eCANOPY_TREES_OVERSTORY_HEIGHT</t>
  </si>
  <si>
    <t>eCANOPY_TREES_OVERSTORY_PERCENT_COVER</t>
  </si>
  <si>
    <t>eCANOPY_TREES_OVERSTORY_STEM_DENSITY</t>
  </si>
  <si>
    <t>eCANOPY_TREES_MIDSTORY_DIAMETER_AT_BREAST_HEIGHT</t>
  </si>
  <si>
    <t>eCANOPY_TREES_MIDSTORY_HEIGHT_TO_LIVE_CROWN</t>
  </si>
  <si>
    <t>eCANOPY_TREES_MIDSTORY_HEIGHT</t>
  </si>
  <si>
    <t>eCANOPY_TREES_MIDSTORY_PERCENT_COVER</t>
  </si>
  <si>
    <t>eCANOPY_TREES_MIDSTORY_STEM_DENSITY</t>
  </si>
  <si>
    <t>eCANOPY_TREES_UNDERSTORY_DIAMETER_AT_BREAST_HEIGHT</t>
  </si>
  <si>
    <t>eCANOPY_TREES_UNDERSTORY_HEIGHT_TO_LIVE_CROWN</t>
  </si>
  <si>
    <t>* = 1.3</t>
  </si>
  <si>
    <t>* = 1.8</t>
  </si>
  <si>
    <t>eCANOPY_TREES_UNDERSTORY_HEIGHT</t>
  </si>
  <si>
    <t>eCANOPY_TREES_UNDERSTORY_PERCENT_COVER</t>
  </si>
  <si>
    <t>* = 0.8</t>
  </si>
  <si>
    <t>* = 0.4</t>
  </si>
  <si>
    <t>* = 0.05</t>
  </si>
  <si>
    <t>eCANOPY_TREES_UNDERSTORY_STEM_DENSITY</t>
  </si>
  <si>
    <t>eCANOPY_SNAGS_CLASS_1_ALL_OTHERS_DIAMETER</t>
  </si>
  <si>
    <t xml:space="preserve"> = CANOPYSnagsClass1ConifersWithFoliageDiameter</t>
  </si>
  <si>
    <t>* = 0</t>
  </si>
  <si>
    <t xml:space="preserve"> = CANOPYSnagsClass1ConifersWithFoliageCBH</t>
  </si>
  <si>
    <t>eCANOPY_SNAGS_CLASS_1_ALL_OTHERS_HEIGHT</t>
  </si>
  <si>
    <t xml:space="preserve"> = CANOPYSnagsClass1ConifersWithFoliageHeight</t>
  </si>
  <si>
    <t>eCANOPY_SNAGS_CLASS_1_ALL_OTHERS_STEM_DENSITY</t>
  </si>
  <si>
    <t xml:space="preserve"> = CANOPYSnagsClass1ConifersWithFoliageStemDensity</t>
  </si>
  <si>
    <t>eCANOPY_SNAGS_CLASS_1_CONIFERS_WITH_FOLIAGE_HEIGHT_TO_CROWN_BASE</t>
  </si>
  <si>
    <t>If not present = TreesOverstoryHTLC</t>
  </si>
  <si>
    <t>eCANOPY_SNAGS_CLASS_1_CONIFERS_WITH_FOLIAGE_DIAMETER</t>
  </si>
  <si>
    <t>If not present, = TreesOverstoryDiameter</t>
  </si>
  <si>
    <t>If not present, = TreesOverstoryStemDensity</t>
  </si>
  <si>
    <t>eCANOPY_SNAGS_CLASS_1_CONIFERS_WITH_FOLIAGE_HEIGHT</t>
  </si>
  <si>
    <t>If not present = TreesOverstoryHeight</t>
  </si>
  <si>
    <t>If not present, = TreesOverstoryHeight</t>
  </si>
  <si>
    <t>eCANOPY_SNAGS_CLASS_1_CONIFERS_WITH_FOLIAGE_PERCENT_COVER</t>
  </si>
  <si>
    <t>ADD CANOPY_TreesTotalPercent Cover * = 0.1</t>
  </si>
  <si>
    <t>ADD CANOPY_TreesTotalPercent Cover * = 0.4</t>
  </si>
  <si>
    <t>ADD CANOPY_TreesTotalPercent Cover * = 0.375</t>
  </si>
  <si>
    <t>eCANOPY_SNAGS_CLASS_1_CONIFERS_WITH_FOLIAGE_STEM_DENSITY</t>
  </si>
  <si>
    <t>ADD TreesOverstoryStemDensity * = 0.1 + TreesMidstoryStemDensity * = 0.1</t>
  </si>
  <si>
    <t>ADD TreesOverstoryStemDensity * = 0.4 + TreesMidstoryStemDensity * = 0.4</t>
  </si>
  <si>
    <t>ADD TreesOverstoryStemDensity * = 0.375 + TreesMidstoryStemDensity * = 0.375</t>
  </si>
  <si>
    <t>eCANOPY_SNAGS_CLASS_2_DIAMETER</t>
  </si>
  <si>
    <t xml:space="preserve"> = CANOPYSnagsClass1AllOthersDiameter</t>
  </si>
  <si>
    <t xml:space="preserve"> = CANOPYSnagsClass1AllOthersCBH</t>
  </si>
  <si>
    <t>eCANOPY_SNAGS_CLASS_2_HEIGHT</t>
  </si>
  <si>
    <t xml:space="preserve"> = CANOPYSnagsClass1AllOthersHeight</t>
  </si>
  <si>
    <t>eCANOPY_SNAGS_CLASS_2_STEM_DENSITY</t>
  </si>
  <si>
    <t xml:space="preserve"> = CANOPYSnagsClass1AllOthersStemDensity</t>
  </si>
  <si>
    <t>eCANOPY_SNAGS_CLASS_3_DIAMETER</t>
  </si>
  <si>
    <t xml:space="preserve"> = CANOPYSnagsClass2Diameter</t>
  </si>
  <si>
    <t xml:space="preserve"> = CANOPYSnagsClass2CBH</t>
  </si>
  <si>
    <t>eCANOPY_SNAGS_CLASS_3_HEIGHT</t>
  </si>
  <si>
    <t xml:space="preserve"> = CANOPYSnagsClass2Height</t>
  </si>
  <si>
    <t>eCANOPY_SNAGS_CLASS_3_STEM_DENSITY</t>
  </si>
  <si>
    <t xml:space="preserve"> = CANOPYSnagsClass2StemDensity</t>
  </si>
  <si>
    <t>eCANOPY_LADDER_FUELS_MAXIMUM_HEIGHT</t>
  </si>
  <si>
    <t>eCANOPY_LADDER_FUELS_MINIMUM_HEIGHT</t>
  </si>
  <si>
    <t>eSHRUBS_PRIMARY_LAYER_HEIGHT</t>
  </si>
  <si>
    <t>* = 0.5</t>
  </si>
  <si>
    <t>* = 1.25</t>
  </si>
  <si>
    <t>* = 1 / (0.5*1.25)</t>
  </si>
  <si>
    <t>* = 1 / (0.25*1.5)</t>
  </si>
  <si>
    <t>* = (1/0.05) * 0.5</t>
  </si>
  <si>
    <t>* = (1/0.5)</t>
  </si>
  <si>
    <t>eSHRUBS_PRIMARY_LAYER_PERCENT_COVER</t>
  </si>
  <si>
    <t>eSHRUBS_PRIMARY_LAYER_PERCENT_LIVE</t>
  </si>
  <si>
    <t>eSHRUBS_SECONDARY_LAYER_HEIGHT</t>
  </si>
  <si>
    <t>eSHRUBS_SECONDARY_LAYER_PERCENT_COVER</t>
  </si>
  <si>
    <t>eSHRUBS_SECONDARY_LAYER_PERCENT_LIVE</t>
  </si>
  <si>
    <t>eHERBACEOUS_PRIMARY_LAYER_HEIGHT</t>
  </si>
  <si>
    <t>* = (1/0.25)</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</si>
  <si>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</si>
  <si>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</si>
  <si>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</si>
  <si>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</si>
  <si>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</si>
  <si>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</si>
  <si>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</si>
  <si>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eWOODY_FUEL_ALL_DOWNED_WOODY_FUEL_DEPTH</t>
  </si>
  <si>
    <t>* = 1 / (0.25*1.25)</t>
  </si>
  <si>
    <t>eWOODY_FUEL_ALL_DOWNED_WOODY_FUEL_TOTAL_PERCENT_COVER</t>
  </si>
  <si>
    <t>eWOODY_FUEL_SOUND_WOOD_LOADINGS_ZERO_TO_THREE_INCHES_ONE_TO_THREE_INCHES</t>
  </si>
  <si>
    <t>eWOODY_FUEL_SOUND_WOOD_LOADINGS_ZERO_TO_THREE_INCHES_QUARTER_INCH_TO_ONE_INCH</t>
  </si>
  <si>
    <t>eWOODY_FUEL_SOUND_WOOD_LOADINGS_ZERO_TO_THREE_INCHES_ZERO_TO_QUARTER_INCH</t>
  </si>
  <si>
    <t>eWOODY_FUEL_SOUND_WOOD_LOADINGS_GREATER_THAN_THREE_INCHES_THREE_TO_NINE_INCHES</t>
  </si>
  <si>
    <t>* = 1 / 0.9</t>
  </si>
  <si>
    <t>* = 0.75</t>
  </si>
  <si>
    <t>* = 1 / 0.75</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</si>
  <si>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</si>
  <si>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</si>
  <si>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</si>
  <si>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</si>
  <si>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</si>
  <si>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eWOODY_FUEL_STUMPS_SOUND_DIAMETER</t>
  </si>
  <si>
    <t>eWOODY_FUEL_STUMPS_SOUND_HEIGHT</t>
  </si>
  <si>
    <t>eWOODY_FUEL_STUMPS_SOUND_STEM_DENSITY</t>
  </si>
  <si>
    <t>eWOODY_FUEL_STUMPS_ROTTEN_DIAMETER</t>
  </si>
  <si>
    <t>eWOODY_FUEL_STUMPS_ROTTEN_HEIGHT</t>
  </si>
  <si>
    <t>eWOODY_FUEL_STUMPS_ROTTEN_STEM_DENSITY</t>
  </si>
  <si>
    <t>eWOODY_FUEL_STUMPS_LIGHTERED_PITCHY_DIAMETER</t>
  </si>
  <si>
    <t>eWOODY_FUEL_STUMPS_LIGHTERED_PITCHY_HEIGHT</t>
  </si>
  <si>
    <t>eWOODY_FUEL_STUMPS_LIGHTERED_PITCHY_STEM_DENSITY</t>
  </si>
  <si>
    <t>eWOODY_FUEL_PILES_CLEAN_LOADING</t>
  </si>
  <si>
    <t>eWOODY_FUEL_PILES_DIRTY_LOADING</t>
  </si>
  <si>
    <t>eWOODY_FUEL_PILES_VERYDIRTY_LOADING</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</si>
  <si>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</si>
  <si>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</si>
  <si>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</si>
  <si>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</si>
  <si>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</si>
  <si>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</si>
  <si>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</si>
  <si>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</si>
  <si>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 = 1/0.75</t>
  </si>
  <si>
    <t>* = (1/0.25*1.5)</t>
  </si>
  <si>
    <t>* = (1/0.05) * 0.75</t>
  </si>
  <si>
    <t>eMOSS_LICHEN_LITTER_GROUND_LICHEN_PERCENT_COVER</t>
  </si>
  <si>
    <t>eMOSS_LICHEN_LITTER_LITTER_DEPTH</t>
  </si>
  <si>
    <t>eMOSS_LICHEN_LITTER_LITTER_PERCENT_COVER</t>
  </si>
  <si>
    <t>eMOSS_LICHEN_LITTER_MOSS_DEPTH</t>
  </si>
  <si>
    <t>eMOSS_LICHEN_LITTER_MOSS_PERCENT_COVER</t>
  </si>
  <si>
    <t>eGROUND_FUEL_DUFF_LOWER_DEPTH</t>
  </si>
  <si>
    <t>eGROUND_FUEL_DUFF_LOWER_PERCENT_COVER</t>
  </si>
  <si>
    <t>eGROUND_FUEL_DUFF_UPPER_DEPTH</t>
  </si>
  <si>
    <t>eGROUND_FUEL_DUFF_UPPER_PERCENT_COVER</t>
  </si>
  <si>
    <t>eGROUND_FUEL_BASAL_ACCUMULATION_DEPTH</t>
  </si>
  <si>
    <t>eGROUND_FUEL_BASAL_ACCUMULATION_NUMBER_PER_UNIT_AREA</t>
  </si>
  <si>
    <t>eGROUND_FUEL_BASAL_ACCUMULATION_RADIUS</t>
  </si>
  <si>
    <t>eGROUND_FUEL_SQUIRREL_MIDDENS_DEPTH</t>
  </si>
  <si>
    <t>eGROUND_FUEL_SQUIRREL_MIDDENS_NUMBER_PER_UNIT_AREA</t>
  </si>
  <si>
    <t>eGROUND_FUEL_SQUIRREL_MIDDENS_RADIUS</t>
  </si>
  <si>
    <t>Variable</t>
  </si>
  <si>
    <t>eSHRUBS_PRIMARY_LAYER_LOADING</t>
  </si>
  <si>
    <t>eSHRUBS_SECONDARY_LAYER_LOADING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</si>
  <si>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</si>
  <si>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</si>
  <si>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</si>
  <si>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</si>
  <si>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</si>
  <si>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</si>
  <si>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eMOSS_LICHEN_LITTER_GROUND_LICHEN_LOADING</t>
  </si>
  <si>
    <t>eMOSS_LICHEN_LITTER_LITTER_LOADING</t>
  </si>
  <si>
    <t>eMOSS_LICHEN_LITTER_MOSS_LOADING</t>
  </si>
  <si>
    <t>eGROUND_FUEL_DUFF_LOWER_LOADING</t>
  </si>
  <si>
    <t>eGROUND_FUEL_DUFF_UPPER_LOADING</t>
  </si>
  <si>
    <t>eGROUND_FUEL_BASAL_ACCUMULATION_LOADING</t>
  </si>
  <si>
    <t>eGROUND_FUEL_SQUIRREL_MIDDENS_LOADING</t>
  </si>
  <si>
    <t>Low Time Step 1 (111) Rules</t>
  </si>
  <si>
    <t>Time Step 2 (112) Rules</t>
  </si>
  <si>
    <t>Time Step 3 (113) Rules</t>
  </si>
  <si>
    <t>Mod Time Step 1 (121) Rules</t>
  </si>
  <si>
    <t>Time Step 2 (122) Rules</t>
  </si>
  <si>
    <t>Time Step 3 (123) Rules</t>
  </si>
  <si>
    <t>High Time Step 1 (131) Rules</t>
  </si>
  <si>
    <t>Time Step 2 (132) Rules</t>
  </si>
  <si>
    <t>Time Step 3 (133) Rules</t>
  </si>
  <si>
    <t>FB_0029_FCCS_111</t>
  </si>
  <si>
    <t>FB_0029_FCCS_112</t>
  </si>
  <si>
    <t>FB_0029_FCCS_113</t>
  </si>
  <si>
    <t>FB_0029_FCCS_121</t>
  </si>
  <si>
    <t>FB_0029_FCCS_122</t>
  </si>
  <si>
    <t>FB_0029_FCCS_123</t>
  </si>
  <si>
    <t>FB_0029_FCCS_131</t>
  </si>
  <si>
    <t>FB_0029_FCCS_132</t>
  </si>
  <si>
    <t>FB_0029_FCCS_133</t>
  </si>
  <si>
    <t>FB_0046_FCCS_111</t>
  </si>
  <si>
    <t>FB_0046_FCCS_112</t>
  </si>
  <si>
    <t>FB_0046_FCCS_113</t>
  </si>
  <si>
    <t>FB_0046_FCCS_121</t>
  </si>
  <si>
    <t>FB_0046_FCCS_122</t>
  </si>
  <si>
    <t>FB_0046_FCCS_123</t>
  </si>
  <si>
    <t>FB_0046_FCCS_131</t>
  </si>
  <si>
    <t>FB_0046_FCCS_132</t>
  </si>
  <si>
    <t>FB_0046_FCCS_133</t>
  </si>
  <si>
    <t>FB_0066_FCCS_111</t>
  </si>
  <si>
    <t>FB_0066_FCCS_112</t>
  </si>
  <si>
    <t>FB_0066_FCCS_113</t>
  </si>
  <si>
    <t>FB_0066_FCCS_121</t>
  </si>
  <si>
    <t>FB_0066_FCCS_122</t>
  </si>
  <si>
    <t>FB_0066_FCCS_123</t>
  </si>
  <si>
    <t>FB_0066_FCCS_131</t>
  </si>
  <si>
    <t>FB_0066_FCCS_132</t>
  </si>
  <si>
    <t>FB_0066_FCCS_133</t>
  </si>
  <si>
    <t>FB_0087_FCCS_111</t>
  </si>
  <si>
    <t>FB_0087_FCCS_112</t>
  </si>
  <si>
    <t>FB_0087_FCCS_113</t>
  </si>
  <si>
    <t>FB_0087_FCCS_121</t>
  </si>
  <si>
    <t>FB_0087_FCCS_122</t>
  </si>
  <si>
    <t>FB_0087_FCCS_123</t>
  </si>
  <si>
    <t>FB_0087_FCCS_131</t>
  </si>
  <si>
    <t>FB_0087_FCCS_132</t>
  </si>
  <si>
    <t>FB_0087_FCCS_133</t>
  </si>
  <si>
    <t>FB_0109_FCCS_111</t>
  </si>
  <si>
    <t>FB_0109_FCCS_112</t>
  </si>
  <si>
    <t>FB_0109_FCCS_113</t>
  </si>
  <si>
    <t>FB_0109_FCCS_121</t>
  </si>
  <si>
    <t>FB_0109_FCCS_122</t>
  </si>
  <si>
    <t>FB_0109_FCCS_123</t>
  </si>
  <si>
    <t>FB_0109_FCCS_131</t>
  </si>
  <si>
    <t>FB_0109_FCCS_132</t>
  </si>
  <si>
    <t>FB_0109_FCCS_133</t>
  </si>
  <si>
    <t>FB_0291_FCCS_111</t>
  </si>
  <si>
    <t>FB_0291_FCCS_112</t>
  </si>
  <si>
    <t>FB_0291_FCCS_113</t>
  </si>
  <si>
    <t>FB_0291_FCCS_121</t>
  </si>
  <si>
    <t>FB_0291_FCCS_122</t>
  </si>
  <si>
    <t>FB_0291_FCCS_123</t>
  </si>
  <si>
    <t>FB_0291_FCCS_131</t>
  </si>
  <si>
    <t>FB_0291_FCCS_132</t>
  </si>
  <si>
    <t>FB_0291_FCCS_133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</si>
</sst>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1"/>
    </font>
    <font>
      <b/>
      <sz val="11"/>
      <color rgb="FF000000"/>
      <name val="Calibri"/>
      <family val="2"/>
      <charset val="1"/>
    </font>
    <font>
      <b/>
      <u/>
      <sz val="11"/>
      <color rgb="FF000000"/>
      <name val="Calibri"/>
      <family val="2"/>
      <charset val="1"/>
    </font>
    <font>
      <sz val="10.5"/>
      <color rgb="FF000000"/>
      <name val="Courier New"/>
      <family val="3"/>
      <charset val="1"/>
    </font>
    <font>
      <b/>
      <sz val="11"/>
      <name val="Calibri"/>
      <family val="2"/>
      <charset val="1"/>
    </font>
    <font>
      <sz val="11"/>
      <name val="Calibri"/>
      <family val="2"/>
      <charset val="1"/>
    </font>
    <font>
      <sz val="11"/>
      <color rgb="FF000000"/>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DEEBF7"/>
        <bgColor rgb="FFCCFFFF"/>
      </patternFill>
    </fill>
    <fill>
      <patternFill patternType="solid">
        <fgColor rgb="FFFBE5D6"/>
        <bgColor rgb="FFDEEBF7"/>
      </patternFill>
    </fill>
    <fill>
      <patternFill patternType="solid">
        <fgColor rgb="FFFFFF00"/>
        <bgColor rgb="FFFFFF00"/>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2">
    <xf numFmtId="0" fontId="0" fillId="0" borderId="0"/>
    <xf numFmtId="0" fontId="6" fillId="4" borderId="0" applyBorder="0" applyProtection="0"/>
  </cellStyleXfs>
  <cellXfs count="37">
    <xf numFmtId="0" fontId="0" fillId="0" borderId="0" xfId="0"/>
    <xf numFmtId="0" fontId="0" fillId="5" borderId="0" xfId="0" applyFont="1" applyFill="1"/>
    <xf numFmtId="0" fontId="1" fillId="0" borderId="0" xfId="0" applyFont="1"/>
    <xf numFmtId="0" fontId="2" fillId="0" borderId="0" xfId="0" applyFont="1"/>
    <xf numFmtId="0" fontId="0" fillId="0" borderId="2" xfId="0" applyBorder="1" applyAlignment="1">
      <alignment horizontal="left"/>
    </xf>
    <xf numFmtId="0" fontId="0" fillId="2" borderId="2" xfId="1" applyFont="1" applyFill="1" applyBorder="1" applyAlignment="1" applyProtection="1">
      <alignment horizontal="left"/>
    </xf>
    <xf numFmtId="0" fontId="6" fillId="3" borderId="2" xfId="1" applyFont="1" applyFill="1" applyBorder="1" applyAlignment="1" applyProtection="1">
      <alignment horizontal="left"/>
    </xf>
    <xf numFmtId="0" fontId="6" fillId="4" borderId="2" xfId="1" applyBorder="1" applyAlignment="1" applyProtection="1">
      <alignment horizontal="left"/>
    </xf>
    <xf numFmtId="0" fontId="1" fillId="0" borderId="2" xfId="0" applyFont="1" applyBorder="1" applyAlignment="1">
      <alignment horizontal="left"/>
    </xf>
    <xf numFmtId="0" fontId="1" fillId="2" borderId="2" xfId="1" applyFont="1" applyFill="1" applyBorder="1" applyAlignment="1" applyProtection="1">
      <alignment horizontal="left" vertical="center"/>
    </xf>
    <xf numFmtId="0" fontId="1" fillId="3" borderId="2" xfId="1" applyFont="1" applyFill="1" applyBorder="1" applyAlignment="1" applyProtection="1">
      <alignment horizontal="left"/>
    </xf>
    <xf numFmtId="0" fontId="1" fillId="4" borderId="2" xfId="1" applyFont="1" applyBorder="1" applyAlignment="1" applyProtection="1">
      <alignment horizontal="left"/>
    </xf>
    <xf numFmtId="0" fontId="1" fillId="2" borderId="2" xfId="1" applyFont="1" applyFill="1" applyBorder="1" applyAlignment="1" applyProtection="1">
      <alignment horizontal="left"/>
    </xf>
    <xf numFmtId="0" fontId="0" fillId="0" borderId="2" xfId="0" applyFont="1" applyBorder="1" applyAlignment="1">
      <alignment horizontal="left"/>
    </xf>
    <xf numFmtId="0" fontId="0" fillId="3" borderId="2" xfId="1" applyFont="1" applyFill="1" applyBorder="1" applyAlignment="1" applyProtection="1">
      <alignment horizontal="left"/>
    </xf>
    <xf numFmtId="0" fontId="0" fillId="4" borderId="2" xfId="1" applyFont="1" applyBorder="1" applyAlignment="1" applyProtection="1">
      <alignment horizontal="left"/>
    </xf>
    <xf numFmtId="0" fontId="3" fillId="0" borderId="2" xfId="0" applyFont="1" applyBorder="1" applyAlignment="1">
      <alignment vertical="center"/>
    </xf>
    <xf numFmtId="0" fontId="0" fillId="0" borderId="0" xfId="0" applyAlignment="1">
      <alignment horizontal="left"/>
    </xf>
    <xf numFmtId="0" fontId="4" fillId="0" borderId="0" xfId="0" applyFont="1" applyAlignment="1">
      <alignment horizontal="left"/>
    </xf>
    <xf numFmtId="0" fontId="3" fillId="0" borderId="0" xfId="0" applyFont="1" applyAlignment="1">
      <alignment vertical="center"/>
    </xf>
    <xf numFmtId="0" fontId="6" fillId="3" borderId="0" xfId="1" applyFont="1" applyFill="1" applyBorder="1" applyAlignment="1" applyProtection="1"/>
    <xf numFmtId="0" fontId="6" fillId="4" borderId="0" xfId="1" applyBorder="1" applyAlignment="1" applyProtection="1"/>
    <xf numFmtId="0" fontId="1" fillId="0" borderId="0" xfId="0" applyFont="1" applyAlignment="1">
      <alignment horizontal="left"/>
    </xf>
    <xf numFmtId="0" fontId="5" fillId="0" borderId="0" xfId="0" applyFont="1" applyAlignment="1">
      <alignment horizontal="left"/>
    </xf>
    <xf numFmtId="0" fontId="1" fillId="3" borderId="0" xfId="1" applyFont="1" applyFill="1" applyBorder="1" applyAlignment="1" applyProtection="1">
      <alignment horizontal="left"/>
    </xf>
    <xf numFmtId="0" fontId="1" fillId="4" borderId="0" xfId="1" applyFont="1" applyBorder="1" applyAlignment="1" applyProtection="1">
      <alignment horizontal="left"/>
    </xf>
    <xf numFmtId="0" fontId="5" fillId="0" borderId="0" xfId="0" applyFont="1"/>
    <xf numFmtId="0" fontId="5" fillId="2" borderId="1" xfId="1" applyFont="1" applyFill="1" applyBorder="1" applyAlignment="1" applyProtection="1"/>
    <xf numFmtId="0" fontId="6" fillId="3" borderId="1" xfId="1" applyFont="1" applyFill="1" applyBorder="1" applyAlignment="1" applyProtection="1"/>
    <xf numFmtId="0" fontId="4" fillId="0" borderId="0" xfId="0" applyFont="1"/>
    <xf numFmtId="0" fontId="4" fillId="2" borderId="1" xfId="1" applyFont="1" applyFill="1" applyBorder="1" applyAlignment="1" applyProtection="1"/>
    <xf numFmtId="0" fontId="0" fillId="2" borderId="1" xfId="1" applyFont="1" applyFill="1" applyBorder="1" applyAlignment="1" applyProtection="1">
      <alignment horizontal="left"/>
    </xf>
    <xf numFmtId="0" fontId="6" fillId="3" borderId="0" xfId="1" applyFont="1" applyFill="1" applyBorder="1" applyAlignment="1" applyProtection="1">
      <alignment horizontal="left"/>
    </xf>
    <xf numFmtId="0" fontId="6" fillId="4" borderId="0" xfId="1" applyBorder="1" applyAlignment="1" applyProtection="1">
      <alignment horizontal="left"/>
    </xf>
    <xf numFmtId="0" fontId="0" fillId="4" borderId="0" xfId="1" applyFont="1" applyBorder="1" applyAlignment="1" applyProtection="1">
      <alignment horizontal="left"/>
    </xf>
    <xf numFmtId="0" fontId="6" fillId="4" borderId="1" xfId="1" applyBorder="1" applyAlignment="1" applyProtection="1"/>
    <xf numFmtId="0" fontId="0" fillId="3" borderId="0" xfId="1" applyFont="1" applyFill="1" applyBorder="1" applyAlignment="1" applyProtection="1">
      <alignment horizontal="left"/>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Normal="100" workbookViewId="0">
      <selection activeCell="B27" sqref="B27"/>
    </sheetView>
  </sheetViews>
  <sheetFormatPr defaultRowHeight="15" x14ac:dyDescent="0.25"/>
  <cols>
    <col min="1" max="1" width="13.5703125"/>
    <col min="2" max="2" width="57"/>
    <col min="3" max="3" width="258"/>
    <col min="4" max="1025" width="8.5703125"/>
  </cols>
  <sheetData>
    <row r="1" spans="1:3" x14ac:dyDescent="0.25">
      <c r="A1" t="s">
        <v>0</v>
      </c>
      <c r="B1" t="s">
        <v>1</v>
      </c>
      <c r="C1" t="s">
        <v>2</v>
      </c>
    </row>
    <row r="2" spans="1:3" s="1" customFormat="1" x14ac:dyDescent="0.25">
      <c r="A2" s="1" t="s">
        <v>3</v>
      </c>
      <c r="B2" s="1" t="s">
        <v>4</v>
      </c>
      <c r="C2" s="1" t="s">
        <v>5</v>
      </c>
    </row>
    <row r="3" spans="1:3" s="1" customFormat="1" x14ac:dyDescent="0.25">
      <c r="A3" s="1" t="s">
        <v>6</v>
      </c>
      <c r="B3" s="1" t="s">
        <v>7</v>
      </c>
      <c r="C3" s="1" t="s">
        <v>8</v>
      </c>
    </row>
    <row r="4" spans="1:3" s="1" customFormat="1" x14ac:dyDescent="0.25">
      <c r="A4" s="1" t="s">
        <v>9</v>
      </c>
      <c r="B4" s="1" t="s">
        <v>10</v>
      </c>
      <c r="C4" s="1" t="s">
        <v>11</v>
      </c>
    </row>
    <row r="5" spans="1:3" x14ac:dyDescent="0.25">
      <c r="A5" t="s">
        <v>12</v>
      </c>
      <c r="B5" t="s">
        <v>13</v>
      </c>
      <c r="C5" t="s">
        <v>14</v>
      </c>
    </row>
    <row r="6" spans="1:3" x14ac:dyDescent="0.25">
      <c r="A6" t="s">
        <v>15</v>
      </c>
      <c r="B6" t="s">
        <v>16</v>
      </c>
      <c r="C6" t="s">
        <v>17</v>
      </c>
    </row>
    <row r="7" spans="1:3" x14ac:dyDescent="0.25">
      <c r="A7" t="s">
        <v>18</v>
      </c>
      <c r="B7" t="s">
        <v>19</v>
      </c>
      <c r="C7" t="s">
        <v>20</v>
      </c>
    </row>
    <row r="8" spans="1:3" x14ac:dyDescent="0.25">
      <c r="A8" t="s">
        <v>21</v>
      </c>
      <c r="B8" t="s">
        <v>22</v>
      </c>
      <c r="C8" t="s">
        <v>23</v>
      </c>
    </row>
    <row r="9" spans="1:3" s="1" customFormat="1" x14ac:dyDescent="0.25">
      <c r="A9" s="1" t="s">
        <v>24</v>
      </c>
      <c r="B9" s="1" t="s">
        <v>25</v>
      </c>
      <c r="C9" s="1" t="s">
        <v>26</v>
      </c>
    </row>
    <row r="10" spans="1:3" s="1" customFormat="1" x14ac:dyDescent="0.25">
      <c r="A10" s="1" t="s">
        <v>27</v>
      </c>
      <c r="B10" s="1" t="s">
        <v>28</v>
      </c>
      <c r="C10" s="1" t="s">
        <v>29</v>
      </c>
    </row>
    <row r="11" spans="1:3" x14ac:dyDescent="0.25">
      <c r="A11" t="s">
        <v>30</v>
      </c>
      <c r="B11" t="s">
        <v>31</v>
      </c>
      <c r="C11" t="s">
        <v>32</v>
      </c>
    </row>
    <row r="12" spans="1:3" x14ac:dyDescent="0.25">
      <c r="A12" t="s">
        <v>33</v>
      </c>
      <c r="B12" t="s">
        <v>34</v>
      </c>
      <c r="C12" t="s">
        <v>35</v>
      </c>
    </row>
    <row r="13" spans="1:3" x14ac:dyDescent="0.25">
      <c r="A13" t="s">
        <v>36</v>
      </c>
      <c r="B13" t="s">
        <v>37</v>
      </c>
      <c r="C13" t="s">
        <v>38</v>
      </c>
    </row>
    <row r="14" spans="1:3" x14ac:dyDescent="0.25">
      <c r="A14" t="s">
        <v>39</v>
      </c>
      <c r="B14" t="s">
        <v>40</v>
      </c>
      <c r="C14" t="s">
        <v>41</v>
      </c>
    </row>
    <row r="15" spans="1:3" s="1" customFormat="1" x14ac:dyDescent="0.25">
      <c r="A15" s="1" t="s">
        <v>42</v>
      </c>
      <c r="B15" s="1" t="s">
        <v>43</v>
      </c>
      <c r="C15" s="1" t="s">
        <v>44</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Normal="100" workbookViewId="0">
      <selection activeCell="A13" sqref="A13"/>
    </sheetView>
  </sheetViews>
  <sheetFormatPr defaultRowHeight="15" x14ac:dyDescent="0.25"/>
  <cols>
    <col min="1" max="1" width="10.7109375"/>
    <col min="2" max="2" width="31.140625"/>
    <col min="3" max="3" width="28.85546875"/>
    <col min="4" max="4" width="17.5703125"/>
    <col min="5" max="1025" width="8.5703125"/>
  </cols>
  <sheetData>
    <row r="1" spans="1:4" s="2" customFormat="1" x14ac:dyDescent="0.25">
      <c r="A1" s="2" t="s">
        <v>45</v>
      </c>
      <c r="B1" s="2" t="s">
        <v>46</v>
      </c>
      <c r="C1" s="2" t="s">
        <v>47</v>
      </c>
    </row>
    <row r="2" spans="1:4" x14ac:dyDescent="0.25">
      <c r="A2">
        <v>1</v>
      </c>
      <c r="B2" t="s">
        <v>48</v>
      </c>
    </row>
    <row r="3" spans="1:4" x14ac:dyDescent="0.25">
      <c r="A3">
        <v>2</v>
      </c>
      <c r="B3" t="s">
        <v>49</v>
      </c>
      <c r="C3" t="s">
        <v>50</v>
      </c>
    </row>
    <row r="4" spans="1:4" x14ac:dyDescent="0.25">
      <c r="A4">
        <v>3</v>
      </c>
      <c r="B4" t="s">
        <v>51</v>
      </c>
      <c r="C4" t="s">
        <v>52</v>
      </c>
    </row>
    <row r="6" spans="1:4" x14ac:dyDescent="0.25">
      <c r="A6" s="2" t="s">
        <v>53</v>
      </c>
    </row>
    <row r="7" spans="1:4" x14ac:dyDescent="0.25">
      <c r="A7" t="s">
        <v>54</v>
      </c>
    </row>
    <row r="8" spans="1:4" x14ac:dyDescent="0.25">
      <c r="A8" t="s">
        <v>55</v>
      </c>
    </row>
    <row r="9" spans="1:4" x14ac:dyDescent="0.25">
      <c r="A9" t="s">
        <v>56</v>
      </c>
    </row>
    <row r="10" spans="1:4" x14ac:dyDescent="0.25">
      <c r="A10" t="s">
        <v>57</v>
      </c>
    </row>
    <row r="11" spans="1:4" x14ac:dyDescent="0.25">
      <c r="A11" t="s">
        <v>58</v>
      </c>
    </row>
    <row r="13" spans="1:4" x14ac:dyDescent="0.25">
      <c r="A13" t="s">
        <v>59</v>
      </c>
      <c r="B13" t="s">
        <v>60</v>
      </c>
      <c r="C13" t="s">
        <v>61</v>
      </c>
      <c r="D13" t="s">
        <v>62</v>
      </c>
    </row>
    <row r="14" spans="1:4" x14ac:dyDescent="0.25">
      <c r="A14">
        <v>111</v>
      </c>
      <c r="B14" t="s">
        <v>63</v>
      </c>
      <c r="C14" t="s">
        <v>64</v>
      </c>
      <c r="D14">
        <v>1</v>
      </c>
    </row>
    <row r="15" spans="1:4" x14ac:dyDescent="0.25">
      <c r="A15">
        <v>112</v>
      </c>
      <c r="B15" t="s">
        <v>63</v>
      </c>
      <c r="C15" t="s">
        <v>64</v>
      </c>
      <c r="D15">
        <v>2</v>
      </c>
    </row>
    <row r="16" spans="1:4" x14ac:dyDescent="0.25">
      <c r="A16">
        <v>113</v>
      </c>
      <c r="B16" t="s">
        <v>63</v>
      </c>
      <c r="C16" t="s">
        <v>64</v>
      </c>
      <c r="D16">
        <v>3</v>
      </c>
    </row>
    <row r="17" spans="1:4" x14ac:dyDescent="0.25">
      <c r="A17">
        <v>121</v>
      </c>
      <c r="B17" t="s">
        <v>63</v>
      </c>
      <c r="C17" t="s">
        <v>65</v>
      </c>
      <c r="D17">
        <v>1</v>
      </c>
    </row>
    <row r="18" spans="1:4" x14ac:dyDescent="0.25">
      <c r="A18">
        <v>122</v>
      </c>
      <c r="B18" t="s">
        <v>63</v>
      </c>
      <c r="C18" t="s">
        <v>65</v>
      </c>
      <c r="D18">
        <v>2</v>
      </c>
    </row>
    <row r="19" spans="1:4" x14ac:dyDescent="0.25">
      <c r="A19">
        <v>123</v>
      </c>
      <c r="B19" t="s">
        <v>63</v>
      </c>
      <c r="C19" t="s">
        <v>65</v>
      </c>
      <c r="D19">
        <v>3</v>
      </c>
    </row>
    <row r="20" spans="1:4" x14ac:dyDescent="0.25">
      <c r="A20">
        <v>131</v>
      </c>
      <c r="B20" t="s">
        <v>63</v>
      </c>
      <c r="C20" t="s">
        <v>66</v>
      </c>
      <c r="D20">
        <v>1</v>
      </c>
    </row>
    <row r="21" spans="1:4" x14ac:dyDescent="0.25">
      <c r="A21">
        <v>132</v>
      </c>
      <c r="B21" t="s">
        <v>63</v>
      </c>
      <c r="C21" t="s">
        <v>66</v>
      </c>
      <c r="D21">
        <v>2</v>
      </c>
    </row>
    <row r="22" spans="1:4" x14ac:dyDescent="0.25">
      <c r="A22">
        <v>133</v>
      </c>
      <c r="B22" t="s">
        <v>63</v>
      </c>
      <c r="C22" t="s">
        <v>66</v>
      </c>
      <c r="D22">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zoomScaleNormal="100" workbookViewId="0">
      <selection activeCell="J41" sqref="J41"/>
    </sheetView>
  </sheetViews>
  <sheetFormatPr defaultRowHeight="15" x14ac:dyDescent="0.25"/>
  <cols>
    <col min="1" max="1" width="102.85546875"/>
    <col min="2" max="1025" width="8.5703125"/>
  </cols>
  <sheetData>
    <row r="1" spans="1:1" x14ac:dyDescent="0.25">
      <c r="A1" s="3" t="s">
        <v>67</v>
      </c>
    </row>
    <row r="2" spans="1:1" x14ac:dyDescent="0.25">
      <c r="A2" t="s">
        <v>68</v>
      </c>
    </row>
    <row r="3" spans="1:1" x14ac:dyDescent="0.25">
      <c r="A3" t="s">
        <v>69</v>
      </c>
    </row>
    <row r="4" spans="1:1" x14ac:dyDescent="0.25">
      <c r="A4" t="s">
        <v>70</v>
      </c>
    </row>
    <row r="5" spans="1:1" x14ac:dyDescent="0.25">
      <c r="A5" t="s">
        <v>71</v>
      </c>
    </row>
    <row r="6" spans="1:1" x14ac:dyDescent="0.25">
      <c r="A6" t="s">
        <v>72</v>
      </c>
    </row>
    <row r="7" spans="1:1" x14ac:dyDescent="0.25">
      <c r="A7" t="s">
        <v>73</v>
      </c>
    </row>
    <row r="8" spans="1:1" x14ac:dyDescent="0.25">
      <c r="A8" t="s">
        <v>74</v>
      </c>
    </row>
    <row r="9" spans="1:1" x14ac:dyDescent="0.25">
      <c r="A9" t="s">
        <v>75</v>
      </c>
    </row>
    <row r="10" spans="1:1" x14ac:dyDescent="0.25">
      <c r="A10" t="s">
        <v>76</v>
      </c>
    </row>
    <row r="11" spans="1:1" x14ac:dyDescent="0.25">
      <c r="A11" t="s">
        <v>77</v>
      </c>
    </row>
    <row r="12" spans="1:1" x14ac:dyDescent="0.25">
      <c r="A12" t="s">
        <v>78</v>
      </c>
    </row>
    <row r="13" spans="1:1" x14ac:dyDescent="0.25">
      <c r="A13" t="s">
        <v>79</v>
      </c>
    </row>
    <row r="14" spans="1:1" x14ac:dyDescent="0.25">
      <c r="A14" t="s">
        <v>80</v>
      </c>
    </row>
    <row r="15" spans="1:1" x14ac:dyDescent="0.25">
      <c r="A15" t="s">
        <v>81</v>
      </c>
    </row>
    <row r="16" spans="1:1" x14ac:dyDescent="0.25">
      <c r="A16" t="s">
        <v>82</v>
      </c>
    </row>
    <row r="17" spans="1:1" x14ac:dyDescent="0.25">
      <c r="A17" t="s">
        <v>83</v>
      </c>
    </row>
    <row r="18" spans="1:1" x14ac:dyDescent="0.25">
      <c r="A18" t="s">
        <v>84</v>
      </c>
    </row>
    <row r="19" spans="1:1" x14ac:dyDescent="0.25">
      <c r="A19" t="s">
        <v>85</v>
      </c>
    </row>
    <row r="20" spans="1:1" x14ac:dyDescent="0.25">
      <c r="A20" t="s">
        <v>86</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4"/>
  <sheetViews>
    <sheetView tabSelected="1" topLeftCell="A10" zoomScaleNormal="100" workbookViewId="0">
      <selection activeCell="A34" sqref="A34"/>
    </sheetView>
  </sheetViews>
  <sheetFormatPr defaultRowHeight="15" x14ac:dyDescent="0.25"/>
  <cols>
    <col min="1" max="1" width="75.28515625" style="4" customWidth="1"/>
    <col min="2" max="2" width="44.7109375" style="5"/>
    <col min="3" max="3" width="40" style="6"/>
    <col min="4" max="4" width="41.7109375" style="7"/>
    <col min="5" max="5" width="43.28515625" style="5"/>
    <col min="6" max="6" width="41.42578125" style="6"/>
    <col min="7" max="7" width="34.7109375" style="7"/>
    <col min="8" max="8" width="45.140625" style="5"/>
    <col min="9" max="9" width="48.42578125" style="6"/>
    <col min="10" max="10" width="36.85546875" style="7"/>
    <col min="11" max="1025" width="9.140625" style="4"/>
  </cols>
  <sheetData>
    <row r="1" spans="1:10" s="8" customFormat="1" x14ac:dyDescent="0.25">
      <c r="B1" s="9" t="s">
        <v>87</v>
      </c>
      <c r="C1" s="10"/>
      <c r="D1" s="11"/>
      <c r="E1" s="12" t="s">
        <v>88</v>
      </c>
      <c r="F1" s="10"/>
      <c r="G1" s="7"/>
      <c r="H1" s="12" t="s">
        <v>89</v>
      </c>
      <c r="I1" s="10"/>
      <c r="J1" s="11"/>
    </row>
    <row r="2" spans="1:10" s="13" customFormat="1" x14ac:dyDescent="0.25">
      <c r="B2" s="5" t="s">
        <v>90</v>
      </c>
      <c r="C2" s="14" t="s">
        <v>91</v>
      </c>
      <c r="D2" s="15" t="s">
        <v>92</v>
      </c>
      <c r="E2" s="5" t="s">
        <v>90</v>
      </c>
      <c r="F2" s="14" t="s">
        <v>91</v>
      </c>
      <c r="G2" s="7" t="s">
        <v>92</v>
      </c>
      <c r="H2" s="5" t="s">
        <v>90</v>
      </c>
      <c r="I2" s="14" t="s">
        <v>91</v>
      </c>
      <c r="J2" s="15" t="s">
        <v>92</v>
      </c>
    </row>
    <row r="3" spans="1:10" x14ac:dyDescent="0.25">
      <c r="A3" s="16" t="s">
        <v>93</v>
      </c>
      <c r="B3" s="5" t="s">
        <v>94</v>
      </c>
      <c r="C3"/>
      <c r="D3"/>
      <c r="E3" s="5" t="s">
        <v>95</v>
      </c>
      <c r="F3" s="6" t="s">
        <v>94</v>
      </c>
      <c r="G3"/>
      <c r="H3" s="5" t="s">
        <v>96</v>
      </c>
      <c r="I3" s="6" t="s">
        <v>94</v>
      </c>
      <c r="J3"/>
    </row>
    <row r="4" spans="1:10" x14ac:dyDescent="0.25">
      <c r="A4" s="16" t="s">
        <v>97</v>
      </c>
      <c r="B4"/>
      <c r="C4"/>
      <c r="D4"/>
      <c r="E4"/>
      <c r="F4"/>
      <c r="G4"/>
      <c r="H4"/>
      <c r="I4"/>
      <c r="J4"/>
    </row>
    <row r="5" spans="1:10" x14ac:dyDescent="0.25">
      <c r="A5" s="16" t="s">
        <v>98</v>
      </c>
      <c r="B5" s="5" t="s">
        <v>99</v>
      </c>
      <c r="C5"/>
      <c r="D5"/>
      <c r="E5" s="5" t="s">
        <v>100</v>
      </c>
      <c r="F5"/>
      <c r="G5"/>
      <c r="H5" s="5" t="s">
        <v>101</v>
      </c>
      <c r="I5"/>
      <c r="J5"/>
    </row>
    <row r="6" spans="1:10" x14ac:dyDescent="0.25">
      <c r="A6" s="16" t="s">
        <v>102</v>
      </c>
      <c r="B6"/>
      <c r="C6"/>
      <c r="D6"/>
      <c r="E6"/>
      <c r="F6"/>
      <c r="G6"/>
      <c r="H6"/>
      <c r="I6"/>
      <c r="J6"/>
    </row>
    <row r="7" spans="1:10" x14ac:dyDescent="0.25">
      <c r="A7" s="16" t="s">
        <v>103</v>
      </c>
      <c r="B7" s="5" t="s">
        <v>94</v>
      </c>
      <c r="C7"/>
      <c r="D7"/>
      <c r="E7" s="5" t="s">
        <v>95</v>
      </c>
      <c r="F7" s="6" t="s">
        <v>94</v>
      </c>
      <c r="G7"/>
      <c r="H7" s="5" t="s">
        <v>96</v>
      </c>
      <c r="I7" s="6" t="s">
        <v>94</v>
      </c>
      <c r="J7"/>
    </row>
    <row r="8" spans="1:10" x14ac:dyDescent="0.25">
      <c r="A8" s="16" t="s">
        <v>104</v>
      </c>
      <c r="B8" s="5" t="s">
        <v>94</v>
      </c>
      <c r="C8"/>
      <c r="D8"/>
      <c r="E8" s="5" t="s">
        <v>95</v>
      </c>
      <c r="F8" s="6" t="s">
        <v>94</v>
      </c>
      <c r="G8"/>
      <c r="H8" s="5" t="s">
        <v>96</v>
      </c>
      <c r="I8" s="6" t="s">
        <v>94</v>
      </c>
      <c r="J8"/>
    </row>
    <row r="9" spans="1:10" x14ac:dyDescent="0.25">
      <c r="A9" s="16" t="s">
        <v>105</v>
      </c>
      <c r="B9"/>
      <c r="C9"/>
      <c r="D9"/>
      <c r="E9"/>
      <c r="F9"/>
      <c r="G9"/>
      <c r="H9"/>
      <c r="I9"/>
      <c r="J9"/>
    </row>
    <row r="10" spans="1:10" x14ac:dyDescent="0.25">
      <c r="A10" s="16" t="s">
        <v>106</v>
      </c>
      <c r="B10" s="5" t="s">
        <v>99</v>
      </c>
      <c r="C10"/>
      <c r="D10"/>
      <c r="E10" s="5" t="s">
        <v>100</v>
      </c>
      <c r="F10"/>
      <c r="G10"/>
      <c r="H10" s="5" t="s">
        <v>101</v>
      </c>
      <c r="I10"/>
      <c r="J10"/>
    </row>
    <row r="11" spans="1:10" x14ac:dyDescent="0.25">
      <c r="A11" s="16" t="s">
        <v>107</v>
      </c>
      <c r="B11"/>
      <c r="C11"/>
      <c r="D11"/>
      <c r="E11"/>
      <c r="F11"/>
      <c r="G11"/>
      <c r="H11"/>
      <c r="I11"/>
      <c r="J11"/>
    </row>
    <row r="12" spans="1:10" x14ac:dyDescent="0.25">
      <c r="A12" s="16" t="s">
        <v>108</v>
      </c>
      <c r="B12" s="5" t="s">
        <v>94</v>
      </c>
      <c r="C12"/>
      <c r="D12"/>
      <c r="E12" s="5" t="s">
        <v>95</v>
      </c>
      <c r="F12" s="6" t="s">
        <v>94</v>
      </c>
      <c r="G12"/>
      <c r="H12" s="5" t="s">
        <v>96</v>
      </c>
      <c r="I12" s="6" t="s">
        <v>94</v>
      </c>
      <c r="J12"/>
    </row>
    <row r="13" spans="1:10" x14ac:dyDescent="0.25">
      <c r="A13" s="16" t="s">
        <v>109</v>
      </c>
      <c r="B13" s="5" t="s">
        <v>94</v>
      </c>
      <c r="C13"/>
      <c r="D13"/>
      <c r="E13" s="5" t="s">
        <v>95</v>
      </c>
      <c r="F13" s="6" t="s">
        <v>94</v>
      </c>
      <c r="G13"/>
      <c r="H13" s="5" t="s">
        <v>96</v>
      </c>
      <c r="I13" s="6" t="s">
        <v>94</v>
      </c>
      <c r="J13"/>
    </row>
    <row r="14" spans="1:10" x14ac:dyDescent="0.25">
      <c r="A14" s="16" t="s">
        <v>110</v>
      </c>
      <c r="B14"/>
      <c r="C14"/>
      <c r="D14"/>
      <c r="E14"/>
      <c r="F14"/>
      <c r="G14"/>
      <c r="H14"/>
      <c r="I14"/>
      <c r="J14"/>
    </row>
    <row r="15" spans="1:10" x14ac:dyDescent="0.25">
      <c r="A15" s="16" t="s">
        <v>111</v>
      </c>
      <c r="B15"/>
      <c r="C15"/>
      <c r="D15"/>
      <c r="E15" s="5" t="s">
        <v>112</v>
      </c>
      <c r="F15"/>
      <c r="G15"/>
      <c r="H15" s="5" t="s">
        <v>113</v>
      </c>
      <c r="I15"/>
      <c r="J15"/>
    </row>
    <row r="16" spans="1:10" x14ac:dyDescent="0.25">
      <c r="A16" s="16" t="s">
        <v>114</v>
      </c>
      <c r="B16"/>
      <c r="C16"/>
      <c r="D16"/>
      <c r="E16"/>
      <c r="F16"/>
      <c r="G16"/>
      <c r="H16"/>
      <c r="I16"/>
      <c r="J16"/>
    </row>
    <row r="17" spans="1:10" x14ac:dyDescent="0.25">
      <c r="A17" s="16" t="s">
        <v>115</v>
      </c>
      <c r="B17" s="5" t="s">
        <v>116</v>
      </c>
      <c r="C17"/>
      <c r="D17"/>
      <c r="E17" s="5" t="s">
        <v>117</v>
      </c>
      <c r="F17" s="6" t="s">
        <v>94</v>
      </c>
      <c r="G17"/>
      <c r="H17" s="5" t="s">
        <v>118</v>
      </c>
      <c r="I17" s="6" t="s">
        <v>94</v>
      </c>
      <c r="J17"/>
    </row>
    <row r="18" spans="1:10" x14ac:dyDescent="0.25">
      <c r="A18" s="16" t="s">
        <v>119</v>
      </c>
      <c r="B18" s="5" t="s">
        <v>116</v>
      </c>
      <c r="C18"/>
      <c r="D18"/>
      <c r="E18" s="5" t="s">
        <v>117</v>
      </c>
      <c r="F18" s="6" t="s">
        <v>94</v>
      </c>
      <c r="G18"/>
      <c r="H18" s="5" t="s">
        <v>118</v>
      </c>
      <c r="I18" s="6" t="s">
        <v>94</v>
      </c>
      <c r="J18"/>
    </row>
    <row r="19" spans="1:10" x14ac:dyDescent="0.25">
      <c r="A19" s="16" t="s">
        <v>120</v>
      </c>
      <c r="B19"/>
      <c r="C19" s="6" t="s">
        <v>121</v>
      </c>
      <c r="D19" s="7" t="s">
        <v>122</v>
      </c>
      <c r="E19"/>
      <c r="F19" s="6" t="s">
        <v>121</v>
      </c>
      <c r="G19" s="7" t="s">
        <v>122</v>
      </c>
      <c r="H19"/>
      <c r="I19" s="6" t="s">
        <v>123</v>
      </c>
      <c r="J19" s="7" t="s">
        <v>122</v>
      </c>
    </row>
    <row r="20" spans="1:10" x14ac:dyDescent="0.25">
      <c r="A20" s="16" t="s">
        <v>124</v>
      </c>
      <c r="B20"/>
      <c r="C20" s="6" t="s">
        <v>125</v>
      </c>
      <c r="D20" s="7" t="s">
        <v>122</v>
      </c>
      <c r="E20"/>
      <c r="F20" s="6" t="s">
        <v>125</v>
      </c>
      <c r="G20" s="7" t="s">
        <v>122</v>
      </c>
      <c r="H20"/>
      <c r="I20" s="6" t="s">
        <v>125</v>
      </c>
      <c r="J20" s="7" t="s">
        <v>122</v>
      </c>
    </row>
    <row r="21" spans="1:10" x14ac:dyDescent="0.25">
      <c r="A21" s="16" t="s">
        <v>126</v>
      </c>
      <c r="B21"/>
      <c r="C21" s="6" t="s">
        <v>127</v>
      </c>
      <c r="D21" s="7" t="s">
        <v>122</v>
      </c>
      <c r="E21"/>
      <c r="F21" s="6" t="s">
        <v>127</v>
      </c>
      <c r="G21" s="7" t="s">
        <v>122</v>
      </c>
      <c r="H21"/>
      <c r="I21" s="6" t="s">
        <v>127</v>
      </c>
      <c r="J21" s="7" t="s">
        <v>122</v>
      </c>
    </row>
    <row r="22" spans="1:10" x14ac:dyDescent="0.25">
      <c r="A22" s="16" t="s">
        <v>128</v>
      </c>
      <c r="B22" s="5" t="s">
        <v>129</v>
      </c>
      <c r="C22" s="14" t="s">
        <v>122</v>
      </c>
      <c r="D22"/>
      <c r="E22" s="5" t="s">
        <v>129</v>
      </c>
      <c r="F22" s="6" t="s">
        <v>129</v>
      </c>
      <c r="G22" s="7" t="s">
        <v>122</v>
      </c>
      <c r="H22" s="5" t="s">
        <v>129</v>
      </c>
      <c r="I22" s="6" t="s">
        <v>129</v>
      </c>
      <c r="J22" s="7" t="s">
        <v>122</v>
      </c>
    </row>
    <row r="23" spans="1:10" x14ac:dyDescent="0.25">
      <c r="A23" s="16" t="s">
        <v>130</v>
      </c>
      <c r="B23" s="5" t="s">
        <v>131</v>
      </c>
      <c r="C23" s="14" t="s">
        <v>122</v>
      </c>
      <c r="D23"/>
      <c r="E23" s="5" t="s">
        <v>132</v>
      </c>
      <c r="F23" s="6" t="s">
        <v>132</v>
      </c>
      <c r="G23" s="7" t="s">
        <v>122</v>
      </c>
      <c r="H23" s="5" t="s">
        <v>132</v>
      </c>
      <c r="I23" s="6" t="s">
        <v>132</v>
      </c>
      <c r="J23" s="7" t="s">
        <v>122</v>
      </c>
    </row>
    <row r="24" spans="1:10" x14ac:dyDescent="0.25">
      <c r="A24" s="16" t="s">
        <v>133</v>
      </c>
      <c r="B24" s="5" t="s">
        <v>134</v>
      </c>
      <c r="C24" s="14" t="s">
        <v>122</v>
      </c>
      <c r="D24"/>
      <c r="E24" s="5" t="s">
        <v>135</v>
      </c>
      <c r="F24" s="6" t="s">
        <v>135</v>
      </c>
      <c r="G24" s="7" t="s">
        <v>122</v>
      </c>
      <c r="H24" s="5" t="s">
        <v>135</v>
      </c>
      <c r="I24" s="6" t="s">
        <v>135</v>
      </c>
      <c r="J24" s="7" t="s">
        <v>122</v>
      </c>
    </row>
    <row r="25" spans="1:10" x14ac:dyDescent="0.25">
      <c r="A25" s="16" t="s">
        <v>136</v>
      </c>
      <c r="B25" s="5" t="s">
        <v>137</v>
      </c>
      <c r="C25" s="14" t="s">
        <v>122</v>
      </c>
      <c r="D25"/>
      <c r="E25" s="5" t="s">
        <v>138</v>
      </c>
      <c r="F25" s="6" t="s">
        <v>137</v>
      </c>
      <c r="G25" s="7" t="s">
        <v>122</v>
      </c>
      <c r="H25" s="5" t="s">
        <v>139</v>
      </c>
      <c r="I25" s="6" t="s">
        <v>137</v>
      </c>
      <c r="J25" s="7" t="s">
        <v>122</v>
      </c>
    </row>
    <row r="26" spans="1:10" x14ac:dyDescent="0.25">
      <c r="A26" s="16" t="s">
        <v>140</v>
      </c>
      <c r="B26" s="5" t="s">
        <v>141</v>
      </c>
      <c r="C26" s="14" t="s">
        <v>122</v>
      </c>
      <c r="D26"/>
      <c r="E26" s="5" t="s">
        <v>142</v>
      </c>
      <c r="F26" s="6" t="s">
        <v>141</v>
      </c>
      <c r="G26" s="7" t="s">
        <v>122</v>
      </c>
      <c r="H26" s="5" t="s">
        <v>143</v>
      </c>
      <c r="I26" s="6" t="s">
        <v>141</v>
      </c>
      <c r="J26" s="7" t="s">
        <v>122</v>
      </c>
    </row>
    <row r="27" spans="1:10" x14ac:dyDescent="0.25">
      <c r="A27" s="16" t="s">
        <v>144</v>
      </c>
      <c r="B27"/>
      <c r="C27" s="6" t="s">
        <v>145</v>
      </c>
      <c r="D27" s="7" t="s">
        <v>145</v>
      </c>
      <c r="E27"/>
      <c r="F27" s="6" t="s">
        <v>145</v>
      </c>
      <c r="G27" s="7" t="s">
        <v>145</v>
      </c>
      <c r="H27"/>
      <c r="I27" s="6" t="s">
        <v>146</v>
      </c>
      <c r="J27" s="7" t="s">
        <v>146</v>
      </c>
    </row>
    <row r="28" spans="1:10" x14ac:dyDescent="0.25">
      <c r="A28" s="16" t="s">
        <v>147</v>
      </c>
      <c r="B28"/>
      <c r="C28" s="6" t="s">
        <v>148</v>
      </c>
      <c r="D28" s="7" t="s">
        <v>148</v>
      </c>
      <c r="E28"/>
      <c r="F28" s="6" t="s">
        <v>148</v>
      </c>
      <c r="G28" s="7" t="s">
        <v>148</v>
      </c>
      <c r="H28"/>
      <c r="I28" s="6" t="s">
        <v>148</v>
      </c>
      <c r="J28" s="7" t="s">
        <v>148</v>
      </c>
    </row>
    <row r="29" spans="1:10" x14ac:dyDescent="0.25">
      <c r="A29" s="16" t="s">
        <v>149</v>
      </c>
      <c r="B29"/>
      <c r="C29" s="6" t="s">
        <v>150</v>
      </c>
      <c r="D29" s="7" t="s">
        <v>150</v>
      </c>
      <c r="E29"/>
      <c r="F29" s="6" t="s">
        <v>150</v>
      </c>
      <c r="G29" s="7" t="s">
        <v>150</v>
      </c>
      <c r="H29"/>
      <c r="I29" s="6" t="s">
        <v>150</v>
      </c>
      <c r="J29" s="7" t="s">
        <v>150</v>
      </c>
    </row>
    <row r="30" spans="1:10" x14ac:dyDescent="0.25">
      <c r="A30" s="16" t="s">
        <v>151</v>
      </c>
      <c r="B30"/>
      <c r="C30" s="6" t="s">
        <v>152</v>
      </c>
      <c r="D30" s="7" t="s">
        <v>152</v>
      </c>
      <c r="E30"/>
      <c r="F30" s="6" t="s">
        <v>152</v>
      </c>
      <c r="G30" s="7" t="s">
        <v>152</v>
      </c>
      <c r="H30"/>
      <c r="I30" s="6" t="s">
        <v>153</v>
      </c>
      <c r="J30" s="7" t="s">
        <v>153</v>
      </c>
    </row>
    <row r="31" spans="1:10" x14ac:dyDescent="0.25">
      <c r="A31" s="16" t="s">
        <v>154</v>
      </c>
      <c r="B31"/>
      <c r="C31" s="6" t="s">
        <v>155</v>
      </c>
      <c r="D31" s="7" t="s">
        <v>155</v>
      </c>
      <c r="E31"/>
      <c r="F31" s="6" t="s">
        <v>155</v>
      </c>
      <c r="G31" s="7" t="s">
        <v>155</v>
      </c>
      <c r="H31"/>
      <c r="I31" s="6" t="s">
        <v>155</v>
      </c>
      <c r="J31" s="7" t="s">
        <v>155</v>
      </c>
    </row>
    <row r="32" spans="1:10" x14ac:dyDescent="0.25">
      <c r="A32" s="16" t="s">
        <v>156</v>
      </c>
      <c r="B32"/>
      <c r="C32" s="6" t="s">
        <v>157</v>
      </c>
      <c r="D32" s="7" t="s">
        <v>157</v>
      </c>
      <c r="E32"/>
      <c r="F32" s="6" t="s">
        <v>157</v>
      </c>
      <c r="G32" s="7" t="s">
        <v>157</v>
      </c>
      <c r="H32"/>
      <c r="I32" s="6" t="s">
        <v>157</v>
      </c>
      <c r="J32" s="7" t="s">
        <v>157</v>
      </c>
    </row>
    <row r="33" spans="1:10" x14ac:dyDescent="0.25">
      <c r="A33" s="16" t="s">
        <v>158</v>
      </c>
      <c r="B33"/>
      <c r="C33"/>
      <c r="D33"/>
      <c r="E33"/>
      <c r="F33"/>
      <c r="G33"/>
      <c r="H33"/>
      <c r="I33"/>
      <c r="J33"/>
    </row>
    <row r="34" spans="1:10" x14ac:dyDescent="0.25">
      <c r="A34" s="16" t="s">
        <v>159</v>
      </c>
      <c r="B34"/>
      <c r="C34"/>
      <c r="D34"/>
      <c r="E34"/>
      <c r="F34"/>
      <c r="G34"/>
      <c r="H34"/>
      <c r="I34"/>
      <c r="J34"/>
    </row>
    <row r="35" spans="1:10" x14ac:dyDescent="0.25">
      <c r="A35" s="16" t="s">
        <v>160</v>
      </c>
      <c r="B35" s="5" t="s">
        <v>161</v>
      </c>
      <c r="C35" s="6" t="s">
        <v>162</v>
      </c>
      <c r="D35" s="15" t="s">
        <v>163</v>
      </c>
      <c r="E35" s="5" t="s">
        <v>96</v>
      </c>
      <c r="F35" s="6" t="s">
        <v>101</v>
      </c>
      <c r="G35" s="7" t="s">
        <v>164</v>
      </c>
      <c r="H35" s="5" t="s">
        <v>118</v>
      </c>
      <c r="I35" s="14" t="s">
        <v>165</v>
      </c>
      <c r="J35" s="15" t="s">
        <v>166</v>
      </c>
    </row>
    <row r="36" spans="1:10" x14ac:dyDescent="0.25">
      <c r="A36" s="16" t="s">
        <v>167</v>
      </c>
      <c r="B36" s="5" t="s">
        <v>161</v>
      </c>
      <c r="C36" s="6" t="s">
        <v>162</v>
      </c>
      <c r="D36" s="15" t="s">
        <v>163</v>
      </c>
      <c r="E36" s="5" t="s">
        <v>96</v>
      </c>
      <c r="F36" s="6" t="s">
        <v>101</v>
      </c>
      <c r="G36" s="7" t="s">
        <v>164</v>
      </c>
      <c r="H36" s="5" t="s">
        <v>118</v>
      </c>
      <c r="I36" s="14" t="s">
        <v>165</v>
      </c>
      <c r="J36" s="15" t="s">
        <v>166</v>
      </c>
    </row>
    <row r="37" spans="1:10" x14ac:dyDescent="0.25">
      <c r="A37" s="16" t="s">
        <v>168</v>
      </c>
      <c r="B37" s="5" t="s">
        <v>161</v>
      </c>
      <c r="C37" s="6" t="s">
        <v>162</v>
      </c>
      <c r="D37" s="15" t="s">
        <v>163</v>
      </c>
      <c r="E37" s="5" t="s">
        <v>96</v>
      </c>
      <c r="F37" s="6" t="s">
        <v>101</v>
      </c>
      <c r="G37" s="7" t="s">
        <v>164</v>
      </c>
      <c r="H37" s="5" t="s">
        <v>118</v>
      </c>
      <c r="I37" s="14" t="s">
        <v>165</v>
      </c>
      <c r="J37" s="15" t="s">
        <v>166</v>
      </c>
    </row>
    <row r="38" spans="1:10" x14ac:dyDescent="0.25">
      <c r="A38" s="16" t="s">
        <v>169</v>
      </c>
      <c r="B38" s="5" t="s">
        <v>161</v>
      </c>
      <c r="C38" s="6" t="s">
        <v>162</v>
      </c>
      <c r="D38" s="15" t="s">
        <v>163</v>
      </c>
      <c r="E38" s="5" t="s">
        <v>96</v>
      </c>
      <c r="F38" s="6" t="s">
        <v>101</v>
      </c>
      <c r="G38" s="7" t="s">
        <v>164</v>
      </c>
      <c r="H38" s="5" t="s">
        <v>118</v>
      </c>
      <c r="I38" s="14" t="s">
        <v>165</v>
      </c>
      <c r="J38" s="15" t="s">
        <v>166</v>
      </c>
    </row>
    <row r="39" spans="1:10" x14ac:dyDescent="0.25">
      <c r="A39" s="16" t="s">
        <v>170</v>
      </c>
      <c r="B39" s="5" t="s">
        <v>161</v>
      </c>
      <c r="C39" s="6" t="s">
        <v>162</v>
      </c>
      <c r="D39" s="15" t="s">
        <v>163</v>
      </c>
      <c r="E39" s="5" t="s">
        <v>96</v>
      </c>
      <c r="F39" s="6" t="s">
        <v>101</v>
      </c>
      <c r="G39" s="7" t="s">
        <v>164</v>
      </c>
      <c r="H39" s="5" t="s">
        <v>118</v>
      </c>
      <c r="I39" s="14" t="s">
        <v>165</v>
      </c>
      <c r="J39" s="15" t="s">
        <v>166</v>
      </c>
    </row>
    <row r="40" spans="1:10" x14ac:dyDescent="0.25">
      <c r="A40" s="16" t="s">
        <v>171</v>
      </c>
      <c r="B40" s="5" t="s">
        <v>161</v>
      </c>
      <c r="C40" s="6" t="s">
        <v>162</v>
      </c>
      <c r="D40" s="15" t="s">
        <v>163</v>
      </c>
      <c r="E40" s="5" t="s">
        <v>96</v>
      </c>
      <c r="F40" s="6" t="s">
        <v>101</v>
      </c>
      <c r="G40" s="7" t="s">
        <v>164</v>
      </c>
      <c r="H40" s="5" t="s">
        <v>118</v>
      </c>
      <c r="I40" s="14" t="s">
        <v>165</v>
      </c>
      <c r="J40" s="15" t="s">
        <v>166</v>
      </c>
    </row>
    <row r="41" spans="1:10" x14ac:dyDescent="0.25">
      <c r="A41" s="16" t="s">
        <v>172</v>
      </c>
      <c r="B41" s="5" t="s">
        <v>161</v>
      </c>
      <c r="C41" s="14" t="s">
        <v>166</v>
      </c>
      <c r="D41"/>
      <c r="E41" s="5" t="s">
        <v>96</v>
      </c>
      <c r="F41" s="14" t="s">
        <v>173</v>
      </c>
      <c r="G41"/>
      <c r="H41" s="5" t="s">
        <v>118</v>
      </c>
      <c r="I41" s="14" t="s">
        <v>165</v>
      </c>
      <c r="J41" s="15" t="s">
        <v>166</v>
      </c>
    </row>
    <row r="42" spans="1:10" x14ac:dyDescent="0.25">
      <c r="A42" s="16" t="s">
        <v>174</v>
      </c>
      <c r="B42" s="5" t="s">
        <v>161</v>
      </c>
      <c r="C42" s="14" t="s">
        <v>166</v>
      </c>
      <c r="D42"/>
      <c r="E42" s="5" t="s">
        <v>96</v>
      </c>
      <c r="F42" s="14" t="s">
        <v>173</v>
      </c>
      <c r="G42"/>
      <c r="H42" s="5" t="s">
        <v>118</v>
      </c>
      <c r="I42" s="14" t="s">
        <v>165</v>
      </c>
      <c r="J42" s="15" t="s">
        <v>166</v>
      </c>
    </row>
    <row r="43" spans="1:10" x14ac:dyDescent="0.25">
      <c r="A43" s="16" t="s">
        <v>175</v>
      </c>
      <c r="B43" s="5" t="s">
        <v>161</v>
      </c>
      <c r="C43" s="14" t="s">
        <v>166</v>
      </c>
      <c r="D43"/>
      <c r="E43" s="5" t="s">
        <v>96</v>
      </c>
      <c r="F43" s="14" t="s">
        <v>173</v>
      </c>
      <c r="G43"/>
      <c r="H43" s="5" t="s">
        <v>118</v>
      </c>
      <c r="I43" s="14" t="s">
        <v>165</v>
      </c>
      <c r="J43" s="15" t="s">
        <v>166</v>
      </c>
    </row>
    <row r="44" spans="1:10" x14ac:dyDescent="0.25">
      <c r="A44" s="16" t="s">
        <v>176</v>
      </c>
      <c r="B44" s="5" t="s">
        <v>161</v>
      </c>
      <c r="C44" s="14" t="s">
        <v>166</v>
      </c>
      <c r="D44"/>
      <c r="E44" s="5" t="s">
        <v>96</v>
      </c>
      <c r="F44" s="14" t="s">
        <v>173</v>
      </c>
      <c r="G44"/>
      <c r="H44" s="5" t="s">
        <v>118</v>
      </c>
      <c r="I44" s="14" t="s">
        <v>165</v>
      </c>
      <c r="J44" s="15" t="s">
        <v>166</v>
      </c>
    </row>
    <row r="45" spans="1:10" x14ac:dyDescent="0.25">
      <c r="A45" s="16" t="s">
        <v>177</v>
      </c>
      <c r="B45" s="5" t="s">
        <v>161</v>
      </c>
      <c r="C45" s="14" t="s">
        <v>166</v>
      </c>
      <c r="D45"/>
      <c r="E45" s="5" t="s">
        <v>96</v>
      </c>
      <c r="F45" s="14" t="s">
        <v>173</v>
      </c>
      <c r="G45"/>
      <c r="H45" s="5" t="s">
        <v>118</v>
      </c>
      <c r="I45" s="14" t="s">
        <v>165</v>
      </c>
      <c r="J45" s="15" t="s">
        <v>166</v>
      </c>
    </row>
    <row r="46" spans="1:10" x14ac:dyDescent="0.25">
      <c r="A46" s="16" t="s">
        <v>178</v>
      </c>
      <c r="B46" s="5" t="s">
        <v>161</v>
      </c>
      <c r="C46" s="14" t="s">
        <v>166</v>
      </c>
      <c r="D46"/>
      <c r="E46" s="5" t="s">
        <v>96</v>
      </c>
      <c r="F46" s="14" t="s">
        <v>173</v>
      </c>
      <c r="G46"/>
      <c r="H46" s="5" t="s">
        <v>118</v>
      </c>
      <c r="I46" s="14" t="s">
        <v>165</v>
      </c>
      <c r="J46" s="15" t="s">
        <v>166</v>
      </c>
    </row>
    <row r="47" spans="1:10" x14ac:dyDescent="0.25">
      <c r="A47" s="16" t="s">
        <v>179</v>
      </c>
      <c r="B47" s="5" t="s">
        <v>161</v>
      </c>
      <c r="C47" s="14" t="s">
        <v>166</v>
      </c>
      <c r="D47"/>
      <c r="E47" s="5" t="s">
        <v>96</v>
      </c>
      <c r="F47" s="14" t="s">
        <v>173</v>
      </c>
      <c r="G47"/>
      <c r="H47" s="5" t="s">
        <v>118</v>
      </c>
      <c r="I47" s="14" t="s">
        <v>165</v>
      </c>
      <c r="J47" s="15" t="s">
        <v>166</v>
      </c>
    </row>
    <row r="48" spans="1:10" x14ac:dyDescent="0.25">
      <c r="A48" s="16" t="s">
        <v>180</v>
      </c>
      <c r="B48" s="5" t="s">
        <v>161</v>
      </c>
      <c r="C48" s="14" t="s">
        <v>166</v>
      </c>
      <c r="D48"/>
      <c r="E48" s="5" t="s">
        <v>96</v>
      </c>
      <c r="F48" s="14" t="s">
        <v>173</v>
      </c>
      <c r="G48"/>
      <c r="H48" s="5" t="s">
        <v>118</v>
      </c>
      <c r="I48" s="14" t="s">
        <v>165</v>
      </c>
      <c r="J48" s="15" t="s">
        <v>166</v>
      </c>
    </row>
    <row r="49" spans="1:10" x14ac:dyDescent="0.25">
      <c r="A49" s="16" t="s">
        <v>181</v>
      </c>
      <c r="B49" s="5" t="s">
        <v>161</v>
      </c>
      <c r="C49" s="6" t="s">
        <v>162</v>
      </c>
      <c r="D49" s="15" t="s">
        <v>163</v>
      </c>
      <c r="E49" s="5" t="s">
        <v>96</v>
      </c>
      <c r="F49" s="6" t="s">
        <v>162</v>
      </c>
      <c r="G49" s="7" t="s">
        <v>182</v>
      </c>
      <c r="H49" s="5" t="s">
        <v>118</v>
      </c>
      <c r="I49" s="14" t="s">
        <v>165</v>
      </c>
      <c r="J49" s="15" t="s">
        <v>166</v>
      </c>
    </row>
    <row r="50" spans="1:10" x14ac:dyDescent="0.25">
      <c r="A50" s="16" t="s">
        <v>183</v>
      </c>
      <c r="B50" s="5" t="s">
        <v>161</v>
      </c>
      <c r="C50" s="6" t="s">
        <v>162</v>
      </c>
      <c r="D50" s="15" t="s">
        <v>163</v>
      </c>
      <c r="E50" s="5" t="s">
        <v>96</v>
      </c>
      <c r="F50" s="6" t="s">
        <v>162</v>
      </c>
      <c r="G50" s="7" t="s">
        <v>182</v>
      </c>
      <c r="H50" s="5" t="s">
        <v>118</v>
      </c>
      <c r="I50" s="14" t="s">
        <v>165</v>
      </c>
      <c r="J50" s="15" t="s">
        <v>166</v>
      </c>
    </row>
    <row r="51" spans="1:10" x14ac:dyDescent="0.25">
      <c r="A51" s="16" t="s">
        <v>184</v>
      </c>
      <c r="B51" s="5" t="s">
        <v>161</v>
      </c>
      <c r="C51" s="6" t="s">
        <v>162</v>
      </c>
      <c r="D51" s="15" t="s">
        <v>163</v>
      </c>
      <c r="E51" s="5" t="s">
        <v>96</v>
      </c>
      <c r="F51" s="6" t="s">
        <v>162</v>
      </c>
      <c r="G51" s="7" t="s">
        <v>182</v>
      </c>
      <c r="H51" s="5" t="s">
        <v>118</v>
      </c>
      <c r="I51" s="14" t="s">
        <v>165</v>
      </c>
      <c r="J51" s="15" t="s">
        <v>166</v>
      </c>
    </row>
    <row r="52" spans="1:10" x14ac:dyDescent="0.25">
      <c r="A52" s="16" t="s">
        <v>185</v>
      </c>
      <c r="B52" s="5" t="s">
        <v>161</v>
      </c>
      <c r="C52" s="6" t="s">
        <v>162</v>
      </c>
      <c r="D52" s="15" t="s">
        <v>163</v>
      </c>
      <c r="E52" s="5" t="s">
        <v>96</v>
      </c>
      <c r="F52" s="6" t="s">
        <v>162</v>
      </c>
      <c r="G52" s="7" t="s">
        <v>182</v>
      </c>
      <c r="H52" s="5" t="s">
        <v>118</v>
      </c>
      <c r="I52" s="14" t="s">
        <v>165</v>
      </c>
      <c r="J52" s="15" t="s">
        <v>166</v>
      </c>
    </row>
    <row r="53" spans="1:10" x14ac:dyDescent="0.25">
      <c r="A53" s="16" t="s">
        <v>186</v>
      </c>
      <c r="B53" s="5" t="s">
        <v>161</v>
      </c>
      <c r="C53" s="6" t="s">
        <v>162</v>
      </c>
      <c r="D53" s="15" t="s">
        <v>163</v>
      </c>
      <c r="E53" s="5" t="s">
        <v>96</v>
      </c>
      <c r="F53" s="6" t="s">
        <v>162</v>
      </c>
      <c r="G53" s="7" t="s">
        <v>182</v>
      </c>
      <c r="H53" s="5" t="s">
        <v>118</v>
      </c>
      <c r="I53" s="14" t="s">
        <v>165</v>
      </c>
      <c r="J53" s="15" t="s">
        <v>166</v>
      </c>
    </row>
    <row r="54" spans="1:10" x14ac:dyDescent="0.25">
      <c r="A54" s="16" t="s">
        <v>187</v>
      </c>
      <c r="B54" s="5" t="s">
        <v>94</v>
      </c>
      <c r="C54"/>
      <c r="D54" s="15" t="s">
        <v>188</v>
      </c>
      <c r="E54" s="5" t="s">
        <v>189</v>
      </c>
      <c r="F54"/>
      <c r="G54" s="7" t="s">
        <v>190</v>
      </c>
      <c r="H54" s="5" t="s">
        <v>161</v>
      </c>
      <c r="I54"/>
      <c r="J54"/>
    </row>
    <row r="55" spans="1:10" x14ac:dyDescent="0.25">
      <c r="A55" s="16" t="s">
        <v>191</v>
      </c>
      <c r="B55" s="5" t="s">
        <v>94</v>
      </c>
      <c r="C55"/>
      <c r="D55" s="15" t="s">
        <v>188</v>
      </c>
      <c r="E55" s="5" t="s">
        <v>189</v>
      </c>
      <c r="F55"/>
      <c r="G55" s="7" t="s">
        <v>190</v>
      </c>
      <c r="H55" s="5" t="s">
        <v>161</v>
      </c>
      <c r="I55"/>
      <c r="J55"/>
    </row>
    <row r="56" spans="1:10" x14ac:dyDescent="0.25">
      <c r="A56" s="16" t="s">
        <v>192</v>
      </c>
      <c r="B56" s="5" t="s">
        <v>94</v>
      </c>
      <c r="C56"/>
      <c r="D56" s="15" t="s">
        <v>188</v>
      </c>
      <c r="E56" s="5" t="s">
        <v>189</v>
      </c>
      <c r="F56"/>
      <c r="G56" s="7" t="s">
        <v>190</v>
      </c>
      <c r="H56" s="5" t="s">
        <v>161</v>
      </c>
      <c r="I56"/>
      <c r="J56"/>
    </row>
    <row r="57" spans="1:10" x14ac:dyDescent="0.25">
      <c r="A57" s="16" t="s">
        <v>193</v>
      </c>
      <c r="B57" s="5" t="s">
        <v>94</v>
      </c>
      <c r="C57"/>
      <c r="D57" s="15" t="s">
        <v>188</v>
      </c>
      <c r="E57" s="5" t="s">
        <v>189</v>
      </c>
      <c r="F57"/>
      <c r="G57" s="7" t="s">
        <v>190</v>
      </c>
      <c r="H57" s="5" t="s">
        <v>161</v>
      </c>
      <c r="I57"/>
      <c r="J57"/>
    </row>
    <row r="58" spans="1:10" x14ac:dyDescent="0.25">
      <c r="A58" s="16" t="s">
        <v>194</v>
      </c>
      <c r="B58" s="5" t="s">
        <v>94</v>
      </c>
      <c r="C58"/>
      <c r="D58" s="15" t="s">
        <v>188</v>
      </c>
      <c r="E58" s="5" t="s">
        <v>189</v>
      </c>
      <c r="F58"/>
      <c r="G58" s="7" t="s">
        <v>190</v>
      </c>
      <c r="H58" s="5" t="s">
        <v>161</v>
      </c>
      <c r="I58"/>
      <c r="J58"/>
    </row>
    <row r="59" spans="1:10" x14ac:dyDescent="0.25">
      <c r="A59" s="16" t="s">
        <v>195</v>
      </c>
      <c r="B59" s="5" t="s">
        <v>94</v>
      </c>
      <c r="C59"/>
      <c r="D59" s="15" t="s">
        <v>188</v>
      </c>
      <c r="E59" s="5" t="s">
        <v>189</v>
      </c>
      <c r="F59"/>
      <c r="G59" s="7" t="s">
        <v>190</v>
      </c>
      <c r="H59" s="5" t="s">
        <v>161</v>
      </c>
      <c r="I59"/>
      <c r="J59"/>
    </row>
    <row r="60" spans="1:10" x14ac:dyDescent="0.25">
      <c r="A60" s="16" t="s">
        <v>196</v>
      </c>
      <c r="B60"/>
      <c r="C60"/>
      <c r="E60"/>
      <c r="F60"/>
      <c r="G60"/>
      <c r="H60"/>
      <c r="I60"/>
      <c r="J60"/>
    </row>
    <row r="61" spans="1:10" x14ac:dyDescent="0.25">
      <c r="A61" s="16" t="s">
        <v>197</v>
      </c>
      <c r="B61"/>
      <c r="C61"/>
      <c r="E61"/>
      <c r="F61"/>
      <c r="G61"/>
      <c r="H61"/>
      <c r="I61"/>
      <c r="J61"/>
    </row>
    <row r="62" spans="1:10" x14ac:dyDescent="0.25">
      <c r="A62" s="16" t="s">
        <v>198</v>
      </c>
      <c r="B62"/>
      <c r="C62"/>
      <c r="E62"/>
      <c r="F62"/>
      <c r="G62"/>
      <c r="H62"/>
      <c r="I62"/>
      <c r="J62"/>
    </row>
    <row r="63" spans="1:10" x14ac:dyDescent="0.25">
      <c r="A63" s="16" t="s">
        <v>199</v>
      </c>
      <c r="B63" s="5" t="s">
        <v>94</v>
      </c>
      <c r="C63"/>
      <c r="E63" s="5" t="s">
        <v>189</v>
      </c>
      <c r="F63"/>
      <c r="G63"/>
      <c r="H63" s="5" t="s">
        <v>161</v>
      </c>
      <c r="I63"/>
      <c r="J63"/>
    </row>
    <row r="64" spans="1:10" x14ac:dyDescent="0.25">
      <c r="A64" s="16" t="s">
        <v>200</v>
      </c>
      <c r="B64" s="5" t="s">
        <v>94</v>
      </c>
      <c r="C64"/>
      <c r="E64" s="5" t="s">
        <v>189</v>
      </c>
      <c r="F64"/>
      <c r="G64"/>
      <c r="H64" s="5" t="s">
        <v>161</v>
      </c>
      <c r="I64"/>
      <c r="J64"/>
    </row>
    <row r="65" spans="1:10" x14ac:dyDescent="0.25">
      <c r="A65" s="16" t="s">
        <v>201</v>
      </c>
      <c r="B65" s="5" t="s">
        <v>94</v>
      </c>
      <c r="C65"/>
      <c r="E65" s="5" t="s">
        <v>189</v>
      </c>
      <c r="F65"/>
      <c r="G65"/>
      <c r="H65" s="5" t="s">
        <v>161</v>
      </c>
      <c r="I65"/>
      <c r="J65"/>
    </row>
    <row r="66" spans="1:10" x14ac:dyDescent="0.25">
      <c r="A66" s="16" t="s">
        <v>202</v>
      </c>
      <c r="B66" s="5" t="s">
        <v>94</v>
      </c>
      <c r="C66"/>
      <c r="E66" s="5" t="s">
        <v>189</v>
      </c>
      <c r="F66"/>
      <c r="G66"/>
      <c r="H66" s="5" t="s">
        <v>161</v>
      </c>
      <c r="I66"/>
      <c r="J66"/>
    </row>
    <row r="67" spans="1:10" x14ac:dyDescent="0.25">
      <c r="A67" s="16" t="s">
        <v>203</v>
      </c>
      <c r="B67" s="5" t="s">
        <v>94</v>
      </c>
      <c r="C67"/>
      <c r="E67" s="5" t="s">
        <v>189</v>
      </c>
      <c r="F67"/>
      <c r="G67"/>
      <c r="H67" s="5" t="s">
        <v>161</v>
      </c>
      <c r="I67"/>
      <c r="J67"/>
    </row>
    <row r="68" spans="1:10" x14ac:dyDescent="0.25">
      <c r="A68" s="16" t="s">
        <v>204</v>
      </c>
      <c r="B68" s="5" t="s">
        <v>94</v>
      </c>
      <c r="C68"/>
      <c r="E68" s="5" t="s">
        <v>189</v>
      </c>
      <c r="F68"/>
      <c r="G68"/>
      <c r="H68" s="5" t="s">
        <v>161</v>
      </c>
      <c r="I68"/>
      <c r="J68"/>
    </row>
    <row r="69" spans="1:10" x14ac:dyDescent="0.25">
      <c r="A69" s="16" t="s">
        <v>205</v>
      </c>
      <c r="B69" s="5" t="s">
        <v>189</v>
      </c>
      <c r="C69"/>
      <c r="E69" s="5" t="s">
        <v>94</v>
      </c>
      <c r="F69"/>
      <c r="G69"/>
      <c r="H69" s="5" t="s">
        <v>94</v>
      </c>
      <c r="I69"/>
      <c r="J69"/>
    </row>
    <row r="70" spans="1:10" x14ac:dyDescent="0.25">
      <c r="A70" s="16" t="s">
        <v>206</v>
      </c>
      <c r="B70" s="5" t="s">
        <v>189</v>
      </c>
      <c r="C70"/>
      <c r="E70" s="5" t="s">
        <v>94</v>
      </c>
      <c r="F70"/>
      <c r="G70"/>
      <c r="H70" s="5" t="s">
        <v>94</v>
      </c>
      <c r="I70"/>
      <c r="J70"/>
    </row>
    <row r="71" spans="1:10" x14ac:dyDescent="0.25">
      <c r="A71" s="16" t="s">
        <v>207</v>
      </c>
      <c r="B71" s="5" t="s">
        <v>189</v>
      </c>
      <c r="C71"/>
      <c r="E71" s="5" t="s">
        <v>94</v>
      </c>
      <c r="F71"/>
      <c r="G71"/>
      <c r="H71" s="5" t="s">
        <v>94</v>
      </c>
      <c r="I71"/>
      <c r="J71"/>
    </row>
    <row r="72" spans="1:10" x14ac:dyDescent="0.25">
      <c r="A72" s="16" t="s">
        <v>208</v>
      </c>
      <c r="B72"/>
      <c r="C72"/>
      <c r="E72"/>
      <c r="F72"/>
      <c r="G72"/>
      <c r="H72"/>
      <c r="I72"/>
      <c r="J72"/>
    </row>
    <row r="73" spans="1:10" x14ac:dyDescent="0.25">
      <c r="A73" s="16" t="s">
        <v>209</v>
      </c>
      <c r="B73"/>
      <c r="C73"/>
      <c r="E73"/>
      <c r="F73"/>
      <c r="G73"/>
      <c r="H73"/>
      <c r="I73"/>
      <c r="J73"/>
    </row>
    <row r="74" spans="1:10" x14ac:dyDescent="0.25">
      <c r="A74" s="16" t="s">
        <v>210</v>
      </c>
      <c r="B74"/>
      <c r="C74"/>
      <c r="E74"/>
      <c r="F74"/>
      <c r="G74"/>
      <c r="H74"/>
      <c r="I74"/>
      <c r="J74"/>
    </row>
    <row r="75" spans="1:10" x14ac:dyDescent="0.25">
      <c r="A75" s="16" t="s">
        <v>211</v>
      </c>
      <c r="B75"/>
      <c r="C75"/>
      <c r="E75"/>
      <c r="F75"/>
      <c r="G75"/>
      <c r="H75"/>
      <c r="I75"/>
      <c r="J75"/>
    </row>
    <row r="76" spans="1:10" x14ac:dyDescent="0.25">
      <c r="A76" s="16" t="s">
        <v>212</v>
      </c>
      <c r="B76"/>
      <c r="C76"/>
      <c r="E76"/>
      <c r="F76"/>
      <c r="G76"/>
      <c r="H76"/>
      <c r="I76"/>
      <c r="J76"/>
    </row>
    <row r="77" spans="1:10" x14ac:dyDescent="0.25">
      <c r="A77" s="16" t="s">
        <v>213</v>
      </c>
      <c r="B77"/>
      <c r="C77"/>
      <c r="E77"/>
      <c r="F77"/>
      <c r="G77"/>
      <c r="H77"/>
      <c r="I77"/>
      <c r="J77"/>
    </row>
    <row r="78" spans="1:10" x14ac:dyDescent="0.25">
      <c r="A78" s="16" t="s">
        <v>214</v>
      </c>
      <c r="B78"/>
      <c r="C78"/>
      <c r="E78"/>
      <c r="F78"/>
      <c r="G78"/>
      <c r="H78"/>
      <c r="I78"/>
      <c r="J78"/>
    </row>
    <row r="79" spans="1:10" x14ac:dyDescent="0.25">
      <c r="A79" s="16" t="s">
        <v>215</v>
      </c>
      <c r="B79" s="5" t="s">
        <v>189</v>
      </c>
      <c r="C79" s="14" t="s">
        <v>216</v>
      </c>
      <c r="E79" s="5" t="s">
        <v>96</v>
      </c>
      <c r="F79" s="6" t="s">
        <v>101</v>
      </c>
      <c r="G79" s="7" t="s">
        <v>217</v>
      </c>
      <c r="H79" s="5" t="s">
        <v>118</v>
      </c>
      <c r="I79" s="14" t="s">
        <v>165</v>
      </c>
      <c r="J79" s="7" t="s">
        <v>218</v>
      </c>
    </row>
    <row r="80" spans="1:10" x14ac:dyDescent="0.25">
      <c r="A80" s="16" t="s">
        <v>219</v>
      </c>
      <c r="B80" s="5" t="s">
        <v>189</v>
      </c>
      <c r="C80" s="14" t="s">
        <v>216</v>
      </c>
      <c r="E80" s="5" t="s">
        <v>96</v>
      </c>
      <c r="F80" s="6" t="s">
        <v>101</v>
      </c>
      <c r="G80" s="7" t="s">
        <v>217</v>
      </c>
      <c r="H80" s="5" t="s">
        <v>118</v>
      </c>
      <c r="I80" s="14" t="s">
        <v>165</v>
      </c>
      <c r="J80" s="7" t="s">
        <v>218</v>
      </c>
    </row>
    <row r="81" spans="1:10" x14ac:dyDescent="0.25">
      <c r="A81" s="16" t="s">
        <v>220</v>
      </c>
      <c r="B81" s="5" t="s">
        <v>189</v>
      </c>
      <c r="C81" s="14" t="s">
        <v>216</v>
      </c>
      <c r="E81" s="5" t="s">
        <v>96</v>
      </c>
      <c r="F81" s="6" t="s">
        <v>101</v>
      </c>
      <c r="G81" s="7" t="s">
        <v>217</v>
      </c>
      <c r="H81" s="5" t="s">
        <v>118</v>
      </c>
      <c r="I81" s="14" t="s">
        <v>165</v>
      </c>
      <c r="J81" s="7" t="s">
        <v>218</v>
      </c>
    </row>
    <row r="82" spans="1:10" x14ac:dyDescent="0.25">
      <c r="A82" s="16" t="s">
        <v>221</v>
      </c>
      <c r="B82" s="5" t="s">
        <v>189</v>
      </c>
      <c r="C82" s="14" t="s">
        <v>216</v>
      </c>
      <c r="E82" s="5" t="s">
        <v>96</v>
      </c>
      <c r="F82" s="6" t="s">
        <v>101</v>
      </c>
      <c r="G82" s="7" t="s">
        <v>217</v>
      </c>
      <c r="H82" s="5" t="s">
        <v>118</v>
      </c>
      <c r="I82" s="14" t="s">
        <v>165</v>
      </c>
      <c r="J82" s="7" t="s">
        <v>218</v>
      </c>
    </row>
    <row r="83" spans="1:10" x14ac:dyDescent="0.25">
      <c r="A83" s="16" t="s">
        <v>222</v>
      </c>
      <c r="B83" s="5" t="s">
        <v>189</v>
      </c>
      <c r="C83" s="14" t="s">
        <v>216</v>
      </c>
      <c r="E83" s="5" t="s">
        <v>96</v>
      </c>
      <c r="F83" s="6" t="s">
        <v>101</v>
      </c>
      <c r="G83" s="7" t="s">
        <v>217</v>
      </c>
      <c r="H83" s="5" t="s">
        <v>118</v>
      </c>
      <c r="I83" s="14" t="s">
        <v>165</v>
      </c>
      <c r="J83" s="7" t="s">
        <v>218</v>
      </c>
    </row>
    <row r="84" spans="1:10" x14ac:dyDescent="0.25">
      <c r="A84" s="16" t="s">
        <v>223</v>
      </c>
      <c r="B84" s="5" t="s">
        <v>189</v>
      </c>
      <c r="C84" s="14" t="s">
        <v>216</v>
      </c>
      <c r="E84" s="5" t="s">
        <v>96</v>
      </c>
      <c r="F84" s="6" t="s">
        <v>101</v>
      </c>
      <c r="G84" s="7" t="s">
        <v>217</v>
      </c>
      <c r="H84" s="5" t="s">
        <v>118</v>
      </c>
      <c r="I84" s="14" t="s">
        <v>165</v>
      </c>
      <c r="J84" s="7" t="s">
        <v>218</v>
      </c>
    </row>
    <row r="85" spans="1:10" x14ac:dyDescent="0.25">
      <c r="A85" s="16" t="s">
        <v>224</v>
      </c>
      <c r="B85" s="5" t="s">
        <v>189</v>
      </c>
      <c r="C85" s="14" t="s">
        <v>216</v>
      </c>
      <c r="E85" s="5" t="s">
        <v>96</v>
      </c>
      <c r="H85" s="5" t="s">
        <v>118</v>
      </c>
    </row>
    <row r="86" spans="1:10" x14ac:dyDescent="0.25">
      <c r="A86" s="16" t="s">
        <v>225</v>
      </c>
      <c r="B86" s="5" t="s">
        <v>189</v>
      </c>
      <c r="C86" s="14" t="s">
        <v>216</v>
      </c>
      <c r="E86" s="5" t="s">
        <v>96</v>
      </c>
      <c r="H86" s="5" t="s">
        <v>118</v>
      </c>
    </row>
    <row r="87" spans="1:10" x14ac:dyDescent="0.25">
      <c r="A87" s="16" t="s">
        <v>226</v>
      </c>
      <c r="B87" s="5" t="s">
        <v>189</v>
      </c>
      <c r="C87" s="14" t="s">
        <v>216</v>
      </c>
      <c r="E87" s="5" t="s">
        <v>96</v>
      </c>
      <c r="H87" s="5" t="s">
        <v>118</v>
      </c>
    </row>
    <row r="88" spans="1:10" x14ac:dyDescent="0.25">
      <c r="A88" s="16" t="s">
        <v>227</v>
      </c>
      <c r="B88" s="5" t="s">
        <v>189</v>
      </c>
      <c r="C88" s="14" t="s">
        <v>216</v>
      </c>
      <c r="E88" s="5" t="s">
        <v>96</v>
      </c>
      <c r="H88" s="5" t="s">
        <v>118</v>
      </c>
    </row>
    <row r="89" spans="1:10" x14ac:dyDescent="0.25">
      <c r="A89" s="16" t="s">
        <v>228</v>
      </c>
      <c r="B89" s="5" t="s">
        <v>189</v>
      </c>
      <c r="C89" s="14" t="s">
        <v>216</v>
      </c>
      <c r="E89" s="5" t="s">
        <v>96</v>
      </c>
      <c r="H89" s="5" t="s">
        <v>118</v>
      </c>
    </row>
    <row r="90" spans="1:10" x14ac:dyDescent="0.25">
      <c r="A90" s="16" t="s">
        <v>229</v>
      </c>
      <c r="B90" s="5" t="s">
        <v>189</v>
      </c>
      <c r="C90" s="14" t="s">
        <v>216</v>
      </c>
      <c r="E90" s="5" t="s">
        <v>96</v>
      </c>
      <c r="H90" s="5" t="s">
        <v>118</v>
      </c>
    </row>
    <row r="91" spans="1:10" x14ac:dyDescent="0.25">
      <c r="A91" s="16" t="s">
        <v>230</v>
      </c>
      <c r="B91" s="5" t="s">
        <v>189</v>
      </c>
      <c r="C91" s="14" t="s">
        <v>216</v>
      </c>
      <c r="E91" s="5" t="s">
        <v>96</v>
      </c>
      <c r="H91" s="5" t="s">
        <v>118</v>
      </c>
    </row>
    <row r="92" spans="1:10" x14ac:dyDescent="0.25">
      <c r="A92" s="16" t="s">
        <v>231</v>
      </c>
      <c r="B92" s="5" t="s">
        <v>189</v>
      </c>
      <c r="C92" s="14" t="s">
        <v>216</v>
      </c>
      <c r="E92" s="5" t="s">
        <v>96</v>
      </c>
      <c r="H92" s="5" t="s">
        <v>118</v>
      </c>
    </row>
    <row r="93" spans="1:10" x14ac:dyDescent="0.25">
      <c r="A93" s="16" t="s">
        <v>232</v>
      </c>
      <c r="B93" s="5" t="s">
        <v>189</v>
      </c>
      <c r="C93" s="14" t="s">
        <v>216</v>
      </c>
      <c r="E93" s="5" t="s">
        <v>96</v>
      </c>
      <c r="H93" s="5" t="s">
        <v>118</v>
      </c>
    </row>
    <row r="94" spans="1:10" x14ac:dyDescent="0.25">
      <c r="A94" s="16" t="s">
        <v>233</v>
      </c>
      <c r="B94" s="5" t="s">
        <v>189</v>
      </c>
      <c r="C94" s="14" t="s">
        <v>216</v>
      </c>
      <c r="E94" s="5" t="s">
        <v>96</v>
      </c>
      <c r="H94" s="5" t="s">
        <v>118</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zoomScaleNormal="100" workbookViewId="0">
      <selection activeCell="B29" sqref="B29"/>
    </sheetView>
  </sheetViews>
  <sheetFormatPr defaultRowHeight="15" x14ac:dyDescent="0.25"/>
  <cols>
    <col min="1" max="1" width="103.42578125" style="17"/>
    <col min="7" max="8" width="8.5703125"/>
    <col min="14" max="1025" width="8.5703125"/>
  </cols>
  <sheetData>
    <row r="1" spans="1:16" x14ac:dyDescent="0.25">
      <c r="A1" s="18" t="s">
        <v>234</v>
      </c>
      <c r="B1" t="s">
        <v>3</v>
      </c>
      <c r="C1" t="s">
        <v>6</v>
      </c>
      <c r="D1" t="s">
        <v>9</v>
      </c>
      <c r="E1" t="s">
        <v>24</v>
      </c>
      <c r="F1" t="s">
        <v>27</v>
      </c>
      <c r="G1" t="s">
        <v>42</v>
      </c>
      <c r="I1" t="s">
        <v>12</v>
      </c>
      <c r="J1" t="s">
        <v>15</v>
      </c>
      <c r="K1" t="s">
        <v>18</v>
      </c>
      <c r="L1" t="s">
        <v>21</v>
      </c>
      <c r="M1" t="s">
        <v>30</v>
      </c>
      <c r="N1" t="s">
        <v>33</v>
      </c>
      <c r="O1" t="s">
        <v>36</v>
      </c>
      <c r="P1" t="s">
        <v>39</v>
      </c>
    </row>
    <row r="2" spans="1:16" x14ac:dyDescent="0.25">
      <c r="A2" s="19" t="s">
        <v>93</v>
      </c>
      <c r="B2">
        <v>40</v>
      </c>
      <c r="E2">
        <v>80</v>
      </c>
      <c r="F2">
        <v>85</v>
      </c>
      <c r="G2">
        <v>60</v>
      </c>
      <c r="I2">
        <v>50</v>
      </c>
      <c r="J2">
        <v>2</v>
      </c>
      <c r="K2">
        <v>25</v>
      </c>
      <c r="L2">
        <v>84</v>
      </c>
      <c r="M2">
        <v>85</v>
      </c>
      <c r="N2">
        <v>5</v>
      </c>
      <c r="O2">
        <v>20</v>
      </c>
    </row>
    <row r="3" spans="1:16" x14ac:dyDescent="0.25">
      <c r="A3" s="19" t="s">
        <v>97</v>
      </c>
      <c r="B3">
        <v>9.6</v>
      </c>
      <c r="E3">
        <v>2.9</v>
      </c>
      <c r="F3">
        <v>14</v>
      </c>
      <c r="G3">
        <v>12</v>
      </c>
      <c r="I3">
        <v>27</v>
      </c>
      <c r="J3">
        <v>2.8</v>
      </c>
      <c r="K3">
        <v>10.6</v>
      </c>
      <c r="L3">
        <v>29</v>
      </c>
      <c r="M3">
        <v>17</v>
      </c>
      <c r="N3">
        <v>12</v>
      </c>
      <c r="O3">
        <v>6</v>
      </c>
    </row>
    <row r="4" spans="1:16" x14ac:dyDescent="0.25">
      <c r="A4" s="19" t="s">
        <v>98</v>
      </c>
      <c r="B4">
        <v>20</v>
      </c>
      <c r="E4">
        <v>4</v>
      </c>
      <c r="F4">
        <v>20</v>
      </c>
      <c r="G4">
        <v>55</v>
      </c>
      <c r="I4">
        <v>55</v>
      </c>
      <c r="J4">
        <v>0.8</v>
      </c>
      <c r="K4">
        <v>13.2</v>
      </c>
      <c r="L4">
        <v>68</v>
      </c>
      <c r="M4">
        <v>60</v>
      </c>
      <c r="N4">
        <v>45</v>
      </c>
      <c r="O4">
        <v>10.5</v>
      </c>
    </row>
    <row r="5" spans="1:16" x14ac:dyDescent="0.25">
      <c r="A5" s="19" t="s">
        <v>102</v>
      </c>
      <c r="B5">
        <v>100</v>
      </c>
      <c r="E5">
        <v>25</v>
      </c>
      <c r="F5">
        <v>60</v>
      </c>
      <c r="G5">
        <v>78</v>
      </c>
      <c r="I5">
        <v>105</v>
      </c>
      <c r="J5">
        <v>7.2</v>
      </c>
      <c r="K5">
        <v>34.700000000000003</v>
      </c>
      <c r="L5">
        <v>110</v>
      </c>
      <c r="M5">
        <v>100</v>
      </c>
      <c r="N5">
        <v>70</v>
      </c>
      <c r="O5">
        <v>25</v>
      </c>
    </row>
    <row r="6" spans="1:16" x14ac:dyDescent="0.25">
      <c r="A6" s="19" t="s">
        <v>103</v>
      </c>
      <c r="B6">
        <v>40</v>
      </c>
      <c r="E6">
        <v>80</v>
      </c>
      <c r="F6">
        <v>50</v>
      </c>
      <c r="G6">
        <v>50</v>
      </c>
      <c r="I6">
        <v>20</v>
      </c>
      <c r="J6">
        <v>1</v>
      </c>
      <c r="K6">
        <v>21</v>
      </c>
      <c r="L6">
        <v>20</v>
      </c>
      <c r="M6">
        <v>55</v>
      </c>
      <c r="N6">
        <v>5</v>
      </c>
      <c r="O6">
        <v>20</v>
      </c>
    </row>
    <row r="7" spans="1:16" x14ac:dyDescent="0.25">
      <c r="A7" s="19" t="s">
        <v>104</v>
      </c>
      <c r="B7">
        <v>12</v>
      </c>
      <c r="E7">
        <v>3500</v>
      </c>
      <c r="F7">
        <v>45</v>
      </c>
      <c r="G7">
        <v>100</v>
      </c>
      <c r="I7">
        <v>17</v>
      </c>
      <c r="J7">
        <v>36</v>
      </c>
      <c r="K7">
        <v>106</v>
      </c>
      <c r="L7">
        <v>15</v>
      </c>
      <c r="M7">
        <v>75</v>
      </c>
      <c r="N7">
        <v>15</v>
      </c>
      <c r="O7">
        <v>60</v>
      </c>
    </row>
    <row r="8" spans="1:16" x14ac:dyDescent="0.25">
      <c r="A8" s="19" t="s">
        <v>105</v>
      </c>
      <c r="F8">
        <v>7.5</v>
      </c>
      <c r="I8">
        <v>10</v>
      </c>
      <c r="L8">
        <v>14</v>
      </c>
      <c r="M8">
        <v>6</v>
      </c>
      <c r="N8">
        <v>8</v>
      </c>
    </row>
    <row r="9" spans="1:16" x14ac:dyDescent="0.25">
      <c r="A9" s="19" t="s">
        <v>106</v>
      </c>
      <c r="F9">
        <v>10</v>
      </c>
      <c r="I9">
        <v>28</v>
      </c>
      <c r="L9">
        <v>25</v>
      </c>
      <c r="M9">
        <v>40</v>
      </c>
      <c r="N9">
        <v>15</v>
      </c>
    </row>
    <row r="10" spans="1:16" x14ac:dyDescent="0.25">
      <c r="A10" s="19" t="s">
        <v>107</v>
      </c>
      <c r="F10">
        <v>44</v>
      </c>
      <c r="I10">
        <v>58</v>
      </c>
      <c r="L10">
        <v>54</v>
      </c>
      <c r="M10">
        <v>60</v>
      </c>
      <c r="N10">
        <v>20</v>
      </c>
    </row>
    <row r="11" spans="1:16" x14ac:dyDescent="0.25">
      <c r="A11" s="19" t="s">
        <v>108</v>
      </c>
      <c r="F11">
        <v>50</v>
      </c>
      <c r="I11">
        <v>40</v>
      </c>
      <c r="L11">
        <v>40</v>
      </c>
      <c r="M11">
        <v>40</v>
      </c>
      <c r="N11">
        <v>5</v>
      </c>
    </row>
    <row r="12" spans="1:16" x14ac:dyDescent="0.25">
      <c r="A12" s="19" t="s">
        <v>109</v>
      </c>
      <c r="F12">
        <v>150</v>
      </c>
      <c r="I12">
        <v>153</v>
      </c>
      <c r="L12">
        <v>100</v>
      </c>
      <c r="M12">
        <v>150</v>
      </c>
      <c r="N12">
        <v>10</v>
      </c>
    </row>
    <row r="13" spans="1:16" x14ac:dyDescent="0.25">
      <c r="A13" s="19" t="s">
        <v>110</v>
      </c>
      <c r="E13">
        <v>0.5</v>
      </c>
      <c r="F13">
        <v>1.7</v>
      </c>
      <c r="G13">
        <v>1</v>
      </c>
      <c r="J13">
        <v>0.4</v>
      </c>
      <c r="L13">
        <v>5</v>
      </c>
      <c r="M13">
        <v>2</v>
      </c>
      <c r="O13">
        <v>0</v>
      </c>
    </row>
    <row r="14" spans="1:16" x14ac:dyDescent="0.25">
      <c r="A14" s="19" t="s">
        <v>111</v>
      </c>
      <c r="E14">
        <v>0</v>
      </c>
      <c r="F14">
        <v>2</v>
      </c>
      <c r="G14">
        <v>2</v>
      </c>
      <c r="J14">
        <v>0.1</v>
      </c>
      <c r="L14">
        <v>12</v>
      </c>
      <c r="M14">
        <v>4</v>
      </c>
      <c r="O14">
        <v>1</v>
      </c>
    </row>
    <row r="15" spans="1:16" x14ac:dyDescent="0.25">
      <c r="A15" s="19" t="s">
        <v>114</v>
      </c>
      <c r="E15">
        <v>1.5</v>
      </c>
      <c r="F15">
        <v>10</v>
      </c>
      <c r="G15">
        <v>5</v>
      </c>
      <c r="J15">
        <v>0.9</v>
      </c>
      <c r="L15">
        <v>27.5</v>
      </c>
      <c r="M15">
        <v>15</v>
      </c>
      <c r="O15">
        <v>3</v>
      </c>
    </row>
    <row r="16" spans="1:16" x14ac:dyDescent="0.25">
      <c r="A16" s="19" t="s">
        <v>115</v>
      </c>
      <c r="E16">
        <v>3</v>
      </c>
      <c r="F16">
        <v>30</v>
      </c>
      <c r="G16">
        <v>5</v>
      </c>
      <c r="J16">
        <v>1</v>
      </c>
      <c r="L16">
        <v>40</v>
      </c>
      <c r="M16">
        <v>20</v>
      </c>
      <c r="O16">
        <v>3</v>
      </c>
    </row>
    <row r="17" spans="1:15" x14ac:dyDescent="0.25">
      <c r="A17" s="19" t="s">
        <v>119</v>
      </c>
      <c r="E17">
        <v>1000</v>
      </c>
      <c r="F17">
        <v>1000</v>
      </c>
      <c r="G17">
        <v>25</v>
      </c>
      <c r="J17">
        <v>108</v>
      </c>
      <c r="L17">
        <v>700</v>
      </c>
      <c r="M17">
        <v>300</v>
      </c>
      <c r="O17">
        <v>40</v>
      </c>
    </row>
    <row r="18" spans="1:15" x14ac:dyDescent="0.25">
      <c r="A18" s="19" t="s">
        <v>120</v>
      </c>
      <c r="E18">
        <v>3.5</v>
      </c>
      <c r="F18">
        <v>13</v>
      </c>
      <c r="M18">
        <v>7</v>
      </c>
    </row>
    <row r="19" spans="1:15" x14ac:dyDescent="0.25">
      <c r="A19" s="19" t="s">
        <v>124</v>
      </c>
      <c r="E19">
        <v>25</v>
      </c>
      <c r="F19">
        <v>55</v>
      </c>
      <c r="M19">
        <v>45</v>
      </c>
    </row>
    <row r="20" spans="1:15" x14ac:dyDescent="0.25">
      <c r="A20" s="19" t="s">
        <v>126</v>
      </c>
      <c r="E20">
        <v>100</v>
      </c>
      <c r="F20">
        <v>5</v>
      </c>
      <c r="M20">
        <v>15</v>
      </c>
    </row>
    <row r="21" spans="1:15" x14ac:dyDescent="0.25">
      <c r="A21" s="19" t="s">
        <v>128</v>
      </c>
      <c r="F21">
        <v>33.35</v>
      </c>
      <c r="I21">
        <v>47.36</v>
      </c>
      <c r="M21">
        <v>33.35</v>
      </c>
    </row>
    <row r="22" spans="1:15" x14ac:dyDescent="0.25">
      <c r="A22" s="19" t="s">
        <v>130</v>
      </c>
      <c r="F22">
        <v>9</v>
      </c>
      <c r="I22">
        <v>20.6</v>
      </c>
      <c r="M22">
        <v>9</v>
      </c>
    </row>
    <row r="23" spans="1:15" x14ac:dyDescent="0.25">
      <c r="A23" s="19" t="s">
        <v>133</v>
      </c>
      <c r="F23">
        <v>50</v>
      </c>
      <c r="I23">
        <v>71</v>
      </c>
      <c r="M23">
        <v>50</v>
      </c>
    </row>
    <row r="24" spans="1:15" x14ac:dyDescent="0.25">
      <c r="A24" s="19" t="s">
        <v>136</v>
      </c>
      <c r="F24">
        <v>0.5071</v>
      </c>
      <c r="I24">
        <v>1.4315199999999999</v>
      </c>
      <c r="M24">
        <v>0.10142</v>
      </c>
    </row>
    <row r="25" spans="1:15" x14ac:dyDescent="0.25">
      <c r="A25" s="19" t="s">
        <v>140</v>
      </c>
      <c r="F25">
        <v>5</v>
      </c>
      <c r="I25">
        <v>7</v>
      </c>
      <c r="M25">
        <v>1</v>
      </c>
    </row>
    <row r="26" spans="1:15" x14ac:dyDescent="0.25">
      <c r="A26" s="19" t="s">
        <v>144</v>
      </c>
      <c r="E26">
        <v>3.5</v>
      </c>
      <c r="F26">
        <v>11</v>
      </c>
      <c r="G26">
        <v>12</v>
      </c>
      <c r="I26">
        <v>20.6</v>
      </c>
      <c r="L26">
        <v>11.3</v>
      </c>
      <c r="M26">
        <v>7</v>
      </c>
      <c r="O26">
        <v>5</v>
      </c>
    </row>
    <row r="27" spans="1:15" x14ac:dyDescent="0.25">
      <c r="A27" s="19" t="s">
        <v>147</v>
      </c>
      <c r="E27">
        <v>20</v>
      </c>
      <c r="F27">
        <v>50</v>
      </c>
      <c r="G27">
        <v>70</v>
      </c>
      <c r="I27">
        <v>65</v>
      </c>
      <c r="L27">
        <v>51.3</v>
      </c>
      <c r="M27">
        <v>40</v>
      </c>
      <c r="O27">
        <v>20</v>
      </c>
    </row>
    <row r="28" spans="1:15" x14ac:dyDescent="0.25">
      <c r="A28" s="19" t="s">
        <v>149</v>
      </c>
      <c r="E28">
        <v>150</v>
      </c>
      <c r="F28">
        <v>10</v>
      </c>
      <c r="G28">
        <v>3</v>
      </c>
      <c r="I28">
        <v>7</v>
      </c>
      <c r="L28">
        <v>5</v>
      </c>
      <c r="M28">
        <v>15</v>
      </c>
      <c r="O28">
        <v>4</v>
      </c>
    </row>
    <row r="29" spans="1:15" x14ac:dyDescent="0.25">
      <c r="A29" s="19" t="s">
        <v>151</v>
      </c>
      <c r="B29">
        <v>9</v>
      </c>
      <c r="E29">
        <v>3.5</v>
      </c>
      <c r="F29">
        <v>11</v>
      </c>
      <c r="G29">
        <v>10</v>
      </c>
      <c r="I29">
        <v>20.6</v>
      </c>
      <c r="L29">
        <v>11.3</v>
      </c>
      <c r="M29">
        <v>7</v>
      </c>
      <c r="O29">
        <v>5</v>
      </c>
    </row>
    <row r="30" spans="1:15" x14ac:dyDescent="0.25">
      <c r="A30" s="19" t="s">
        <v>154</v>
      </c>
      <c r="B30">
        <v>60</v>
      </c>
      <c r="E30">
        <v>15</v>
      </c>
      <c r="F30">
        <v>40</v>
      </c>
      <c r="G30">
        <v>60</v>
      </c>
      <c r="I30">
        <v>50</v>
      </c>
      <c r="L30">
        <v>26</v>
      </c>
      <c r="M30">
        <v>20</v>
      </c>
      <c r="O30">
        <v>15</v>
      </c>
    </row>
    <row r="31" spans="1:15" x14ac:dyDescent="0.25">
      <c r="A31" s="19" t="s">
        <v>156</v>
      </c>
      <c r="B31">
        <v>3</v>
      </c>
      <c r="E31">
        <v>150</v>
      </c>
      <c r="F31">
        <v>5</v>
      </c>
      <c r="G31">
        <v>3</v>
      </c>
      <c r="I31">
        <v>7</v>
      </c>
      <c r="L31">
        <v>60</v>
      </c>
      <c r="M31">
        <v>15</v>
      </c>
      <c r="O31">
        <v>3</v>
      </c>
    </row>
    <row r="32" spans="1:15" x14ac:dyDescent="0.25">
      <c r="A32" s="19" t="s">
        <v>158</v>
      </c>
      <c r="E32">
        <v>4</v>
      </c>
      <c r="F32">
        <v>15</v>
      </c>
      <c r="I32">
        <v>58</v>
      </c>
      <c r="L32">
        <v>50</v>
      </c>
    </row>
    <row r="33" spans="1:16" x14ac:dyDescent="0.25">
      <c r="A33" s="19" t="s">
        <v>159</v>
      </c>
      <c r="E33">
        <v>0</v>
      </c>
      <c r="F33">
        <v>5</v>
      </c>
      <c r="I33">
        <v>28</v>
      </c>
      <c r="L33">
        <v>5</v>
      </c>
    </row>
    <row r="34" spans="1:16" x14ac:dyDescent="0.25">
      <c r="A34" s="19" t="s">
        <v>160</v>
      </c>
      <c r="B34">
        <v>2.2000000000000002</v>
      </c>
      <c r="C34">
        <v>5</v>
      </c>
      <c r="D34">
        <v>3</v>
      </c>
      <c r="E34">
        <v>5</v>
      </c>
      <c r="F34">
        <v>6</v>
      </c>
      <c r="G34">
        <v>5</v>
      </c>
      <c r="I34">
        <v>5</v>
      </c>
      <c r="J34">
        <v>1.7</v>
      </c>
      <c r="K34">
        <v>3.9</v>
      </c>
      <c r="L34">
        <v>3.1</v>
      </c>
      <c r="M34">
        <v>10</v>
      </c>
      <c r="N34">
        <v>10</v>
      </c>
      <c r="O34">
        <v>3.5</v>
      </c>
    </row>
    <row r="35" spans="1:16" x14ac:dyDescent="0.25">
      <c r="A35" s="19" t="s">
        <v>167</v>
      </c>
      <c r="B35">
        <v>21.6</v>
      </c>
      <c r="C35">
        <v>70</v>
      </c>
      <c r="D35">
        <v>2</v>
      </c>
      <c r="E35">
        <v>10</v>
      </c>
      <c r="F35">
        <v>30</v>
      </c>
      <c r="G35">
        <v>80</v>
      </c>
      <c r="I35">
        <v>60</v>
      </c>
      <c r="J35">
        <v>40</v>
      </c>
      <c r="K35">
        <v>33</v>
      </c>
      <c r="L35">
        <v>8</v>
      </c>
      <c r="M35">
        <v>25</v>
      </c>
      <c r="N35">
        <v>10</v>
      </c>
      <c r="O35">
        <v>85</v>
      </c>
    </row>
    <row r="36" spans="1:16" x14ac:dyDescent="0.25">
      <c r="A36" s="19" t="s">
        <v>168</v>
      </c>
      <c r="B36">
        <v>85</v>
      </c>
      <c r="C36">
        <v>85</v>
      </c>
      <c r="D36">
        <v>100</v>
      </c>
      <c r="E36">
        <v>90</v>
      </c>
      <c r="F36">
        <v>85</v>
      </c>
      <c r="G36">
        <v>90</v>
      </c>
      <c r="I36">
        <v>90</v>
      </c>
      <c r="J36">
        <v>93</v>
      </c>
      <c r="K36">
        <v>80</v>
      </c>
      <c r="L36">
        <v>90</v>
      </c>
      <c r="M36">
        <v>85</v>
      </c>
      <c r="N36">
        <v>80</v>
      </c>
      <c r="O36">
        <v>90</v>
      </c>
    </row>
    <row r="37" spans="1:16" x14ac:dyDescent="0.25">
      <c r="A37" s="19" t="s">
        <v>235</v>
      </c>
    </row>
    <row r="38" spans="1:16" x14ac:dyDescent="0.25">
      <c r="A38" s="19" t="s">
        <v>169</v>
      </c>
      <c r="B38">
        <v>0.3</v>
      </c>
      <c r="C38">
        <v>2</v>
      </c>
      <c r="E38">
        <v>1</v>
      </c>
      <c r="M38">
        <v>2.5</v>
      </c>
      <c r="N38">
        <v>4</v>
      </c>
      <c r="O38">
        <v>5</v>
      </c>
    </row>
    <row r="39" spans="1:16" x14ac:dyDescent="0.25">
      <c r="A39" s="19" t="s">
        <v>170</v>
      </c>
      <c r="B39">
        <v>1.2</v>
      </c>
      <c r="C39">
        <v>5</v>
      </c>
      <c r="E39">
        <v>20</v>
      </c>
      <c r="M39">
        <v>20</v>
      </c>
      <c r="N39">
        <v>15</v>
      </c>
      <c r="O39">
        <v>30</v>
      </c>
    </row>
    <row r="40" spans="1:16" x14ac:dyDescent="0.25">
      <c r="A40" s="19" t="s">
        <v>171</v>
      </c>
      <c r="B40">
        <v>95</v>
      </c>
      <c r="C40">
        <v>85</v>
      </c>
      <c r="E40">
        <v>90</v>
      </c>
      <c r="M40">
        <v>85</v>
      </c>
      <c r="N40">
        <v>80</v>
      </c>
      <c r="O40">
        <v>90</v>
      </c>
    </row>
    <row r="41" spans="1:16" x14ac:dyDescent="0.25">
      <c r="A41" s="19" t="s">
        <v>236</v>
      </c>
    </row>
    <row r="42" spans="1:16" x14ac:dyDescent="0.25">
      <c r="A42" s="19" t="s">
        <v>172</v>
      </c>
      <c r="B42">
        <v>0.9</v>
      </c>
      <c r="D42">
        <v>2</v>
      </c>
      <c r="E42">
        <v>1</v>
      </c>
      <c r="F42">
        <v>2.5</v>
      </c>
      <c r="G42">
        <v>2</v>
      </c>
      <c r="I42">
        <v>1</v>
      </c>
      <c r="J42">
        <v>1</v>
      </c>
      <c r="K42">
        <v>1.5</v>
      </c>
      <c r="L42">
        <v>0.5</v>
      </c>
      <c r="M42">
        <v>1.5</v>
      </c>
      <c r="N42">
        <v>1.5</v>
      </c>
      <c r="O42">
        <v>1</v>
      </c>
      <c r="P42">
        <v>6</v>
      </c>
    </row>
    <row r="43" spans="1:16" x14ac:dyDescent="0.25">
      <c r="A43" s="19" t="s">
        <v>174</v>
      </c>
      <c r="B43">
        <v>0.1</v>
      </c>
      <c r="D43">
        <v>1</v>
      </c>
      <c r="E43">
        <v>0.01</v>
      </c>
      <c r="F43">
        <v>0.4</v>
      </c>
      <c r="G43">
        <v>0.1</v>
      </c>
      <c r="I43">
        <v>0.75</v>
      </c>
      <c r="J43">
        <v>0.2</v>
      </c>
      <c r="K43">
        <v>0.5</v>
      </c>
      <c r="L43">
        <v>0.05</v>
      </c>
      <c r="M43">
        <v>0.05</v>
      </c>
      <c r="N43">
        <v>0.3</v>
      </c>
      <c r="O43">
        <v>0.1</v>
      </c>
      <c r="P43">
        <v>4</v>
      </c>
    </row>
    <row r="44" spans="1:16" x14ac:dyDescent="0.25">
      <c r="A44" s="19" t="s">
        <v>175</v>
      </c>
      <c r="B44">
        <v>0.7</v>
      </c>
      <c r="D44">
        <v>90</v>
      </c>
      <c r="E44">
        <v>2</v>
      </c>
      <c r="F44">
        <v>30</v>
      </c>
      <c r="G44">
        <v>20</v>
      </c>
      <c r="I44">
        <v>40</v>
      </c>
      <c r="J44">
        <v>20</v>
      </c>
      <c r="K44">
        <v>6</v>
      </c>
      <c r="L44">
        <v>6</v>
      </c>
      <c r="M44">
        <v>10</v>
      </c>
      <c r="N44">
        <v>95</v>
      </c>
      <c r="O44">
        <v>10</v>
      </c>
      <c r="P44">
        <v>100</v>
      </c>
    </row>
    <row r="45" spans="1:16" x14ac:dyDescent="0.25">
      <c r="A45" s="19" t="s">
        <v>176</v>
      </c>
      <c r="B45">
        <v>95</v>
      </c>
      <c r="D45">
        <v>85</v>
      </c>
      <c r="E45">
        <v>90</v>
      </c>
      <c r="F45">
        <v>80</v>
      </c>
      <c r="G45">
        <v>60</v>
      </c>
      <c r="I45">
        <v>75</v>
      </c>
      <c r="J45">
        <v>90</v>
      </c>
      <c r="K45">
        <v>80</v>
      </c>
      <c r="L45">
        <v>80</v>
      </c>
      <c r="M45">
        <v>75</v>
      </c>
      <c r="N45">
        <v>80</v>
      </c>
      <c r="O45">
        <v>80</v>
      </c>
      <c r="P45">
        <v>65</v>
      </c>
    </row>
    <row r="46" spans="1:16" x14ac:dyDescent="0.25">
      <c r="A46" s="19" t="s">
        <v>177</v>
      </c>
      <c r="B46">
        <v>0.9</v>
      </c>
      <c r="D46">
        <v>1</v>
      </c>
      <c r="E46">
        <v>0.5</v>
      </c>
      <c r="G46">
        <v>1</v>
      </c>
      <c r="K46">
        <v>1.5</v>
      </c>
      <c r="N46">
        <v>1.5</v>
      </c>
    </row>
    <row r="47" spans="1:16" x14ac:dyDescent="0.25">
      <c r="A47" s="19" t="s">
        <v>178</v>
      </c>
      <c r="B47">
        <v>0.1</v>
      </c>
      <c r="D47">
        <v>0.01</v>
      </c>
      <c r="E47">
        <v>0.02</v>
      </c>
      <c r="G47">
        <v>0.1</v>
      </c>
      <c r="K47">
        <v>0.1</v>
      </c>
      <c r="N47">
        <v>0.05</v>
      </c>
    </row>
    <row r="48" spans="1:16" x14ac:dyDescent="0.25">
      <c r="A48" s="19" t="s">
        <v>179</v>
      </c>
      <c r="B48">
        <v>0.2</v>
      </c>
      <c r="D48">
        <v>8</v>
      </c>
      <c r="E48">
        <v>5</v>
      </c>
      <c r="G48">
        <v>20</v>
      </c>
      <c r="K48">
        <v>1</v>
      </c>
      <c r="N48">
        <v>65</v>
      </c>
    </row>
    <row r="49" spans="1:14" x14ac:dyDescent="0.25">
      <c r="A49" s="19" t="s">
        <v>180</v>
      </c>
      <c r="B49">
        <v>85</v>
      </c>
      <c r="D49">
        <v>70</v>
      </c>
      <c r="E49">
        <v>90</v>
      </c>
      <c r="G49">
        <v>60</v>
      </c>
      <c r="K49">
        <v>75</v>
      </c>
      <c r="N49">
        <v>80</v>
      </c>
    </row>
    <row r="50" spans="1:14" x14ac:dyDescent="0.25">
      <c r="A50" s="19" t="s">
        <v>181</v>
      </c>
      <c r="B50">
        <v>4</v>
      </c>
      <c r="C50">
        <v>1</v>
      </c>
      <c r="E50">
        <v>0.5</v>
      </c>
      <c r="F50">
        <v>1</v>
      </c>
      <c r="G50">
        <v>0.5</v>
      </c>
      <c r="I50">
        <v>2</v>
      </c>
      <c r="J50">
        <v>0.2</v>
      </c>
      <c r="K50">
        <v>1</v>
      </c>
      <c r="L50">
        <v>3</v>
      </c>
      <c r="M50">
        <v>1</v>
      </c>
      <c r="N50">
        <v>0.5</v>
      </c>
    </row>
    <row r="51" spans="1:14" x14ac:dyDescent="0.25">
      <c r="A51" s="19" t="s">
        <v>183</v>
      </c>
      <c r="B51">
        <v>70</v>
      </c>
      <c r="C51">
        <v>50</v>
      </c>
      <c r="E51">
        <v>30</v>
      </c>
      <c r="F51">
        <v>40</v>
      </c>
      <c r="G51">
        <v>15</v>
      </c>
      <c r="I51">
        <v>2</v>
      </c>
      <c r="J51">
        <v>10</v>
      </c>
      <c r="K51">
        <v>30</v>
      </c>
      <c r="L51">
        <v>80</v>
      </c>
      <c r="M51">
        <v>25</v>
      </c>
      <c r="N51">
        <v>15</v>
      </c>
    </row>
    <row r="52" spans="1:14" x14ac:dyDescent="0.25">
      <c r="A52" s="19" t="s">
        <v>184</v>
      </c>
      <c r="B52">
        <v>2</v>
      </c>
      <c r="C52">
        <v>1</v>
      </c>
      <c r="E52">
        <v>0.5</v>
      </c>
      <c r="F52">
        <v>1</v>
      </c>
      <c r="G52">
        <v>0.3</v>
      </c>
      <c r="I52">
        <v>1.2</v>
      </c>
      <c r="J52">
        <v>0.2</v>
      </c>
      <c r="K52">
        <v>0.8</v>
      </c>
      <c r="L52">
        <v>4.2</v>
      </c>
      <c r="M52">
        <v>0.7</v>
      </c>
      <c r="N52">
        <v>0.14000000000000001</v>
      </c>
    </row>
    <row r="53" spans="1:14" x14ac:dyDescent="0.25">
      <c r="A53" s="19" t="s">
        <v>185</v>
      </c>
      <c r="B53">
        <v>1.5</v>
      </c>
      <c r="C53">
        <v>1</v>
      </c>
      <c r="E53">
        <v>0.2</v>
      </c>
      <c r="F53">
        <v>0.5</v>
      </c>
      <c r="G53">
        <v>0.4</v>
      </c>
      <c r="I53">
        <v>1.4</v>
      </c>
      <c r="J53">
        <v>0.4</v>
      </c>
      <c r="K53">
        <v>0.5</v>
      </c>
      <c r="L53">
        <v>3.3</v>
      </c>
      <c r="M53">
        <v>0.4</v>
      </c>
      <c r="N53">
        <v>0.16</v>
      </c>
    </row>
    <row r="54" spans="1:14" x14ac:dyDescent="0.25">
      <c r="A54" s="19" t="s">
        <v>186</v>
      </c>
      <c r="B54">
        <v>1</v>
      </c>
      <c r="C54">
        <v>0.5</v>
      </c>
      <c r="E54">
        <v>0.1</v>
      </c>
      <c r="F54">
        <v>0.3</v>
      </c>
      <c r="G54">
        <v>0.02</v>
      </c>
      <c r="I54">
        <v>0.5</v>
      </c>
      <c r="J54">
        <v>0.2</v>
      </c>
      <c r="K54">
        <v>0.4</v>
      </c>
      <c r="L54">
        <v>0.8</v>
      </c>
      <c r="M54">
        <v>0.02</v>
      </c>
      <c r="N54">
        <v>0.1</v>
      </c>
    </row>
    <row r="55" spans="1:14" x14ac:dyDescent="0.25">
      <c r="A55" s="19" t="s">
        <v>237</v>
      </c>
      <c r="B55">
        <v>6</v>
      </c>
      <c r="C55">
        <v>0</v>
      </c>
      <c r="E55">
        <v>1</v>
      </c>
      <c r="F55">
        <v>1.2</v>
      </c>
      <c r="G55">
        <v>0.5</v>
      </c>
      <c r="I55">
        <v>4</v>
      </c>
      <c r="J55">
        <v>0</v>
      </c>
      <c r="K55">
        <v>0.4</v>
      </c>
      <c r="L55">
        <v>4</v>
      </c>
      <c r="M55">
        <v>1.8</v>
      </c>
      <c r="N55">
        <v>0.2</v>
      </c>
    </row>
    <row r="56" spans="1:14" x14ac:dyDescent="0.25">
      <c r="A56" s="19" t="s">
        <v>238</v>
      </c>
      <c r="B56">
        <v>12</v>
      </c>
      <c r="C56">
        <v>0</v>
      </c>
      <c r="E56">
        <v>0</v>
      </c>
      <c r="F56">
        <v>0.5</v>
      </c>
      <c r="G56">
        <v>0</v>
      </c>
      <c r="I56">
        <v>2</v>
      </c>
      <c r="J56">
        <v>0</v>
      </c>
      <c r="K56">
        <v>0</v>
      </c>
      <c r="L56">
        <v>1</v>
      </c>
      <c r="M56">
        <v>1.8</v>
      </c>
      <c r="N56">
        <v>0.1</v>
      </c>
    </row>
    <row r="57" spans="1:14" x14ac:dyDescent="0.25">
      <c r="A57" s="19" t="s">
        <v>239</v>
      </c>
      <c r="B57">
        <v>0</v>
      </c>
      <c r="C57">
        <v>0</v>
      </c>
      <c r="E57">
        <v>0</v>
      </c>
      <c r="F57">
        <v>0.5</v>
      </c>
      <c r="G57">
        <v>0</v>
      </c>
      <c r="I57">
        <v>0</v>
      </c>
      <c r="J57">
        <v>0</v>
      </c>
      <c r="K57">
        <v>0</v>
      </c>
      <c r="L57">
        <v>6</v>
      </c>
      <c r="M57">
        <v>0</v>
      </c>
      <c r="N57">
        <v>0</v>
      </c>
    </row>
    <row r="58" spans="1:14" x14ac:dyDescent="0.25">
      <c r="A58" s="19" t="s">
        <v>240</v>
      </c>
      <c r="B58">
        <v>5</v>
      </c>
      <c r="E58">
        <v>0.5</v>
      </c>
      <c r="F58">
        <v>0.75</v>
      </c>
      <c r="I58">
        <v>1.6</v>
      </c>
      <c r="K58">
        <v>0.5</v>
      </c>
      <c r="L58">
        <v>2</v>
      </c>
      <c r="M58">
        <v>0.5</v>
      </c>
    </row>
    <row r="59" spans="1:14" x14ac:dyDescent="0.25">
      <c r="A59" s="19" t="s">
        <v>241</v>
      </c>
      <c r="B59">
        <v>11</v>
      </c>
      <c r="E59">
        <v>0</v>
      </c>
      <c r="F59">
        <v>0.3</v>
      </c>
      <c r="I59">
        <v>1</v>
      </c>
      <c r="K59">
        <v>0</v>
      </c>
      <c r="L59">
        <v>0.5</v>
      </c>
      <c r="M59">
        <v>0</v>
      </c>
    </row>
    <row r="60" spans="1:14" x14ac:dyDescent="0.25">
      <c r="A60" s="19" t="s">
        <v>242</v>
      </c>
      <c r="B60">
        <v>0</v>
      </c>
      <c r="E60">
        <v>0</v>
      </c>
      <c r="F60">
        <v>0</v>
      </c>
      <c r="I60">
        <v>0</v>
      </c>
      <c r="K60">
        <v>0</v>
      </c>
      <c r="L60">
        <v>0.5</v>
      </c>
      <c r="M60">
        <v>0</v>
      </c>
    </row>
    <row r="61" spans="1:14" x14ac:dyDescent="0.25">
      <c r="A61" s="19" t="s">
        <v>196</v>
      </c>
      <c r="B61">
        <v>9.6</v>
      </c>
      <c r="E61">
        <v>3.5</v>
      </c>
      <c r="I61">
        <v>15</v>
      </c>
    </row>
    <row r="62" spans="1:14" x14ac:dyDescent="0.25">
      <c r="A62" s="19" t="s">
        <v>197</v>
      </c>
      <c r="B62">
        <v>0.4</v>
      </c>
      <c r="E62">
        <v>2</v>
      </c>
      <c r="I62">
        <v>3</v>
      </c>
    </row>
    <row r="63" spans="1:14" x14ac:dyDescent="0.25">
      <c r="A63" s="19" t="s">
        <v>198</v>
      </c>
      <c r="B63">
        <v>115</v>
      </c>
      <c r="E63">
        <v>50</v>
      </c>
      <c r="I63">
        <v>5</v>
      </c>
    </row>
    <row r="64" spans="1:14" x14ac:dyDescent="0.25">
      <c r="A64" s="19" t="s">
        <v>199</v>
      </c>
      <c r="B64">
        <v>9.6</v>
      </c>
      <c r="E64">
        <v>3.5</v>
      </c>
      <c r="F64">
        <v>10</v>
      </c>
      <c r="G64">
        <v>10</v>
      </c>
      <c r="I64">
        <v>15</v>
      </c>
      <c r="M64">
        <v>10</v>
      </c>
    </row>
    <row r="65" spans="1:16" x14ac:dyDescent="0.25">
      <c r="A65" s="19" t="s">
        <v>200</v>
      </c>
      <c r="B65">
        <v>0.4</v>
      </c>
      <c r="E65">
        <v>2</v>
      </c>
      <c r="F65">
        <v>1</v>
      </c>
      <c r="G65">
        <v>1</v>
      </c>
      <c r="I65">
        <v>3</v>
      </c>
      <c r="M65">
        <v>0.5</v>
      </c>
    </row>
    <row r="66" spans="1:16" x14ac:dyDescent="0.25">
      <c r="A66" s="19" t="s">
        <v>201</v>
      </c>
      <c r="B66">
        <v>115</v>
      </c>
      <c r="E66">
        <v>50</v>
      </c>
      <c r="F66">
        <v>5</v>
      </c>
      <c r="G66">
        <v>3</v>
      </c>
      <c r="I66">
        <v>5</v>
      </c>
      <c r="M66">
        <v>80</v>
      </c>
    </row>
    <row r="67" spans="1:16" x14ac:dyDescent="0.25">
      <c r="A67" s="19" t="s">
        <v>202</v>
      </c>
    </row>
    <row r="68" spans="1:16" x14ac:dyDescent="0.25">
      <c r="A68" s="19" t="s">
        <v>203</v>
      </c>
    </row>
    <row r="69" spans="1:16" x14ac:dyDescent="0.25">
      <c r="A69" s="19" t="s">
        <v>204</v>
      </c>
    </row>
    <row r="70" spans="1:16" x14ac:dyDescent="0.25">
      <c r="A70" s="19" t="s">
        <v>205</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9" t="s">
        <v>206</v>
      </c>
      <c r="B71">
        <v>0</v>
      </c>
      <c r="C71">
        <v>0</v>
      </c>
      <c r="D71">
        <v>0</v>
      </c>
      <c r="E71">
        <v>0</v>
      </c>
      <c r="F71">
        <v>0</v>
      </c>
      <c r="G71">
        <v>0</v>
      </c>
      <c r="I71">
        <v>0</v>
      </c>
      <c r="J71">
        <v>0</v>
      </c>
      <c r="K71">
        <v>0</v>
      </c>
      <c r="L71">
        <v>0</v>
      </c>
      <c r="M71">
        <v>0</v>
      </c>
      <c r="N71">
        <v>0</v>
      </c>
      <c r="O71">
        <v>0</v>
      </c>
      <c r="P71">
        <v>0</v>
      </c>
    </row>
    <row r="72" spans="1:16" ht="16.5" customHeight="1" x14ac:dyDescent="0.25">
      <c r="A72" s="19" t="s">
        <v>207</v>
      </c>
      <c r="B72">
        <v>0</v>
      </c>
      <c r="C72">
        <v>0</v>
      </c>
      <c r="D72">
        <v>0</v>
      </c>
      <c r="E72">
        <v>0</v>
      </c>
      <c r="F72">
        <v>0</v>
      </c>
      <c r="G72">
        <v>0</v>
      </c>
      <c r="I72">
        <v>0</v>
      </c>
      <c r="J72">
        <v>0</v>
      </c>
      <c r="K72">
        <v>0</v>
      </c>
      <c r="L72">
        <v>0</v>
      </c>
      <c r="M72">
        <v>0</v>
      </c>
      <c r="N72">
        <v>0</v>
      </c>
      <c r="O72">
        <v>0</v>
      </c>
      <c r="P72">
        <v>0</v>
      </c>
    </row>
    <row r="73" spans="1:16" x14ac:dyDescent="0.25">
      <c r="A73" s="19" t="s">
        <v>208</v>
      </c>
      <c r="F73">
        <v>90</v>
      </c>
      <c r="I73">
        <v>30</v>
      </c>
      <c r="M73">
        <v>93</v>
      </c>
      <c r="O73">
        <v>33</v>
      </c>
    </row>
    <row r="74" spans="1:16" x14ac:dyDescent="0.25">
      <c r="A74" s="19" t="s">
        <v>209</v>
      </c>
      <c r="C74">
        <v>100</v>
      </c>
      <c r="K74">
        <v>95</v>
      </c>
      <c r="L74">
        <v>100</v>
      </c>
      <c r="N74">
        <v>2</v>
      </c>
      <c r="O74">
        <v>33</v>
      </c>
    </row>
    <row r="75" spans="1:16" x14ac:dyDescent="0.25">
      <c r="A75" s="19" t="s">
        <v>210</v>
      </c>
      <c r="D75">
        <v>100</v>
      </c>
      <c r="I75">
        <v>20</v>
      </c>
      <c r="J75">
        <v>50</v>
      </c>
      <c r="K75">
        <v>5</v>
      </c>
      <c r="N75">
        <v>95</v>
      </c>
      <c r="P75">
        <v>100</v>
      </c>
    </row>
    <row r="76" spans="1:16" x14ac:dyDescent="0.25">
      <c r="A76" s="19" t="s">
        <v>211</v>
      </c>
      <c r="B76" s="2">
        <v>50</v>
      </c>
      <c r="F76">
        <v>10</v>
      </c>
      <c r="G76">
        <v>40</v>
      </c>
      <c r="I76">
        <v>25</v>
      </c>
      <c r="M76">
        <v>3</v>
      </c>
      <c r="N76">
        <v>3</v>
      </c>
      <c r="O76">
        <v>34</v>
      </c>
    </row>
    <row r="77" spans="1:16" x14ac:dyDescent="0.25">
      <c r="A77" s="19" t="s">
        <v>212</v>
      </c>
      <c r="B77" s="2">
        <v>50</v>
      </c>
      <c r="E77">
        <v>100</v>
      </c>
      <c r="I77">
        <v>25</v>
      </c>
      <c r="J77">
        <v>50</v>
      </c>
      <c r="M77">
        <v>2</v>
      </c>
    </row>
    <row r="78" spans="1:16" x14ac:dyDescent="0.25">
      <c r="A78" s="19" t="s">
        <v>213</v>
      </c>
      <c r="G78">
        <v>60</v>
      </c>
    </row>
    <row r="79" spans="1:16" x14ac:dyDescent="0.25">
      <c r="A79" s="19" t="s">
        <v>214</v>
      </c>
      <c r="M79">
        <v>5</v>
      </c>
    </row>
    <row r="80" spans="1:16" x14ac:dyDescent="0.25">
      <c r="A80" s="19" t="s">
        <v>215</v>
      </c>
      <c r="E80">
        <v>2</v>
      </c>
    </row>
    <row r="81" spans="1:16" x14ac:dyDescent="0.25">
      <c r="A81" s="19" t="s">
        <v>219</v>
      </c>
      <c r="E81">
        <v>5</v>
      </c>
    </row>
    <row r="82" spans="1:16" x14ac:dyDescent="0.25">
      <c r="A82" s="19" t="s">
        <v>243</v>
      </c>
    </row>
    <row r="83" spans="1:16" x14ac:dyDescent="0.25">
      <c r="A83" s="19" t="s">
        <v>220</v>
      </c>
      <c r="B83">
        <v>0.2</v>
      </c>
      <c r="C83">
        <v>1</v>
      </c>
      <c r="D83">
        <v>2.5</v>
      </c>
      <c r="E83">
        <v>1</v>
      </c>
      <c r="F83">
        <v>1.5</v>
      </c>
      <c r="G83">
        <v>2</v>
      </c>
      <c r="I83">
        <v>0.7</v>
      </c>
      <c r="J83">
        <v>0.2</v>
      </c>
      <c r="K83">
        <v>1.2</v>
      </c>
      <c r="L83">
        <v>1.8</v>
      </c>
      <c r="M83">
        <v>2</v>
      </c>
      <c r="N83">
        <v>0.5</v>
      </c>
      <c r="O83">
        <v>2</v>
      </c>
      <c r="P83">
        <v>1.5</v>
      </c>
    </row>
    <row r="84" spans="1:16" x14ac:dyDescent="0.25">
      <c r="A84" s="19" t="s">
        <v>221</v>
      </c>
      <c r="B84">
        <v>70</v>
      </c>
      <c r="C84">
        <v>60</v>
      </c>
      <c r="D84">
        <v>5</v>
      </c>
      <c r="E84">
        <v>15</v>
      </c>
      <c r="F84">
        <v>90</v>
      </c>
      <c r="G84">
        <v>70</v>
      </c>
      <c r="I84">
        <v>90</v>
      </c>
      <c r="J84">
        <v>10</v>
      </c>
      <c r="K84">
        <v>34</v>
      </c>
      <c r="L84">
        <v>98</v>
      </c>
      <c r="M84">
        <v>90</v>
      </c>
      <c r="N84">
        <v>90</v>
      </c>
      <c r="O84">
        <v>50</v>
      </c>
      <c r="P84">
        <v>90</v>
      </c>
    </row>
    <row r="85" spans="1:16" x14ac:dyDescent="0.25">
      <c r="A85" s="19" t="s">
        <v>244</v>
      </c>
    </row>
    <row r="86" spans="1:16" x14ac:dyDescent="0.25">
      <c r="A86" s="19" t="s">
        <v>222</v>
      </c>
      <c r="E86">
        <v>2.5</v>
      </c>
      <c r="F86">
        <v>1</v>
      </c>
      <c r="I86">
        <v>0.2</v>
      </c>
      <c r="O86">
        <v>2</v>
      </c>
    </row>
    <row r="87" spans="1:16" x14ac:dyDescent="0.25">
      <c r="A87" s="19" t="s">
        <v>223</v>
      </c>
      <c r="E87">
        <v>80</v>
      </c>
      <c r="F87">
        <v>5</v>
      </c>
      <c r="I87">
        <v>1.5</v>
      </c>
      <c r="O87">
        <v>5</v>
      </c>
    </row>
    <row r="88" spans="1:16" x14ac:dyDescent="0.25">
      <c r="A88" s="19" t="s">
        <v>245</v>
      </c>
    </row>
    <row r="89" spans="1:16" x14ac:dyDescent="0.25">
      <c r="A89" s="19" t="s">
        <v>224</v>
      </c>
      <c r="C89">
        <v>0.2</v>
      </c>
      <c r="E89">
        <v>2</v>
      </c>
      <c r="O89">
        <v>5</v>
      </c>
      <c r="P89">
        <v>6</v>
      </c>
    </row>
    <row r="90" spans="1:16" x14ac:dyDescent="0.25">
      <c r="A90" s="19" t="s">
        <v>225</v>
      </c>
      <c r="C90">
        <v>60</v>
      </c>
      <c r="E90">
        <v>90</v>
      </c>
      <c r="O90">
        <v>100</v>
      </c>
      <c r="P90">
        <v>50</v>
      </c>
    </row>
    <row r="91" spans="1:16" x14ac:dyDescent="0.25">
      <c r="A91" s="19" t="s">
        <v>246</v>
      </c>
    </row>
    <row r="92" spans="1:16" x14ac:dyDescent="0.25">
      <c r="A92" s="19" t="s">
        <v>226</v>
      </c>
      <c r="B92">
        <v>0.5</v>
      </c>
      <c r="C92">
        <v>0.4</v>
      </c>
      <c r="D92">
        <v>0.2</v>
      </c>
      <c r="E92">
        <v>4</v>
      </c>
      <c r="F92">
        <v>1</v>
      </c>
      <c r="G92">
        <v>1.5</v>
      </c>
      <c r="I92">
        <v>2</v>
      </c>
      <c r="J92">
        <v>0.2</v>
      </c>
      <c r="L92">
        <v>1.7</v>
      </c>
      <c r="M92">
        <v>0.7</v>
      </c>
      <c r="N92">
        <v>0.5</v>
      </c>
      <c r="O92">
        <v>5</v>
      </c>
      <c r="P92">
        <v>6</v>
      </c>
    </row>
    <row r="93" spans="1:16" x14ac:dyDescent="0.25">
      <c r="A93" s="19" t="s">
        <v>227</v>
      </c>
      <c r="B93">
        <v>70</v>
      </c>
      <c r="C93">
        <v>60</v>
      </c>
      <c r="D93">
        <v>70</v>
      </c>
      <c r="E93">
        <v>100</v>
      </c>
      <c r="F93">
        <v>90</v>
      </c>
      <c r="G93">
        <v>70</v>
      </c>
      <c r="I93">
        <v>80</v>
      </c>
      <c r="J93">
        <v>10</v>
      </c>
      <c r="L93">
        <v>98</v>
      </c>
      <c r="M93">
        <v>85</v>
      </c>
      <c r="N93">
        <v>20</v>
      </c>
      <c r="O93">
        <v>80</v>
      </c>
      <c r="P93">
        <v>50</v>
      </c>
    </row>
    <row r="94" spans="1:16" x14ac:dyDescent="0.25">
      <c r="A94" s="19" t="s">
        <v>247</v>
      </c>
    </row>
    <row r="95" spans="1:16" x14ac:dyDescent="0.25">
      <c r="A95" s="19" t="s">
        <v>228</v>
      </c>
      <c r="I95">
        <v>2</v>
      </c>
      <c r="J95">
        <v>0.8</v>
      </c>
      <c r="L95">
        <v>3</v>
      </c>
      <c r="M95">
        <v>5</v>
      </c>
    </row>
    <row r="96" spans="1:16" x14ac:dyDescent="0.25">
      <c r="A96" s="19" t="s">
        <v>229</v>
      </c>
      <c r="I96">
        <v>2.5499999999999998</v>
      </c>
      <c r="J96">
        <v>0.72</v>
      </c>
      <c r="L96">
        <v>3</v>
      </c>
      <c r="M96">
        <v>1.5</v>
      </c>
    </row>
    <row r="97" spans="1:13" x14ac:dyDescent="0.25">
      <c r="A97" s="19" t="s">
        <v>230</v>
      </c>
      <c r="I97">
        <v>0.5</v>
      </c>
      <c r="J97">
        <v>2.5</v>
      </c>
      <c r="L97">
        <v>0.66</v>
      </c>
      <c r="M97">
        <v>0.75</v>
      </c>
    </row>
    <row r="98" spans="1:13" x14ac:dyDescent="0.25">
      <c r="A98" s="19" t="s">
        <v>248</v>
      </c>
    </row>
    <row r="99" spans="1:13" x14ac:dyDescent="0.25">
      <c r="A99" s="19" t="s">
        <v>231</v>
      </c>
      <c r="E99">
        <v>18</v>
      </c>
    </row>
    <row r="100" spans="1:13" x14ac:dyDescent="0.25">
      <c r="A100" s="19" t="s">
        <v>232</v>
      </c>
      <c r="E100">
        <v>1</v>
      </c>
    </row>
    <row r="101" spans="1:13" x14ac:dyDescent="0.25">
      <c r="A101" s="19" t="s">
        <v>233</v>
      </c>
      <c r="E101">
        <v>5</v>
      </c>
    </row>
    <row r="102" spans="1:13" x14ac:dyDescent="0.25">
      <c r="A102" s="19" t="s">
        <v>249</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A2" zoomScaleNormal="100" workbookViewId="0">
      <selection activeCell="C25" sqref="C25"/>
    </sheetView>
  </sheetViews>
  <sheetFormatPr defaultRowHeight="15" x14ac:dyDescent="0.25"/>
  <cols>
    <col min="1" max="1" width="73.5703125"/>
    <col min="2" max="2" width="28" customWidth="1"/>
    <col min="3" max="3" width="23.42578125" customWidth="1"/>
    <col min="4" max="4" width="24.140625" customWidth="1"/>
    <col min="7" max="7" width="9.140625" style="20"/>
    <col min="8" max="8" width="9.140625" style="21"/>
    <col min="11" max="11" width="9.140625" style="20"/>
    <col min="12" max="12" width="9.140625" style="21"/>
    <col min="15" max="15" width="9.140625" style="20"/>
    <col min="16" max="16" width="9.140625" style="21"/>
    <col min="19" max="19" width="9.140625" style="20"/>
    <col min="20" max="20" width="9.140625" style="21"/>
    <col min="23" max="23" width="9.140625" style="20"/>
    <col min="24" max="24" width="9.140625" style="21"/>
    <col min="25" max="25" width="8.5703125"/>
    <col min="27" max="27" width="9.140625" style="20"/>
    <col min="28" max="28" width="9.140625" style="21"/>
    <col min="29" max="1025" width="8.5703125"/>
  </cols>
  <sheetData>
    <row r="1" spans="1:28" s="26" customFormat="1" x14ac:dyDescent="0.25">
      <c r="A1" s="22"/>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250</v>
      </c>
      <c r="C2" s="24" t="s">
        <v>251</v>
      </c>
      <c r="D2" s="25" t="s">
        <v>252</v>
      </c>
      <c r="E2" s="29" t="s">
        <v>3</v>
      </c>
      <c r="F2" s="30">
        <v>111</v>
      </c>
      <c r="G2" s="28">
        <v>112</v>
      </c>
      <c r="H2" s="21">
        <v>113</v>
      </c>
      <c r="I2" s="29" t="s">
        <v>6</v>
      </c>
      <c r="J2" s="30">
        <v>111</v>
      </c>
      <c r="K2" s="28">
        <v>112</v>
      </c>
      <c r="L2" s="21">
        <v>113</v>
      </c>
      <c r="M2" s="29" t="s">
        <v>9</v>
      </c>
      <c r="N2" s="30">
        <v>111</v>
      </c>
      <c r="O2" s="28">
        <v>112</v>
      </c>
      <c r="P2" s="21">
        <v>113</v>
      </c>
      <c r="Q2" s="29" t="s">
        <v>24</v>
      </c>
      <c r="R2" s="30">
        <v>111</v>
      </c>
      <c r="S2" s="28">
        <v>112</v>
      </c>
      <c r="T2" s="21">
        <v>113</v>
      </c>
      <c r="U2" s="29" t="s">
        <v>27</v>
      </c>
      <c r="V2" s="30">
        <v>111</v>
      </c>
      <c r="W2" s="28">
        <v>112</v>
      </c>
      <c r="X2" s="21">
        <v>113</v>
      </c>
      <c r="Y2" s="29" t="s">
        <v>42</v>
      </c>
      <c r="Z2" s="30">
        <v>111</v>
      </c>
      <c r="AA2" s="28">
        <v>112</v>
      </c>
      <c r="AB2" s="21">
        <v>113</v>
      </c>
    </row>
    <row r="3" spans="1:28" s="26" customFormat="1" x14ac:dyDescent="0.25">
      <c r="A3" s="19" t="str">
        <f>Specs!A3</f>
        <v>eCANOPY_TREES_TOTAL_PERCENT_COVER</v>
      </c>
      <c r="B3" s="31">
        <v>0.9</v>
      </c>
      <c r="C3" s="32"/>
      <c r="D3" s="33"/>
      <c r="E3" s="26">
        <v>40</v>
      </c>
      <c r="F3" s="27">
        <f>$B3*E3</f>
        <v>36</v>
      </c>
      <c r="G3" s="28">
        <f t="shared" ref="G3:H18" si="0">F3</f>
        <v>36</v>
      </c>
      <c r="H3" s="21">
        <f t="shared" si="0"/>
        <v>36</v>
      </c>
      <c r="J3" s="27">
        <f>$B3*I3</f>
        <v>0</v>
      </c>
      <c r="K3" s="28">
        <f t="shared" ref="K3:L18" si="1">J3</f>
        <v>0</v>
      </c>
      <c r="L3" s="21">
        <f t="shared" si="1"/>
        <v>0</v>
      </c>
      <c r="N3" s="27">
        <f>$B3*M3</f>
        <v>0</v>
      </c>
      <c r="O3" s="28">
        <f t="shared" ref="O3:P18" si="2">N3</f>
        <v>0</v>
      </c>
      <c r="P3" s="21">
        <f t="shared" si="2"/>
        <v>0</v>
      </c>
      <c r="Q3" s="26">
        <v>80</v>
      </c>
      <c r="R3" s="27">
        <f>$B3*Q3</f>
        <v>72</v>
      </c>
      <c r="S3" s="28">
        <f t="shared" ref="S3:T18" si="3">R3</f>
        <v>72</v>
      </c>
      <c r="T3" s="21">
        <f t="shared" si="3"/>
        <v>72</v>
      </c>
      <c r="U3" s="26">
        <v>85</v>
      </c>
      <c r="V3" s="27">
        <f>$B3*U3</f>
        <v>76.5</v>
      </c>
      <c r="W3" s="28">
        <f t="shared" ref="W3:X18" si="4">V3</f>
        <v>76.5</v>
      </c>
      <c r="X3" s="21">
        <f t="shared" si="4"/>
        <v>76.5</v>
      </c>
      <c r="Y3" s="26">
        <v>60</v>
      </c>
      <c r="Z3" s="27">
        <f>$B3*Y3</f>
        <v>54</v>
      </c>
      <c r="AA3" s="28">
        <f t="shared" ref="AA3:AB18" si="5">Z3</f>
        <v>54</v>
      </c>
      <c r="AB3" s="21">
        <f t="shared" si="5"/>
        <v>54</v>
      </c>
    </row>
    <row r="4" spans="1:28" s="26" customFormat="1" x14ac:dyDescent="0.25">
      <c r="A4" s="19" t="str">
        <f>Specs!A4</f>
        <v>eCANOPY_TREES_OVERSTORY_DIAMETER_AT_BREAST_HEIGHT</v>
      </c>
      <c r="B4" s="31"/>
      <c r="C4" s="32"/>
      <c r="D4" s="33"/>
      <c r="E4" s="26">
        <v>9.6</v>
      </c>
      <c r="F4" s="27">
        <f>E4</f>
        <v>9.6</v>
      </c>
      <c r="G4" s="28">
        <f t="shared" si="0"/>
        <v>9.6</v>
      </c>
      <c r="H4" s="21">
        <f t="shared" si="0"/>
        <v>9.6</v>
      </c>
      <c r="J4" s="27">
        <f>I4</f>
        <v>0</v>
      </c>
      <c r="K4" s="28">
        <f t="shared" si="1"/>
        <v>0</v>
      </c>
      <c r="L4" s="21">
        <f t="shared" si="1"/>
        <v>0</v>
      </c>
      <c r="N4" s="27">
        <f>M4</f>
        <v>0</v>
      </c>
      <c r="O4" s="28">
        <f t="shared" si="2"/>
        <v>0</v>
      </c>
      <c r="P4" s="21">
        <f t="shared" si="2"/>
        <v>0</v>
      </c>
      <c r="Q4" s="26">
        <v>2.9</v>
      </c>
      <c r="R4" s="27">
        <f>Q4</f>
        <v>2.9</v>
      </c>
      <c r="S4" s="28">
        <f t="shared" si="3"/>
        <v>2.9</v>
      </c>
      <c r="T4" s="21">
        <f t="shared" si="3"/>
        <v>2.9</v>
      </c>
      <c r="U4" s="26">
        <v>14</v>
      </c>
      <c r="V4" s="27">
        <f>U4</f>
        <v>14</v>
      </c>
      <c r="W4" s="28">
        <f t="shared" si="4"/>
        <v>14</v>
      </c>
      <c r="X4" s="21">
        <f t="shared" si="4"/>
        <v>14</v>
      </c>
      <c r="Y4" s="26">
        <v>12</v>
      </c>
      <c r="Z4" s="27">
        <f>Y4</f>
        <v>12</v>
      </c>
      <c r="AA4" s="28">
        <f t="shared" si="5"/>
        <v>12</v>
      </c>
      <c r="AB4" s="21">
        <f t="shared" si="5"/>
        <v>12</v>
      </c>
    </row>
    <row r="5" spans="1:28" s="26" customFormat="1" x14ac:dyDescent="0.25">
      <c r="A5" s="19" t="str">
        <f>Specs!A5</f>
        <v>eCANOPY_TREES_OVERSTORY_HEIGHT_TO_LIVE_CROWN</v>
      </c>
      <c r="B5" s="31">
        <v>1.1000000000000001</v>
      </c>
      <c r="C5" s="32"/>
      <c r="D5" s="33"/>
      <c r="E5" s="26">
        <v>20</v>
      </c>
      <c r="F5" s="27">
        <f>$B5*E5</f>
        <v>22</v>
      </c>
      <c r="G5" s="28">
        <f t="shared" si="0"/>
        <v>22</v>
      </c>
      <c r="H5" s="21">
        <f t="shared" si="0"/>
        <v>22</v>
      </c>
      <c r="J5" s="27">
        <f>$B5*I5</f>
        <v>0</v>
      </c>
      <c r="K5" s="28">
        <f t="shared" si="1"/>
        <v>0</v>
      </c>
      <c r="L5" s="21">
        <f t="shared" si="1"/>
        <v>0</v>
      </c>
      <c r="N5" s="27">
        <f>$B5*M5</f>
        <v>0</v>
      </c>
      <c r="O5" s="28">
        <f t="shared" si="2"/>
        <v>0</v>
      </c>
      <c r="P5" s="21">
        <f t="shared" si="2"/>
        <v>0</v>
      </c>
      <c r="Q5" s="26">
        <v>4</v>
      </c>
      <c r="R5" s="27">
        <f>$B5*Q5</f>
        <v>4.4000000000000004</v>
      </c>
      <c r="S5" s="28">
        <f t="shared" si="3"/>
        <v>4.4000000000000004</v>
      </c>
      <c r="T5" s="21">
        <f t="shared" si="3"/>
        <v>4.4000000000000004</v>
      </c>
      <c r="U5" s="26">
        <v>20</v>
      </c>
      <c r="V5" s="27">
        <f>$B5*U5</f>
        <v>22</v>
      </c>
      <c r="W5" s="28">
        <f t="shared" si="4"/>
        <v>22</v>
      </c>
      <c r="X5" s="21">
        <f t="shared" si="4"/>
        <v>22</v>
      </c>
      <c r="Y5" s="26">
        <v>55</v>
      </c>
      <c r="Z5" s="27">
        <f>$B5*Y5</f>
        <v>60.500000000000007</v>
      </c>
      <c r="AA5" s="28">
        <f t="shared" si="5"/>
        <v>60.500000000000007</v>
      </c>
      <c r="AB5" s="21">
        <f t="shared" si="5"/>
        <v>60.500000000000007</v>
      </c>
    </row>
    <row r="6" spans="1:28" s="26" customFormat="1" x14ac:dyDescent="0.25">
      <c r="A6" s="19" t="str">
        <f>Specs!A6</f>
        <v>eCANOPY_TREES_OVERSTORY_HEIGHT</v>
      </c>
      <c r="B6" s="31"/>
      <c r="C6" s="32"/>
      <c r="D6" s="33"/>
      <c r="E6" s="26">
        <v>100</v>
      </c>
      <c r="F6" s="27">
        <f>E6</f>
        <v>100</v>
      </c>
      <c r="G6" s="28">
        <f t="shared" si="0"/>
        <v>100</v>
      </c>
      <c r="H6" s="21">
        <f t="shared" si="0"/>
        <v>100</v>
      </c>
      <c r="J6" s="27">
        <f>I6</f>
        <v>0</v>
      </c>
      <c r="K6" s="28">
        <f t="shared" si="1"/>
        <v>0</v>
      </c>
      <c r="L6" s="21">
        <f t="shared" si="1"/>
        <v>0</v>
      </c>
      <c r="N6" s="27">
        <f>M6</f>
        <v>0</v>
      </c>
      <c r="O6" s="28">
        <f t="shared" si="2"/>
        <v>0</v>
      </c>
      <c r="P6" s="21">
        <f t="shared" si="2"/>
        <v>0</v>
      </c>
      <c r="Q6" s="26">
        <v>25</v>
      </c>
      <c r="R6" s="27">
        <f>Q6</f>
        <v>25</v>
      </c>
      <c r="S6" s="28">
        <f t="shared" si="3"/>
        <v>25</v>
      </c>
      <c r="T6" s="21">
        <f t="shared" si="3"/>
        <v>25</v>
      </c>
      <c r="U6" s="26">
        <v>60</v>
      </c>
      <c r="V6" s="27">
        <f>U6</f>
        <v>60</v>
      </c>
      <c r="W6" s="28">
        <f t="shared" si="4"/>
        <v>60</v>
      </c>
      <c r="X6" s="21">
        <f t="shared" si="4"/>
        <v>60</v>
      </c>
      <c r="Y6" s="26">
        <v>78</v>
      </c>
      <c r="Z6" s="27">
        <f>Y6</f>
        <v>78</v>
      </c>
      <c r="AA6" s="28">
        <f t="shared" si="5"/>
        <v>78</v>
      </c>
      <c r="AB6" s="21">
        <f t="shared" si="5"/>
        <v>78</v>
      </c>
    </row>
    <row r="7" spans="1:28" s="26" customFormat="1" x14ac:dyDescent="0.25">
      <c r="A7" s="19" t="str">
        <f>Specs!A7</f>
        <v>eCANOPY_TREES_OVERSTORY_PERCENT_COVER</v>
      </c>
      <c r="B7" s="31">
        <v>0.9</v>
      </c>
      <c r="C7" s="32"/>
      <c r="D7" s="33"/>
      <c r="E7" s="26">
        <v>40</v>
      </c>
      <c r="F7" s="27">
        <f>$B7*E7</f>
        <v>36</v>
      </c>
      <c r="G7" s="28">
        <f t="shared" si="0"/>
        <v>36</v>
      </c>
      <c r="H7" s="21">
        <f t="shared" si="0"/>
        <v>36</v>
      </c>
      <c r="J7" s="27">
        <f>$B7*I7</f>
        <v>0</v>
      </c>
      <c r="K7" s="28">
        <f t="shared" si="1"/>
        <v>0</v>
      </c>
      <c r="L7" s="21">
        <f t="shared" si="1"/>
        <v>0</v>
      </c>
      <c r="N7" s="27">
        <f>$B7*M7</f>
        <v>0</v>
      </c>
      <c r="O7" s="28">
        <f t="shared" si="2"/>
        <v>0</v>
      </c>
      <c r="P7" s="21">
        <f t="shared" si="2"/>
        <v>0</v>
      </c>
      <c r="Q7" s="26">
        <v>80</v>
      </c>
      <c r="R7" s="27">
        <f>$B7*Q7</f>
        <v>72</v>
      </c>
      <c r="S7" s="28">
        <f t="shared" si="3"/>
        <v>72</v>
      </c>
      <c r="T7" s="21">
        <f t="shared" si="3"/>
        <v>72</v>
      </c>
      <c r="U7" s="26">
        <v>50</v>
      </c>
      <c r="V7" s="27">
        <f>$B7*U7</f>
        <v>45</v>
      </c>
      <c r="W7" s="28">
        <f t="shared" si="4"/>
        <v>45</v>
      </c>
      <c r="X7" s="21">
        <f t="shared" si="4"/>
        <v>45</v>
      </c>
      <c r="Y7" s="26">
        <v>50</v>
      </c>
      <c r="Z7" s="27">
        <f>$B7*Y7</f>
        <v>45</v>
      </c>
      <c r="AA7" s="28">
        <f t="shared" si="5"/>
        <v>45</v>
      </c>
      <c r="AB7" s="21">
        <f t="shared" si="5"/>
        <v>45</v>
      </c>
    </row>
    <row r="8" spans="1:28" s="26" customFormat="1" x14ac:dyDescent="0.25">
      <c r="A8" s="19" t="str">
        <f>Specs!A8</f>
        <v>eCANOPY_TREES_OVERSTORY_STEM_DENSITY</v>
      </c>
      <c r="B8" s="31">
        <v>0.9</v>
      </c>
      <c r="C8" s="32"/>
      <c r="D8" s="33"/>
      <c r="E8" s="26">
        <v>12</v>
      </c>
      <c r="F8" s="27">
        <f>$B8*E8</f>
        <v>10.8</v>
      </c>
      <c r="G8" s="28">
        <f t="shared" si="0"/>
        <v>10.8</v>
      </c>
      <c r="H8" s="21">
        <f t="shared" si="0"/>
        <v>10.8</v>
      </c>
      <c r="J8" s="27">
        <f>$B8*I8</f>
        <v>0</v>
      </c>
      <c r="K8" s="28">
        <f t="shared" si="1"/>
        <v>0</v>
      </c>
      <c r="L8" s="21">
        <f t="shared" si="1"/>
        <v>0</v>
      </c>
      <c r="N8" s="27">
        <f>$B8*M8</f>
        <v>0</v>
      </c>
      <c r="O8" s="28">
        <f t="shared" si="2"/>
        <v>0</v>
      </c>
      <c r="P8" s="21">
        <f t="shared" si="2"/>
        <v>0</v>
      </c>
      <c r="Q8" s="26">
        <v>3500</v>
      </c>
      <c r="R8" s="27">
        <f>$B8*Q8</f>
        <v>3150</v>
      </c>
      <c r="S8" s="28">
        <f t="shared" si="3"/>
        <v>3150</v>
      </c>
      <c r="T8" s="21">
        <f t="shared" si="3"/>
        <v>3150</v>
      </c>
      <c r="U8" s="26">
        <v>45</v>
      </c>
      <c r="V8" s="27">
        <f>$B8*U8</f>
        <v>40.5</v>
      </c>
      <c r="W8" s="28">
        <f t="shared" si="4"/>
        <v>40.5</v>
      </c>
      <c r="X8" s="21">
        <f t="shared" si="4"/>
        <v>40.5</v>
      </c>
      <c r="Y8" s="26">
        <v>100</v>
      </c>
      <c r="Z8" s="27">
        <f>$B8*Y8</f>
        <v>90</v>
      </c>
      <c r="AA8" s="28">
        <f t="shared" si="5"/>
        <v>90</v>
      </c>
      <c r="AB8" s="21">
        <f t="shared" si="5"/>
        <v>90</v>
      </c>
    </row>
    <row r="9" spans="1:28" s="26" customFormat="1" x14ac:dyDescent="0.25">
      <c r="A9" s="19" t="str">
        <f>Specs!A9</f>
        <v>eCANOPY_TREES_MIDSTORY_DIAMETER_AT_BREAST_HEIGHT</v>
      </c>
      <c r="B9" s="31"/>
      <c r="C9" s="32"/>
      <c r="D9" s="33"/>
      <c r="E9"/>
      <c r="F9" s="27">
        <f>E9</f>
        <v>0</v>
      </c>
      <c r="G9" s="28">
        <f t="shared" si="0"/>
        <v>0</v>
      </c>
      <c r="H9" s="21">
        <f t="shared" si="0"/>
        <v>0</v>
      </c>
      <c r="J9" s="27">
        <f>I9</f>
        <v>0</v>
      </c>
      <c r="K9" s="28">
        <f t="shared" si="1"/>
        <v>0</v>
      </c>
      <c r="L9" s="21">
        <f t="shared" si="1"/>
        <v>0</v>
      </c>
      <c r="N9" s="27">
        <f>M9</f>
        <v>0</v>
      </c>
      <c r="O9" s="28">
        <f t="shared" si="2"/>
        <v>0</v>
      </c>
      <c r="P9" s="21">
        <f t="shared" si="2"/>
        <v>0</v>
      </c>
      <c r="Q9"/>
      <c r="R9" s="27">
        <f>Q9</f>
        <v>0</v>
      </c>
      <c r="S9" s="28">
        <f t="shared" si="3"/>
        <v>0</v>
      </c>
      <c r="T9" s="21">
        <f t="shared" si="3"/>
        <v>0</v>
      </c>
      <c r="U9" s="26">
        <v>7.5</v>
      </c>
      <c r="V9" s="27">
        <f>U9</f>
        <v>7.5</v>
      </c>
      <c r="W9" s="28">
        <f t="shared" si="4"/>
        <v>7.5</v>
      </c>
      <c r="X9" s="21">
        <f t="shared" si="4"/>
        <v>7.5</v>
      </c>
      <c r="Y9"/>
      <c r="Z9" s="27">
        <f>Y9</f>
        <v>0</v>
      </c>
      <c r="AA9" s="28">
        <f t="shared" si="5"/>
        <v>0</v>
      </c>
      <c r="AB9" s="21">
        <f t="shared" si="5"/>
        <v>0</v>
      </c>
    </row>
    <row r="10" spans="1:28" s="26" customFormat="1" x14ac:dyDescent="0.25">
      <c r="A10" s="19" t="str">
        <f>Specs!A10</f>
        <v>eCANOPY_TREES_MIDSTORY_HEIGHT_TO_LIVE_CROWN</v>
      </c>
      <c r="B10" s="31">
        <v>1.1000000000000001</v>
      </c>
      <c r="C10" s="32"/>
      <c r="D10" s="33"/>
      <c r="E10"/>
      <c r="F10" s="27">
        <f>$B10*E10</f>
        <v>0</v>
      </c>
      <c r="G10" s="28">
        <f t="shared" si="0"/>
        <v>0</v>
      </c>
      <c r="H10" s="21">
        <f t="shared" si="0"/>
        <v>0</v>
      </c>
      <c r="J10" s="27">
        <f>$B10*I10</f>
        <v>0</v>
      </c>
      <c r="K10" s="28">
        <f t="shared" si="1"/>
        <v>0</v>
      </c>
      <c r="L10" s="21">
        <f t="shared" si="1"/>
        <v>0</v>
      </c>
      <c r="N10" s="27">
        <f>$B10*M10</f>
        <v>0</v>
      </c>
      <c r="O10" s="28">
        <f t="shared" si="2"/>
        <v>0</v>
      </c>
      <c r="P10" s="21">
        <f t="shared" si="2"/>
        <v>0</v>
      </c>
      <c r="Q10"/>
      <c r="R10" s="27">
        <f>$B10*Q10</f>
        <v>0</v>
      </c>
      <c r="S10" s="28">
        <f t="shared" si="3"/>
        <v>0</v>
      </c>
      <c r="T10" s="21">
        <f t="shared" si="3"/>
        <v>0</v>
      </c>
      <c r="U10" s="26">
        <v>10</v>
      </c>
      <c r="V10" s="27">
        <f>$B10*U10</f>
        <v>11</v>
      </c>
      <c r="W10" s="28">
        <f t="shared" si="4"/>
        <v>11</v>
      </c>
      <c r="X10" s="21">
        <f t="shared" si="4"/>
        <v>11</v>
      </c>
      <c r="Y10"/>
      <c r="Z10" s="27">
        <f>$B10*Y10</f>
        <v>0</v>
      </c>
      <c r="AA10" s="28">
        <f t="shared" si="5"/>
        <v>0</v>
      </c>
      <c r="AB10" s="21">
        <f t="shared" si="5"/>
        <v>0</v>
      </c>
    </row>
    <row r="11" spans="1:28" s="26" customFormat="1" x14ac:dyDescent="0.25">
      <c r="A11" s="19" t="str">
        <f>Specs!A11</f>
        <v>eCANOPY_TREES_MIDSTORY_HEIGHT</v>
      </c>
      <c r="B11" s="31"/>
      <c r="C11" s="32"/>
      <c r="D11" s="33"/>
      <c r="E11"/>
      <c r="F11" s="27">
        <f>E11</f>
        <v>0</v>
      </c>
      <c r="G11" s="28">
        <f t="shared" si="0"/>
        <v>0</v>
      </c>
      <c r="H11" s="21">
        <f t="shared" si="0"/>
        <v>0</v>
      </c>
      <c r="J11" s="27">
        <f>I11</f>
        <v>0</v>
      </c>
      <c r="K11" s="28">
        <f t="shared" si="1"/>
        <v>0</v>
      </c>
      <c r="L11" s="21">
        <f t="shared" si="1"/>
        <v>0</v>
      </c>
      <c r="N11" s="27">
        <f>M11</f>
        <v>0</v>
      </c>
      <c r="O11" s="28">
        <f t="shared" si="2"/>
        <v>0</v>
      </c>
      <c r="P11" s="21">
        <f t="shared" si="2"/>
        <v>0</v>
      </c>
      <c r="Q11"/>
      <c r="R11" s="27">
        <f>Q11</f>
        <v>0</v>
      </c>
      <c r="S11" s="28">
        <f t="shared" si="3"/>
        <v>0</v>
      </c>
      <c r="T11" s="21">
        <f t="shared" si="3"/>
        <v>0</v>
      </c>
      <c r="U11" s="26">
        <v>44</v>
      </c>
      <c r="V11" s="27">
        <f>U11</f>
        <v>44</v>
      </c>
      <c r="W11" s="28">
        <f t="shared" si="4"/>
        <v>44</v>
      </c>
      <c r="X11" s="21">
        <f t="shared" si="4"/>
        <v>44</v>
      </c>
      <c r="Y11"/>
      <c r="Z11" s="27">
        <f>Y11</f>
        <v>0</v>
      </c>
      <c r="AA11" s="28">
        <f t="shared" si="5"/>
        <v>0</v>
      </c>
      <c r="AB11" s="21">
        <f t="shared" si="5"/>
        <v>0</v>
      </c>
    </row>
    <row r="12" spans="1:28" s="26" customFormat="1" x14ac:dyDescent="0.25">
      <c r="A12" s="19" t="str">
        <f>Specs!A12</f>
        <v>eCANOPY_TREES_MIDSTORY_PERCENT_COVER</v>
      </c>
      <c r="B12" s="31">
        <v>0.9</v>
      </c>
      <c r="C12" s="32"/>
      <c r="D12" s="33"/>
      <c r="E12"/>
      <c r="F12" s="27">
        <f>$B12*E12</f>
        <v>0</v>
      </c>
      <c r="G12" s="28">
        <f t="shared" si="0"/>
        <v>0</v>
      </c>
      <c r="H12" s="21">
        <f t="shared" si="0"/>
        <v>0</v>
      </c>
      <c r="J12" s="27">
        <f>$B12*I12</f>
        <v>0</v>
      </c>
      <c r="K12" s="28">
        <f t="shared" si="1"/>
        <v>0</v>
      </c>
      <c r="L12" s="21">
        <f t="shared" si="1"/>
        <v>0</v>
      </c>
      <c r="N12" s="27">
        <f>$B12*M12</f>
        <v>0</v>
      </c>
      <c r="O12" s="28">
        <f t="shared" si="2"/>
        <v>0</v>
      </c>
      <c r="P12" s="21">
        <f t="shared" si="2"/>
        <v>0</v>
      </c>
      <c r="Q12"/>
      <c r="R12" s="27">
        <f>$B12*Q12</f>
        <v>0</v>
      </c>
      <c r="S12" s="28">
        <f t="shared" si="3"/>
        <v>0</v>
      </c>
      <c r="T12" s="21">
        <f t="shared" si="3"/>
        <v>0</v>
      </c>
      <c r="U12" s="26">
        <v>50</v>
      </c>
      <c r="V12" s="27">
        <f>$B12*U12</f>
        <v>45</v>
      </c>
      <c r="W12" s="28">
        <f t="shared" si="4"/>
        <v>45</v>
      </c>
      <c r="X12" s="21">
        <f t="shared" si="4"/>
        <v>45</v>
      </c>
      <c r="Y12"/>
      <c r="Z12" s="27">
        <f>$B12*Y12</f>
        <v>0</v>
      </c>
      <c r="AA12" s="28">
        <f t="shared" si="5"/>
        <v>0</v>
      </c>
      <c r="AB12" s="21">
        <f t="shared" si="5"/>
        <v>0</v>
      </c>
    </row>
    <row r="13" spans="1:28" s="26" customFormat="1" x14ac:dyDescent="0.25">
      <c r="A13" s="19" t="str">
        <f>Specs!A13</f>
        <v>eCANOPY_TREES_MIDSTORY_STEM_DENSITY</v>
      </c>
      <c r="B13" s="31">
        <v>0.9</v>
      </c>
      <c r="C13" s="32"/>
      <c r="D13" s="33"/>
      <c r="E13"/>
      <c r="F13" s="27">
        <f>$B13*E13</f>
        <v>0</v>
      </c>
      <c r="G13" s="28">
        <f t="shared" si="0"/>
        <v>0</v>
      </c>
      <c r="H13" s="21">
        <f t="shared" si="0"/>
        <v>0</v>
      </c>
      <c r="J13" s="27">
        <f>$B13*I13</f>
        <v>0</v>
      </c>
      <c r="K13" s="28">
        <f t="shared" si="1"/>
        <v>0</v>
      </c>
      <c r="L13" s="21">
        <f t="shared" si="1"/>
        <v>0</v>
      </c>
      <c r="N13" s="27">
        <f>$B13*M13</f>
        <v>0</v>
      </c>
      <c r="O13" s="28">
        <f t="shared" si="2"/>
        <v>0</v>
      </c>
      <c r="P13" s="21">
        <f t="shared" si="2"/>
        <v>0</v>
      </c>
      <c r="Q13"/>
      <c r="R13" s="27">
        <f>$B13*Q13</f>
        <v>0</v>
      </c>
      <c r="S13" s="28">
        <f t="shared" si="3"/>
        <v>0</v>
      </c>
      <c r="T13" s="21">
        <f t="shared" si="3"/>
        <v>0</v>
      </c>
      <c r="U13" s="26">
        <v>150</v>
      </c>
      <c r="V13" s="27">
        <f>$B13*U13</f>
        <v>135</v>
      </c>
      <c r="W13" s="28">
        <f t="shared" si="4"/>
        <v>135</v>
      </c>
      <c r="X13" s="21">
        <f t="shared" si="4"/>
        <v>135</v>
      </c>
      <c r="Y13"/>
      <c r="Z13" s="27">
        <f>$B13*Y13</f>
        <v>0</v>
      </c>
      <c r="AA13" s="28">
        <f t="shared" si="5"/>
        <v>0</v>
      </c>
      <c r="AB13" s="21">
        <f t="shared" si="5"/>
        <v>0</v>
      </c>
    </row>
    <row r="14" spans="1:28" s="26" customFormat="1" x14ac:dyDescent="0.25">
      <c r="A14" s="19" t="str">
        <f>Specs!A14</f>
        <v>eCANOPY_TREES_UNDERSTORY_DIAMETER_AT_BREAST_HEIGHT</v>
      </c>
      <c r="B14" s="31"/>
      <c r="C14" s="32"/>
      <c r="D14" s="33"/>
      <c r="E14"/>
      <c r="F14" s="27">
        <f>E14</f>
        <v>0</v>
      </c>
      <c r="G14" s="28">
        <f t="shared" si="0"/>
        <v>0</v>
      </c>
      <c r="H14" s="21">
        <f t="shared" si="0"/>
        <v>0</v>
      </c>
      <c r="J14" s="27">
        <f>I14</f>
        <v>0</v>
      </c>
      <c r="K14" s="28">
        <f t="shared" si="1"/>
        <v>0</v>
      </c>
      <c r="L14" s="21">
        <f t="shared" si="1"/>
        <v>0</v>
      </c>
      <c r="N14" s="27">
        <f>M14</f>
        <v>0</v>
      </c>
      <c r="O14" s="28">
        <f t="shared" si="2"/>
        <v>0</v>
      </c>
      <c r="P14" s="21">
        <f t="shared" si="2"/>
        <v>0</v>
      </c>
      <c r="Q14" s="26">
        <v>0.5</v>
      </c>
      <c r="R14" s="27">
        <f>Q14</f>
        <v>0.5</v>
      </c>
      <c r="S14" s="28">
        <f t="shared" si="3"/>
        <v>0.5</v>
      </c>
      <c r="T14" s="21">
        <f t="shared" si="3"/>
        <v>0.5</v>
      </c>
      <c r="U14" s="26">
        <v>1.7</v>
      </c>
      <c r="V14" s="27">
        <f>U14</f>
        <v>1.7</v>
      </c>
      <c r="W14" s="28">
        <f t="shared" si="4"/>
        <v>1.7</v>
      </c>
      <c r="X14" s="21">
        <f t="shared" si="4"/>
        <v>1.7</v>
      </c>
      <c r="Y14" s="26">
        <v>1</v>
      </c>
      <c r="Z14" s="27">
        <f>Y14</f>
        <v>1</v>
      </c>
      <c r="AA14" s="28">
        <f t="shared" si="5"/>
        <v>1</v>
      </c>
      <c r="AB14" s="21">
        <f t="shared" si="5"/>
        <v>1</v>
      </c>
    </row>
    <row r="15" spans="1:28" s="26" customFormat="1" x14ac:dyDescent="0.25">
      <c r="A15" s="19" t="str">
        <f>Specs!A15</f>
        <v>eCANOPY_TREES_UNDERSTORY_HEIGHT_TO_LIVE_CROWN</v>
      </c>
      <c r="B15" s="31"/>
      <c r="C15" s="32"/>
      <c r="D15" s="33"/>
      <c r="E15"/>
      <c r="F15" s="27">
        <f>E15</f>
        <v>0</v>
      </c>
      <c r="G15" s="28">
        <f t="shared" si="0"/>
        <v>0</v>
      </c>
      <c r="H15" s="21">
        <f t="shared" si="0"/>
        <v>0</v>
      </c>
      <c r="J15" s="27">
        <f>I15</f>
        <v>0</v>
      </c>
      <c r="K15" s="28">
        <f t="shared" si="1"/>
        <v>0</v>
      </c>
      <c r="L15" s="21">
        <f t="shared" si="1"/>
        <v>0</v>
      </c>
      <c r="N15" s="27">
        <f>M15</f>
        <v>0</v>
      </c>
      <c r="O15" s="28">
        <f t="shared" si="2"/>
        <v>0</v>
      </c>
      <c r="P15" s="21">
        <f t="shared" si="2"/>
        <v>0</v>
      </c>
      <c r="Q15" s="26">
        <v>0</v>
      </c>
      <c r="R15" s="27">
        <f>Q15</f>
        <v>0</v>
      </c>
      <c r="S15" s="28">
        <f t="shared" si="3"/>
        <v>0</v>
      </c>
      <c r="T15" s="21">
        <f t="shared" si="3"/>
        <v>0</v>
      </c>
      <c r="U15" s="26">
        <v>2</v>
      </c>
      <c r="V15" s="27">
        <f>U15</f>
        <v>2</v>
      </c>
      <c r="W15" s="28">
        <f t="shared" si="4"/>
        <v>2</v>
      </c>
      <c r="X15" s="21">
        <f t="shared" si="4"/>
        <v>2</v>
      </c>
      <c r="Y15" s="26">
        <v>2</v>
      </c>
      <c r="Z15" s="27">
        <f>Y15</f>
        <v>2</v>
      </c>
      <c r="AA15" s="28">
        <f t="shared" si="5"/>
        <v>2</v>
      </c>
      <c r="AB15" s="21">
        <f t="shared" si="5"/>
        <v>2</v>
      </c>
    </row>
    <row r="16" spans="1:28" s="26" customFormat="1" x14ac:dyDescent="0.25">
      <c r="A16" s="19" t="str">
        <f>Specs!A16</f>
        <v>eCANOPY_TREES_UNDERSTORY_HEIGHT</v>
      </c>
      <c r="B16" s="31"/>
      <c r="C16" s="32"/>
      <c r="D16" s="33"/>
      <c r="E16"/>
      <c r="F16" s="27">
        <f>E16</f>
        <v>0</v>
      </c>
      <c r="G16" s="28">
        <f t="shared" si="0"/>
        <v>0</v>
      </c>
      <c r="H16" s="21">
        <f t="shared" si="0"/>
        <v>0</v>
      </c>
      <c r="J16" s="27">
        <f>I16</f>
        <v>0</v>
      </c>
      <c r="K16" s="28">
        <f t="shared" si="1"/>
        <v>0</v>
      </c>
      <c r="L16" s="21">
        <f t="shared" si="1"/>
        <v>0</v>
      </c>
      <c r="N16" s="27">
        <f>M16</f>
        <v>0</v>
      </c>
      <c r="O16" s="28">
        <f t="shared" si="2"/>
        <v>0</v>
      </c>
      <c r="P16" s="21">
        <f t="shared" si="2"/>
        <v>0</v>
      </c>
      <c r="Q16" s="26">
        <v>1.5</v>
      </c>
      <c r="R16" s="27">
        <f>Q16</f>
        <v>1.5</v>
      </c>
      <c r="S16" s="28">
        <f t="shared" si="3"/>
        <v>1.5</v>
      </c>
      <c r="T16" s="21">
        <f t="shared" si="3"/>
        <v>1.5</v>
      </c>
      <c r="U16" s="26">
        <v>10</v>
      </c>
      <c r="V16" s="27">
        <f>U16</f>
        <v>10</v>
      </c>
      <c r="W16" s="28">
        <f t="shared" si="4"/>
        <v>10</v>
      </c>
      <c r="X16" s="21">
        <f t="shared" si="4"/>
        <v>10</v>
      </c>
      <c r="Y16" s="26">
        <v>5</v>
      </c>
      <c r="Z16" s="27">
        <f>Y16</f>
        <v>5</v>
      </c>
      <c r="AA16" s="28">
        <f t="shared" si="5"/>
        <v>5</v>
      </c>
      <c r="AB16" s="21">
        <f t="shared" si="5"/>
        <v>5</v>
      </c>
    </row>
    <row r="17" spans="1:28" s="26" customFormat="1" x14ac:dyDescent="0.25">
      <c r="A17" s="19" t="str">
        <f>Specs!A17</f>
        <v>eCANOPY_TREES_UNDERSTORY_PERCENT_COVER</v>
      </c>
      <c r="B17" s="31">
        <v>0.8</v>
      </c>
      <c r="C17" s="32"/>
      <c r="D17" s="33"/>
      <c r="E17"/>
      <c r="F17" s="27">
        <f>$B17*E17</f>
        <v>0</v>
      </c>
      <c r="G17" s="28">
        <f t="shared" si="0"/>
        <v>0</v>
      </c>
      <c r="H17" s="21">
        <f t="shared" si="0"/>
        <v>0</v>
      </c>
      <c r="J17" s="27">
        <f>$B17*I17</f>
        <v>0</v>
      </c>
      <c r="K17" s="28">
        <f t="shared" si="1"/>
        <v>0</v>
      </c>
      <c r="L17" s="21">
        <f t="shared" si="1"/>
        <v>0</v>
      </c>
      <c r="N17" s="27">
        <f>$B17*M17</f>
        <v>0</v>
      </c>
      <c r="O17" s="28">
        <f t="shared" si="2"/>
        <v>0</v>
      </c>
      <c r="P17" s="21">
        <f t="shared" si="2"/>
        <v>0</v>
      </c>
      <c r="Q17" s="26">
        <v>3</v>
      </c>
      <c r="R17" s="27">
        <f>$B17*Q17</f>
        <v>2.4000000000000004</v>
      </c>
      <c r="S17" s="28">
        <f t="shared" si="3"/>
        <v>2.4000000000000004</v>
      </c>
      <c r="T17" s="21">
        <f t="shared" si="3"/>
        <v>2.4000000000000004</v>
      </c>
      <c r="U17" s="26">
        <v>30</v>
      </c>
      <c r="V17" s="27">
        <f>$B17*U17</f>
        <v>24</v>
      </c>
      <c r="W17" s="28">
        <f t="shared" si="4"/>
        <v>24</v>
      </c>
      <c r="X17" s="21">
        <f t="shared" si="4"/>
        <v>24</v>
      </c>
      <c r="Y17" s="26">
        <v>5</v>
      </c>
      <c r="Z17" s="27">
        <f>$B17*Y17</f>
        <v>4</v>
      </c>
      <c r="AA17" s="28">
        <f t="shared" si="5"/>
        <v>4</v>
      </c>
      <c r="AB17" s="21">
        <f t="shared" si="5"/>
        <v>4</v>
      </c>
    </row>
    <row r="18" spans="1:28" s="26" customFormat="1" x14ac:dyDescent="0.25">
      <c r="A18" s="19" t="str">
        <f>Specs!A18</f>
        <v>eCANOPY_TREES_UNDERSTORY_STEM_DENSITY</v>
      </c>
      <c r="B18" s="31">
        <v>0.8</v>
      </c>
      <c r="C18" s="32"/>
      <c r="D18" s="33"/>
      <c r="E18"/>
      <c r="F18" s="27">
        <f>$B18*E18</f>
        <v>0</v>
      </c>
      <c r="G18" s="28">
        <f t="shared" si="0"/>
        <v>0</v>
      </c>
      <c r="H18" s="21">
        <f t="shared" si="0"/>
        <v>0</v>
      </c>
      <c r="J18" s="27">
        <f>$B18*I18</f>
        <v>0</v>
      </c>
      <c r="K18" s="28">
        <f t="shared" si="1"/>
        <v>0</v>
      </c>
      <c r="L18" s="21">
        <f t="shared" si="1"/>
        <v>0</v>
      </c>
      <c r="N18" s="27">
        <f>$B18*M18</f>
        <v>0</v>
      </c>
      <c r="O18" s="28">
        <f t="shared" si="2"/>
        <v>0</v>
      </c>
      <c r="P18" s="21">
        <f t="shared" si="2"/>
        <v>0</v>
      </c>
      <c r="Q18" s="26">
        <v>1000</v>
      </c>
      <c r="R18" s="27">
        <f>$B18*Q18</f>
        <v>800</v>
      </c>
      <c r="S18" s="28">
        <f t="shared" si="3"/>
        <v>800</v>
      </c>
      <c r="T18" s="21">
        <f t="shared" si="3"/>
        <v>800</v>
      </c>
      <c r="U18" s="26">
        <v>1000</v>
      </c>
      <c r="V18" s="27">
        <f>$B18*U18</f>
        <v>800</v>
      </c>
      <c r="W18" s="28">
        <f t="shared" si="4"/>
        <v>800</v>
      </c>
      <c r="X18" s="21">
        <f t="shared" si="4"/>
        <v>800</v>
      </c>
      <c r="Y18" s="26">
        <v>25</v>
      </c>
      <c r="Z18" s="27">
        <f>$B18*Y18</f>
        <v>20</v>
      </c>
      <c r="AA18" s="28">
        <f t="shared" si="5"/>
        <v>20</v>
      </c>
      <c r="AB18" s="21">
        <f t="shared" si="5"/>
        <v>20</v>
      </c>
    </row>
    <row r="19" spans="1:28" s="26" customFormat="1" x14ac:dyDescent="0.25">
      <c r="A19" s="19" t="str">
        <f>Specs!A19</f>
        <v>eCANOPY_SNAGS_CLASS_1_ALL_OTHERS_DIAMETER</v>
      </c>
      <c r="B19" s="31"/>
      <c r="C19" s="32" t="s">
        <v>121</v>
      </c>
      <c r="D19" s="33">
        <v>0</v>
      </c>
      <c r="E19"/>
      <c r="F19" s="27">
        <f>E19</f>
        <v>0</v>
      </c>
      <c r="G19" s="28">
        <f>F23</f>
        <v>9.6</v>
      </c>
      <c r="H19" s="21">
        <f>$D19*G19</f>
        <v>0</v>
      </c>
      <c r="J19" s="27">
        <f>I19</f>
        <v>0</v>
      </c>
      <c r="K19" s="28">
        <f>J23</f>
        <v>0</v>
      </c>
      <c r="L19" s="21">
        <f>$D19*K19</f>
        <v>0</v>
      </c>
      <c r="N19" s="27">
        <f>M19</f>
        <v>0</v>
      </c>
      <c r="O19" s="28">
        <f>N23</f>
        <v>0</v>
      </c>
      <c r="P19" s="21">
        <f>$D19*O19</f>
        <v>0</v>
      </c>
      <c r="Q19" s="26">
        <v>3.5</v>
      </c>
      <c r="R19" s="27">
        <f>Q19</f>
        <v>3.5</v>
      </c>
      <c r="S19" s="28">
        <f>R23</f>
        <v>2.9</v>
      </c>
      <c r="T19" s="21">
        <f>$D19*S19</f>
        <v>0</v>
      </c>
      <c r="U19" s="26">
        <v>13</v>
      </c>
      <c r="V19" s="27">
        <f>U19</f>
        <v>13</v>
      </c>
      <c r="W19" s="28">
        <f>V23</f>
        <v>9</v>
      </c>
      <c r="X19" s="21">
        <f>$D19*W19</f>
        <v>0</v>
      </c>
      <c r="Y19"/>
      <c r="Z19" s="27">
        <f>Y19</f>
        <v>0</v>
      </c>
      <c r="AA19" s="28">
        <f>Z23</f>
        <v>12</v>
      </c>
      <c r="AB19" s="21">
        <f>$D19*AA19</f>
        <v>0</v>
      </c>
    </row>
    <row r="20" spans="1:28" x14ac:dyDescent="0.25">
      <c r="A20" s="19" t="str">
        <f>Specs!A20</f>
        <v>eCANOPY_SNAGS_CLASS_1_ALL_OTHERS_HEIGHT</v>
      </c>
      <c r="B20" s="31"/>
      <c r="C20" s="32" t="s">
        <v>125</v>
      </c>
      <c r="D20" s="33">
        <v>0</v>
      </c>
      <c r="F20" s="27">
        <f>E20</f>
        <v>0</v>
      </c>
      <c r="G20" s="28">
        <f>F24</f>
        <v>100</v>
      </c>
      <c r="H20" s="21">
        <f>$D20*G20</f>
        <v>0</v>
      </c>
      <c r="I20" s="26"/>
      <c r="J20" s="27">
        <f>I20</f>
        <v>0</v>
      </c>
      <c r="K20" s="28">
        <f>J24</f>
        <v>0</v>
      </c>
      <c r="L20" s="21">
        <f>$D20*K20</f>
        <v>0</v>
      </c>
      <c r="M20" s="26"/>
      <c r="N20" s="27">
        <f>M20</f>
        <v>0</v>
      </c>
      <c r="O20" s="28">
        <f>N24</f>
        <v>0</v>
      </c>
      <c r="P20" s="21">
        <f>$D20*O20</f>
        <v>0</v>
      </c>
      <c r="Q20" s="26">
        <v>25</v>
      </c>
      <c r="R20" s="27">
        <f>Q20</f>
        <v>25</v>
      </c>
      <c r="S20" s="28">
        <f>R24</f>
        <v>25</v>
      </c>
      <c r="T20" s="21">
        <f>$D20*S20</f>
        <v>0</v>
      </c>
      <c r="U20" s="26">
        <v>55</v>
      </c>
      <c r="V20" s="27">
        <f>U20</f>
        <v>55</v>
      </c>
      <c r="W20" s="28">
        <f>V24</f>
        <v>50</v>
      </c>
      <c r="X20" s="21">
        <f>$D20*W20</f>
        <v>0</v>
      </c>
      <c r="Z20" s="27">
        <f>Y20</f>
        <v>0</v>
      </c>
      <c r="AA20" s="28">
        <f>Z24</f>
        <v>78</v>
      </c>
      <c r="AB20" s="21">
        <f>$D20*AA20</f>
        <v>0</v>
      </c>
    </row>
    <row r="21" spans="1:28" x14ac:dyDescent="0.25">
      <c r="A21" s="19" t="str">
        <f>Specs!A21</f>
        <v>eCANOPY_SNAGS_CLASS_1_ALL_OTHERS_STEM_DENSITY</v>
      </c>
      <c r="B21" s="31"/>
      <c r="C21" s="32" t="s">
        <v>127</v>
      </c>
      <c r="D21" s="33">
        <v>0</v>
      </c>
      <c r="F21" s="27">
        <f>E21</f>
        <v>0</v>
      </c>
      <c r="G21" s="28">
        <f>F26</f>
        <v>1.2000000000000002</v>
      </c>
      <c r="H21" s="21">
        <f>$D21*G21</f>
        <v>0</v>
      </c>
      <c r="I21" s="26"/>
      <c r="J21" s="27">
        <f>I21</f>
        <v>0</v>
      </c>
      <c r="K21" s="28">
        <f>J26</f>
        <v>0</v>
      </c>
      <c r="L21" s="21">
        <f>$D21*K21</f>
        <v>0</v>
      </c>
      <c r="M21" s="26"/>
      <c r="N21" s="27">
        <f>M21</f>
        <v>0</v>
      </c>
      <c r="O21" s="28">
        <f>N26</f>
        <v>0</v>
      </c>
      <c r="P21" s="21">
        <f>$D21*O21</f>
        <v>0</v>
      </c>
      <c r="Q21" s="26">
        <v>100</v>
      </c>
      <c r="R21" s="27">
        <f>Q21</f>
        <v>100</v>
      </c>
      <c r="S21" s="28">
        <f>R26</f>
        <v>350</v>
      </c>
      <c r="T21" s="21">
        <f>$D21*S21</f>
        <v>0</v>
      </c>
      <c r="U21" s="26">
        <v>5</v>
      </c>
      <c r="V21" s="27">
        <f>U21</f>
        <v>5</v>
      </c>
      <c r="W21" s="28">
        <f>V26</f>
        <v>24.5</v>
      </c>
      <c r="X21" s="21">
        <f>$D21*W21</f>
        <v>0</v>
      </c>
      <c r="Z21" s="27">
        <f>Y21</f>
        <v>0</v>
      </c>
      <c r="AA21" s="28">
        <f>Z26</f>
        <v>10</v>
      </c>
      <c r="AB21" s="21">
        <f>$D21*AA21</f>
        <v>0</v>
      </c>
    </row>
    <row r="22" spans="1:28" x14ac:dyDescent="0.25">
      <c r="A22" s="19" t="str">
        <f>Specs!A22</f>
        <v>eCANOPY_SNAGS_CLASS_1_CONIFERS_WITH_FOLIAGE_HEIGHT_TO_CROWN_BASE</v>
      </c>
      <c r="B22" s="31" t="s">
        <v>129</v>
      </c>
      <c r="C22" s="32">
        <v>0</v>
      </c>
      <c r="D22" s="33"/>
      <c r="F22" s="27">
        <f>IF(E22=0,E5,E22)</f>
        <v>20</v>
      </c>
      <c r="G22" s="28">
        <f>$C22*F22</f>
        <v>0</v>
      </c>
      <c r="H22" s="21">
        <f>G22</f>
        <v>0</v>
      </c>
      <c r="I22" s="26"/>
      <c r="J22" s="27">
        <f>IF(I22=0,I5,I22)</f>
        <v>0</v>
      </c>
      <c r="K22" s="28">
        <f>$C22*J22</f>
        <v>0</v>
      </c>
      <c r="L22" s="21">
        <f>K22</f>
        <v>0</v>
      </c>
      <c r="M22" s="26"/>
      <c r="N22" s="27">
        <f>IF(M22=0,M5,M22)</f>
        <v>0</v>
      </c>
      <c r="O22" s="28">
        <f>$C22*N22</f>
        <v>0</v>
      </c>
      <c r="P22" s="21">
        <f>O22</f>
        <v>0</v>
      </c>
      <c r="R22" s="27">
        <f>IF(Q22=0,Q5,Q22)</f>
        <v>4</v>
      </c>
      <c r="S22" s="28">
        <f>$C22*R22</f>
        <v>0</v>
      </c>
      <c r="T22" s="21">
        <f>S22</f>
        <v>0</v>
      </c>
      <c r="U22" s="26">
        <v>33.35</v>
      </c>
      <c r="V22" s="27">
        <f>IF(U22=0,U5,U22)</f>
        <v>33.35</v>
      </c>
      <c r="W22" s="28">
        <f>$C22*V22</f>
        <v>0</v>
      </c>
      <c r="X22" s="21">
        <f>W22</f>
        <v>0</v>
      </c>
      <c r="Z22" s="27">
        <f>IF(Y22=0,Y5,Y22)</f>
        <v>55</v>
      </c>
      <c r="AA22" s="28">
        <f>$C22*Z22</f>
        <v>0</v>
      </c>
      <c r="AB22" s="21">
        <f>AA22</f>
        <v>0</v>
      </c>
    </row>
    <row r="23" spans="1:28" x14ac:dyDescent="0.25">
      <c r="A23" s="19" t="str">
        <f>Specs!A23</f>
        <v>eCANOPY_SNAGS_CLASS_1_CONIFERS_WITH_FOLIAGE_DIAMETER</v>
      </c>
      <c r="B23" s="31" t="s">
        <v>131</v>
      </c>
      <c r="C23" s="32">
        <v>0</v>
      </c>
      <c r="D23" s="33"/>
      <c r="F23" s="27">
        <f>IF(E23=0,E4,E23)</f>
        <v>9.6</v>
      </c>
      <c r="G23" s="28">
        <f>$C23*F23</f>
        <v>0</v>
      </c>
      <c r="H23" s="21">
        <f>G23</f>
        <v>0</v>
      </c>
      <c r="I23" s="26"/>
      <c r="J23" s="27">
        <f>IF(I23=0,I4,I23)</f>
        <v>0</v>
      </c>
      <c r="K23" s="28">
        <f>$C23*J23</f>
        <v>0</v>
      </c>
      <c r="L23" s="21">
        <f>K23</f>
        <v>0</v>
      </c>
      <c r="M23" s="26"/>
      <c r="N23" s="27">
        <f>IF(M23=0,M4,M23)</f>
        <v>0</v>
      </c>
      <c r="O23" s="28">
        <f>$C23*N23</f>
        <v>0</v>
      </c>
      <c r="P23" s="21">
        <f>O23</f>
        <v>0</v>
      </c>
      <c r="R23" s="27">
        <f>IF(Q23=0,Q4,Q23)</f>
        <v>2.9</v>
      </c>
      <c r="S23" s="28">
        <f>$C23*R23</f>
        <v>0</v>
      </c>
      <c r="T23" s="21">
        <f>S23</f>
        <v>0</v>
      </c>
      <c r="U23" s="26">
        <v>9</v>
      </c>
      <c r="V23" s="27">
        <f>IF(U23=0,U4,U23)</f>
        <v>9</v>
      </c>
      <c r="W23" s="28">
        <f>$C23*V23</f>
        <v>0</v>
      </c>
      <c r="X23" s="21">
        <f>W23</f>
        <v>0</v>
      </c>
      <c r="Z23" s="27">
        <f>IF(Y23=0,Y4,Y23)</f>
        <v>12</v>
      </c>
      <c r="AA23" s="28">
        <f>$C23*Z23</f>
        <v>0</v>
      </c>
      <c r="AB23" s="21">
        <f>AA23</f>
        <v>0</v>
      </c>
    </row>
    <row r="24" spans="1:28" x14ac:dyDescent="0.25">
      <c r="A24" s="19" t="str">
        <f>Specs!A24</f>
        <v>eCANOPY_SNAGS_CLASS_1_CONIFERS_WITH_FOLIAGE_HEIGHT</v>
      </c>
      <c r="B24" s="31" t="s">
        <v>134</v>
      </c>
      <c r="C24" s="32">
        <v>0</v>
      </c>
      <c r="D24" s="33"/>
      <c r="F24" s="27">
        <f>IF(E24=0,E6,E24)</f>
        <v>100</v>
      </c>
      <c r="G24" s="28">
        <f>$C24*F24</f>
        <v>0</v>
      </c>
      <c r="H24" s="21">
        <f>G24</f>
        <v>0</v>
      </c>
      <c r="I24" s="26"/>
      <c r="J24" s="27">
        <f>IF(I24=0,I6,I24)</f>
        <v>0</v>
      </c>
      <c r="K24" s="28">
        <f>$C24*J24</f>
        <v>0</v>
      </c>
      <c r="L24" s="21">
        <f>K24</f>
        <v>0</v>
      </c>
      <c r="M24" s="26"/>
      <c r="N24" s="27">
        <f>IF(M24=0,M6,M24)</f>
        <v>0</v>
      </c>
      <c r="O24" s="28">
        <f>$C24*N24</f>
        <v>0</v>
      </c>
      <c r="P24" s="21">
        <f>O24</f>
        <v>0</v>
      </c>
      <c r="R24" s="27">
        <f>IF(Q24=0,Q6,Q24)</f>
        <v>25</v>
      </c>
      <c r="S24" s="28">
        <f>$C24*R24</f>
        <v>0</v>
      </c>
      <c r="T24" s="21">
        <f>S24</f>
        <v>0</v>
      </c>
      <c r="U24" s="26">
        <v>50</v>
      </c>
      <c r="V24" s="27">
        <f>IF(U24=0,U6,U24)</f>
        <v>50</v>
      </c>
      <c r="W24" s="28">
        <f>$C24*V24</f>
        <v>0</v>
      </c>
      <c r="X24" s="21">
        <f>W24</f>
        <v>0</v>
      </c>
      <c r="Z24" s="27">
        <f>IF(Y24=0,Y6,Y24)</f>
        <v>78</v>
      </c>
      <c r="AA24" s="28">
        <f>$C24*Z24</f>
        <v>0</v>
      </c>
      <c r="AB24" s="21">
        <f>AA24</f>
        <v>0</v>
      </c>
    </row>
    <row r="25" spans="1:28" x14ac:dyDescent="0.25">
      <c r="A25" s="19" t="str">
        <f>Specs!A25</f>
        <v>eCANOPY_SNAGS_CLASS_1_CONIFERS_WITH_FOLIAGE_PERCENT_COVER</v>
      </c>
      <c r="B25" s="31" t="s">
        <v>137</v>
      </c>
      <c r="C25" s="32">
        <v>0</v>
      </c>
      <c r="D25" s="33"/>
      <c r="F25" s="27">
        <f>E25+E3*0.1</f>
        <v>4</v>
      </c>
      <c r="G25" s="28">
        <f>$C25*F25</f>
        <v>0</v>
      </c>
      <c r="H25" s="21">
        <f>G25</f>
        <v>0</v>
      </c>
      <c r="I25" s="26"/>
      <c r="J25" s="27">
        <f>I25+I3*0.1</f>
        <v>0</v>
      </c>
      <c r="K25" s="28">
        <f>$C25*J25</f>
        <v>0</v>
      </c>
      <c r="L25" s="21">
        <f>K25</f>
        <v>0</v>
      </c>
      <c r="M25" s="26"/>
      <c r="N25" s="27">
        <f>M25+M3*0.1</f>
        <v>0</v>
      </c>
      <c r="O25" s="28">
        <f>$C25*N25</f>
        <v>0</v>
      </c>
      <c r="P25" s="21">
        <f>O25</f>
        <v>0</v>
      </c>
      <c r="R25" s="27">
        <f>Q25+Q3*0.1</f>
        <v>8</v>
      </c>
      <c r="S25" s="28">
        <f>$C25*R25</f>
        <v>0</v>
      </c>
      <c r="T25" s="21">
        <f>S25</f>
        <v>0</v>
      </c>
      <c r="U25" s="26">
        <v>0.5071</v>
      </c>
      <c r="V25" s="27">
        <f>U25+U3*0.1</f>
        <v>9.0070999999999994</v>
      </c>
      <c r="W25" s="28">
        <f>$C25*V25</f>
        <v>0</v>
      </c>
      <c r="X25" s="21">
        <f>W25</f>
        <v>0</v>
      </c>
      <c r="Z25" s="27">
        <f>Y25+Y3*0.1</f>
        <v>6</v>
      </c>
      <c r="AA25" s="28">
        <f>$C25*Z25</f>
        <v>0</v>
      </c>
      <c r="AB25" s="21">
        <f>AA25</f>
        <v>0</v>
      </c>
    </row>
    <row r="26" spans="1:28" x14ac:dyDescent="0.25">
      <c r="A26" s="19" t="str">
        <f>Specs!A26</f>
        <v>eCANOPY_SNAGS_CLASS_1_CONIFERS_WITH_FOLIAGE_STEM_DENSITY</v>
      </c>
      <c r="B26" s="31" t="s">
        <v>141</v>
      </c>
      <c r="C26" s="32">
        <v>0</v>
      </c>
      <c r="D26" s="33"/>
      <c r="F26" s="27">
        <f>E26+(0.1*E8)+(0.1*E13)</f>
        <v>1.2000000000000002</v>
      </c>
      <c r="G26" s="28">
        <f>$C26*F26</f>
        <v>0</v>
      </c>
      <c r="H26" s="21">
        <f>G26</f>
        <v>0</v>
      </c>
      <c r="I26" s="26"/>
      <c r="J26" s="27">
        <f>I26+(0.1*I8)+(0.1*I13)</f>
        <v>0</v>
      </c>
      <c r="K26" s="28">
        <f>$C26*J26</f>
        <v>0</v>
      </c>
      <c r="L26" s="21">
        <f>K26</f>
        <v>0</v>
      </c>
      <c r="M26" s="26"/>
      <c r="N26" s="27">
        <f>M26+(0.1*M8)+(0.1*M13)</f>
        <v>0</v>
      </c>
      <c r="O26" s="28">
        <f>$C26*N26</f>
        <v>0</v>
      </c>
      <c r="P26" s="21">
        <f>O26</f>
        <v>0</v>
      </c>
      <c r="R26" s="27">
        <f>Q26+(0.1*Q8)+(0.1*Q13)</f>
        <v>350</v>
      </c>
      <c r="S26" s="28">
        <f>$C26*R26</f>
        <v>0</v>
      </c>
      <c r="T26" s="21">
        <f>S26</f>
        <v>0</v>
      </c>
      <c r="U26" s="26">
        <v>5</v>
      </c>
      <c r="V26" s="27">
        <f>U26+(0.1*U8)+(0.1*U13)</f>
        <v>24.5</v>
      </c>
      <c r="W26" s="28">
        <f>$C26*V26</f>
        <v>0</v>
      </c>
      <c r="X26" s="21">
        <f>W26</f>
        <v>0</v>
      </c>
      <c r="Z26" s="27">
        <f>Y26+(0.1*Y8)+(0.1*Y13)</f>
        <v>10</v>
      </c>
      <c r="AA26" s="28">
        <f>$C26*Z26</f>
        <v>0</v>
      </c>
      <c r="AB26" s="21">
        <f>AA26</f>
        <v>0</v>
      </c>
    </row>
    <row r="27" spans="1:28" x14ac:dyDescent="0.25">
      <c r="A27" s="19" t="str">
        <f>Specs!A27</f>
        <v>eCANOPY_SNAGS_CLASS_2_DIAMETER</v>
      </c>
      <c r="B27" s="31"/>
      <c r="C27" s="32" t="s">
        <v>145</v>
      </c>
      <c r="D27" s="33" t="s">
        <v>145</v>
      </c>
      <c r="F27" s="27">
        <f t="shared" ref="F27:F34" si="6">E27</f>
        <v>0</v>
      </c>
      <c r="G27" s="28">
        <f>F19</f>
        <v>0</v>
      </c>
      <c r="H27" s="21">
        <f t="shared" ref="G27:H29" si="7">G19</f>
        <v>9.6</v>
      </c>
      <c r="I27" s="26"/>
      <c r="J27" s="27">
        <f t="shared" ref="J27:J34" si="8">I27</f>
        <v>0</v>
      </c>
      <c r="K27" s="28">
        <f t="shared" ref="K27:L29" si="9">J19</f>
        <v>0</v>
      </c>
      <c r="L27" s="21">
        <f t="shared" si="9"/>
        <v>0</v>
      </c>
      <c r="M27" s="26"/>
      <c r="N27" s="27">
        <f t="shared" ref="N27:N34" si="10">M27</f>
        <v>0</v>
      </c>
      <c r="O27" s="28">
        <f t="shared" ref="O27:P29" si="11">N19</f>
        <v>0</v>
      </c>
      <c r="P27" s="21">
        <f t="shared" si="11"/>
        <v>0</v>
      </c>
      <c r="Q27" s="26">
        <v>3.5</v>
      </c>
      <c r="R27" s="27">
        <f t="shared" ref="R27:R34" si="12">Q27</f>
        <v>3.5</v>
      </c>
      <c r="S27" s="28">
        <f t="shared" ref="S27:T29" si="13">R19</f>
        <v>3.5</v>
      </c>
      <c r="T27" s="21">
        <f t="shared" si="13"/>
        <v>2.9</v>
      </c>
      <c r="U27" s="26">
        <v>11</v>
      </c>
      <c r="V27" s="27">
        <f t="shared" ref="V27:V34" si="14">U27</f>
        <v>11</v>
      </c>
      <c r="W27" s="28">
        <f t="shared" ref="W27:X29" si="15">V19</f>
        <v>13</v>
      </c>
      <c r="X27" s="21">
        <f t="shared" si="15"/>
        <v>9</v>
      </c>
      <c r="Y27" s="26">
        <v>12</v>
      </c>
      <c r="Z27" s="27">
        <f t="shared" ref="Z27:Z34" si="16">Y27</f>
        <v>12</v>
      </c>
      <c r="AA27" s="28">
        <f t="shared" ref="AA27:AB29" si="17">Z19</f>
        <v>0</v>
      </c>
      <c r="AB27" s="21">
        <f t="shared" si="17"/>
        <v>12</v>
      </c>
    </row>
    <row r="28" spans="1:28" x14ac:dyDescent="0.25">
      <c r="A28" s="19" t="str">
        <f>Specs!A28</f>
        <v>eCANOPY_SNAGS_CLASS_2_HEIGHT</v>
      </c>
      <c r="B28" s="31"/>
      <c r="C28" s="32" t="s">
        <v>148</v>
      </c>
      <c r="D28" s="33" t="s">
        <v>148</v>
      </c>
      <c r="F28" s="27">
        <f t="shared" si="6"/>
        <v>0</v>
      </c>
      <c r="G28" s="28">
        <f t="shared" si="7"/>
        <v>0</v>
      </c>
      <c r="H28" s="21">
        <f t="shared" si="7"/>
        <v>100</v>
      </c>
      <c r="I28" s="26"/>
      <c r="J28" s="27">
        <f t="shared" si="8"/>
        <v>0</v>
      </c>
      <c r="K28" s="28">
        <f t="shared" si="9"/>
        <v>0</v>
      </c>
      <c r="L28" s="21">
        <f t="shared" si="9"/>
        <v>0</v>
      </c>
      <c r="M28" s="26"/>
      <c r="N28" s="27">
        <f t="shared" si="10"/>
        <v>0</v>
      </c>
      <c r="O28" s="28">
        <f t="shared" si="11"/>
        <v>0</v>
      </c>
      <c r="P28" s="21">
        <f t="shared" si="11"/>
        <v>0</v>
      </c>
      <c r="Q28" s="26">
        <v>20</v>
      </c>
      <c r="R28" s="27">
        <f t="shared" si="12"/>
        <v>20</v>
      </c>
      <c r="S28" s="28">
        <f t="shared" si="13"/>
        <v>25</v>
      </c>
      <c r="T28" s="21">
        <f t="shared" si="13"/>
        <v>25</v>
      </c>
      <c r="U28" s="26">
        <v>50</v>
      </c>
      <c r="V28" s="27">
        <f t="shared" si="14"/>
        <v>50</v>
      </c>
      <c r="W28" s="28">
        <f t="shared" si="15"/>
        <v>55</v>
      </c>
      <c r="X28" s="21">
        <f t="shared" si="15"/>
        <v>50</v>
      </c>
      <c r="Y28" s="26">
        <v>70</v>
      </c>
      <c r="Z28" s="27">
        <f t="shared" si="16"/>
        <v>70</v>
      </c>
      <c r="AA28" s="28">
        <f t="shared" si="17"/>
        <v>0</v>
      </c>
      <c r="AB28" s="21">
        <f t="shared" si="17"/>
        <v>78</v>
      </c>
    </row>
    <row r="29" spans="1:28" x14ac:dyDescent="0.25">
      <c r="A29" s="19" t="str">
        <f>Specs!A29</f>
        <v>eCANOPY_SNAGS_CLASS_2_STEM_DENSITY</v>
      </c>
      <c r="B29" s="31"/>
      <c r="C29" s="32" t="s">
        <v>150</v>
      </c>
      <c r="D29" s="33" t="s">
        <v>150</v>
      </c>
      <c r="F29" s="27">
        <f t="shared" si="6"/>
        <v>0</v>
      </c>
      <c r="G29" s="28">
        <f t="shared" si="7"/>
        <v>0</v>
      </c>
      <c r="H29" s="21">
        <f t="shared" si="7"/>
        <v>1.2000000000000002</v>
      </c>
      <c r="I29" s="26"/>
      <c r="J29" s="27">
        <f t="shared" si="8"/>
        <v>0</v>
      </c>
      <c r="K29" s="28">
        <f t="shared" si="9"/>
        <v>0</v>
      </c>
      <c r="L29" s="21">
        <f t="shared" si="9"/>
        <v>0</v>
      </c>
      <c r="M29" s="26"/>
      <c r="N29" s="27">
        <f t="shared" si="10"/>
        <v>0</v>
      </c>
      <c r="O29" s="28">
        <f t="shared" si="11"/>
        <v>0</v>
      </c>
      <c r="P29" s="21">
        <f t="shared" si="11"/>
        <v>0</v>
      </c>
      <c r="Q29" s="26">
        <v>150</v>
      </c>
      <c r="R29" s="27">
        <f t="shared" si="12"/>
        <v>150</v>
      </c>
      <c r="S29" s="28">
        <f t="shared" si="13"/>
        <v>100</v>
      </c>
      <c r="T29" s="21">
        <f t="shared" si="13"/>
        <v>350</v>
      </c>
      <c r="U29" s="26">
        <v>10</v>
      </c>
      <c r="V29" s="27">
        <f t="shared" si="14"/>
        <v>10</v>
      </c>
      <c r="W29" s="28">
        <f t="shared" si="15"/>
        <v>5</v>
      </c>
      <c r="X29" s="21">
        <f t="shared" si="15"/>
        <v>24.5</v>
      </c>
      <c r="Y29" s="26">
        <v>3</v>
      </c>
      <c r="Z29" s="27">
        <f t="shared" si="16"/>
        <v>3</v>
      </c>
      <c r="AA29" s="28">
        <f t="shared" si="17"/>
        <v>0</v>
      </c>
      <c r="AB29" s="21">
        <f t="shared" si="17"/>
        <v>10</v>
      </c>
    </row>
    <row r="30" spans="1:28" x14ac:dyDescent="0.25">
      <c r="A30" s="19" t="str">
        <f>Specs!A30</f>
        <v>eCANOPY_SNAGS_CLASS_3_DIAMETER</v>
      </c>
      <c r="B30" s="31"/>
      <c r="C30" s="32" t="s">
        <v>152</v>
      </c>
      <c r="D30" s="33" t="s">
        <v>152</v>
      </c>
      <c r="E30" s="26">
        <v>9</v>
      </c>
      <c r="F30" s="27">
        <f t="shared" si="6"/>
        <v>9</v>
      </c>
      <c r="G30" s="28">
        <f t="shared" ref="G30:H32" si="18">F27</f>
        <v>0</v>
      </c>
      <c r="H30" s="21">
        <f t="shared" si="18"/>
        <v>0</v>
      </c>
      <c r="I30" s="26"/>
      <c r="J30" s="27">
        <f t="shared" si="8"/>
        <v>0</v>
      </c>
      <c r="K30" s="28">
        <f t="shared" ref="K30:L32" si="19">J27</f>
        <v>0</v>
      </c>
      <c r="L30" s="21">
        <f t="shared" si="19"/>
        <v>0</v>
      </c>
      <c r="M30" s="26"/>
      <c r="N30" s="27">
        <f t="shared" si="10"/>
        <v>0</v>
      </c>
      <c r="O30" s="28">
        <f t="shared" ref="O30:P32" si="20">N27</f>
        <v>0</v>
      </c>
      <c r="P30" s="21">
        <f t="shared" si="20"/>
        <v>0</v>
      </c>
      <c r="Q30" s="26">
        <v>3.5</v>
      </c>
      <c r="R30" s="27">
        <f t="shared" si="12"/>
        <v>3.5</v>
      </c>
      <c r="S30" s="28">
        <f t="shared" ref="S30:T32" si="21">R27</f>
        <v>3.5</v>
      </c>
      <c r="T30" s="21">
        <f t="shared" si="21"/>
        <v>3.5</v>
      </c>
      <c r="U30" s="26">
        <v>11</v>
      </c>
      <c r="V30" s="27">
        <f t="shared" si="14"/>
        <v>11</v>
      </c>
      <c r="W30" s="28">
        <f t="shared" ref="W30:X32" si="22">V27</f>
        <v>11</v>
      </c>
      <c r="X30" s="21">
        <f t="shared" si="22"/>
        <v>13</v>
      </c>
      <c r="Y30" s="26">
        <v>10</v>
      </c>
      <c r="Z30" s="27">
        <f t="shared" si="16"/>
        <v>10</v>
      </c>
      <c r="AA30" s="28">
        <f t="shared" ref="AA30:AB32" si="23">Z27</f>
        <v>12</v>
      </c>
      <c r="AB30" s="21">
        <f t="shared" si="23"/>
        <v>0</v>
      </c>
    </row>
    <row r="31" spans="1:28" x14ac:dyDescent="0.25">
      <c r="A31" s="19" t="str">
        <f>Specs!A31</f>
        <v>eCANOPY_SNAGS_CLASS_3_HEIGHT</v>
      </c>
      <c r="B31" s="31"/>
      <c r="C31" s="32" t="s">
        <v>155</v>
      </c>
      <c r="D31" s="33" t="s">
        <v>155</v>
      </c>
      <c r="E31" s="26">
        <v>60</v>
      </c>
      <c r="F31" s="27">
        <f t="shared" si="6"/>
        <v>60</v>
      </c>
      <c r="G31" s="28">
        <f t="shared" si="18"/>
        <v>0</v>
      </c>
      <c r="H31" s="21">
        <f t="shared" si="18"/>
        <v>0</v>
      </c>
      <c r="I31" s="26"/>
      <c r="J31" s="27">
        <f t="shared" si="8"/>
        <v>0</v>
      </c>
      <c r="K31" s="28">
        <f t="shared" si="19"/>
        <v>0</v>
      </c>
      <c r="L31" s="21">
        <f t="shared" si="19"/>
        <v>0</v>
      </c>
      <c r="M31" s="26"/>
      <c r="N31" s="27">
        <f t="shared" si="10"/>
        <v>0</v>
      </c>
      <c r="O31" s="28">
        <f t="shared" si="20"/>
        <v>0</v>
      </c>
      <c r="P31" s="21">
        <f t="shared" si="20"/>
        <v>0</v>
      </c>
      <c r="Q31" s="26">
        <v>15</v>
      </c>
      <c r="R31" s="27">
        <f t="shared" si="12"/>
        <v>15</v>
      </c>
      <c r="S31" s="28">
        <f t="shared" si="21"/>
        <v>20</v>
      </c>
      <c r="T31" s="21">
        <f t="shared" si="21"/>
        <v>25</v>
      </c>
      <c r="U31" s="26">
        <v>40</v>
      </c>
      <c r="V31" s="27">
        <f t="shared" si="14"/>
        <v>40</v>
      </c>
      <c r="W31" s="28">
        <f t="shared" si="22"/>
        <v>50</v>
      </c>
      <c r="X31" s="21">
        <f t="shared" si="22"/>
        <v>55</v>
      </c>
      <c r="Y31" s="26">
        <v>60</v>
      </c>
      <c r="Z31" s="27">
        <f t="shared" si="16"/>
        <v>60</v>
      </c>
      <c r="AA31" s="28">
        <f t="shared" si="23"/>
        <v>70</v>
      </c>
      <c r="AB31" s="21">
        <f t="shared" si="23"/>
        <v>0</v>
      </c>
    </row>
    <row r="32" spans="1:28" x14ac:dyDescent="0.25">
      <c r="A32" s="19" t="str">
        <f>Specs!A32</f>
        <v>eCANOPY_SNAGS_CLASS_3_STEM_DENSITY</v>
      </c>
      <c r="B32" s="31"/>
      <c r="C32" s="32" t="s">
        <v>157</v>
      </c>
      <c r="D32" s="33" t="s">
        <v>157</v>
      </c>
      <c r="E32" s="26">
        <v>3</v>
      </c>
      <c r="F32" s="27">
        <f t="shared" si="6"/>
        <v>3</v>
      </c>
      <c r="G32" s="28">
        <f t="shared" si="18"/>
        <v>0</v>
      </c>
      <c r="H32" s="21">
        <f t="shared" si="18"/>
        <v>0</v>
      </c>
      <c r="I32" s="26"/>
      <c r="J32" s="27">
        <f t="shared" si="8"/>
        <v>0</v>
      </c>
      <c r="K32" s="28">
        <f t="shared" si="19"/>
        <v>0</v>
      </c>
      <c r="L32" s="21">
        <f t="shared" si="19"/>
        <v>0</v>
      </c>
      <c r="M32" s="26"/>
      <c r="N32" s="27">
        <f t="shared" si="10"/>
        <v>0</v>
      </c>
      <c r="O32" s="28">
        <f t="shared" si="20"/>
        <v>0</v>
      </c>
      <c r="P32" s="21">
        <f t="shared" si="20"/>
        <v>0</v>
      </c>
      <c r="Q32" s="26">
        <v>150</v>
      </c>
      <c r="R32" s="27">
        <f t="shared" si="12"/>
        <v>150</v>
      </c>
      <c r="S32" s="28">
        <f t="shared" si="21"/>
        <v>150</v>
      </c>
      <c r="T32" s="21">
        <f t="shared" si="21"/>
        <v>100</v>
      </c>
      <c r="U32" s="26">
        <v>5</v>
      </c>
      <c r="V32" s="27">
        <f t="shared" si="14"/>
        <v>5</v>
      </c>
      <c r="W32" s="28">
        <f t="shared" si="22"/>
        <v>10</v>
      </c>
      <c r="X32" s="21">
        <f t="shared" si="22"/>
        <v>5</v>
      </c>
      <c r="Y32" s="26">
        <v>3</v>
      </c>
      <c r="Z32" s="27">
        <f t="shared" si="16"/>
        <v>3</v>
      </c>
      <c r="AA32" s="28">
        <f t="shared" si="23"/>
        <v>3</v>
      </c>
      <c r="AB32" s="21">
        <f t="shared" si="23"/>
        <v>0</v>
      </c>
    </row>
    <row r="33" spans="1:28" x14ac:dyDescent="0.25">
      <c r="A33" s="19" t="str">
        <f>Specs!A33</f>
        <v>eCANOPY_LADDER_FUELS_MAXIMUM_HEIGHT</v>
      </c>
      <c r="B33" s="31"/>
      <c r="C33" s="32"/>
      <c r="D33" s="33"/>
      <c r="F33" s="27">
        <f t="shared" si="6"/>
        <v>0</v>
      </c>
      <c r="G33" s="28">
        <f>F33</f>
        <v>0</v>
      </c>
      <c r="H33" s="21">
        <f>G33</f>
        <v>0</v>
      </c>
      <c r="I33" s="26"/>
      <c r="J33" s="27">
        <f t="shared" si="8"/>
        <v>0</v>
      </c>
      <c r="K33" s="28">
        <f>J33</f>
        <v>0</v>
      </c>
      <c r="L33" s="21">
        <f>K33</f>
        <v>0</v>
      </c>
      <c r="M33" s="26"/>
      <c r="N33" s="27">
        <f t="shared" si="10"/>
        <v>0</v>
      </c>
      <c r="O33" s="28">
        <f>N33</f>
        <v>0</v>
      </c>
      <c r="P33" s="21">
        <f>O33</f>
        <v>0</v>
      </c>
      <c r="Q33" s="26">
        <v>4</v>
      </c>
      <c r="R33" s="27">
        <f t="shared" si="12"/>
        <v>4</v>
      </c>
      <c r="S33" s="28">
        <f>R33</f>
        <v>4</v>
      </c>
      <c r="T33" s="21">
        <f>S33</f>
        <v>4</v>
      </c>
      <c r="U33" s="26">
        <v>15</v>
      </c>
      <c r="V33" s="27">
        <f t="shared" si="14"/>
        <v>15</v>
      </c>
      <c r="W33" s="28">
        <f>V33</f>
        <v>15</v>
      </c>
      <c r="X33" s="21">
        <f>W33</f>
        <v>15</v>
      </c>
      <c r="Z33" s="27">
        <f t="shared" si="16"/>
        <v>0</v>
      </c>
      <c r="AA33" s="28">
        <f>Z33</f>
        <v>0</v>
      </c>
      <c r="AB33" s="21">
        <f>AA33</f>
        <v>0</v>
      </c>
    </row>
    <row r="34" spans="1:28" x14ac:dyDescent="0.25">
      <c r="A34" s="19" t="str">
        <f>Specs!A34</f>
        <v>eCANOPY_LADDER_FUELS_MINIMUM_HEIGHT</v>
      </c>
      <c r="B34" s="31"/>
      <c r="C34" s="32"/>
      <c r="D34" s="33"/>
      <c r="F34" s="27">
        <f t="shared" si="6"/>
        <v>0</v>
      </c>
      <c r="G34" s="28">
        <f>F34</f>
        <v>0</v>
      </c>
      <c r="H34" s="21">
        <f>G34</f>
        <v>0</v>
      </c>
      <c r="I34" s="26"/>
      <c r="J34" s="27">
        <f t="shared" si="8"/>
        <v>0</v>
      </c>
      <c r="K34" s="28">
        <f>J34</f>
        <v>0</v>
      </c>
      <c r="L34" s="21">
        <f>K34</f>
        <v>0</v>
      </c>
      <c r="M34" s="26"/>
      <c r="N34" s="27">
        <f t="shared" si="10"/>
        <v>0</v>
      </c>
      <c r="O34" s="28">
        <f>N34</f>
        <v>0</v>
      </c>
      <c r="P34" s="21">
        <f>O34</f>
        <v>0</v>
      </c>
      <c r="Q34" s="26">
        <v>0</v>
      </c>
      <c r="R34" s="27">
        <f t="shared" si="12"/>
        <v>0</v>
      </c>
      <c r="S34" s="28">
        <f>R34</f>
        <v>0</v>
      </c>
      <c r="T34" s="21">
        <f>S34</f>
        <v>0</v>
      </c>
      <c r="U34" s="26">
        <v>5</v>
      </c>
      <c r="V34" s="27">
        <f t="shared" si="14"/>
        <v>5</v>
      </c>
      <c r="W34" s="28">
        <f>V34</f>
        <v>5</v>
      </c>
      <c r="X34" s="21">
        <f>W34</f>
        <v>5</v>
      </c>
      <c r="Z34" s="27">
        <f t="shared" si="16"/>
        <v>0</v>
      </c>
      <c r="AA34" s="28">
        <f>Z34</f>
        <v>0</v>
      </c>
      <c r="AB34" s="21">
        <f>AA34</f>
        <v>0</v>
      </c>
    </row>
    <row r="35" spans="1:28" x14ac:dyDescent="0.25">
      <c r="A35" s="19" t="str">
        <f>Specs!A35</f>
        <v>eSHRUBS_PRIMARY_LAYER_HEIGHT</v>
      </c>
      <c r="B35" s="31">
        <v>0.5</v>
      </c>
      <c r="C35" s="32">
        <v>1.25</v>
      </c>
      <c r="D35" s="34">
        <f t="shared" ref="D35:D40" si="24">1/(0.5*1.25)</f>
        <v>1.6</v>
      </c>
      <c r="E35" s="26">
        <v>2.2000000000000002</v>
      </c>
      <c r="F35" s="27">
        <f t="shared" ref="F35:F59" si="25">$B35*E35</f>
        <v>1.1000000000000001</v>
      </c>
      <c r="G35" s="28">
        <f t="shared" ref="G35:G53" si="26">$C35*F35</f>
        <v>1.375</v>
      </c>
      <c r="H35" s="35">
        <f t="shared" ref="H35:H40" si="27">$D35*G35</f>
        <v>2.2000000000000002</v>
      </c>
      <c r="I35" s="26">
        <v>5</v>
      </c>
      <c r="J35" s="27">
        <f t="shared" ref="J35:J59" si="28">$B35*I35</f>
        <v>2.5</v>
      </c>
      <c r="K35" s="28">
        <f t="shared" ref="K35:K53" si="29">$C35*J35</f>
        <v>3.125</v>
      </c>
      <c r="L35" s="35">
        <f t="shared" ref="L35:L40" si="30">$D35*K35</f>
        <v>5</v>
      </c>
      <c r="M35" s="26">
        <v>3</v>
      </c>
      <c r="N35" s="27">
        <f t="shared" ref="N35:N59" si="31">$B35*M35</f>
        <v>1.5</v>
      </c>
      <c r="O35" s="28">
        <f t="shared" ref="O35:O53" si="32">$C35*N35</f>
        <v>1.875</v>
      </c>
      <c r="P35" s="35">
        <f t="shared" ref="P35:P40" si="33">$D35*O35</f>
        <v>3</v>
      </c>
      <c r="Q35" s="26">
        <v>5</v>
      </c>
      <c r="R35" s="27">
        <f t="shared" ref="R35:R59" si="34">$B35*Q35</f>
        <v>2.5</v>
      </c>
      <c r="S35" s="28">
        <f t="shared" ref="S35:S53" si="35">$C35*R35</f>
        <v>3.125</v>
      </c>
      <c r="T35" s="35">
        <f t="shared" ref="T35:T40" si="36">$D35*S35</f>
        <v>5</v>
      </c>
      <c r="U35" s="26">
        <v>6</v>
      </c>
      <c r="V35" s="27">
        <f t="shared" ref="V35:V59" si="37">$B35*U35</f>
        <v>3</v>
      </c>
      <c r="W35" s="28">
        <f t="shared" ref="W35:W53" si="38">$C35*V35</f>
        <v>3.75</v>
      </c>
      <c r="X35" s="35">
        <f t="shared" ref="X35:X40" si="39">$D35*W35</f>
        <v>6</v>
      </c>
      <c r="Y35" s="26">
        <v>5</v>
      </c>
      <c r="Z35" s="27">
        <f t="shared" ref="Z35:Z59" si="40">$B35*Y35</f>
        <v>2.5</v>
      </c>
      <c r="AA35" s="28">
        <f t="shared" ref="AA35:AA53" si="41">$C35*Z35</f>
        <v>3.125</v>
      </c>
      <c r="AB35" s="35">
        <f t="shared" ref="AB35:AB40" si="42">$D35*AA35</f>
        <v>5</v>
      </c>
    </row>
    <row r="36" spans="1:28" x14ac:dyDescent="0.25">
      <c r="A36" s="19" t="str">
        <f>Specs!A36</f>
        <v>eSHRUBS_PRIMARY_LAYER_PERCENT_COVER</v>
      </c>
      <c r="B36" s="31">
        <v>0.5</v>
      </c>
      <c r="C36" s="32">
        <v>1.25</v>
      </c>
      <c r="D36" s="34">
        <f t="shared" si="24"/>
        <v>1.6</v>
      </c>
      <c r="E36" s="26">
        <v>21.6</v>
      </c>
      <c r="F36" s="27">
        <f t="shared" si="25"/>
        <v>10.8</v>
      </c>
      <c r="G36" s="28">
        <f t="shared" si="26"/>
        <v>13.5</v>
      </c>
      <c r="H36" s="35">
        <f t="shared" si="27"/>
        <v>21.6</v>
      </c>
      <c r="I36" s="26">
        <v>70</v>
      </c>
      <c r="J36" s="27">
        <f t="shared" si="28"/>
        <v>35</v>
      </c>
      <c r="K36" s="28">
        <f t="shared" si="29"/>
        <v>43.75</v>
      </c>
      <c r="L36" s="35">
        <f t="shared" si="30"/>
        <v>70</v>
      </c>
      <c r="M36" s="26">
        <v>2</v>
      </c>
      <c r="N36" s="27">
        <f t="shared" si="31"/>
        <v>1</v>
      </c>
      <c r="O36" s="28">
        <f t="shared" si="32"/>
        <v>1.25</v>
      </c>
      <c r="P36" s="35">
        <f t="shared" si="33"/>
        <v>2</v>
      </c>
      <c r="Q36" s="26">
        <v>10</v>
      </c>
      <c r="R36" s="27">
        <f t="shared" si="34"/>
        <v>5</v>
      </c>
      <c r="S36" s="28">
        <f t="shared" si="35"/>
        <v>6.25</v>
      </c>
      <c r="T36" s="35">
        <f t="shared" si="36"/>
        <v>10</v>
      </c>
      <c r="U36" s="26">
        <v>30</v>
      </c>
      <c r="V36" s="27">
        <f t="shared" si="37"/>
        <v>15</v>
      </c>
      <c r="W36" s="28">
        <f t="shared" si="38"/>
        <v>18.75</v>
      </c>
      <c r="X36" s="35">
        <f t="shared" si="39"/>
        <v>30</v>
      </c>
      <c r="Y36" s="26">
        <v>80</v>
      </c>
      <c r="Z36" s="27">
        <f t="shared" si="40"/>
        <v>40</v>
      </c>
      <c r="AA36" s="28">
        <f t="shared" si="41"/>
        <v>50</v>
      </c>
      <c r="AB36" s="35">
        <f t="shared" si="42"/>
        <v>80</v>
      </c>
    </row>
    <row r="37" spans="1:28" x14ac:dyDescent="0.25">
      <c r="A37" s="19" t="str">
        <f>Specs!A37</f>
        <v>eSHRUBS_PRIMARY_LAYER_PERCENT_LIVE</v>
      </c>
      <c r="B37" s="31">
        <v>0.5</v>
      </c>
      <c r="C37" s="32">
        <v>1.25</v>
      </c>
      <c r="D37" s="34">
        <f t="shared" si="24"/>
        <v>1.6</v>
      </c>
      <c r="E37" s="26">
        <v>85</v>
      </c>
      <c r="F37" s="27">
        <f t="shared" si="25"/>
        <v>42.5</v>
      </c>
      <c r="G37" s="28">
        <f t="shared" si="26"/>
        <v>53.125</v>
      </c>
      <c r="H37" s="35">
        <f t="shared" si="27"/>
        <v>85</v>
      </c>
      <c r="I37" s="26">
        <v>85</v>
      </c>
      <c r="J37" s="27">
        <f t="shared" si="28"/>
        <v>42.5</v>
      </c>
      <c r="K37" s="28">
        <f t="shared" si="29"/>
        <v>53.125</v>
      </c>
      <c r="L37" s="35">
        <f t="shared" si="30"/>
        <v>85</v>
      </c>
      <c r="M37" s="26">
        <v>100</v>
      </c>
      <c r="N37" s="27">
        <f t="shared" si="31"/>
        <v>50</v>
      </c>
      <c r="O37" s="28">
        <f t="shared" si="32"/>
        <v>62.5</v>
      </c>
      <c r="P37" s="35">
        <f t="shared" si="33"/>
        <v>100</v>
      </c>
      <c r="Q37" s="26">
        <v>90</v>
      </c>
      <c r="R37" s="27">
        <f t="shared" si="34"/>
        <v>45</v>
      </c>
      <c r="S37" s="28">
        <f t="shared" si="35"/>
        <v>56.25</v>
      </c>
      <c r="T37" s="35">
        <f t="shared" si="36"/>
        <v>90</v>
      </c>
      <c r="U37" s="26">
        <v>85</v>
      </c>
      <c r="V37" s="27">
        <f t="shared" si="37"/>
        <v>42.5</v>
      </c>
      <c r="W37" s="28">
        <f t="shared" si="38"/>
        <v>53.125</v>
      </c>
      <c r="X37" s="35">
        <f t="shared" si="39"/>
        <v>85</v>
      </c>
      <c r="Y37" s="26">
        <v>90</v>
      </c>
      <c r="Z37" s="27">
        <f t="shared" si="40"/>
        <v>45</v>
      </c>
      <c r="AA37" s="28">
        <f t="shared" si="41"/>
        <v>56.25</v>
      </c>
      <c r="AB37" s="35">
        <f t="shared" si="42"/>
        <v>90</v>
      </c>
    </row>
    <row r="38" spans="1:28" x14ac:dyDescent="0.25">
      <c r="A38" s="19" t="str">
        <f>Specs!A38</f>
        <v>eSHRUBS_SECONDARY_LAYER_HEIGHT</v>
      </c>
      <c r="B38" s="31">
        <v>0.5</v>
      </c>
      <c r="C38" s="32">
        <v>1.25</v>
      </c>
      <c r="D38" s="34">
        <f t="shared" si="24"/>
        <v>1.6</v>
      </c>
      <c r="E38" s="26">
        <v>0.3</v>
      </c>
      <c r="F38" s="27">
        <f t="shared" si="25"/>
        <v>0.15</v>
      </c>
      <c r="G38" s="28">
        <f t="shared" si="26"/>
        <v>0.1875</v>
      </c>
      <c r="H38" s="35">
        <f t="shared" si="27"/>
        <v>0.30000000000000004</v>
      </c>
      <c r="I38" s="26">
        <v>2</v>
      </c>
      <c r="J38" s="27">
        <f t="shared" si="28"/>
        <v>1</v>
      </c>
      <c r="K38" s="28">
        <f t="shared" si="29"/>
        <v>1.25</v>
      </c>
      <c r="L38" s="35">
        <f t="shared" si="30"/>
        <v>2</v>
      </c>
      <c r="N38" s="27">
        <f t="shared" si="31"/>
        <v>0</v>
      </c>
      <c r="O38" s="28">
        <f t="shared" si="32"/>
        <v>0</v>
      </c>
      <c r="P38" s="35">
        <f t="shared" si="33"/>
        <v>0</v>
      </c>
      <c r="Q38" s="26">
        <v>1</v>
      </c>
      <c r="R38" s="27">
        <f t="shared" si="34"/>
        <v>0.5</v>
      </c>
      <c r="S38" s="28">
        <f t="shared" si="35"/>
        <v>0.625</v>
      </c>
      <c r="T38" s="35">
        <f t="shared" si="36"/>
        <v>1</v>
      </c>
      <c r="V38" s="27">
        <f t="shared" si="37"/>
        <v>0</v>
      </c>
      <c r="W38" s="28">
        <f t="shared" si="38"/>
        <v>0</v>
      </c>
      <c r="X38" s="35">
        <f t="shared" si="39"/>
        <v>0</v>
      </c>
      <c r="Z38" s="27">
        <f t="shared" si="40"/>
        <v>0</v>
      </c>
      <c r="AA38" s="28">
        <f t="shared" si="41"/>
        <v>0</v>
      </c>
      <c r="AB38" s="35">
        <f t="shared" si="42"/>
        <v>0</v>
      </c>
    </row>
    <row r="39" spans="1:28" x14ac:dyDescent="0.25">
      <c r="A39" s="19" t="str">
        <f>Specs!A39</f>
        <v>eSHRUBS_SECONDARY_LAYER_PERCENT_COVER</v>
      </c>
      <c r="B39" s="31">
        <v>0.5</v>
      </c>
      <c r="C39" s="32">
        <v>1.25</v>
      </c>
      <c r="D39" s="34">
        <f t="shared" si="24"/>
        <v>1.6</v>
      </c>
      <c r="E39" s="26">
        <v>1.2</v>
      </c>
      <c r="F39" s="27">
        <f t="shared" si="25"/>
        <v>0.6</v>
      </c>
      <c r="G39" s="28">
        <f t="shared" si="26"/>
        <v>0.75</v>
      </c>
      <c r="H39" s="35">
        <f t="shared" si="27"/>
        <v>1.2000000000000002</v>
      </c>
      <c r="I39" s="26">
        <v>5</v>
      </c>
      <c r="J39" s="27">
        <f t="shared" si="28"/>
        <v>2.5</v>
      </c>
      <c r="K39" s="28">
        <f t="shared" si="29"/>
        <v>3.125</v>
      </c>
      <c r="L39" s="35">
        <f t="shared" si="30"/>
        <v>5</v>
      </c>
      <c r="N39" s="27">
        <f t="shared" si="31"/>
        <v>0</v>
      </c>
      <c r="O39" s="28">
        <f t="shared" si="32"/>
        <v>0</v>
      </c>
      <c r="P39" s="35">
        <f t="shared" si="33"/>
        <v>0</v>
      </c>
      <c r="Q39" s="26">
        <v>20</v>
      </c>
      <c r="R39" s="27">
        <f t="shared" si="34"/>
        <v>10</v>
      </c>
      <c r="S39" s="28">
        <f t="shared" si="35"/>
        <v>12.5</v>
      </c>
      <c r="T39" s="35">
        <f t="shared" si="36"/>
        <v>20</v>
      </c>
      <c r="V39" s="27">
        <f t="shared" si="37"/>
        <v>0</v>
      </c>
      <c r="W39" s="28">
        <f t="shared" si="38"/>
        <v>0</v>
      </c>
      <c r="X39" s="35">
        <f t="shared" si="39"/>
        <v>0</v>
      </c>
      <c r="Z39" s="27">
        <f t="shared" si="40"/>
        <v>0</v>
      </c>
      <c r="AA39" s="28">
        <f t="shared" si="41"/>
        <v>0</v>
      </c>
      <c r="AB39" s="35">
        <f t="shared" si="42"/>
        <v>0</v>
      </c>
    </row>
    <row r="40" spans="1:28" x14ac:dyDescent="0.25">
      <c r="A40" s="19" t="str">
        <f>Specs!A40</f>
        <v>eSHRUBS_SECONDARY_LAYER_PERCENT_LIVE</v>
      </c>
      <c r="B40" s="31">
        <v>0.5</v>
      </c>
      <c r="C40" s="32">
        <v>1.25</v>
      </c>
      <c r="D40" s="34">
        <f t="shared" si="24"/>
        <v>1.6</v>
      </c>
      <c r="E40" s="26">
        <v>95</v>
      </c>
      <c r="F40" s="27">
        <f t="shared" si="25"/>
        <v>47.5</v>
      </c>
      <c r="G40" s="28">
        <f t="shared" si="26"/>
        <v>59.375</v>
      </c>
      <c r="H40" s="35">
        <f t="shared" si="27"/>
        <v>95</v>
      </c>
      <c r="I40" s="26">
        <v>85</v>
      </c>
      <c r="J40" s="27">
        <f t="shared" si="28"/>
        <v>42.5</v>
      </c>
      <c r="K40" s="28">
        <f t="shared" si="29"/>
        <v>53.125</v>
      </c>
      <c r="L40" s="35">
        <f t="shared" si="30"/>
        <v>85</v>
      </c>
      <c r="N40" s="27">
        <f t="shared" si="31"/>
        <v>0</v>
      </c>
      <c r="O40" s="28">
        <f t="shared" si="32"/>
        <v>0</v>
      </c>
      <c r="P40" s="35">
        <f t="shared" si="33"/>
        <v>0</v>
      </c>
      <c r="Q40" s="26">
        <v>90</v>
      </c>
      <c r="R40" s="27">
        <f t="shared" si="34"/>
        <v>45</v>
      </c>
      <c r="S40" s="28">
        <f t="shared" si="35"/>
        <v>56.25</v>
      </c>
      <c r="T40" s="35">
        <f t="shared" si="36"/>
        <v>90</v>
      </c>
      <c r="V40" s="27">
        <f t="shared" si="37"/>
        <v>0</v>
      </c>
      <c r="W40" s="28">
        <f t="shared" si="38"/>
        <v>0</v>
      </c>
      <c r="X40" s="35">
        <f t="shared" si="39"/>
        <v>0</v>
      </c>
      <c r="Z40" s="27">
        <f t="shared" si="40"/>
        <v>0</v>
      </c>
      <c r="AA40" s="28">
        <f t="shared" si="41"/>
        <v>0</v>
      </c>
      <c r="AB40" s="35">
        <f t="shared" si="42"/>
        <v>0</v>
      </c>
    </row>
    <row r="41" spans="1:28" x14ac:dyDescent="0.25">
      <c r="A41" s="19" t="str">
        <f>Specs!A41</f>
        <v>eHERBACEOUS_PRIMARY_LAYER_HEIGHT</v>
      </c>
      <c r="B41" s="31">
        <v>0.5</v>
      </c>
      <c r="C41" s="36">
        <f t="shared" ref="C41:C48" si="43">(1/0.5)</f>
        <v>2</v>
      </c>
      <c r="D41" s="33"/>
      <c r="E41" s="26">
        <v>0.9</v>
      </c>
      <c r="F41" s="27">
        <f t="shared" si="25"/>
        <v>0.45</v>
      </c>
      <c r="G41" s="28">
        <f t="shared" si="26"/>
        <v>0.9</v>
      </c>
      <c r="H41" s="21">
        <f t="shared" ref="H41:H48" si="44">G41</f>
        <v>0.9</v>
      </c>
      <c r="J41" s="27">
        <f t="shared" si="28"/>
        <v>0</v>
      </c>
      <c r="K41" s="28">
        <f t="shared" si="29"/>
        <v>0</v>
      </c>
      <c r="L41" s="21">
        <f t="shared" ref="L41:L48" si="45">K41</f>
        <v>0</v>
      </c>
      <c r="M41" s="26">
        <v>2</v>
      </c>
      <c r="N41" s="27">
        <f t="shared" si="31"/>
        <v>1</v>
      </c>
      <c r="O41" s="28">
        <f t="shared" si="32"/>
        <v>2</v>
      </c>
      <c r="P41" s="21">
        <f t="shared" ref="P41:P48" si="46">O41</f>
        <v>2</v>
      </c>
      <c r="Q41" s="26">
        <v>1</v>
      </c>
      <c r="R41" s="27">
        <f t="shared" si="34"/>
        <v>0.5</v>
      </c>
      <c r="S41" s="28">
        <f t="shared" si="35"/>
        <v>1</v>
      </c>
      <c r="T41" s="21">
        <f t="shared" ref="T41:T48" si="47">S41</f>
        <v>1</v>
      </c>
      <c r="U41" s="26">
        <v>2.5</v>
      </c>
      <c r="V41" s="27">
        <f t="shared" si="37"/>
        <v>1.25</v>
      </c>
      <c r="W41" s="28">
        <f t="shared" si="38"/>
        <v>2.5</v>
      </c>
      <c r="X41" s="21">
        <f t="shared" ref="X41:X48" si="48">W41</f>
        <v>2.5</v>
      </c>
      <c r="Y41" s="26">
        <v>2</v>
      </c>
      <c r="Z41" s="27">
        <f t="shared" si="40"/>
        <v>1</v>
      </c>
      <c r="AA41" s="28">
        <f t="shared" si="41"/>
        <v>2</v>
      </c>
      <c r="AB41" s="21">
        <f t="shared" ref="AB41:AB48" si="49">AA41</f>
        <v>2</v>
      </c>
    </row>
    <row r="42" spans="1:28" x14ac:dyDescent="0.25">
      <c r="A42" s="19" t="str">
        <f>Specs!A42</f>
        <v>eHERBACEOUS_PRIMARY_LAYER_LOADING</v>
      </c>
      <c r="B42" s="31">
        <v>0.5</v>
      </c>
      <c r="C42" s="36">
        <f t="shared" si="43"/>
        <v>2</v>
      </c>
      <c r="D42" s="33"/>
      <c r="E42" s="26">
        <v>0.1</v>
      </c>
      <c r="F42" s="27">
        <f t="shared" si="25"/>
        <v>0.05</v>
      </c>
      <c r="G42" s="28">
        <f t="shared" si="26"/>
        <v>0.1</v>
      </c>
      <c r="H42" s="21">
        <f t="shared" si="44"/>
        <v>0.1</v>
      </c>
      <c r="J42" s="27">
        <f t="shared" si="28"/>
        <v>0</v>
      </c>
      <c r="K42" s="28">
        <f t="shared" si="29"/>
        <v>0</v>
      </c>
      <c r="L42" s="21">
        <f t="shared" si="45"/>
        <v>0</v>
      </c>
      <c r="M42" s="26">
        <v>1</v>
      </c>
      <c r="N42" s="27">
        <f t="shared" si="31"/>
        <v>0.5</v>
      </c>
      <c r="O42" s="28">
        <f t="shared" si="32"/>
        <v>1</v>
      </c>
      <c r="P42" s="21">
        <f t="shared" si="46"/>
        <v>1</v>
      </c>
      <c r="Q42" s="26">
        <v>0.01</v>
      </c>
      <c r="R42" s="27">
        <f t="shared" si="34"/>
        <v>5.0000000000000001E-3</v>
      </c>
      <c r="S42" s="28">
        <f t="shared" si="35"/>
        <v>0.01</v>
      </c>
      <c r="T42" s="21">
        <f t="shared" si="47"/>
        <v>0.01</v>
      </c>
      <c r="U42" s="26">
        <v>0.4</v>
      </c>
      <c r="V42" s="27">
        <f t="shared" si="37"/>
        <v>0.2</v>
      </c>
      <c r="W42" s="28">
        <f t="shared" si="38"/>
        <v>0.4</v>
      </c>
      <c r="X42" s="21">
        <f t="shared" si="48"/>
        <v>0.4</v>
      </c>
      <c r="Y42" s="26">
        <v>0.1</v>
      </c>
      <c r="Z42" s="27">
        <f t="shared" si="40"/>
        <v>0.05</v>
      </c>
      <c r="AA42" s="28">
        <f t="shared" si="41"/>
        <v>0.1</v>
      </c>
      <c r="AB42" s="21">
        <f t="shared" si="49"/>
        <v>0.1</v>
      </c>
    </row>
    <row r="43" spans="1:28" x14ac:dyDescent="0.25">
      <c r="A43" s="19" t="str">
        <f>Specs!A43</f>
        <v>eHERBACEOUS_PRIMARY_LAYER_PERCENT_COVER</v>
      </c>
      <c r="B43" s="31">
        <v>0.5</v>
      </c>
      <c r="C43" s="36">
        <f t="shared" si="43"/>
        <v>2</v>
      </c>
      <c r="D43" s="33"/>
      <c r="E43" s="26">
        <v>0.7</v>
      </c>
      <c r="F43" s="27">
        <f t="shared" si="25"/>
        <v>0.35</v>
      </c>
      <c r="G43" s="28">
        <f t="shared" si="26"/>
        <v>0.7</v>
      </c>
      <c r="H43" s="21">
        <f t="shared" si="44"/>
        <v>0.7</v>
      </c>
      <c r="J43" s="27">
        <f t="shared" si="28"/>
        <v>0</v>
      </c>
      <c r="K43" s="28">
        <f t="shared" si="29"/>
        <v>0</v>
      </c>
      <c r="L43" s="21">
        <f t="shared" si="45"/>
        <v>0</v>
      </c>
      <c r="M43" s="26">
        <v>90</v>
      </c>
      <c r="N43" s="27">
        <f t="shared" si="31"/>
        <v>45</v>
      </c>
      <c r="O43" s="28">
        <f t="shared" si="32"/>
        <v>90</v>
      </c>
      <c r="P43" s="21">
        <f t="shared" si="46"/>
        <v>90</v>
      </c>
      <c r="Q43" s="26">
        <v>2</v>
      </c>
      <c r="R43" s="27">
        <f t="shared" si="34"/>
        <v>1</v>
      </c>
      <c r="S43" s="28">
        <f t="shared" si="35"/>
        <v>2</v>
      </c>
      <c r="T43" s="21">
        <f t="shared" si="47"/>
        <v>2</v>
      </c>
      <c r="U43" s="26">
        <v>30</v>
      </c>
      <c r="V43" s="27">
        <f t="shared" si="37"/>
        <v>15</v>
      </c>
      <c r="W43" s="28">
        <f t="shared" si="38"/>
        <v>30</v>
      </c>
      <c r="X43" s="21">
        <f t="shared" si="48"/>
        <v>30</v>
      </c>
      <c r="Y43" s="26">
        <v>20</v>
      </c>
      <c r="Z43" s="27">
        <f t="shared" si="40"/>
        <v>10</v>
      </c>
      <c r="AA43" s="28">
        <f t="shared" si="41"/>
        <v>20</v>
      </c>
      <c r="AB43" s="21">
        <f t="shared" si="49"/>
        <v>20</v>
      </c>
    </row>
    <row r="44" spans="1:28" x14ac:dyDescent="0.25">
      <c r="A44" s="19" t="str">
        <f>Specs!A44</f>
        <v>eHERBACEOUS_PRIMARY_LAYER_PERCENT_LIVE</v>
      </c>
      <c r="B44" s="31">
        <v>0.5</v>
      </c>
      <c r="C44" s="36">
        <f t="shared" si="43"/>
        <v>2</v>
      </c>
      <c r="D44" s="33"/>
      <c r="E44" s="26">
        <v>95</v>
      </c>
      <c r="F44" s="27">
        <f t="shared" si="25"/>
        <v>47.5</v>
      </c>
      <c r="G44" s="28">
        <f t="shared" si="26"/>
        <v>95</v>
      </c>
      <c r="H44" s="21">
        <f t="shared" si="44"/>
        <v>95</v>
      </c>
      <c r="J44" s="27">
        <f t="shared" si="28"/>
        <v>0</v>
      </c>
      <c r="K44" s="28">
        <f t="shared" si="29"/>
        <v>0</v>
      </c>
      <c r="L44" s="21">
        <f t="shared" si="45"/>
        <v>0</v>
      </c>
      <c r="M44" s="26">
        <v>85</v>
      </c>
      <c r="N44" s="27">
        <f t="shared" si="31"/>
        <v>42.5</v>
      </c>
      <c r="O44" s="28">
        <f t="shared" si="32"/>
        <v>85</v>
      </c>
      <c r="P44" s="21">
        <f t="shared" si="46"/>
        <v>85</v>
      </c>
      <c r="Q44" s="26">
        <v>90</v>
      </c>
      <c r="R44" s="27">
        <f t="shared" si="34"/>
        <v>45</v>
      </c>
      <c r="S44" s="28">
        <f t="shared" si="35"/>
        <v>90</v>
      </c>
      <c r="T44" s="21">
        <f t="shared" si="47"/>
        <v>90</v>
      </c>
      <c r="U44" s="26">
        <v>80</v>
      </c>
      <c r="V44" s="27">
        <f t="shared" si="37"/>
        <v>40</v>
      </c>
      <c r="W44" s="28">
        <f t="shared" si="38"/>
        <v>80</v>
      </c>
      <c r="X44" s="21">
        <f t="shared" si="48"/>
        <v>80</v>
      </c>
      <c r="Y44" s="26">
        <v>60</v>
      </c>
      <c r="Z44" s="27">
        <f t="shared" si="40"/>
        <v>30</v>
      </c>
      <c r="AA44" s="28">
        <f t="shared" si="41"/>
        <v>60</v>
      </c>
      <c r="AB44" s="21">
        <f t="shared" si="49"/>
        <v>60</v>
      </c>
    </row>
    <row r="45" spans="1:28" x14ac:dyDescent="0.25">
      <c r="A45" s="19" t="str">
        <f>Specs!A45</f>
        <v>eHERBACEOUS_SECONDARY_LAYER_HEIGHT</v>
      </c>
      <c r="B45" s="31">
        <v>0.5</v>
      </c>
      <c r="C45" s="36">
        <f t="shared" si="43"/>
        <v>2</v>
      </c>
      <c r="D45" s="33"/>
      <c r="E45" s="26">
        <v>0.9</v>
      </c>
      <c r="F45" s="27">
        <f t="shared" si="25"/>
        <v>0.45</v>
      </c>
      <c r="G45" s="28">
        <f t="shared" si="26"/>
        <v>0.9</v>
      </c>
      <c r="H45" s="21">
        <f t="shared" si="44"/>
        <v>0.9</v>
      </c>
      <c r="J45" s="27">
        <f t="shared" si="28"/>
        <v>0</v>
      </c>
      <c r="K45" s="28">
        <f t="shared" si="29"/>
        <v>0</v>
      </c>
      <c r="L45" s="21">
        <f t="shared" si="45"/>
        <v>0</v>
      </c>
      <c r="M45" s="26">
        <v>1</v>
      </c>
      <c r="N45" s="27">
        <f t="shared" si="31"/>
        <v>0.5</v>
      </c>
      <c r="O45" s="28">
        <f t="shared" si="32"/>
        <v>1</v>
      </c>
      <c r="P45" s="21">
        <f t="shared" si="46"/>
        <v>1</v>
      </c>
      <c r="Q45" s="26">
        <v>0.5</v>
      </c>
      <c r="R45" s="27">
        <f t="shared" si="34"/>
        <v>0.25</v>
      </c>
      <c r="S45" s="28">
        <f t="shared" si="35"/>
        <v>0.5</v>
      </c>
      <c r="T45" s="21">
        <f t="shared" si="47"/>
        <v>0.5</v>
      </c>
      <c r="V45" s="27">
        <f t="shared" si="37"/>
        <v>0</v>
      </c>
      <c r="W45" s="28">
        <f t="shared" si="38"/>
        <v>0</v>
      </c>
      <c r="X45" s="21">
        <f t="shared" si="48"/>
        <v>0</v>
      </c>
      <c r="Y45" s="26">
        <v>1</v>
      </c>
      <c r="Z45" s="27">
        <f t="shared" si="40"/>
        <v>0.5</v>
      </c>
      <c r="AA45" s="28">
        <f t="shared" si="41"/>
        <v>1</v>
      </c>
      <c r="AB45" s="21">
        <f t="shared" si="49"/>
        <v>1</v>
      </c>
    </row>
    <row r="46" spans="1:28" x14ac:dyDescent="0.25">
      <c r="A46" s="19" t="str">
        <f>Specs!A46</f>
        <v>eHERBACEOUS_SECONDARY_LAYER_LOADING</v>
      </c>
      <c r="B46" s="31">
        <v>0.5</v>
      </c>
      <c r="C46" s="36">
        <f t="shared" si="43"/>
        <v>2</v>
      </c>
      <c r="D46" s="33"/>
      <c r="E46" s="26">
        <v>0.1</v>
      </c>
      <c r="F46" s="27">
        <f t="shared" si="25"/>
        <v>0.05</v>
      </c>
      <c r="G46" s="28">
        <f t="shared" si="26"/>
        <v>0.1</v>
      </c>
      <c r="H46" s="21">
        <f t="shared" si="44"/>
        <v>0.1</v>
      </c>
      <c r="J46" s="27">
        <f t="shared" si="28"/>
        <v>0</v>
      </c>
      <c r="K46" s="28">
        <f t="shared" si="29"/>
        <v>0</v>
      </c>
      <c r="L46" s="21">
        <f t="shared" si="45"/>
        <v>0</v>
      </c>
      <c r="M46" s="26">
        <v>0.01</v>
      </c>
      <c r="N46" s="27">
        <f t="shared" si="31"/>
        <v>5.0000000000000001E-3</v>
      </c>
      <c r="O46" s="28">
        <f t="shared" si="32"/>
        <v>0.01</v>
      </c>
      <c r="P46" s="21">
        <f t="shared" si="46"/>
        <v>0.01</v>
      </c>
      <c r="Q46" s="26">
        <v>0.02</v>
      </c>
      <c r="R46" s="27">
        <f t="shared" si="34"/>
        <v>0.01</v>
      </c>
      <c r="S46" s="28">
        <f t="shared" si="35"/>
        <v>0.02</v>
      </c>
      <c r="T46" s="21">
        <f t="shared" si="47"/>
        <v>0.02</v>
      </c>
      <c r="V46" s="27">
        <f t="shared" si="37"/>
        <v>0</v>
      </c>
      <c r="W46" s="28">
        <f t="shared" si="38"/>
        <v>0</v>
      </c>
      <c r="X46" s="21">
        <f t="shared" si="48"/>
        <v>0</v>
      </c>
      <c r="Y46" s="26">
        <v>0.1</v>
      </c>
      <c r="Z46" s="27">
        <f t="shared" si="40"/>
        <v>0.05</v>
      </c>
      <c r="AA46" s="28">
        <f t="shared" si="41"/>
        <v>0.1</v>
      </c>
      <c r="AB46" s="21">
        <f t="shared" si="49"/>
        <v>0.1</v>
      </c>
    </row>
    <row r="47" spans="1:28" x14ac:dyDescent="0.25">
      <c r="A47" s="19" t="str">
        <f>Specs!A47</f>
        <v>eHERBACEOUS_SECONDARY_LAYER_PERCENT_COVER</v>
      </c>
      <c r="B47" s="31">
        <v>0.5</v>
      </c>
      <c r="C47" s="36">
        <f t="shared" si="43"/>
        <v>2</v>
      </c>
      <c r="D47" s="33"/>
      <c r="E47" s="26">
        <v>0.2</v>
      </c>
      <c r="F47" s="27">
        <f t="shared" si="25"/>
        <v>0.1</v>
      </c>
      <c r="G47" s="28">
        <f t="shared" si="26"/>
        <v>0.2</v>
      </c>
      <c r="H47" s="21">
        <f t="shared" si="44"/>
        <v>0.2</v>
      </c>
      <c r="J47" s="27">
        <f t="shared" si="28"/>
        <v>0</v>
      </c>
      <c r="K47" s="28">
        <f t="shared" si="29"/>
        <v>0</v>
      </c>
      <c r="L47" s="21">
        <f t="shared" si="45"/>
        <v>0</v>
      </c>
      <c r="M47" s="26">
        <v>8</v>
      </c>
      <c r="N47" s="27">
        <f t="shared" si="31"/>
        <v>4</v>
      </c>
      <c r="O47" s="28">
        <f t="shared" si="32"/>
        <v>8</v>
      </c>
      <c r="P47" s="21">
        <f t="shared" si="46"/>
        <v>8</v>
      </c>
      <c r="Q47" s="26">
        <v>5</v>
      </c>
      <c r="R47" s="27">
        <f t="shared" si="34"/>
        <v>2.5</v>
      </c>
      <c r="S47" s="28">
        <f t="shared" si="35"/>
        <v>5</v>
      </c>
      <c r="T47" s="21">
        <f t="shared" si="47"/>
        <v>5</v>
      </c>
      <c r="V47" s="27">
        <f t="shared" si="37"/>
        <v>0</v>
      </c>
      <c r="W47" s="28">
        <f t="shared" si="38"/>
        <v>0</v>
      </c>
      <c r="X47" s="21">
        <f t="shared" si="48"/>
        <v>0</v>
      </c>
      <c r="Y47" s="26">
        <v>20</v>
      </c>
      <c r="Z47" s="27">
        <f t="shared" si="40"/>
        <v>10</v>
      </c>
      <c r="AA47" s="28">
        <f t="shared" si="41"/>
        <v>20</v>
      </c>
      <c r="AB47" s="21">
        <f t="shared" si="49"/>
        <v>20</v>
      </c>
    </row>
    <row r="48" spans="1:28" x14ac:dyDescent="0.25">
      <c r="A48" s="19" t="str">
        <f>Specs!A48</f>
        <v>eHERBACEOUS_SECONDARY_LAYER_PERCENT_LIVE</v>
      </c>
      <c r="B48" s="31">
        <v>0.5</v>
      </c>
      <c r="C48" s="36">
        <f t="shared" si="43"/>
        <v>2</v>
      </c>
      <c r="D48" s="33"/>
      <c r="E48" s="26">
        <v>85</v>
      </c>
      <c r="F48" s="27">
        <f t="shared" si="25"/>
        <v>42.5</v>
      </c>
      <c r="G48" s="28">
        <f t="shared" si="26"/>
        <v>85</v>
      </c>
      <c r="H48" s="21">
        <f t="shared" si="44"/>
        <v>85</v>
      </c>
      <c r="J48" s="27">
        <f t="shared" si="28"/>
        <v>0</v>
      </c>
      <c r="K48" s="28">
        <f t="shared" si="29"/>
        <v>0</v>
      </c>
      <c r="L48" s="21">
        <f t="shared" si="45"/>
        <v>0</v>
      </c>
      <c r="M48" s="26">
        <v>70</v>
      </c>
      <c r="N48" s="27">
        <f t="shared" si="31"/>
        <v>35</v>
      </c>
      <c r="O48" s="28">
        <f t="shared" si="32"/>
        <v>70</v>
      </c>
      <c r="P48" s="21">
        <f t="shared" si="46"/>
        <v>70</v>
      </c>
      <c r="Q48" s="26">
        <v>90</v>
      </c>
      <c r="R48" s="27">
        <f t="shared" si="34"/>
        <v>45</v>
      </c>
      <c r="S48" s="28">
        <f t="shared" si="35"/>
        <v>90</v>
      </c>
      <c r="T48" s="21">
        <f t="shared" si="47"/>
        <v>90</v>
      </c>
      <c r="V48" s="27">
        <f t="shared" si="37"/>
        <v>0</v>
      </c>
      <c r="W48" s="28">
        <f t="shared" si="38"/>
        <v>0</v>
      </c>
      <c r="X48" s="21">
        <f t="shared" si="48"/>
        <v>0</v>
      </c>
      <c r="Y48" s="26">
        <v>60</v>
      </c>
      <c r="Z48" s="27">
        <f t="shared" si="40"/>
        <v>30</v>
      </c>
      <c r="AA48" s="28">
        <f t="shared" si="41"/>
        <v>60</v>
      </c>
      <c r="AB48" s="21">
        <f t="shared" si="49"/>
        <v>60</v>
      </c>
    </row>
    <row r="49" spans="1:28" x14ac:dyDescent="0.25">
      <c r="A49" s="19" t="str">
        <f>Specs!A49</f>
        <v>eWOODY_FUEL_ALL_DOWNED_WOODY_FUEL_DEPTH</v>
      </c>
      <c r="B49" s="31">
        <v>0.5</v>
      </c>
      <c r="C49" s="32">
        <v>1.25</v>
      </c>
      <c r="D49" s="34">
        <f>1/(0.5*1.25)</f>
        <v>1.6</v>
      </c>
      <c r="E49" s="26">
        <v>4</v>
      </c>
      <c r="F49" s="27">
        <f t="shared" si="25"/>
        <v>2</v>
      </c>
      <c r="G49" s="28">
        <f t="shared" si="26"/>
        <v>2.5</v>
      </c>
      <c r="H49" s="35">
        <f t="shared" ref="H49:H59" si="50">$D49*G49</f>
        <v>4</v>
      </c>
      <c r="I49" s="26">
        <v>1</v>
      </c>
      <c r="J49" s="27">
        <f t="shared" si="28"/>
        <v>0.5</v>
      </c>
      <c r="K49" s="28">
        <f t="shared" si="29"/>
        <v>0.625</v>
      </c>
      <c r="L49" s="35">
        <f t="shared" ref="L49:L59" si="51">$D49*K49</f>
        <v>1</v>
      </c>
      <c r="N49" s="27">
        <f t="shared" si="31"/>
        <v>0</v>
      </c>
      <c r="O49" s="28">
        <f t="shared" si="32"/>
        <v>0</v>
      </c>
      <c r="P49" s="35">
        <f t="shared" ref="P49:P59" si="52">$D49*O49</f>
        <v>0</v>
      </c>
      <c r="Q49" s="26">
        <v>0.5</v>
      </c>
      <c r="R49" s="27">
        <f t="shared" si="34"/>
        <v>0.25</v>
      </c>
      <c r="S49" s="28">
        <f t="shared" si="35"/>
        <v>0.3125</v>
      </c>
      <c r="T49" s="35">
        <f t="shared" ref="T49:T59" si="53">$D49*S49</f>
        <v>0.5</v>
      </c>
      <c r="U49" s="26">
        <v>1</v>
      </c>
      <c r="V49" s="27">
        <f t="shared" si="37"/>
        <v>0.5</v>
      </c>
      <c r="W49" s="28">
        <f t="shared" si="38"/>
        <v>0.625</v>
      </c>
      <c r="X49" s="35">
        <f t="shared" ref="X49:X59" si="54">$D49*W49</f>
        <v>1</v>
      </c>
      <c r="Y49" s="26">
        <v>0.5</v>
      </c>
      <c r="Z49" s="27">
        <f t="shared" si="40"/>
        <v>0.25</v>
      </c>
      <c r="AA49" s="28">
        <f t="shared" si="41"/>
        <v>0.3125</v>
      </c>
      <c r="AB49" s="35">
        <f t="shared" ref="AB49:AB59" si="55">$D49*AA49</f>
        <v>0.5</v>
      </c>
    </row>
    <row r="50" spans="1:28" x14ac:dyDescent="0.25">
      <c r="A50" s="19" t="str">
        <f>Specs!A50</f>
        <v>eWOODY_FUEL_ALL_DOWNED_WOODY_FUEL_TOTAL_PERCENT_COVER</v>
      </c>
      <c r="B50" s="31">
        <v>0.5</v>
      </c>
      <c r="C50" s="32">
        <v>1.25</v>
      </c>
      <c r="D50" s="34">
        <f>1/(0.5*1.25)</f>
        <v>1.6</v>
      </c>
      <c r="E50" s="26">
        <v>70</v>
      </c>
      <c r="F50" s="27">
        <f t="shared" si="25"/>
        <v>35</v>
      </c>
      <c r="G50" s="28">
        <f t="shared" si="26"/>
        <v>43.75</v>
      </c>
      <c r="H50" s="35">
        <f t="shared" si="50"/>
        <v>70</v>
      </c>
      <c r="I50" s="26">
        <v>50</v>
      </c>
      <c r="J50" s="27">
        <f t="shared" si="28"/>
        <v>25</v>
      </c>
      <c r="K50" s="28">
        <f t="shared" si="29"/>
        <v>31.25</v>
      </c>
      <c r="L50" s="35">
        <f t="shared" si="51"/>
        <v>50</v>
      </c>
      <c r="N50" s="27">
        <f t="shared" si="31"/>
        <v>0</v>
      </c>
      <c r="O50" s="28">
        <f t="shared" si="32"/>
        <v>0</v>
      </c>
      <c r="P50" s="35">
        <f t="shared" si="52"/>
        <v>0</v>
      </c>
      <c r="Q50" s="26">
        <v>30</v>
      </c>
      <c r="R50" s="27">
        <f t="shared" si="34"/>
        <v>15</v>
      </c>
      <c r="S50" s="28">
        <f t="shared" si="35"/>
        <v>18.75</v>
      </c>
      <c r="T50" s="35">
        <f t="shared" si="53"/>
        <v>30</v>
      </c>
      <c r="U50" s="26">
        <v>40</v>
      </c>
      <c r="V50" s="27">
        <f t="shared" si="37"/>
        <v>20</v>
      </c>
      <c r="W50" s="28">
        <f t="shared" si="38"/>
        <v>25</v>
      </c>
      <c r="X50" s="35">
        <f t="shared" si="54"/>
        <v>40</v>
      </c>
      <c r="Y50" s="26">
        <v>15</v>
      </c>
      <c r="Z50" s="27">
        <f t="shared" si="40"/>
        <v>7.5</v>
      </c>
      <c r="AA50" s="28">
        <f t="shared" si="41"/>
        <v>9.375</v>
      </c>
      <c r="AB50" s="35">
        <f t="shared" si="55"/>
        <v>15</v>
      </c>
    </row>
    <row r="51" spans="1:28" x14ac:dyDescent="0.25">
      <c r="A51" s="19" t="str">
        <f>Specs!A51</f>
        <v>eWOODY_FUEL_SOUND_WOOD_LOADINGS_ZERO_TO_THREE_INCHES_ONE_TO_THREE_INCHES</v>
      </c>
      <c r="B51" s="31">
        <v>0.5</v>
      </c>
      <c r="C51" s="32">
        <v>1.25</v>
      </c>
      <c r="D51" s="34">
        <f>1/(0.5*1.25)</f>
        <v>1.6</v>
      </c>
      <c r="E51" s="26">
        <v>2</v>
      </c>
      <c r="F51" s="27">
        <f t="shared" si="25"/>
        <v>1</v>
      </c>
      <c r="G51" s="28">
        <f t="shared" si="26"/>
        <v>1.25</v>
      </c>
      <c r="H51" s="35">
        <f t="shared" si="50"/>
        <v>2</v>
      </c>
      <c r="I51" s="26">
        <v>1</v>
      </c>
      <c r="J51" s="27">
        <f t="shared" si="28"/>
        <v>0.5</v>
      </c>
      <c r="K51" s="28">
        <f t="shared" si="29"/>
        <v>0.625</v>
      </c>
      <c r="L51" s="35">
        <f t="shared" si="51"/>
        <v>1</v>
      </c>
      <c r="N51" s="27">
        <f t="shared" si="31"/>
        <v>0</v>
      </c>
      <c r="O51" s="28">
        <f t="shared" si="32"/>
        <v>0</v>
      </c>
      <c r="P51" s="35">
        <f t="shared" si="52"/>
        <v>0</v>
      </c>
      <c r="Q51" s="26">
        <v>0.5</v>
      </c>
      <c r="R51" s="27">
        <f t="shared" si="34"/>
        <v>0.25</v>
      </c>
      <c r="S51" s="28">
        <f t="shared" si="35"/>
        <v>0.3125</v>
      </c>
      <c r="T51" s="35">
        <f t="shared" si="53"/>
        <v>0.5</v>
      </c>
      <c r="U51" s="26">
        <v>1</v>
      </c>
      <c r="V51" s="27">
        <f t="shared" si="37"/>
        <v>0.5</v>
      </c>
      <c r="W51" s="28">
        <f t="shared" si="38"/>
        <v>0.625</v>
      </c>
      <c r="X51" s="35">
        <f t="shared" si="54"/>
        <v>1</v>
      </c>
      <c r="Y51" s="26">
        <v>0.3</v>
      </c>
      <c r="Z51" s="27">
        <f t="shared" si="40"/>
        <v>0.15</v>
      </c>
      <c r="AA51" s="28">
        <f t="shared" si="41"/>
        <v>0.1875</v>
      </c>
      <c r="AB51" s="35">
        <f t="shared" si="55"/>
        <v>0.30000000000000004</v>
      </c>
    </row>
    <row r="52" spans="1:28" x14ac:dyDescent="0.25">
      <c r="A52" s="19" t="str">
        <f>Specs!A52</f>
        <v>eWOODY_FUEL_SOUND_WOOD_LOADINGS_ZERO_TO_THREE_INCHES_QUARTER_INCH_TO_ONE_INCH</v>
      </c>
      <c r="B52" s="31">
        <v>0.5</v>
      </c>
      <c r="C52" s="32">
        <v>1.25</v>
      </c>
      <c r="D52" s="34">
        <f>1/(0.5*1.25)</f>
        <v>1.6</v>
      </c>
      <c r="E52" s="26">
        <v>1.5</v>
      </c>
      <c r="F52" s="27">
        <f t="shared" si="25"/>
        <v>0.75</v>
      </c>
      <c r="G52" s="28">
        <f t="shared" si="26"/>
        <v>0.9375</v>
      </c>
      <c r="H52" s="35">
        <f t="shared" si="50"/>
        <v>1.5</v>
      </c>
      <c r="I52" s="26">
        <v>1</v>
      </c>
      <c r="J52" s="27">
        <f t="shared" si="28"/>
        <v>0.5</v>
      </c>
      <c r="K52" s="28">
        <f t="shared" si="29"/>
        <v>0.625</v>
      </c>
      <c r="L52" s="35">
        <f t="shared" si="51"/>
        <v>1</v>
      </c>
      <c r="N52" s="27">
        <f t="shared" si="31"/>
        <v>0</v>
      </c>
      <c r="O52" s="28">
        <f t="shared" si="32"/>
        <v>0</v>
      </c>
      <c r="P52" s="35">
        <f t="shared" si="52"/>
        <v>0</v>
      </c>
      <c r="Q52" s="26">
        <v>0.2</v>
      </c>
      <c r="R52" s="27">
        <f t="shared" si="34"/>
        <v>0.1</v>
      </c>
      <c r="S52" s="28">
        <f t="shared" si="35"/>
        <v>0.125</v>
      </c>
      <c r="T52" s="35">
        <f t="shared" si="53"/>
        <v>0.2</v>
      </c>
      <c r="U52" s="26">
        <v>0.5</v>
      </c>
      <c r="V52" s="27">
        <f t="shared" si="37"/>
        <v>0.25</v>
      </c>
      <c r="W52" s="28">
        <f t="shared" si="38"/>
        <v>0.3125</v>
      </c>
      <c r="X52" s="35">
        <f t="shared" si="54"/>
        <v>0.5</v>
      </c>
      <c r="Y52" s="26">
        <v>0.4</v>
      </c>
      <c r="Z52" s="27">
        <f t="shared" si="40"/>
        <v>0.2</v>
      </c>
      <c r="AA52" s="28">
        <f t="shared" si="41"/>
        <v>0.25</v>
      </c>
      <c r="AB52" s="35">
        <f t="shared" si="55"/>
        <v>0.4</v>
      </c>
    </row>
    <row r="53" spans="1:28" x14ac:dyDescent="0.25">
      <c r="A53" s="19" t="str">
        <f>Specs!A53</f>
        <v>eWOODY_FUEL_SOUND_WOOD_LOADINGS_ZERO_TO_THREE_INCHES_ZERO_TO_QUARTER_INCH</v>
      </c>
      <c r="B53" s="31">
        <v>0.5</v>
      </c>
      <c r="C53" s="32">
        <v>1.25</v>
      </c>
      <c r="D53" s="34">
        <f>1/(0.5*1.25)</f>
        <v>1.6</v>
      </c>
      <c r="E53" s="26">
        <v>1</v>
      </c>
      <c r="F53" s="27">
        <f t="shared" si="25"/>
        <v>0.5</v>
      </c>
      <c r="G53" s="28">
        <f t="shared" si="26"/>
        <v>0.625</v>
      </c>
      <c r="H53" s="35">
        <f t="shared" si="50"/>
        <v>1</v>
      </c>
      <c r="I53" s="26">
        <v>0.5</v>
      </c>
      <c r="J53" s="27">
        <f t="shared" si="28"/>
        <v>0.25</v>
      </c>
      <c r="K53" s="28">
        <f t="shared" si="29"/>
        <v>0.3125</v>
      </c>
      <c r="L53" s="35">
        <f t="shared" si="51"/>
        <v>0.5</v>
      </c>
      <c r="N53" s="27">
        <f t="shared" si="31"/>
        <v>0</v>
      </c>
      <c r="O53" s="28">
        <f t="shared" si="32"/>
        <v>0</v>
      </c>
      <c r="P53" s="35">
        <f t="shared" si="52"/>
        <v>0</v>
      </c>
      <c r="Q53" s="26">
        <v>0.1</v>
      </c>
      <c r="R53" s="27">
        <f t="shared" si="34"/>
        <v>0.05</v>
      </c>
      <c r="S53" s="28">
        <f t="shared" si="35"/>
        <v>6.25E-2</v>
      </c>
      <c r="T53" s="35">
        <f t="shared" si="53"/>
        <v>0.1</v>
      </c>
      <c r="U53" s="26">
        <v>0.3</v>
      </c>
      <c r="V53" s="27">
        <f t="shared" si="37"/>
        <v>0.15</v>
      </c>
      <c r="W53" s="28">
        <f t="shared" si="38"/>
        <v>0.1875</v>
      </c>
      <c r="X53" s="35">
        <f t="shared" si="54"/>
        <v>0.30000000000000004</v>
      </c>
      <c r="Y53" s="26">
        <v>0.02</v>
      </c>
      <c r="Z53" s="27">
        <f t="shared" si="40"/>
        <v>0.01</v>
      </c>
      <c r="AA53" s="28">
        <f t="shared" si="41"/>
        <v>1.2500000000000001E-2</v>
      </c>
      <c r="AB53" s="35">
        <f t="shared" si="55"/>
        <v>2.0000000000000004E-2</v>
      </c>
    </row>
    <row r="54" spans="1:28" x14ac:dyDescent="0.25">
      <c r="A54" s="19" t="str">
        <f>Specs!A54</f>
        <v>eWOODY_FUEL_SOUND_WOOD_LOADINGS_GREATER_THAN_THREE_INCHES_THREE_TO_NINE_INCHES</v>
      </c>
      <c r="B54" s="31">
        <v>0.9</v>
      </c>
      <c r="C54" s="32"/>
      <c r="D54" s="34">
        <f t="shared" ref="D54:D59" si="56">1/0.9</f>
        <v>1.1111111111111112</v>
      </c>
      <c r="E54" s="26">
        <v>6</v>
      </c>
      <c r="F54" s="27">
        <f t="shared" si="25"/>
        <v>5.4</v>
      </c>
      <c r="G54" s="28">
        <f t="shared" ref="G54:G78" si="57">F54</f>
        <v>5.4</v>
      </c>
      <c r="H54" s="35">
        <f t="shared" si="50"/>
        <v>6.0000000000000009</v>
      </c>
      <c r="I54" s="26">
        <v>0</v>
      </c>
      <c r="J54" s="27">
        <f t="shared" si="28"/>
        <v>0</v>
      </c>
      <c r="K54" s="28">
        <f t="shared" ref="K54:K78" si="58">J54</f>
        <v>0</v>
      </c>
      <c r="L54" s="35">
        <f t="shared" si="51"/>
        <v>0</v>
      </c>
      <c r="N54" s="27">
        <f t="shared" si="31"/>
        <v>0</v>
      </c>
      <c r="O54" s="28">
        <f t="shared" ref="O54:O78" si="59">N54</f>
        <v>0</v>
      </c>
      <c r="P54" s="35">
        <f t="shared" si="52"/>
        <v>0</v>
      </c>
      <c r="Q54" s="26">
        <v>1</v>
      </c>
      <c r="R54" s="27">
        <f t="shared" si="34"/>
        <v>0.9</v>
      </c>
      <c r="S54" s="28">
        <f t="shared" ref="S54:S78" si="60">R54</f>
        <v>0.9</v>
      </c>
      <c r="T54" s="35">
        <f t="shared" si="53"/>
        <v>1</v>
      </c>
      <c r="U54" s="26">
        <v>1.2</v>
      </c>
      <c r="V54" s="27">
        <f t="shared" si="37"/>
        <v>1.08</v>
      </c>
      <c r="W54" s="28">
        <f t="shared" ref="W54:W78" si="61">V54</f>
        <v>1.08</v>
      </c>
      <c r="X54" s="35">
        <f t="shared" si="54"/>
        <v>1.2000000000000002</v>
      </c>
      <c r="Y54" s="26">
        <v>0.5</v>
      </c>
      <c r="Z54" s="27">
        <f t="shared" si="40"/>
        <v>0.45</v>
      </c>
      <c r="AA54" s="28">
        <f t="shared" ref="AA54:AA78" si="62">Z54</f>
        <v>0.45</v>
      </c>
      <c r="AB54" s="35">
        <f t="shared" si="55"/>
        <v>0.5</v>
      </c>
    </row>
    <row r="55" spans="1:28" x14ac:dyDescent="0.25">
      <c r="A55" s="19" t="str">
        <f>Specs!A55</f>
        <v>eWOODY_FUEL_SOUND_WOOD_LOADINGS_GREATER_THAN_THREE_INCHES_NINE_TO_TWENTY_INCHES</v>
      </c>
      <c r="B55" s="31">
        <v>0.9</v>
      </c>
      <c r="C55" s="32"/>
      <c r="D55" s="34">
        <f t="shared" si="56"/>
        <v>1.1111111111111112</v>
      </c>
      <c r="E55" s="26">
        <v>12</v>
      </c>
      <c r="F55" s="27">
        <f t="shared" si="25"/>
        <v>10.8</v>
      </c>
      <c r="G55" s="28">
        <f t="shared" si="57"/>
        <v>10.8</v>
      </c>
      <c r="H55" s="35">
        <f t="shared" si="50"/>
        <v>12.000000000000002</v>
      </c>
      <c r="I55" s="26">
        <v>0</v>
      </c>
      <c r="J55" s="27">
        <f t="shared" si="28"/>
        <v>0</v>
      </c>
      <c r="K55" s="28">
        <f t="shared" si="58"/>
        <v>0</v>
      </c>
      <c r="L55" s="35">
        <f t="shared" si="51"/>
        <v>0</v>
      </c>
      <c r="N55" s="27">
        <f t="shared" si="31"/>
        <v>0</v>
      </c>
      <c r="O55" s="28">
        <f t="shared" si="59"/>
        <v>0</v>
      </c>
      <c r="P55" s="35">
        <f t="shared" si="52"/>
        <v>0</v>
      </c>
      <c r="Q55" s="26">
        <v>0</v>
      </c>
      <c r="R55" s="27">
        <f t="shared" si="34"/>
        <v>0</v>
      </c>
      <c r="S55" s="28">
        <f t="shared" si="60"/>
        <v>0</v>
      </c>
      <c r="T55" s="35">
        <f t="shared" si="53"/>
        <v>0</v>
      </c>
      <c r="U55" s="26">
        <v>0.5</v>
      </c>
      <c r="V55" s="27">
        <f t="shared" si="37"/>
        <v>0.45</v>
      </c>
      <c r="W55" s="28">
        <f t="shared" si="61"/>
        <v>0.45</v>
      </c>
      <c r="X55" s="35">
        <f t="shared" si="54"/>
        <v>0.5</v>
      </c>
      <c r="Y55" s="26">
        <v>0</v>
      </c>
      <c r="Z55" s="27">
        <f t="shared" si="40"/>
        <v>0</v>
      </c>
      <c r="AA55" s="28">
        <f t="shared" si="62"/>
        <v>0</v>
      </c>
      <c r="AB55" s="35">
        <f t="shared" si="55"/>
        <v>0</v>
      </c>
    </row>
    <row r="56" spans="1:28" x14ac:dyDescent="0.25">
      <c r="A56" s="19" t="str">
        <f>Specs!A56</f>
        <v>eWOODY_FUEL_SOUND_WOOD_LOADINGS_GREATER_THAN_THREE_INCHES_GREATER_THAN_TWENTY_INCHES</v>
      </c>
      <c r="B56" s="31">
        <v>0.9</v>
      </c>
      <c r="C56" s="32"/>
      <c r="D56" s="34">
        <f t="shared" si="56"/>
        <v>1.1111111111111112</v>
      </c>
      <c r="E56" s="26">
        <v>0</v>
      </c>
      <c r="F56" s="27">
        <f t="shared" si="25"/>
        <v>0</v>
      </c>
      <c r="G56" s="28">
        <f t="shared" si="57"/>
        <v>0</v>
      </c>
      <c r="H56" s="35">
        <f t="shared" si="50"/>
        <v>0</v>
      </c>
      <c r="I56" s="26">
        <v>0</v>
      </c>
      <c r="J56" s="27">
        <f t="shared" si="28"/>
        <v>0</v>
      </c>
      <c r="K56" s="28">
        <f t="shared" si="58"/>
        <v>0</v>
      </c>
      <c r="L56" s="35">
        <f t="shared" si="51"/>
        <v>0</v>
      </c>
      <c r="N56" s="27">
        <f t="shared" si="31"/>
        <v>0</v>
      </c>
      <c r="O56" s="28">
        <f t="shared" si="59"/>
        <v>0</v>
      </c>
      <c r="P56" s="35">
        <f t="shared" si="52"/>
        <v>0</v>
      </c>
      <c r="Q56" s="26">
        <v>0</v>
      </c>
      <c r="R56" s="27">
        <f t="shared" si="34"/>
        <v>0</v>
      </c>
      <c r="S56" s="28">
        <f t="shared" si="60"/>
        <v>0</v>
      </c>
      <c r="T56" s="35">
        <f t="shared" si="53"/>
        <v>0</v>
      </c>
      <c r="U56" s="26">
        <v>0.5</v>
      </c>
      <c r="V56" s="27">
        <f t="shared" si="37"/>
        <v>0.45</v>
      </c>
      <c r="W56" s="28">
        <f t="shared" si="61"/>
        <v>0.45</v>
      </c>
      <c r="X56" s="35">
        <f t="shared" si="54"/>
        <v>0.5</v>
      </c>
      <c r="Y56" s="26">
        <v>0</v>
      </c>
      <c r="Z56" s="27">
        <f t="shared" si="40"/>
        <v>0</v>
      </c>
      <c r="AA56" s="28">
        <f t="shared" si="62"/>
        <v>0</v>
      </c>
      <c r="AB56" s="35">
        <f t="shared" si="55"/>
        <v>0</v>
      </c>
    </row>
    <row r="57" spans="1:28" x14ac:dyDescent="0.25">
      <c r="A57" s="19" t="str">
        <f>Specs!A57</f>
        <v>eWOODY_FUEL_ROTTEN_WOOD_LOADINGS_GREATER_THAN_THREE_INCHES_THREE_TO_NINE_INCHES</v>
      </c>
      <c r="B57" s="31">
        <v>0.9</v>
      </c>
      <c r="C57" s="32"/>
      <c r="D57" s="34">
        <f t="shared" si="56"/>
        <v>1.1111111111111112</v>
      </c>
      <c r="E57" s="26">
        <v>5</v>
      </c>
      <c r="F57" s="27">
        <f t="shared" si="25"/>
        <v>4.5</v>
      </c>
      <c r="G57" s="28">
        <f t="shared" si="57"/>
        <v>4.5</v>
      </c>
      <c r="H57" s="35">
        <f t="shared" si="50"/>
        <v>5</v>
      </c>
      <c r="J57" s="27">
        <f t="shared" si="28"/>
        <v>0</v>
      </c>
      <c r="K57" s="28">
        <f t="shared" si="58"/>
        <v>0</v>
      </c>
      <c r="L57" s="35">
        <f t="shared" si="51"/>
        <v>0</v>
      </c>
      <c r="N57" s="27">
        <f t="shared" si="31"/>
        <v>0</v>
      </c>
      <c r="O57" s="28">
        <f t="shared" si="59"/>
        <v>0</v>
      </c>
      <c r="P57" s="35">
        <f t="shared" si="52"/>
        <v>0</v>
      </c>
      <c r="Q57" s="26">
        <v>0.5</v>
      </c>
      <c r="R57" s="27">
        <f t="shared" si="34"/>
        <v>0.45</v>
      </c>
      <c r="S57" s="28">
        <f t="shared" si="60"/>
        <v>0.45</v>
      </c>
      <c r="T57" s="35">
        <f t="shared" si="53"/>
        <v>0.5</v>
      </c>
      <c r="U57" s="26">
        <v>0.75</v>
      </c>
      <c r="V57" s="27">
        <f t="shared" si="37"/>
        <v>0.67500000000000004</v>
      </c>
      <c r="W57" s="28">
        <f t="shared" si="61"/>
        <v>0.67500000000000004</v>
      </c>
      <c r="X57" s="35">
        <f t="shared" si="54"/>
        <v>0.75000000000000011</v>
      </c>
      <c r="Z57" s="27">
        <f t="shared" si="40"/>
        <v>0</v>
      </c>
      <c r="AA57" s="28">
        <f t="shared" si="62"/>
        <v>0</v>
      </c>
      <c r="AB57" s="35">
        <f t="shared" si="55"/>
        <v>0</v>
      </c>
    </row>
    <row r="58" spans="1:28" x14ac:dyDescent="0.25">
      <c r="A58" s="19" t="str">
        <f>Specs!A58</f>
        <v>eWOODY_FUEL_ROTTEN_WOOD_LOADINGS_GREATER_THAN_THREE_INCHES_NINE_TO_TWENTY_INCHES</v>
      </c>
      <c r="B58" s="31">
        <v>0.9</v>
      </c>
      <c r="C58" s="32"/>
      <c r="D58" s="34">
        <f t="shared" si="56"/>
        <v>1.1111111111111112</v>
      </c>
      <c r="E58" s="26">
        <v>11</v>
      </c>
      <c r="F58" s="27">
        <f t="shared" si="25"/>
        <v>9.9</v>
      </c>
      <c r="G58" s="28">
        <f t="shared" si="57"/>
        <v>9.9</v>
      </c>
      <c r="H58" s="35">
        <f t="shared" si="50"/>
        <v>11</v>
      </c>
      <c r="J58" s="27">
        <f t="shared" si="28"/>
        <v>0</v>
      </c>
      <c r="K58" s="28">
        <f t="shared" si="58"/>
        <v>0</v>
      </c>
      <c r="L58" s="35">
        <f t="shared" si="51"/>
        <v>0</v>
      </c>
      <c r="N58" s="27">
        <f t="shared" si="31"/>
        <v>0</v>
      </c>
      <c r="O58" s="28">
        <f t="shared" si="59"/>
        <v>0</v>
      </c>
      <c r="P58" s="35">
        <f t="shared" si="52"/>
        <v>0</v>
      </c>
      <c r="Q58" s="26">
        <v>0</v>
      </c>
      <c r="R58" s="27">
        <f t="shared" si="34"/>
        <v>0</v>
      </c>
      <c r="S58" s="28">
        <f t="shared" si="60"/>
        <v>0</v>
      </c>
      <c r="T58" s="35">
        <f t="shared" si="53"/>
        <v>0</v>
      </c>
      <c r="U58" s="26">
        <v>0.3</v>
      </c>
      <c r="V58" s="27">
        <f t="shared" si="37"/>
        <v>0.27</v>
      </c>
      <c r="W58" s="28">
        <f t="shared" si="61"/>
        <v>0.27</v>
      </c>
      <c r="X58" s="35">
        <f t="shared" si="54"/>
        <v>0.30000000000000004</v>
      </c>
      <c r="Z58" s="27">
        <f t="shared" si="40"/>
        <v>0</v>
      </c>
      <c r="AA58" s="28">
        <f t="shared" si="62"/>
        <v>0</v>
      </c>
      <c r="AB58" s="35">
        <f t="shared" si="55"/>
        <v>0</v>
      </c>
    </row>
    <row r="59" spans="1:28" x14ac:dyDescent="0.25">
      <c r="A59" s="19" t="str">
        <f>Specs!A59</f>
        <v>eWOODY_FUEL_ROTTEN_WOOD_LOADINGS_GREATER_THAN_THREE_INCHES_GREATER_THAN_TWENTY_INCHES</v>
      </c>
      <c r="B59" s="31">
        <v>0.9</v>
      </c>
      <c r="C59" s="32"/>
      <c r="D59" s="34">
        <f t="shared" si="56"/>
        <v>1.1111111111111112</v>
      </c>
      <c r="E59" s="26">
        <v>0</v>
      </c>
      <c r="F59" s="27">
        <f t="shared" si="25"/>
        <v>0</v>
      </c>
      <c r="G59" s="28">
        <f t="shared" si="57"/>
        <v>0</v>
      </c>
      <c r="H59" s="35">
        <f t="shared" si="50"/>
        <v>0</v>
      </c>
      <c r="J59" s="27">
        <f t="shared" si="28"/>
        <v>0</v>
      </c>
      <c r="K59" s="28">
        <f t="shared" si="58"/>
        <v>0</v>
      </c>
      <c r="L59" s="35">
        <f t="shared" si="51"/>
        <v>0</v>
      </c>
      <c r="N59" s="27">
        <f t="shared" si="31"/>
        <v>0</v>
      </c>
      <c r="O59" s="28">
        <f t="shared" si="59"/>
        <v>0</v>
      </c>
      <c r="P59" s="35">
        <f t="shared" si="52"/>
        <v>0</v>
      </c>
      <c r="Q59" s="26">
        <v>0</v>
      </c>
      <c r="R59" s="27">
        <f t="shared" si="34"/>
        <v>0</v>
      </c>
      <c r="S59" s="28">
        <f t="shared" si="60"/>
        <v>0</v>
      </c>
      <c r="T59" s="35">
        <f t="shared" si="53"/>
        <v>0</v>
      </c>
      <c r="U59" s="26">
        <v>0</v>
      </c>
      <c r="V59" s="27">
        <f t="shared" si="37"/>
        <v>0</v>
      </c>
      <c r="W59" s="28">
        <f t="shared" si="61"/>
        <v>0</v>
      </c>
      <c r="X59" s="35">
        <f t="shared" si="54"/>
        <v>0</v>
      </c>
      <c r="Z59" s="27">
        <f t="shared" si="40"/>
        <v>0</v>
      </c>
      <c r="AA59" s="28">
        <f t="shared" si="62"/>
        <v>0</v>
      </c>
      <c r="AB59" s="35">
        <f t="shared" si="55"/>
        <v>0</v>
      </c>
    </row>
    <row r="60" spans="1:28" x14ac:dyDescent="0.25">
      <c r="A60" s="19" t="str">
        <f>Specs!A60</f>
        <v>eWOODY_FUEL_STUMPS_SOUND_DIAMETER</v>
      </c>
      <c r="B60" s="31"/>
      <c r="C60" s="32"/>
      <c r="D60" s="33"/>
      <c r="E60" s="26">
        <v>9.6</v>
      </c>
      <c r="F60" s="27">
        <f>E60</f>
        <v>9.6</v>
      </c>
      <c r="G60" s="28">
        <f t="shared" si="57"/>
        <v>9.6</v>
      </c>
      <c r="H60" s="21">
        <f t="shared" ref="H60:H94" si="63">G60</f>
        <v>9.6</v>
      </c>
      <c r="J60" s="27">
        <f>I60</f>
        <v>0</v>
      </c>
      <c r="K60" s="28">
        <f t="shared" si="58"/>
        <v>0</v>
      </c>
      <c r="L60" s="21">
        <f t="shared" ref="L60:L94" si="64">K60</f>
        <v>0</v>
      </c>
      <c r="N60" s="27">
        <f>M60</f>
        <v>0</v>
      </c>
      <c r="O60" s="28">
        <f t="shared" si="59"/>
        <v>0</v>
      </c>
      <c r="P60" s="21">
        <f t="shared" ref="P60:P94" si="65">O60</f>
        <v>0</v>
      </c>
      <c r="Q60" s="26">
        <v>3.5</v>
      </c>
      <c r="R60" s="27">
        <f>Q60</f>
        <v>3.5</v>
      </c>
      <c r="S60" s="28">
        <f t="shared" si="60"/>
        <v>3.5</v>
      </c>
      <c r="T60" s="21">
        <f t="shared" ref="T60:T94" si="66">S60</f>
        <v>3.5</v>
      </c>
      <c r="V60" s="27">
        <f>U60</f>
        <v>0</v>
      </c>
      <c r="W60" s="28">
        <f t="shared" si="61"/>
        <v>0</v>
      </c>
      <c r="X60" s="21">
        <f t="shared" ref="X60:X94" si="67">W60</f>
        <v>0</v>
      </c>
      <c r="Z60" s="27">
        <f>Y60</f>
        <v>0</v>
      </c>
      <c r="AA60" s="28">
        <f t="shared" si="62"/>
        <v>0</v>
      </c>
      <c r="AB60" s="21">
        <f t="shared" ref="AB60:AB94" si="68">AA60</f>
        <v>0</v>
      </c>
    </row>
    <row r="61" spans="1:28" x14ac:dyDescent="0.25">
      <c r="A61" s="19" t="str">
        <f>Specs!A61</f>
        <v>eWOODY_FUEL_STUMPS_SOUND_HEIGHT</v>
      </c>
      <c r="B61" s="31"/>
      <c r="C61" s="32"/>
      <c r="D61" s="33"/>
      <c r="E61" s="26">
        <v>0.4</v>
      </c>
      <c r="F61" s="27">
        <f>E61</f>
        <v>0.4</v>
      </c>
      <c r="G61" s="28">
        <f t="shared" si="57"/>
        <v>0.4</v>
      </c>
      <c r="H61" s="21">
        <f t="shared" si="63"/>
        <v>0.4</v>
      </c>
      <c r="J61" s="27">
        <f>I61</f>
        <v>0</v>
      </c>
      <c r="K61" s="28">
        <f t="shared" si="58"/>
        <v>0</v>
      </c>
      <c r="L61" s="21">
        <f t="shared" si="64"/>
        <v>0</v>
      </c>
      <c r="N61" s="27">
        <f>M61</f>
        <v>0</v>
      </c>
      <c r="O61" s="28">
        <f t="shared" si="59"/>
        <v>0</v>
      </c>
      <c r="P61" s="21">
        <f t="shared" si="65"/>
        <v>0</v>
      </c>
      <c r="Q61" s="26">
        <v>2</v>
      </c>
      <c r="R61" s="27">
        <f>Q61</f>
        <v>2</v>
      </c>
      <c r="S61" s="28">
        <f t="shared" si="60"/>
        <v>2</v>
      </c>
      <c r="T61" s="21">
        <f t="shared" si="66"/>
        <v>2</v>
      </c>
      <c r="V61" s="27">
        <f>U61</f>
        <v>0</v>
      </c>
      <c r="W61" s="28">
        <f t="shared" si="61"/>
        <v>0</v>
      </c>
      <c r="X61" s="21">
        <f t="shared" si="67"/>
        <v>0</v>
      </c>
      <c r="Z61" s="27">
        <f>Y61</f>
        <v>0</v>
      </c>
      <c r="AA61" s="28">
        <f t="shared" si="62"/>
        <v>0</v>
      </c>
      <c r="AB61" s="21">
        <f t="shared" si="68"/>
        <v>0</v>
      </c>
    </row>
    <row r="62" spans="1:28" x14ac:dyDescent="0.25">
      <c r="A62" s="19" t="str">
        <f>Specs!A62</f>
        <v>eWOODY_FUEL_STUMPS_SOUND_STEM_DENSITY</v>
      </c>
      <c r="B62" s="31"/>
      <c r="C62" s="32"/>
      <c r="D62" s="33"/>
      <c r="E62" s="26">
        <v>115</v>
      </c>
      <c r="F62" s="27">
        <f>E62</f>
        <v>115</v>
      </c>
      <c r="G62" s="28">
        <f t="shared" si="57"/>
        <v>115</v>
      </c>
      <c r="H62" s="21">
        <f t="shared" si="63"/>
        <v>115</v>
      </c>
      <c r="J62" s="27">
        <f>I62</f>
        <v>0</v>
      </c>
      <c r="K62" s="28">
        <f t="shared" si="58"/>
        <v>0</v>
      </c>
      <c r="L62" s="21">
        <f t="shared" si="64"/>
        <v>0</v>
      </c>
      <c r="N62" s="27">
        <f>M62</f>
        <v>0</v>
      </c>
      <c r="O62" s="28">
        <f t="shared" si="59"/>
        <v>0</v>
      </c>
      <c r="P62" s="21">
        <f t="shared" si="65"/>
        <v>0</v>
      </c>
      <c r="Q62" s="26">
        <v>50</v>
      </c>
      <c r="R62" s="27">
        <f>Q62</f>
        <v>50</v>
      </c>
      <c r="S62" s="28">
        <f t="shared" si="60"/>
        <v>50</v>
      </c>
      <c r="T62" s="21">
        <f t="shared" si="66"/>
        <v>50</v>
      </c>
      <c r="V62" s="27">
        <f>U62</f>
        <v>0</v>
      </c>
      <c r="W62" s="28">
        <f t="shared" si="61"/>
        <v>0</v>
      </c>
      <c r="X62" s="21">
        <f t="shared" si="67"/>
        <v>0</v>
      </c>
      <c r="Z62" s="27">
        <f>Y62</f>
        <v>0</v>
      </c>
      <c r="AA62" s="28">
        <f t="shared" si="62"/>
        <v>0</v>
      </c>
      <c r="AB62" s="21">
        <f t="shared" si="68"/>
        <v>0</v>
      </c>
    </row>
    <row r="63" spans="1:28" x14ac:dyDescent="0.25">
      <c r="A63" s="19" t="str">
        <f>Specs!A63</f>
        <v>eWOODY_FUEL_STUMPS_ROTTEN_DIAMETER</v>
      </c>
      <c r="B63" s="31">
        <v>0.9</v>
      </c>
      <c r="C63" s="32"/>
      <c r="D63" s="33"/>
      <c r="E63" s="26">
        <v>9.6</v>
      </c>
      <c r="F63" s="27">
        <f t="shared" ref="F63:F71" si="69">$B63*E63</f>
        <v>8.64</v>
      </c>
      <c r="G63" s="28">
        <f t="shared" si="57"/>
        <v>8.64</v>
      </c>
      <c r="H63" s="21">
        <f t="shared" si="63"/>
        <v>8.64</v>
      </c>
      <c r="J63" s="27">
        <f t="shared" ref="J63:J71" si="70">$B63*I63</f>
        <v>0</v>
      </c>
      <c r="K63" s="28">
        <f t="shared" si="58"/>
        <v>0</v>
      </c>
      <c r="L63" s="21">
        <f t="shared" si="64"/>
        <v>0</v>
      </c>
      <c r="N63" s="27">
        <f t="shared" ref="N63:N71" si="71">$B63*M63</f>
        <v>0</v>
      </c>
      <c r="O63" s="28">
        <f t="shared" si="59"/>
        <v>0</v>
      </c>
      <c r="P63" s="21">
        <f t="shared" si="65"/>
        <v>0</v>
      </c>
      <c r="Q63" s="26">
        <v>3.5</v>
      </c>
      <c r="R63" s="27">
        <f t="shared" ref="R63:R71" si="72">$B63*Q63</f>
        <v>3.15</v>
      </c>
      <c r="S63" s="28">
        <f t="shared" si="60"/>
        <v>3.15</v>
      </c>
      <c r="T63" s="21">
        <f t="shared" si="66"/>
        <v>3.15</v>
      </c>
      <c r="U63" s="26">
        <v>10</v>
      </c>
      <c r="V63" s="27">
        <f t="shared" ref="V63:V71" si="73">$B63*U63</f>
        <v>9</v>
      </c>
      <c r="W63" s="28">
        <f t="shared" si="61"/>
        <v>9</v>
      </c>
      <c r="X63" s="21">
        <f t="shared" si="67"/>
        <v>9</v>
      </c>
      <c r="Y63" s="26">
        <v>10</v>
      </c>
      <c r="Z63" s="27">
        <f t="shared" ref="Z63:Z71" si="74">$B63*Y63</f>
        <v>9</v>
      </c>
      <c r="AA63" s="28">
        <f t="shared" si="62"/>
        <v>9</v>
      </c>
      <c r="AB63" s="21">
        <f t="shared" si="68"/>
        <v>9</v>
      </c>
    </row>
    <row r="64" spans="1:28" x14ac:dyDescent="0.25">
      <c r="A64" s="19" t="str">
        <f>Specs!A64</f>
        <v>eWOODY_FUEL_STUMPS_ROTTEN_HEIGHT</v>
      </c>
      <c r="B64" s="31">
        <v>0.9</v>
      </c>
      <c r="C64" s="32"/>
      <c r="D64" s="33"/>
      <c r="E64" s="26">
        <v>0.4</v>
      </c>
      <c r="F64" s="27">
        <f t="shared" si="69"/>
        <v>0.36000000000000004</v>
      </c>
      <c r="G64" s="28">
        <f t="shared" si="57"/>
        <v>0.36000000000000004</v>
      </c>
      <c r="H64" s="21">
        <f t="shared" si="63"/>
        <v>0.36000000000000004</v>
      </c>
      <c r="J64" s="27">
        <f t="shared" si="70"/>
        <v>0</v>
      </c>
      <c r="K64" s="28">
        <f t="shared" si="58"/>
        <v>0</v>
      </c>
      <c r="L64" s="21">
        <f t="shared" si="64"/>
        <v>0</v>
      </c>
      <c r="N64" s="27">
        <f t="shared" si="71"/>
        <v>0</v>
      </c>
      <c r="O64" s="28">
        <f t="shared" si="59"/>
        <v>0</v>
      </c>
      <c r="P64" s="21">
        <f t="shared" si="65"/>
        <v>0</v>
      </c>
      <c r="Q64" s="26">
        <v>2</v>
      </c>
      <c r="R64" s="27">
        <f t="shared" si="72"/>
        <v>1.8</v>
      </c>
      <c r="S64" s="28">
        <f t="shared" si="60"/>
        <v>1.8</v>
      </c>
      <c r="T64" s="21">
        <f t="shared" si="66"/>
        <v>1.8</v>
      </c>
      <c r="U64" s="26">
        <v>1</v>
      </c>
      <c r="V64" s="27">
        <f t="shared" si="73"/>
        <v>0.9</v>
      </c>
      <c r="W64" s="28">
        <f t="shared" si="61"/>
        <v>0.9</v>
      </c>
      <c r="X64" s="21">
        <f t="shared" si="67"/>
        <v>0.9</v>
      </c>
      <c r="Y64" s="26">
        <v>1</v>
      </c>
      <c r="Z64" s="27">
        <f t="shared" si="74"/>
        <v>0.9</v>
      </c>
      <c r="AA64" s="28">
        <f t="shared" si="62"/>
        <v>0.9</v>
      </c>
      <c r="AB64" s="21">
        <f t="shared" si="68"/>
        <v>0.9</v>
      </c>
    </row>
    <row r="65" spans="1:28" x14ac:dyDescent="0.25">
      <c r="A65" s="19" t="str">
        <f>Specs!A65</f>
        <v>eWOODY_FUEL_STUMPS_ROTTEN_STEM_DENSITY</v>
      </c>
      <c r="B65" s="31">
        <v>0.9</v>
      </c>
      <c r="C65" s="32"/>
      <c r="D65" s="33"/>
      <c r="E65" s="26">
        <v>115</v>
      </c>
      <c r="F65" s="27">
        <f t="shared" si="69"/>
        <v>103.5</v>
      </c>
      <c r="G65" s="28">
        <f t="shared" si="57"/>
        <v>103.5</v>
      </c>
      <c r="H65" s="21">
        <f t="shared" si="63"/>
        <v>103.5</v>
      </c>
      <c r="J65" s="27">
        <f t="shared" si="70"/>
        <v>0</v>
      </c>
      <c r="K65" s="28">
        <f t="shared" si="58"/>
        <v>0</v>
      </c>
      <c r="L65" s="21">
        <f t="shared" si="64"/>
        <v>0</v>
      </c>
      <c r="N65" s="27">
        <f t="shared" si="71"/>
        <v>0</v>
      </c>
      <c r="O65" s="28">
        <f t="shared" si="59"/>
        <v>0</v>
      </c>
      <c r="P65" s="21">
        <f t="shared" si="65"/>
        <v>0</v>
      </c>
      <c r="Q65" s="26">
        <v>50</v>
      </c>
      <c r="R65" s="27">
        <f t="shared" si="72"/>
        <v>45</v>
      </c>
      <c r="S65" s="28">
        <f t="shared" si="60"/>
        <v>45</v>
      </c>
      <c r="T65" s="21">
        <f t="shared" si="66"/>
        <v>45</v>
      </c>
      <c r="U65" s="26">
        <v>5</v>
      </c>
      <c r="V65" s="27">
        <f t="shared" si="73"/>
        <v>4.5</v>
      </c>
      <c r="W65" s="28">
        <f t="shared" si="61"/>
        <v>4.5</v>
      </c>
      <c r="X65" s="21">
        <f t="shared" si="67"/>
        <v>4.5</v>
      </c>
      <c r="Y65" s="26">
        <v>3</v>
      </c>
      <c r="Z65" s="27">
        <f t="shared" si="74"/>
        <v>2.7</v>
      </c>
      <c r="AA65" s="28">
        <f t="shared" si="62"/>
        <v>2.7</v>
      </c>
      <c r="AB65" s="21">
        <f t="shared" si="68"/>
        <v>2.7</v>
      </c>
    </row>
    <row r="66" spans="1:28" x14ac:dyDescent="0.25">
      <c r="A66" s="19" t="str">
        <f>Specs!A66</f>
        <v>eWOODY_FUEL_STUMPS_LIGHTERED_PITCHY_DIAMETER</v>
      </c>
      <c r="B66" s="31">
        <v>0.9</v>
      </c>
      <c r="C66" s="32"/>
      <c r="D66" s="33"/>
      <c r="F66" s="27">
        <f t="shared" si="69"/>
        <v>0</v>
      </c>
      <c r="G66" s="28">
        <f t="shared" si="57"/>
        <v>0</v>
      </c>
      <c r="H66" s="21">
        <f t="shared" si="63"/>
        <v>0</v>
      </c>
      <c r="J66" s="27">
        <f t="shared" si="70"/>
        <v>0</v>
      </c>
      <c r="K66" s="28">
        <f t="shared" si="58"/>
        <v>0</v>
      </c>
      <c r="L66" s="21">
        <f t="shared" si="64"/>
        <v>0</v>
      </c>
      <c r="N66" s="27">
        <f t="shared" si="71"/>
        <v>0</v>
      </c>
      <c r="O66" s="28">
        <f t="shared" si="59"/>
        <v>0</v>
      </c>
      <c r="P66" s="21">
        <f t="shared" si="65"/>
        <v>0</v>
      </c>
      <c r="R66" s="27">
        <f t="shared" si="72"/>
        <v>0</v>
      </c>
      <c r="S66" s="28">
        <f t="shared" si="60"/>
        <v>0</v>
      </c>
      <c r="T66" s="21">
        <f t="shared" si="66"/>
        <v>0</v>
      </c>
      <c r="V66" s="27">
        <f t="shared" si="73"/>
        <v>0</v>
      </c>
      <c r="W66" s="28">
        <f t="shared" si="61"/>
        <v>0</v>
      </c>
      <c r="X66" s="21">
        <f t="shared" si="67"/>
        <v>0</v>
      </c>
      <c r="Z66" s="27">
        <f t="shared" si="74"/>
        <v>0</v>
      </c>
      <c r="AA66" s="28">
        <f t="shared" si="62"/>
        <v>0</v>
      </c>
      <c r="AB66" s="21">
        <f t="shared" si="68"/>
        <v>0</v>
      </c>
    </row>
    <row r="67" spans="1:28" x14ac:dyDescent="0.25">
      <c r="A67" s="19" t="str">
        <f>Specs!A67</f>
        <v>eWOODY_FUEL_STUMPS_LIGHTERED_PITCHY_HEIGHT</v>
      </c>
      <c r="B67" s="31">
        <v>0.9</v>
      </c>
      <c r="C67" s="32"/>
      <c r="D67" s="33"/>
      <c r="F67" s="27">
        <f t="shared" si="69"/>
        <v>0</v>
      </c>
      <c r="G67" s="28">
        <f t="shared" si="57"/>
        <v>0</v>
      </c>
      <c r="H67" s="21">
        <f t="shared" si="63"/>
        <v>0</v>
      </c>
      <c r="J67" s="27">
        <f t="shared" si="70"/>
        <v>0</v>
      </c>
      <c r="K67" s="28">
        <f t="shared" si="58"/>
        <v>0</v>
      </c>
      <c r="L67" s="21">
        <f t="shared" si="64"/>
        <v>0</v>
      </c>
      <c r="N67" s="27">
        <f t="shared" si="71"/>
        <v>0</v>
      </c>
      <c r="O67" s="28">
        <f t="shared" si="59"/>
        <v>0</v>
      </c>
      <c r="P67" s="21">
        <f t="shared" si="65"/>
        <v>0</v>
      </c>
      <c r="R67" s="27">
        <f t="shared" si="72"/>
        <v>0</v>
      </c>
      <c r="S67" s="28">
        <f t="shared" si="60"/>
        <v>0</v>
      </c>
      <c r="T67" s="21">
        <f t="shared" si="66"/>
        <v>0</v>
      </c>
      <c r="V67" s="27">
        <f t="shared" si="73"/>
        <v>0</v>
      </c>
      <c r="W67" s="28">
        <f t="shared" si="61"/>
        <v>0</v>
      </c>
      <c r="X67" s="21">
        <f t="shared" si="67"/>
        <v>0</v>
      </c>
      <c r="Z67" s="27">
        <f t="shared" si="74"/>
        <v>0</v>
      </c>
      <c r="AA67" s="28">
        <f t="shared" si="62"/>
        <v>0</v>
      </c>
      <c r="AB67" s="21">
        <f t="shared" si="68"/>
        <v>0</v>
      </c>
    </row>
    <row r="68" spans="1:28" x14ac:dyDescent="0.25">
      <c r="A68" s="19" t="str">
        <f>Specs!A68</f>
        <v>eWOODY_FUEL_STUMPS_LIGHTERED_PITCHY_STEM_DENSITY</v>
      </c>
      <c r="B68" s="31">
        <v>0.9</v>
      </c>
      <c r="C68" s="32"/>
      <c r="D68" s="33"/>
      <c r="F68" s="27">
        <f t="shared" si="69"/>
        <v>0</v>
      </c>
      <c r="G68" s="28">
        <f t="shared" si="57"/>
        <v>0</v>
      </c>
      <c r="H68" s="21">
        <f t="shared" si="63"/>
        <v>0</v>
      </c>
      <c r="J68" s="27">
        <f t="shared" si="70"/>
        <v>0</v>
      </c>
      <c r="K68" s="28">
        <f t="shared" si="58"/>
        <v>0</v>
      </c>
      <c r="L68" s="21">
        <f t="shared" si="64"/>
        <v>0</v>
      </c>
      <c r="N68" s="27">
        <f t="shared" si="71"/>
        <v>0</v>
      </c>
      <c r="O68" s="28">
        <f t="shared" si="59"/>
        <v>0</v>
      </c>
      <c r="P68" s="21">
        <f t="shared" si="65"/>
        <v>0</v>
      </c>
      <c r="R68" s="27">
        <f t="shared" si="72"/>
        <v>0</v>
      </c>
      <c r="S68" s="28">
        <f t="shared" si="60"/>
        <v>0</v>
      </c>
      <c r="T68" s="21">
        <f t="shared" si="66"/>
        <v>0</v>
      </c>
      <c r="V68" s="27">
        <f t="shared" si="73"/>
        <v>0</v>
      </c>
      <c r="W68" s="28">
        <f t="shared" si="61"/>
        <v>0</v>
      </c>
      <c r="X68" s="21">
        <f t="shared" si="67"/>
        <v>0</v>
      </c>
      <c r="Z68" s="27">
        <f t="shared" si="74"/>
        <v>0</v>
      </c>
      <c r="AA68" s="28">
        <f t="shared" si="62"/>
        <v>0</v>
      </c>
      <c r="AB68" s="21">
        <f t="shared" si="68"/>
        <v>0</v>
      </c>
    </row>
    <row r="69" spans="1:28" x14ac:dyDescent="0.25">
      <c r="A69" s="19" t="str">
        <f>Specs!A69</f>
        <v>eWOODY_FUEL_PILES_CLEAN_LOADING</v>
      </c>
      <c r="B69" s="31">
        <v>0.75</v>
      </c>
      <c r="C69" s="32"/>
      <c r="D69" s="33"/>
      <c r="E69" s="26">
        <v>7.8118999999999994E-2</v>
      </c>
      <c r="F69" s="27">
        <f t="shared" si="69"/>
        <v>5.8589249999999995E-2</v>
      </c>
      <c r="G69" s="28">
        <f t="shared" si="57"/>
        <v>5.8589249999999995E-2</v>
      </c>
      <c r="H69" s="21">
        <f t="shared" si="63"/>
        <v>5.8589249999999995E-2</v>
      </c>
      <c r="I69" s="26">
        <v>0</v>
      </c>
      <c r="J69" s="27">
        <f t="shared" si="70"/>
        <v>0</v>
      </c>
      <c r="K69" s="28">
        <f t="shared" si="58"/>
        <v>0</v>
      </c>
      <c r="L69" s="21">
        <f t="shared" si="64"/>
        <v>0</v>
      </c>
      <c r="M69" s="26">
        <v>0</v>
      </c>
      <c r="N69" s="27">
        <f t="shared" si="71"/>
        <v>0</v>
      </c>
      <c r="O69" s="28">
        <f t="shared" si="59"/>
        <v>0</v>
      </c>
      <c r="P69" s="21">
        <f t="shared" si="65"/>
        <v>0</v>
      </c>
      <c r="Q69" s="26">
        <v>8.1810999999999995E-2</v>
      </c>
      <c r="R69" s="27">
        <f t="shared" si="72"/>
        <v>6.1358249999999996E-2</v>
      </c>
      <c r="S69" s="28">
        <f t="shared" si="60"/>
        <v>6.1358249999999996E-2</v>
      </c>
      <c r="T69" s="21">
        <f t="shared" si="66"/>
        <v>6.1358249999999996E-2</v>
      </c>
      <c r="U69" s="26">
        <v>0.13589300000000001</v>
      </c>
      <c r="V69" s="27">
        <f t="shared" si="73"/>
        <v>0.10191975</v>
      </c>
      <c r="W69" s="28">
        <f t="shared" si="61"/>
        <v>0.10191975</v>
      </c>
      <c r="X69" s="21">
        <f t="shared" si="67"/>
        <v>0.10191975</v>
      </c>
      <c r="Y69" s="26">
        <v>0</v>
      </c>
      <c r="Z69" s="27">
        <f t="shared" si="74"/>
        <v>0</v>
      </c>
      <c r="AA69" s="28">
        <f t="shared" si="62"/>
        <v>0</v>
      </c>
      <c r="AB69" s="21">
        <f t="shared" si="68"/>
        <v>0</v>
      </c>
    </row>
    <row r="70" spans="1:28" ht="16.5" customHeight="1" x14ac:dyDescent="0.25">
      <c r="A70" s="19" t="str">
        <f>Specs!A70</f>
        <v>eWOODY_FUEL_PILES_DIRTY_LOADING</v>
      </c>
      <c r="B70" s="31">
        <v>0.75</v>
      </c>
      <c r="C70" s="32"/>
      <c r="D70" s="33"/>
      <c r="E70" s="26">
        <v>0</v>
      </c>
      <c r="F70" s="27">
        <f t="shared" si="69"/>
        <v>0</v>
      </c>
      <c r="G70" s="28">
        <f t="shared" si="57"/>
        <v>0</v>
      </c>
      <c r="H70" s="21">
        <f t="shared" si="63"/>
        <v>0</v>
      </c>
      <c r="I70" s="26">
        <v>0</v>
      </c>
      <c r="J70" s="27">
        <f t="shared" si="70"/>
        <v>0</v>
      </c>
      <c r="K70" s="28">
        <f t="shared" si="58"/>
        <v>0</v>
      </c>
      <c r="L70" s="21">
        <f t="shared" si="64"/>
        <v>0</v>
      </c>
      <c r="M70" s="26">
        <v>0</v>
      </c>
      <c r="N70" s="27">
        <f t="shared" si="71"/>
        <v>0</v>
      </c>
      <c r="O70" s="28">
        <f t="shared" si="59"/>
        <v>0</v>
      </c>
      <c r="P70" s="21">
        <f t="shared" si="65"/>
        <v>0</v>
      </c>
      <c r="Q70" s="26">
        <v>0</v>
      </c>
      <c r="R70" s="27">
        <f t="shared" si="72"/>
        <v>0</v>
      </c>
      <c r="S70" s="28">
        <f t="shared" si="60"/>
        <v>0</v>
      </c>
      <c r="T70" s="21">
        <f t="shared" si="66"/>
        <v>0</v>
      </c>
      <c r="U70" s="26">
        <v>0</v>
      </c>
      <c r="V70" s="27">
        <f t="shared" si="73"/>
        <v>0</v>
      </c>
      <c r="W70" s="28">
        <f t="shared" si="61"/>
        <v>0</v>
      </c>
      <c r="X70" s="21">
        <f t="shared" si="67"/>
        <v>0</v>
      </c>
      <c r="Y70" s="26">
        <v>0</v>
      </c>
      <c r="Z70" s="27">
        <f t="shared" si="74"/>
        <v>0</v>
      </c>
      <c r="AA70" s="28">
        <f t="shared" si="62"/>
        <v>0</v>
      </c>
      <c r="AB70" s="21">
        <f t="shared" si="68"/>
        <v>0</v>
      </c>
    </row>
    <row r="71" spans="1:28" x14ac:dyDescent="0.25">
      <c r="A71" s="19" t="str">
        <f>Specs!A71</f>
        <v>eWOODY_FUEL_PILES_VERYDIRTY_LOADING</v>
      </c>
      <c r="B71" s="31">
        <v>0.75</v>
      </c>
      <c r="C71" s="32"/>
      <c r="D71" s="33"/>
      <c r="E71" s="26">
        <v>0</v>
      </c>
      <c r="F71" s="27">
        <f t="shared" si="69"/>
        <v>0</v>
      </c>
      <c r="G71" s="28">
        <f t="shared" si="57"/>
        <v>0</v>
      </c>
      <c r="H71" s="21">
        <f t="shared" si="63"/>
        <v>0</v>
      </c>
      <c r="I71" s="26">
        <v>0</v>
      </c>
      <c r="J71" s="27">
        <f t="shared" si="70"/>
        <v>0</v>
      </c>
      <c r="K71" s="28">
        <f t="shared" si="58"/>
        <v>0</v>
      </c>
      <c r="L71" s="21">
        <f t="shared" si="64"/>
        <v>0</v>
      </c>
      <c r="M71" s="26">
        <v>0</v>
      </c>
      <c r="N71" s="27">
        <f t="shared" si="71"/>
        <v>0</v>
      </c>
      <c r="O71" s="28">
        <f t="shared" si="59"/>
        <v>0</v>
      </c>
      <c r="P71" s="21">
        <f t="shared" si="65"/>
        <v>0</v>
      </c>
      <c r="Q71" s="26">
        <v>0</v>
      </c>
      <c r="R71" s="27">
        <f t="shared" si="72"/>
        <v>0</v>
      </c>
      <c r="S71" s="28">
        <f t="shared" si="60"/>
        <v>0</v>
      </c>
      <c r="T71" s="21">
        <f t="shared" si="66"/>
        <v>0</v>
      </c>
      <c r="U71" s="26">
        <v>0</v>
      </c>
      <c r="V71" s="27">
        <f t="shared" si="73"/>
        <v>0</v>
      </c>
      <c r="W71" s="28">
        <f t="shared" si="61"/>
        <v>0</v>
      </c>
      <c r="X71" s="21">
        <f t="shared" si="67"/>
        <v>0</v>
      </c>
      <c r="Y71" s="26">
        <v>0</v>
      </c>
      <c r="Z71" s="27">
        <f t="shared" si="74"/>
        <v>0</v>
      </c>
      <c r="AA71" s="28">
        <f t="shared" si="62"/>
        <v>0</v>
      </c>
      <c r="AB71" s="21">
        <f t="shared" si="68"/>
        <v>0</v>
      </c>
    </row>
    <row r="72" spans="1:28" x14ac:dyDescent="0.25">
      <c r="A72" s="19" t="str">
        <f>Specs!A72</f>
        <v>eLITTER_LITTER_TYPE_BROADLEAF_DECIDUOUS_RELATIVE_COVER</v>
      </c>
      <c r="B72" s="31"/>
      <c r="C72" s="32"/>
      <c r="D72" s="33"/>
      <c r="F72" s="27">
        <f t="shared" ref="F72:F78" si="75">E72</f>
        <v>0</v>
      </c>
      <c r="G72" s="28">
        <f t="shared" si="57"/>
        <v>0</v>
      </c>
      <c r="H72" s="21">
        <f t="shared" si="63"/>
        <v>0</v>
      </c>
      <c r="J72" s="27">
        <f t="shared" ref="J72:J78" si="76">I72</f>
        <v>0</v>
      </c>
      <c r="K72" s="28">
        <f t="shared" si="58"/>
        <v>0</v>
      </c>
      <c r="L72" s="21">
        <f t="shared" si="64"/>
        <v>0</v>
      </c>
      <c r="N72" s="27">
        <f t="shared" ref="N72:N78" si="77">M72</f>
        <v>0</v>
      </c>
      <c r="O72" s="28">
        <f t="shared" si="59"/>
        <v>0</v>
      </c>
      <c r="P72" s="21">
        <f t="shared" si="65"/>
        <v>0</v>
      </c>
      <c r="R72" s="27">
        <f t="shared" ref="R72:R78" si="78">Q72</f>
        <v>0</v>
      </c>
      <c r="S72" s="28">
        <f t="shared" si="60"/>
        <v>0</v>
      </c>
      <c r="T72" s="21">
        <f t="shared" si="66"/>
        <v>0</v>
      </c>
      <c r="U72" s="26">
        <v>90</v>
      </c>
      <c r="V72" s="27">
        <f t="shared" ref="V72:V78" si="79">U72</f>
        <v>90</v>
      </c>
      <c r="W72" s="28">
        <f t="shared" si="61"/>
        <v>90</v>
      </c>
      <c r="X72" s="21">
        <f t="shared" si="67"/>
        <v>90</v>
      </c>
      <c r="Z72" s="27">
        <f t="shared" ref="Z72:Z78" si="80">Y72</f>
        <v>0</v>
      </c>
      <c r="AA72" s="28">
        <f t="shared" si="62"/>
        <v>0</v>
      </c>
      <c r="AB72" s="21">
        <f t="shared" si="68"/>
        <v>0</v>
      </c>
    </row>
    <row r="73" spans="1:28" x14ac:dyDescent="0.25">
      <c r="A73" s="19" t="str">
        <f>Specs!A73</f>
        <v>eLITTER_LITTER_TYPE_BROADLEAF_EVERGREEN_RELATIVE_COVER</v>
      </c>
      <c r="B73" s="31"/>
      <c r="C73" s="32"/>
      <c r="D73" s="33"/>
      <c r="F73" s="27">
        <f t="shared" si="75"/>
        <v>0</v>
      </c>
      <c r="G73" s="28">
        <f t="shared" si="57"/>
        <v>0</v>
      </c>
      <c r="H73" s="21">
        <f t="shared" si="63"/>
        <v>0</v>
      </c>
      <c r="I73" s="26">
        <v>100</v>
      </c>
      <c r="J73" s="27">
        <f t="shared" si="76"/>
        <v>100</v>
      </c>
      <c r="K73" s="28">
        <f t="shared" si="58"/>
        <v>100</v>
      </c>
      <c r="L73" s="21">
        <f t="shared" si="64"/>
        <v>100</v>
      </c>
      <c r="N73" s="27">
        <f t="shared" si="77"/>
        <v>0</v>
      </c>
      <c r="O73" s="28">
        <f t="shared" si="59"/>
        <v>0</v>
      </c>
      <c r="P73" s="21">
        <f t="shared" si="65"/>
        <v>0</v>
      </c>
      <c r="R73" s="27">
        <f t="shared" si="78"/>
        <v>0</v>
      </c>
      <c r="S73" s="28">
        <f t="shared" si="60"/>
        <v>0</v>
      </c>
      <c r="T73" s="21">
        <f t="shared" si="66"/>
        <v>0</v>
      </c>
      <c r="V73" s="27">
        <f t="shared" si="79"/>
        <v>0</v>
      </c>
      <c r="W73" s="28">
        <f t="shared" si="61"/>
        <v>0</v>
      </c>
      <c r="X73" s="21">
        <f t="shared" si="67"/>
        <v>0</v>
      </c>
      <c r="Z73" s="27">
        <f t="shared" si="80"/>
        <v>0</v>
      </c>
      <c r="AA73" s="28">
        <f t="shared" si="62"/>
        <v>0</v>
      </c>
      <c r="AB73" s="21">
        <f t="shared" si="68"/>
        <v>0</v>
      </c>
    </row>
    <row r="74" spans="1:28" x14ac:dyDescent="0.25">
      <c r="A74" s="19" t="str">
        <f>Specs!A74</f>
        <v>eLITTER_LITTER_TYPE_GRASS_RELATIVE_COVER</v>
      </c>
      <c r="B74" s="31"/>
      <c r="C74" s="32"/>
      <c r="D74" s="33"/>
      <c r="F74" s="27">
        <f t="shared" si="75"/>
        <v>0</v>
      </c>
      <c r="G74" s="28">
        <f t="shared" si="57"/>
        <v>0</v>
      </c>
      <c r="H74" s="21">
        <f t="shared" si="63"/>
        <v>0</v>
      </c>
      <c r="J74" s="27">
        <f t="shared" si="76"/>
        <v>0</v>
      </c>
      <c r="K74" s="28">
        <f t="shared" si="58"/>
        <v>0</v>
      </c>
      <c r="L74" s="21">
        <f t="shared" si="64"/>
        <v>0</v>
      </c>
      <c r="M74" s="26">
        <v>100</v>
      </c>
      <c r="N74" s="27">
        <f t="shared" si="77"/>
        <v>100</v>
      </c>
      <c r="O74" s="28">
        <f t="shared" si="59"/>
        <v>100</v>
      </c>
      <c r="P74" s="21">
        <f t="shared" si="65"/>
        <v>100</v>
      </c>
      <c r="R74" s="27">
        <f t="shared" si="78"/>
        <v>0</v>
      </c>
      <c r="S74" s="28">
        <f t="shared" si="60"/>
        <v>0</v>
      </c>
      <c r="T74" s="21">
        <f t="shared" si="66"/>
        <v>0</v>
      </c>
      <c r="V74" s="27">
        <f t="shared" si="79"/>
        <v>0</v>
      </c>
      <c r="W74" s="28">
        <f t="shared" si="61"/>
        <v>0</v>
      </c>
      <c r="X74" s="21">
        <f t="shared" si="67"/>
        <v>0</v>
      </c>
      <c r="Z74" s="27">
        <f t="shared" si="80"/>
        <v>0</v>
      </c>
      <c r="AA74" s="28">
        <f t="shared" si="62"/>
        <v>0</v>
      </c>
      <c r="AB74" s="21">
        <f t="shared" si="68"/>
        <v>0</v>
      </c>
    </row>
    <row r="75" spans="1:28" x14ac:dyDescent="0.25">
      <c r="A75" s="19" t="str">
        <f>Specs!A75</f>
        <v>eLITTER_LITTER_TYPE_LONG_NEEDLE_PINE_RELATIVE_COVER</v>
      </c>
      <c r="B75" s="31"/>
      <c r="C75" s="32"/>
      <c r="D75" s="33"/>
      <c r="E75" s="29">
        <v>50</v>
      </c>
      <c r="F75" s="27">
        <f t="shared" si="75"/>
        <v>50</v>
      </c>
      <c r="G75" s="28">
        <f t="shared" si="57"/>
        <v>50</v>
      </c>
      <c r="H75" s="21">
        <f t="shared" si="63"/>
        <v>50</v>
      </c>
      <c r="J75" s="27">
        <f t="shared" si="76"/>
        <v>0</v>
      </c>
      <c r="K75" s="28">
        <f t="shared" si="58"/>
        <v>0</v>
      </c>
      <c r="L75" s="21">
        <f t="shared" si="64"/>
        <v>0</v>
      </c>
      <c r="N75" s="27">
        <f t="shared" si="77"/>
        <v>0</v>
      </c>
      <c r="O75" s="28">
        <f t="shared" si="59"/>
        <v>0</v>
      </c>
      <c r="P75" s="21">
        <f t="shared" si="65"/>
        <v>0</v>
      </c>
      <c r="R75" s="27">
        <f t="shared" si="78"/>
        <v>0</v>
      </c>
      <c r="S75" s="28">
        <f t="shared" si="60"/>
        <v>0</v>
      </c>
      <c r="T75" s="21">
        <f t="shared" si="66"/>
        <v>0</v>
      </c>
      <c r="U75" s="26">
        <v>10</v>
      </c>
      <c r="V75" s="27">
        <f t="shared" si="79"/>
        <v>10</v>
      </c>
      <c r="W75" s="28">
        <f t="shared" si="61"/>
        <v>10</v>
      </c>
      <c r="X75" s="21">
        <f t="shared" si="67"/>
        <v>10</v>
      </c>
      <c r="Y75" s="26">
        <v>40</v>
      </c>
      <c r="Z75" s="27">
        <f t="shared" si="80"/>
        <v>40</v>
      </c>
      <c r="AA75" s="28">
        <f t="shared" si="62"/>
        <v>40</v>
      </c>
      <c r="AB75" s="21">
        <f t="shared" si="68"/>
        <v>40</v>
      </c>
    </row>
    <row r="76" spans="1:28" x14ac:dyDescent="0.25">
      <c r="A76" s="19" t="str">
        <f>Specs!A76</f>
        <v>eLITTER_LITTER_TYPE_OTHER_CONIFER_RELATIVE_COVER</v>
      </c>
      <c r="B76" s="31"/>
      <c r="C76" s="32"/>
      <c r="D76" s="33"/>
      <c r="E76" s="29">
        <v>50</v>
      </c>
      <c r="F76" s="27">
        <f t="shared" si="75"/>
        <v>50</v>
      </c>
      <c r="G76" s="28">
        <f t="shared" si="57"/>
        <v>50</v>
      </c>
      <c r="H76" s="21">
        <f t="shared" si="63"/>
        <v>50</v>
      </c>
      <c r="J76" s="27">
        <f t="shared" si="76"/>
        <v>0</v>
      </c>
      <c r="K76" s="28">
        <f t="shared" si="58"/>
        <v>0</v>
      </c>
      <c r="L76" s="21">
        <f t="shared" si="64"/>
        <v>0</v>
      </c>
      <c r="N76" s="27">
        <f t="shared" si="77"/>
        <v>0</v>
      </c>
      <c r="O76" s="28">
        <f t="shared" si="59"/>
        <v>0</v>
      </c>
      <c r="P76" s="21">
        <f t="shared" si="65"/>
        <v>0</v>
      </c>
      <c r="Q76" s="26">
        <v>100</v>
      </c>
      <c r="R76" s="27">
        <f t="shared" si="78"/>
        <v>100</v>
      </c>
      <c r="S76" s="28">
        <f t="shared" si="60"/>
        <v>100</v>
      </c>
      <c r="T76" s="21">
        <f t="shared" si="66"/>
        <v>100</v>
      </c>
      <c r="V76" s="27">
        <f t="shared" si="79"/>
        <v>0</v>
      </c>
      <c r="W76" s="28">
        <f t="shared" si="61"/>
        <v>0</v>
      </c>
      <c r="X76" s="21">
        <f t="shared" si="67"/>
        <v>0</v>
      </c>
      <c r="Z76" s="27">
        <f t="shared" si="80"/>
        <v>0</v>
      </c>
      <c r="AA76" s="28">
        <f t="shared" si="62"/>
        <v>0</v>
      </c>
      <c r="AB76" s="21">
        <f t="shared" si="68"/>
        <v>0</v>
      </c>
    </row>
    <row r="77" spans="1:28" x14ac:dyDescent="0.25">
      <c r="A77" s="19" t="str">
        <f>Specs!A77</f>
        <v>eLITTER_LITTER_TYPE_PALM_FROND_RELATIVE_COVER</v>
      </c>
      <c r="B77" s="31"/>
      <c r="C77" s="32"/>
      <c r="D77" s="33"/>
      <c r="F77" s="27">
        <f t="shared" si="75"/>
        <v>0</v>
      </c>
      <c r="G77" s="28">
        <f t="shared" si="57"/>
        <v>0</v>
      </c>
      <c r="H77" s="21">
        <f t="shared" si="63"/>
        <v>0</v>
      </c>
      <c r="J77" s="27">
        <f t="shared" si="76"/>
        <v>0</v>
      </c>
      <c r="K77" s="28">
        <f t="shared" si="58"/>
        <v>0</v>
      </c>
      <c r="L77" s="21">
        <f t="shared" si="64"/>
        <v>0</v>
      </c>
      <c r="N77" s="27">
        <f t="shared" si="77"/>
        <v>0</v>
      </c>
      <c r="O77" s="28">
        <f t="shared" si="59"/>
        <v>0</v>
      </c>
      <c r="P77" s="21">
        <f t="shared" si="65"/>
        <v>0</v>
      </c>
      <c r="R77" s="27">
        <f t="shared" si="78"/>
        <v>0</v>
      </c>
      <c r="S77" s="28">
        <f t="shared" si="60"/>
        <v>0</v>
      </c>
      <c r="T77" s="21">
        <f t="shared" si="66"/>
        <v>0</v>
      </c>
      <c r="V77" s="27">
        <f t="shared" si="79"/>
        <v>0</v>
      </c>
      <c r="W77" s="28">
        <f t="shared" si="61"/>
        <v>0</v>
      </c>
      <c r="X77" s="21">
        <f t="shared" si="67"/>
        <v>0</v>
      </c>
      <c r="Y77" s="26">
        <v>60</v>
      </c>
      <c r="Z77" s="27">
        <f t="shared" si="80"/>
        <v>60</v>
      </c>
      <c r="AA77" s="28">
        <f t="shared" si="62"/>
        <v>60</v>
      </c>
      <c r="AB77" s="21">
        <f t="shared" si="68"/>
        <v>60</v>
      </c>
    </row>
    <row r="78" spans="1:28" x14ac:dyDescent="0.25">
      <c r="A78" s="19" t="str">
        <f>Specs!A78</f>
        <v>eLITTER_LITTER_TYPE_SHORT_NEEDLE_PINE_RELATIVE_COVER</v>
      </c>
      <c r="B78" s="31"/>
      <c r="C78" s="32"/>
      <c r="D78" s="33"/>
      <c r="F78" s="27">
        <f t="shared" si="75"/>
        <v>0</v>
      </c>
      <c r="G78" s="28">
        <f t="shared" si="57"/>
        <v>0</v>
      </c>
      <c r="H78" s="21">
        <f t="shared" si="63"/>
        <v>0</v>
      </c>
      <c r="J78" s="27">
        <f t="shared" si="76"/>
        <v>0</v>
      </c>
      <c r="K78" s="28">
        <f t="shared" si="58"/>
        <v>0</v>
      </c>
      <c r="L78" s="21">
        <f t="shared" si="64"/>
        <v>0</v>
      </c>
      <c r="N78" s="27">
        <f t="shared" si="77"/>
        <v>0</v>
      </c>
      <c r="O78" s="28">
        <f t="shared" si="59"/>
        <v>0</v>
      </c>
      <c r="P78" s="21">
        <f t="shared" si="65"/>
        <v>0</v>
      </c>
      <c r="R78" s="27">
        <f t="shared" si="78"/>
        <v>0</v>
      </c>
      <c r="S78" s="28">
        <f t="shared" si="60"/>
        <v>0</v>
      </c>
      <c r="T78" s="21">
        <f t="shared" si="66"/>
        <v>0</v>
      </c>
      <c r="V78" s="27">
        <f t="shared" si="79"/>
        <v>0</v>
      </c>
      <c r="W78" s="28">
        <f t="shared" si="61"/>
        <v>0</v>
      </c>
      <c r="X78" s="21">
        <f t="shared" si="67"/>
        <v>0</v>
      </c>
      <c r="Z78" s="27">
        <f t="shared" si="80"/>
        <v>0</v>
      </c>
      <c r="AA78" s="28">
        <f t="shared" si="62"/>
        <v>0</v>
      </c>
      <c r="AB78" s="21">
        <f t="shared" si="68"/>
        <v>0</v>
      </c>
    </row>
    <row r="79" spans="1:28" x14ac:dyDescent="0.25">
      <c r="A79" s="19" t="str">
        <f>Specs!A79</f>
        <v>eMOSS_LICHEN_LITTER_GROUND_LICHEN_DEPTH</v>
      </c>
      <c r="B79" s="31">
        <v>0.75</v>
      </c>
      <c r="C79" s="36">
        <f t="shared" ref="C79:C84" si="81">1/0.75</f>
        <v>1.3333333333333333</v>
      </c>
      <c r="D79" s="33"/>
      <c r="F79" s="27">
        <f t="shared" ref="F79:F94" si="82">$B79*E79</f>
        <v>0</v>
      </c>
      <c r="G79" s="28">
        <f t="shared" ref="G79:G84" si="83">$C79*F79</f>
        <v>0</v>
      </c>
      <c r="H79" s="21">
        <f t="shared" si="63"/>
        <v>0</v>
      </c>
      <c r="J79" s="27">
        <f t="shared" ref="J79:J94" si="84">$B79*I79</f>
        <v>0</v>
      </c>
      <c r="K79" s="28">
        <f t="shared" ref="K79:K84" si="85">$C79*J79</f>
        <v>0</v>
      </c>
      <c r="L79" s="21">
        <f t="shared" si="64"/>
        <v>0</v>
      </c>
      <c r="N79" s="27">
        <f t="shared" ref="N79:N94" si="86">$B79*M79</f>
        <v>0</v>
      </c>
      <c r="O79" s="28">
        <f t="shared" ref="O79:O84" si="87">$C79*N79</f>
        <v>0</v>
      </c>
      <c r="P79" s="21">
        <f t="shared" si="65"/>
        <v>0</v>
      </c>
      <c r="Q79" s="26">
        <v>2</v>
      </c>
      <c r="R79" s="27">
        <f t="shared" ref="R79:R94" si="88">$B79*Q79</f>
        <v>1.5</v>
      </c>
      <c r="S79" s="28">
        <f t="shared" ref="S79:S84" si="89">$C79*R79</f>
        <v>2</v>
      </c>
      <c r="T79" s="21">
        <f t="shared" si="66"/>
        <v>2</v>
      </c>
      <c r="V79" s="27">
        <f t="shared" ref="V79:V94" si="90">$B79*U79</f>
        <v>0</v>
      </c>
      <c r="W79" s="28">
        <f t="shared" ref="W79:W84" si="91">$C79*V79</f>
        <v>0</v>
      </c>
      <c r="X79" s="21">
        <f t="shared" si="67"/>
        <v>0</v>
      </c>
      <c r="Z79" s="27">
        <f t="shared" ref="Z79:Z94" si="92">$B79*Y79</f>
        <v>0</v>
      </c>
      <c r="AA79" s="28">
        <f t="shared" ref="AA79:AA84" si="93">$C79*Z79</f>
        <v>0</v>
      </c>
      <c r="AB79" s="21">
        <f t="shared" si="68"/>
        <v>0</v>
      </c>
    </row>
    <row r="80" spans="1:28" x14ac:dyDescent="0.25">
      <c r="A80" s="19" t="str">
        <f>Specs!A80</f>
        <v>eMOSS_LICHEN_LITTER_GROUND_LICHEN_PERCENT_COVER</v>
      </c>
      <c r="B80" s="31">
        <v>0.75</v>
      </c>
      <c r="C80" s="36">
        <f t="shared" si="81"/>
        <v>1.3333333333333333</v>
      </c>
      <c r="D80" s="33"/>
      <c r="F80" s="27">
        <f t="shared" si="82"/>
        <v>0</v>
      </c>
      <c r="G80" s="28">
        <f t="shared" si="83"/>
        <v>0</v>
      </c>
      <c r="H80" s="21">
        <f t="shared" si="63"/>
        <v>0</v>
      </c>
      <c r="J80" s="27">
        <f t="shared" si="84"/>
        <v>0</v>
      </c>
      <c r="K80" s="28">
        <f t="shared" si="85"/>
        <v>0</v>
      </c>
      <c r="L80" s="21">
        <f t="shared" si="64"/>
        <v>0</v>
      </c>
      <c r="N80" s="27">
        <f t="shared" si="86"/>
        <v>0</v>
      </c>
      <c r="O80" s="28">
        <f t="shared" si="87"/>
        <v>0</v>
      </c>
      <c r="P80" s="21">
        <f t="shared" si="65"/>
        <v>0</v>
      </c>
      <c r="Q80" s="26">
        <v>5</v>
      </c>
      <c r="R80" s="27">
        <f t="shared" si="88"/>
        <v>3.75</v>
      </c>
      <c r="S80" s="28">
        <f t="shared" si="89"/>
        <v>5</v>
      </c>
      <c r="T80" s="21">
        <f t="shared" si="66"/>
        <v>5</v>
      </c>
      <c r="V80" s="27">
        <f t="shared" si="90"/>
        <v>0</v>
      </c>
      <c r="W80" s="28">
        <f t="shared" si="91"/>
        <v>0</v>
      </c>
      <c r="X80" s="21">
        <f t="shared" si="67"/>
        <v>0</v>
      </c>
      <c r="Z80" s="27">
        <f t="shared" si="92"/>
        <v>0</v>
      </c>
      <c r="AA80" s="28">
        <f t="shared" si="93"/>
        <v>0</v>
      </c>
      <c r="AB80" s="21">
        <f t="shared" si="68"/>
        <v>0</v>
      </c>
    </row>
    <row r="81" spans="1:28" x14ac:dyDescent="0.25">
      <c r="A81" s="19" t="str">
        <f>Specs!A81</f>
        <v>eMOSS_LICHEN_LITTER_LITTER_DEPTH</v>
      </c>
      <c r="B81" s="31">
        <v>0.75</v>
      </c>
      <c r="C81" s="36">
        <f t="shared" si="81"/>
        <v>1.3333333333333333</v>
      </c>
      <c r="D81" s="33"/>
      <c r="E81" s="26">
        <v>0.2</v>
      </c>
      <c r="F81" s="27">
        <f t="shared" si="82"/>
        <v>0.15000000000000002</v>
      </c>
      <c r="G81" s="28">
        <f t="shared" si="83"/>
        <v>0.2</v>
      </c>
      <c r="H81" s="21">
        <f t="shared" si="63"/>
        <v>0.2</v>
      </c>
      <c r="I81" s="26">
        <v>1</v>
      </c>
      <c r="J81" s="27">
        <f t="shared" si="84"/>
        <v>0.75</v>
      </c>
      <c r="K81" s="28">
        <f t="shared" si="85"/>
        <v>1</v>
      </c>
      <c r="L81" s="21">
        <f t="shared" si="64"/>
        <v>1</v>
      </c>
      <c r="M81" s="26">
        <v>2.5</v>
      </c>
      <c r="N81" s="27">
        <f t="shared" si="86"/>
        <v>1.875</v>
      </c>
      <c r="O81" s="28">
        <f t="shared" si="87"/>
        <v>2.5</v>
      </c>
      <c r="P81" s="21">
        <f t="shared" si="65"/>
        <v>2.5</v>
      </c>
      <c r="Q81" s="26">
        <v>1</v>
      </c>
      <c r="R81" s="27">
        <f t="shared" si="88"/>
        <v>0.75</v>
      </c>
      <c r="S81" s="28">
        <f t="shared" si="89"/>
        <v>1</v>
      </c>
      <c r="T81" s="21">
        <f t="shared" si="66"/>
        <v>1</v>
      </c>
      <c r="U81" s="26">
        <v>1.5</v>
      </c>
      <c r="V81" s="27">
        <f t="shared" si="90"/>
        <v>1.125</v>
      </c>
      <c r="W81" s="28">
        <f t="shared" si="91"/>
        <v>1.5</v>
      </c>
      <c r="X81" s="21">
        <f t="shared" si="67"/>
        <v>1.5</v>
      </c>
      <c r="Y81" s="26">
        <v>2</v>
      </c>
      <c r="Z81" s="27">
        <f t="shared" si="92"/>
        <v>1.5</v>
      </c>
      <c r="AA81" s="28">
        <f t="shared" si="93"/>
        <v>2</v>
      </c>
      <c r="AB81" s="21">
        <f t="shared" si="68"/>
        <v>2</v>
      </c>
    </row>
    <row r="82" spans="1:28" x14ac:dyDescent="0.25">
      <c r="A82" s="19" t="str">
        <f>Specs!A82</f>
        <v>eMOSS_LICHEN_LITTER_LITTER_PERCENT_COVER</v>
      </c>
      <c r="B82" s="31">
        <v>0.75</v>
      </c>
      <c r="C82" s="36">
        <f t="shared" si="81"/>
        <v>1.3333333333333333</v>
      </c>
      <c r="D82" s="33"/>
      <c r="E82" s="26">
        <v>70</v>
      </c>
      <c r="F82" s="27">
        <f t="shared" si="82"/>
        <v>52.5</v>
      </c>
      <c r="G82" s="28">
        <f t="shared" si="83"/>
        <v>70</v>
      </c>
      <c r="H82" s="21">
        <f t="shared" si="63"/>
        <v>70</v>
      </c>
      <c r="I82" s="26">
        <v>60</v>
      </c>
      <c r="J82" s="27">
        <f t="shared" si="84"/>
        <v>45</v>
      </c>
      <c r="K82" s="28">
        <f t="shared" si="85"/>
        <v>60</v>
      </c>
      <c r="L82" s="21">
        <f t="shared" si="64"/>
        <v>60</v>
      </c>
      <c r="M82" s="26">
        <v>5</v>
      </c>
      <c r="N82" s="27">
        <f t="shared" si="86"/>
        <v>3.75</v>
      </c>
      <c r="O82" s="28">
        <f t="shared" si="87"/>
        <v>5</v>
      </c>
      <c r="P82" s="21">
        <f t="shared" si="65"/>
        <v>5</v>
      </c>
      <c r="Q82" s="26">
        <v>15</v>
      </c>
      <c r="R82" s="27">
        <f t="shared" si="88"/>
        <v>11.25</v>
      </c>
      <c r="S82" s="28">
        <f t="shared" si="89"/>
        <v>15</v>
      </c>
      <c r="T82" s="21">
        <f t="shared" si="66"/>
        <v>15</v>
      </c>
      <c r="U82" s="26">
        <v>90</v>
      </c>
      <c r="V82" s="27">
        <f t="shared" si="90"/>
        <v>67.5</v>
      </c>
      <c r="W82" s="28">
        <f t="shared" si="91"/>
        <v>90</v>
      </c>
      <c r="X82" s="21">
        <f t="shared" si="67"/>
        <v>90</v>
      </c>
      <c r="Y82" s="26">
        <v>70</v>
      </c>
      <c r="Z82" s="27">
        <f t="shared" si="92"/>
        <v>52.5</v>
      </c>
      <c r="AA82" s="28">
        <f t="shared" si="93"/>
        <v>70</v>
      </c>
      <c r="AB82" s="21">
        <f t="shared" si="68"/>
        <v>70</v>
      </c>
    </row>
    <row r="83" spans="1:28" x14ac:dyDescent="0.25">
      <c r="A83" s="19" t="str">
        <f>Specs!A83</f>
        <v>eMOSS_LICHEN_LITTER_MOSS_DEPTH</v>
      </c>
      <c r="B83" s="31">
        <v>0.75</v>
      </c>
      <c r="C83" s="36">
        <f t="shared" si="81"/>
        <v>1.3333333333333333</v>
      </c>
      <c r="D83" s="33"/>
      <c r="F83" s="27">
        <f t="shared" si="82"/>
        <v>0</v>
      </c>
      <c r="G83" s="28">
        <f t="shared" si="83"/>
        <v>0</v>
      </c>
      <c r="H83" s="21">
        <f t="shared" si="63"/>
        <v>0</v>
      </c>
      <c r="J83" s="27">
        <f t="shared" si="84"/>
        <v>0</v>
      </c>
      <c r="K83" s="28">
        <f t="shared" si="85"/>
        <v>0</v>
      </c>
      <c r="L83" s="21">
        <f t="shared" si="64"/>
        <v>0</v>
      </c>
      <c r="N83" s="27">
        <f t="shared" si="86"/>
        <v>0</v>
      </c>
      <c r="O83" s="28">
        <f t="shared" si="87"/>
        <v>0</v>
      </c>
      <c r="P83" s="21">
        <f t="shared" si="65"/>
        <v>0</v>
      </c>
      <c r="Q83" s="26">
        <v>2.5</v>
      </c>
      <c r="R83" s="27">
        <f t="shared" si="88"/>
        <v>1.875</v>
      </c>
      <c r="S83" s="28">
        <f t="shared" si="89"/>
        <v>2.5</v>
      </c>
      <c r="T83" s="21">
        <f t="shared" si="66"/>
        <v>2.5</v>
      </c>
      <c r="U83" s="26">
        <v>1</v>
      </c>
      <c r="V83" s="27">
        <f t="shared" si="90"/>
        <v>0.75</v>
      </c>
      <c r="W83" s="28">
        <f t="shared" si="91"/>
        <v>1</v>
      </c>
      <c r="X83" s="21">
        <f t="shared" si="67"/>
        <v>1</v>
      </c>
      <c r="Z83" s="27">
        <f t="shared" si="92"/>
        <v>0</v>
      </c>
      <c r="AA83" s="28">
        <f t="shared" si="93"/>
        <v>0</v>
      </c>
      <c r="AB83" s="21">
        <f t="shared" si="68"/>
        <v>0</v>
      </c>
    </row>
    <row r="84" spans="1:28" x14ac:dyDescent="0.25">
      <c r="A84" s="19" t="str">
        <f>Specs!A84</f>
        <v>eMOSS_LICHEN_LITTER_MOSS_PERCENT_COVER</v>
      </c>
      <c r="B84" s="31">
        <v>0.75</v>
      </c>
      <c r="C84" s="36">
        <f t="shared" si="81"/>
        <v>1.3333333333333333</v>
      </c>
      <c r="D84" s="33"/>
      <c r="F84" s="27">
        <f t="shared" si="82"/>
        <v>0</v>
      </c>
      <c r="G84" s="28">
        <f t="shared" si="83"/>
        <v>0</v>
      </c>
      <c r="H84" s="21">
        <f t="shared" si="63"/>
        <v>0</v>
      </c>
      <c r="J84" s="27">
        <f t="shared" si="84"/>
        <v>0</v>
      </c>
      <c r="K84" s="28">
        <f t="shared" si="85"/>
        <v>0</v>
      </c>
      <c r="L84" s="21">
        <f t="shared" si="64"/>
        <v>0</v>
      </c>
      <c r="N84" s="27">
        <f t="shared" si="86"/>
        <v>0</v>
      </c>
      <c r="O84" s="28">
        <f t="shared" si="87"/>
        <v>0</v>
      </c>
      <c r="P84" s="21">
        <f t="shared" si="65"/>
        <v>0</v>
      </c>
      <c r="Q84" s="26">
        <v>80</v>
      </c>
      <c r="R84" s="27">
        <f t="shared" si="88"/>
        <v>60</v>
      </c>
      <c r="S84" s="28">
        <f t="shared" si="89"/>
        <v>80</v>
      </c>
      <c r="T84" s="21">
        <f t="shared" si="66"/>
        <v>80</v>
      </c>
      <c r="U84" s="26">
        <v>5</v>
      </c>
      <c r="V84" s="27">
        <f t="shared" si="90"/>
        <v>3.75</v>
      </c>
      <c r="W84" s="28">
        <f t="shared" si="91"/>
        <v>5</v>
      </c>
      <c r="X84" s="21">
        <f t="shared" si="67"/>
        <v>5</v>
      </c>
      <c r="Z84" s="27">
        <f t="shared" si="92"/>
        <v>0</v>
      </c>
      <c r="AA84" s="28">
        <f t="shared" si="93"/>
        <v>0</v>
      </c>
      <c r="AB84" s="21">
        <f t="shared" si="68"/>
        <v>0</v>
      </c>
    </row>
    <row r="85" spans="1:28" x14ac:dyDescent="0.25">
      <c r="A85" s="19" t="str">
        <f>Specs!A85</f>
        <v>eGROUND_FUEL_DUFF_LOWER_DEPTH</v>
      </c>
      <c r="B85" s="31">
        <v>0.75</v>
      </c>
      <c r="C85" s="36"/>
      <c r="D85" s="33"/>
      <c r="F85" s="27">
        <f t="shared" si="82"/>
        <v>0</v>
      </c>
      <c r="G85" s="28">
        <f t="shared" ref="G85:G94" si="94">F85</f>
        <v>0</v>
      </c>
      <c r="H85" s="21">
        <f t="shared" si="63"/>
        <v>0</v>
      </c>
      <c r="I85" s="26">
        <v>0.2</v>
      </c>
      <c r="J85" s="27">
        <f t="shared" si="84"/>
        <v>0.15000000000000002</v>
      </c>
      <c r="K85" s="28">
        <f t="shared" ref="K85:K94" si="95">J85</f>
        <v>0.15000000000000002</v>
      </c>
      <c r="L85" s="21">
        <f t="shared" si="64"/>
        <v>0.15000000000000002</v>
      </c>
      <c r="N85" s="27">
        <f t="shared" si="86"/>
        <v>0</v>
      </c>
      <c r="O85" s="28">
        <f t="shared" ref="O85:O94" si="96">N85</f>
        <v>0</v>
      </c>
      <c r="P85" s="21">
        <f t="shared" si="65"/>
        <v>0</v>
      </c>
      <c r="Q85" s="26">
        <v>2</v>
      </c>
      <c r="R85" s="27">
        <f t="shared" si="88"/>
        <v>1.5</v>
      </c>
      <c r="S85" s="28">
        <f t="shared" ref="S85:S94" si="97">R85</f>
        <v>1.5</v>
      </c>
      <c r="T85" s="21">
        <f t="shared" si="66"/>
        <v>1.5</v>
      </c>
      <c r="V85" s="27">
        <f t="shared" si="90"/>
        <v>0</v>
      </c>
      <c r="W85" s="28">
        <f t="shared" ref="W85:W94" si="98">V85</f>
        <v>0</v>
      </c>
      <c r="X85" s="21">
        <f t="shared" si="67"/>
        <v>0</v>
      </c>
      <c r="Z85" s="27">
        <f t="shared" si="92"/>
        <v>0</v>
      </c>
      <c r="AA85" s="28">
        <f t="shared" ref="AA85:AA94" si="99">Z85</f>
        <v>0</v>
      </c>
      <c r="AB85" s="21">
        <f t="shared" si="68"/>
        <v>0</v>
      </c>
    </row>
    <row r="86" spans="1:28" x14ac:dyDescent="0.25">
      <c r="A86" s="19" t="str">
        <f>Specs!A86</f>
        <v>eGROUND_FUEL_DUFF_LOWER_PERCENT_COVER</v>
      </c>
      <c r="B86" s="31">
        <v>0.75</v>
      </c>
      <c r="C86" s="36"/>
      <c r="D86" s="33"/>
      <c r="F86" s="27">
        <f t="shared" si="82"/>
        <v>0</v>
      </c>
      <c r="G86" s="28">
        <f t="shared" si="94"/>
        <v>0</v>
      </c>
      <c r="H86" s="21">
        <f t="shared" si="63"/>
        <v>0</v>
      </c>
      <c r="I86" s="26">
        <v>60</v>
      </c>
      <c r="J86" s="27">
        <f t="shared" si="84"/>
        <v>45</v>
      </c>
      <c r="K86" s="28">
        <f t="shared" si="95"/>
        <v>45</v>
      </c>
      <c r="L86" s="21">
        <f t="shared" si="64"/>
        <v>45</v>
      </c>
      <c r="N86" s="27">
        <f t="shared" si="86"/>
        <v>0</v>
      </c>
      <c r="O86" s="28">
        <f t="shared" si="96"/>
        <v>0</v>
      </c>
      <c r="P86" s="21">
        <f t="shared" si="65"/>
        <v>0</v>
      </c>
      <c r="Q86" s="26">
        <v>90</v>
      </c>
      <c r="R86" s="27">
        <f t="shared" si="88"/>
        <v>67.5</v>
      </c>
      <c r="S86" s="28">
        <f t="shared" si="97"/>
        <v>67.5</v>
      </c>
      <c r="T86" s="21">
        <f t="shared" si="66"/>
        <v>67.5</v>
      </c>
      <c r="V86" s="27">
        <f t="shared" si="90"/>
        <v>0</v>
      </c>
      <c r="W86" s="28">
        <f t="shared" si="98"/>
        <v>0</v>
      </c>
      <c r="X86" s="21">
        <f t="shared" si="67"/>
        <v>0</v>
      </c>
      <c r="Z86" s="27">
        <f t="shared" si="92"/>
        <v>0</v>
      </c>
      <c r="AA86" s="28">
        <f t="shared" si="99"/>
        <v>0</v>
      </c>
      <c r="AB86" s="21">
        <f t="shared" si="68"/>
        <v>0</v>
      </c>
    </row>
    <row r="87" spans="1:28" x14ac:dyDescent="0.25">
      <c r="A87" s="19" t="str">
        <f>Specs!A87</f>
        <v>eGROUND_FUEL_DUFF_UPPER_DEPTH</v>
      </c>
      <c r="B87" s="31">
        <v>0.75</v>
      </c>
      <c r="C87" s="36"/>
      <c r="D87" s="33"/>
      <c r="E87" s="26">
        <v>0.5</v>
      </c>
      <c r="F87" s="27">
        <f t="shared" si="82"/>
        <v>0.375</v>
      </c>
      <c r="G87" s="28">
        <f t="shared" si="94"/>
        <v>0.375</v>
      </c>
      <c r="H87" s="21">
        <f t="shared" si="63"/>
        <v>0.375</v>
      </c>
      <c r="I87" s="26">
        <v>0.4</v>
      </c>
      <c r="J87" s="27">
        <f t="shared" si="84"/>
        <v>0.30000000000000004</v>
      </c>
      <c r="K87" s="28">
        <f t="shared" si="95"/>
        <v>0.30000000000000004</v>
      </c>
      <c r="L87" s="21">
        <f t="shared" si="64"/>
        <v>0.30000000000000004</v>
      </c>
      <c r="M87" s="26">
        <v>0.2</v>
      </c>
      <c r="N87" s="27">
        <f t="shared" si="86"/>
        <v>0.15000000000000002</v>
      </c>
      <c r="O87" s="28">
        <f t="shared" si="96"/>
        <v>0.15000000000000002</v>
      </c>
      <c r="P87" s="21">
        <f t="shared" si="65"/>
        <v>0.15000000000000002</v>
      </c>
      <c r="Q87" s="26">
        <v>4</v>
      </c>
      <c r="R87" s="27">
        <f t="shared" si="88"/>
        <v>3</v>
      </c>
      <c r="S87" s="28">
        <f t="shared" si="97"/>
        <v>3</v>
      </c>
      <c r="T87" s="21">
        <f t="shared" si="66"/>
        <v>3</v>
      </c>
      <c r="U87" s="26">
        <v>1</v>
      </c>
      <c r="V87" s="27">
        <f t="shared" si="90"/>
        <v>0.75</v>
      </c>
      <c r="W87" s="28">
        <f t="shared" si="98"/>
        <v>0.75</v>
      </c>
      <c r="X87" s="21">
        <f t="shared" si="67"/>
        <v>0.75</v>
      </c>
      <c r="Y87" s="26">
        <v>1.5</v>
      </c>
      <c r="Z87" s="27">
        <f t="shared" si="92"/>
        <v>1.125</v>
      </c>
      <c r="AA87" s="28">
        <f t="shared" si="99"/>
        <v>1.125</v>
      </c>
      <c r="AB87" s="21">
        <f t="shared" si="68"/>
        <v>1.125</v>
      </c>
    </row>
    <row r="88" spans="1:28" x14ac:dyDescent="0.25">
      <c r="A88" s="19" t="str">
        <f>Specs!A88</f>
        <v>eGROUND_FUEL_DUFF_UPPER_PERCENT_COVER</v>
      </c>
      <c r="B88" s="31">
        <v>0.75</v>
      </c>
      <c r="C88" s="36"/>
      <c r="D88" s="33"/>
      <c r="E88" s="26">
        <v>70</v>
      </c>
      <c r="F88" s="27">
        <f t="shared" si="82"/>
        <v>52.5</v>
      </c>
      <c r="G88" s="28">
        <f t="shared" si="94"/>
        <v>52.5</v>
      </c>
      <c r="H88" s="21">
        <f t="shared" si="63"/>
        <v>52.5</v>
      </c>
      <c r="I88" s="26">
        <v>60</v>
      </c>
      <c r="J88" s="27">
        <f t="shared" si="84"/>
        <v>45</v>
      </c>
      <c r="K88" s="28">
        <f t="shared" si="95"/>
        <v>45</v>
      </c>
      <c r="L88" s="21">
        <f t="shared" si="64"/>
        <v>45</v>
      </c>
      <c r="M88" s="26">
        <v>70</v>
      </c>
      <c r="N88" s="27">
        <f t="shared" si="86"/>
        <v>52.5</v>
      </c>
      <c r="O88" s="28">
        <f t="shared" si="96"/>
        <v>52.5</v>
      </c>
      <c r="P88" s="21">
        <f t="shared" si="65"/>
        <v>52.5</v>
      </c>
      <c r="Q88" s="26">
        <v>100</v>
      </c>
      <c r="R88" s="27">
        <f t="shared" si="88"/>
        <v>75</v>
      </c>
      <c r="S88" s="28">
        <f t="shared" si="97"/>
        <v>75</v>
      </c>
      <c r="T88" s="21">
        <f t="shared" si="66"/>
        <v>75</v>
      </c>
      <c r="U88" s="26">
        <v>90</v>
      </c>
      <c r="V88" s="27">
        <f t="shared" si="90"/>
        <v>67.5</v>
      </c>
      <c r="W88" s="28">
        <f t="shared" si="98"/>
        <v>67.5</v>
      </c>
      <c r="X88" s="21">
        <f t="shared" si="67"/>
        <v>67.5</v>
      </c>
      <c r="Y88" s="26">
        <v>70</v>
      </c>
      <c r="Z88" s="27">
        <f t="shared" si="92"/>
        <v>52.5</v>
      </c>
      <c r="AA88" s="28">
        <f t="shared" si="99"/>
        <v>52.5</v>
      </c>
      <c r="AB88" s="21">
        <f t="shared" si="68"/>
        <v>52.5</v>
      </c>
    </row>
    <row r="89" spans="1:28" x14ac:dyDescent="0.25">
      <c r="A89" s="19" t="str">
        <f>Specs!A89</f>
        <v>eGROUND_FUEL_BASAL_ACCUMULATION_DEPTH</v>
      </c>
      <c r="B89" s="31">
        <v>0.75</v>
      </c>
      <c r="C89" s="36"/>
      <c r="D89" s="33"/>
      <c r="F89" s="27">
        <f t="shared" si="82"/>
        <v>0</v>
      </c>
      <c r="G89" s="28">
        <f t="shared" si="94"/>
        <v>0</v>
      </c>
      <c r="H89" s="21">
        <f t="shared" si="63"/>
        <v>0</v>
      </c>
      <c r="J89" s="27">
        <f t="shared" si="84"/>
        <v>0</v>
      </c>
      <c r="K89" s="28">
        <f t="shared" si="95"/>
        <v>0</v>
      </c>
      <c r="L89" s="21">
        <f t="shared" si="64"/>
        <v>0</v>
      </c>
      <c r="N89" s="27">
        <f t="shared" si="86"/>
        <v>0</v>
      </c>
      <c r="O89" s="28">
        <f t="shared" si="96"/>
        <v>0</v>
      </c>
      <c r="P89" s="21">
        <f t="shared" si="65"/>
        <v>0</v>
      </c>
      <c r="R89" s="27">
        <f t="shared" si="88"/>
        <v>0</v>
      </c>
      <c r="S89" s="28">
        <f t="shared" si="97"/>
        <v>0</v>
      </c>
      <c r="T89" s="21">
        <f t="shared" si="66"/>
        <v>0</v>
      </c>
      <c r="V89" s="27">
        <f t="shared" si="90"/>
        <v>0</v>
      </c>
      <c r="W89" s="28">
        <f t="shared" si="98"/>
        <v>0</v>
      </c>
      <c r="X89" s="21">
        <f t="shared" si="67"/>
        <v>0</v>
      </c>
      <c r="Z89" s="27">
        <f t="shared" si="92"/>
        <v>0</v>
      </c>
      <c r="AA89" s="28">
        <f t="shared" si="99"/>
        <v>0</v>
      </c>
      <c r="AB89" s="21">
        <f t="shared" si="68"/>
        <v>0</v>
      </c>
    </row>
    <row r="90" spans="1:28" x14ac:dyDescent="0.25">
      <c r="A90" s="19" t="str">
        <f>Specs!A90</f>
        <v>eGROUND_FUEL_BASAL_ACCUMULATION_NUMBER_PER_UNIT_AREA</v>
      </c>
      <c r="B90" s="31">
        <v>0.75</v>
      </c>
      <c r="C90" s="36"/>
      <c r="D90" s="33"/>
      <c r="F90" s="27">
        <f t="shared" si="82"/>
        <v>0</v>
      </c>
      <c r="G90" s="28">
        <f t="shared" si="94"/>
        <v>0</v>
      </c>
      <c r="H90" s="21">
        <f t="shared" si="63"/>
        <v>0</v>
      </c>
      <c r="J90" s="27">
        <f t="shared" si="84"/>
        <v>0</v>
      </c>
      <c r="K90" s="28">
        <f t="shared" si="95"/>
        <v>0</v>
      </c>
      <c r="L90" s="21">
        <f t="shared" si="64"/>
        <v>0</v>
      </c>
      <c r="N90" s="27">
        <f t="shared" si="86"/>
        <v>0</v>
      </c>
      <c r="O90" s="28">
        <f t="shared" si="96"/>
        <v>0</v>
      </c>
      <c r="P90" s="21">
        <f t="shared" si="65"/>
        <v>0</v>
      </c>
      <c r="R90" s="27">
        <f t="shared" si="88"/>
        <v>0</v>
      </c>
      <c r="S90" s="28">
        <f t="shared" si="97"/>
        <v>0</v>
      </c>
      <c r="T90" s="21">
        <f t="shared" si="66"/>
        <v>0</v>
      </c>
      <c r="V90" s="27">
        <f t="shared" si="90"/>
        <v>0</v>
      </c>
      <c r="W90" s="28">
        <f t="shared" si="98"/>
        <v>0</v>
      </c>
      <c r="X90" s="21">
        <f t="shared" si="67"/>
        <v>0</v>
      </c>
      <c r="Z90" s="27">
        <f t="shared" si="92"/>
        <v>0</v>
      </c>
      <c r="AA90" s="28">
        <f t="shared" si="99"/>
        <v>0</v>
      </c>
      <c r="AB90" s="21">
        <f t="shared" si="68"/>
        <v>0</v>
      </c>
    </row>
    <row r="91" spans="1:28" x14ac:dyDescent="0.25">
      <c r="A91" s="19" t="str">
        <f>Specs!A91</f>
        <v>eGROUND_FUEL_BASAL_ACCUMULATION_RADIUS</v>
      </c>
      <c r="B91" s="31">
        <v>0.75</v>
      </c>
      <c r="C91" s="36"/>
      <c r="D91" s="33"/>
      <c r="F91" s="27">
        <f t="shared" si="82"/>
        <v>0</v>
      </c>
      <c r="G91" s="28">
        <f t="shared" si="94"/>
        <v>0</v>
      </c>
      <c r="H91" s="21">
        <f t="shared" si="63"/>
        <v>0</v>
      </c>
      <c r="J91" s="27">
        <f t="shared" si="84"/>
        <v>0</v>
      </c>
      <c r="K91" s="28">
        <f t="shared" si="95"/>
        <v>0</v>
      </c>
      <c r="L91" s="21">
        <f t="shared" si="64"/>
        <v>0</v>
      </c>
      <c r="N91" s="27">
        <f t="shared" si="86"/>
        <v>0</v>
      </c>
      <c r="O91" s="28">
        <f t="shared" si="96"/>
        <v>0</v>
      </c>
      <c r="P91" s="21">
        <f t="shared" si="65"/>
        <v>0</v>
      </c>
      <c r="R91" s="27">
        <f t="shared" si="88"/>
        <v>0</v>
      </c>
      <c r="S91" s="28">
        <f t="shared" si="97"/>
        <v>0</v>
      </c>
      <c r="T91" s="21">
        <f t="shared" si="66"/>
        <v>0</v>
      </c>
      <c r="V91" s="27">
        <f t="shared" si="90"/>
        <v>0</v>
      </c>
      <c r="W91" s="28">
        <f t="shared" si="98"/>
        <v>0</v>
      </c>
      <c r="X91" s="21">
        <f t="shared" si="67"/>
        <v>0</v>
      </c>
      <c r="Z91" s="27">
        <f t="shared" si="92"/>
        <v>0</v>
      </c>
      <c r="AA91" s="28">
        <f t="shared" si="99"/>
        <v>0</v>
      </c>
      <c r="AB91" s="21">
        <f t="shared" si="68"/>
        <v>0</v>
      </c>
    </row>
    <row r="92" spans="1:28" x14ac:dyDescent="0.25">
      <c r="A92" s="19" t="str">
        <f>Specs!A92</f>
        <v>eGROUND_FUEL_SQUIRREL_MIDDENS_DEPTH</v>
      </c>
      <c r="B92" s="31">
        <v>0.75</v>
      </c>
      <c r="C92" s="36"/>
      <c r="D92" s="33"/>
      <c r="F92" s="27">
        <f t="shared" si="82"/>
        <v>0</v>
      </c>
      <c r="G92" s="28">
        <f t="shared" si="94"/>
        <v>0</v>
      </c>
      <c r="H92" s="21">
        <f t="shared" si="63"/>
        <v>0</v>
      </c>
      <c r="J92" s="27">
        <f t="shared" si="84"/>
        <v>0</v>
      </c>
      <c r="K92" s="28">
        <f t="shared" si="95"/>
        <v>0</v>
      </c>
      <c r="L92" s="21">
        <f t="shared" si="64"/>
        <v>0</v>
      </c>
      <c r="N92" s="27">
        <f t="shared" si="86"/>
        <v>0</v>
      </c>
      <c r="O92" s="28">
        <f t="shared" si="96"/>
        <v>0</v>
      </c>
      <c r="P92" s="21">
        <f t="shared" si="65"/>
        <v>0</v>
      </c>
      <c r="Q92" s="26">
        <v>18</v>
      </c>
      <c r="R92" s="27">
        <f t="shared" si="88"/>
        <v>13.5</v>
      </c>
      <c r="S92" s="28">
        <f t="shared" si="97"/>
        <v>13.5</v>
      </c>
      <c r="T92" s="21">
        <f t="shared" si="66"/>
        <v>13.5</v>
      </c>
      <c r="V92" s="27">
        <f t="shared" si="90"/>
        <v>0</v>
      </c>
      <c r="W92" s="28">
        <f t="shared" si="98"/>
        <v>0</v>
      </c>
      <c r="X92" s="21">
        <f t="shared" si="67"/>
        <v>0</v>
      </c>
      <c r="Z92" s="27">
        <f t="shared" si="92"/>
        <v>0</v>
      </c>
      <c r="AA92" s="28">
        <f t="shared" si="99"/>
        <v>0</v>
      </c>
      <c r="AB92" s="21">
        <f t="shared" si="68"/>
        <v>0</v>
      </c>
    </row>
    <row r="93" spans="1:28" x14ac:dyDescent="0.25">
      <c r="A93" s="19" t="str">
        <f>Specs!A93</f>
        <v>eGROUND_FUEL_SQUIRREL_MIDDENS_NUMBER_PER_UNIT_AREA</v>
      </c>
      <c r="B93" s="31">
        <v>0.75</v>
      </c>
      <c r="C93" s="36"/>
      <c r="D93" s="33"/>
      <c r="F93" s="27">
        <f t="shared" si="82"/>
        <v>0</v>
      </c>
      <c r="G93" s="28">
        <f t="shared" si="94"/>
        <v>0</v>
      </c>
      <c r="H93" s="21">
        <f t="shared" si="63"/>
        <v>0</v>
      </c>
      <c r="J93" s="27">
        <f t="shared" si="84"/>
        <v>0</v>
      </c>
      <c r="K93" s="28">
        <f t="shared" si="95"/>
        <v>0</v>
      </c>
      <c r="L93" s="21">
        <f t="shared" si="64"/>
        <v>0</v>
      </c>
      <c r="N93" s="27">
        <f t="shared" si="86"/>
        <v>0</v>
      </c>
      <c r="O93" s="28">
        <f t="shared" si="96"/>
        <v>0</v>
      </c>
      <c r="P93" s="21">
        <f t="shared" si="65"/>
        <v>0</v>
      </c>
      <c r="Q93" s="26">
        <v>1</v>
      </c>
      <c r="R93" s="27">
        <f t="shared" si="88"/>
        <v>0.75</v>
      </c>
      <c r="S93" s="28">
        <f t="shared" si="97"/>
        <v>0.75</v>
      </c>
      <c r="T93" s="21">
        <f t="shared" si="66"/>
        <v>0.75</v>
      </c>
      <c r="V93" s="27">
        <f t="shared" si="90"/>
        <v>0</v>
      </c>
      <c r="W93" s="28">
        <f t="shared" si="98"/>
        <v>0</v>
      </c>
      <c r="X93" s="21">
        <f t="shared" si="67"/>
        <v>0</v>
      </c>
      <c r="Z93" s="27">
        <f t="shared" si="92"/>
        <v>0</v>
      </c>
      <c r="AA93" s="28">
        <f t="shared" si="99"/>
        <v>0</v>
      </c>
      <c r="AB93" s="21">
        <f t="shared" si="68"/>
        <v>0</v>
      </c>
    </row>
    <row r="94" spans="1:28" x14ac:dyDescent="0.25">
      <c r="A94" s="19" t="str">
        <f>Specs!A94</f>
        <v>eGROUND_FUEL_SQUIRREL_MIDDENS_RADIUS</v>
      </c>
      <c r="B94" s="31">
        <v>0.75</v>
      </c>
      <c r="C94" s="36"/>
      <c r="D94" s="33"/>
      <c r="F94" s="27">
        <f t="shared" si="82"/>
        <v>0</v>
      </c>
      <c r="G94" s="28">
        <f t="shared" si="94"/>
        <v>0</v>
      </c>
      <c r="H94" s="21">
        <f t="shared" si="63"/>
        <v>0</v>
      </c>
      <c r="J94" s="27">
        <f t="shared" si="84"/>
        <v>0</v>
      </c>
      <c r="K94" s="28">
        <f t="shared" si="95"/>
        <v>0</v>
      </c>
      <c r="L94" s="21">
        <f t="shared" si="64"/>
        <v>0</v>
      </c>
      <c r="N94" s="27">
        <f t="shared" si="86"/>
        <v>0</v>
      </c>
      <c r="O94" s="28">
        <f t="shared" si="96"/>
        <v>0</v>
      </c>
      <c r="P94" s="21">
        <f t="shared" si="65"/>
        <v>0</v>
      </c>
      <c r="Q94" s="26">
        <v>5</v>
      </c>
      <c r="R94" s="27">
        <f t="shared" si="88"/>
        <v>3.75</v>
      </c>
      <c r="S94" s="28">
        <f t="shared" si="97"/>
        <v>3.75</v>
      </c>
      <c r="T94" s="21">
        <f t="shared" si="66"/>
        <v>3.75</v>
      </c>
      <c r="V94" s="27">
        <f t="shared" si="90"/>
        <v>0</v>
      </c>
      <c r="W94" s="28">
        <f t="shared" si="98"/>
        <v>0</v>
      </c>
      <c r="X94" s="21">
        <f t="shared" si="67"/>
        <v>0</v>
      </c>
      <c r="Z94" s="27">
        <f t="shared" si="92"/>
        <v>0</v>
      </c>
      <c r="AA94" s="28">
        <f t="shared" si="99"/>
        <v>0</v>
      </c>
      <c r="AB94" s="21">
        <f t="shared" si="68"/>
        <v>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zoomScaleNormal="100" workbookViewId="0">
      <selection activeCell="R16" sqref="R16"/>
    </sheetView>
  </sheetViews>
  <sheetFormatPr defaultRowHeight="15" x14ac:dyDescent="0.25"/>
  <cols>
    <col min="1" max="1" width="73.5703125"/>
    <col min="2" max="2" width="42"/>
    <col min="3" max="3" width="50.85546875"/>
    <col min="4" max="4" width="24.85546875"/>
    <col min="5" max="6" width="0" hidden="1" customWidth="1"/>
    <col min="7" max="7" width="0" style="20" hidden="1" customWidth="1"/>
    <col min="8" max="8" width="0" style="21" hidden="1" customWidth="1"/>
    <col min="9" max="10" width="0" hidden="1" customWidth="1"/>
    <col min="11" max="11" width="0" style="20" hidden="1" customWidth="1"/>
    <col min="12" max="12" width="0" style="21" hidden="1" customWidth="1"/>
    <col min="13" max="14" width="0" hidden="1" customWidth="1"/>
    <col min="15" max="15" width="0" style="20" hidden="1" customWidth="1"/>
    <col min="16" max="16" width="0" style="21" hidden="1" customWidth="1"/>
    <col min="19" max="19" width="9.140625" style="20"/>
    <col min="20" max="20" width="9.140625" style="21"/>
    <col min="23" max="23" width="9.140625" style="20"/>
    <col min="24" max="24" width="9.140625" style="21"/>
    <col min="25" max="25" width="8.5703125"/>
    <col min="27" max="27" width="9.140625" style="20"/>
    <col min="28" max="28" width="9.140625" style="21"/>
    <col min="29" max="1025" width="8.5703125"/>
  </cols>
  <sheetData>
    <row r="1" spans="1:28" s="26" customFormat="1" x14ac:dyDescent="0.25">
      <c r="A1" s="18" t="s">
        <v>234</v>
      </c>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253</v>
      </c>
      <c r="C2" s="24" t="s">
        <v>254</v>
      </c>
      <c r="D2" s="25" t="s">
        <v>255</v>
      </c>
      <c r="E2" s="29" t="s">
        <v>3</v>
      </c>
      <c r="F2" s="30">
        <v>121</v>
      </c>
      <c r="G2" s="28">
        <v>122</v>
      </c>
      <c r="H2" s="21">
        <v>123</v>
      </c>
      <c r="I2" s="29" t="s">
        <v>6</v>
      </c>
      <c r="J2" s="30">
        <v>121</v>
      </c>
      <c r="K2" s="28">
        <v>122</v>
      </c>
      <c r="L2" s="21">
        <v>123</v>
      </c>
      <c r="M2" s="29" t="s">
        <v>9</v>
      </c>
      <c r="N2" s="30">
        <v>121</v>
      </c>
      <c r="O2" s="28">
        <v>122</v>
      </c>
      <c r="P2" s="21">
        <v>123</v>
      </c>
      <c r="Q2" s="29" t="s">
        <v>24</v>
      </c>
      <c r="R2" s="30">
        <v>121</v>
      </c>
      <c r="S2" s="28">
        <v>122</v>
      </c>
      <c r="T2" s="21">
        <v>123</v>
      </c>
      <c r="U2" s="29" t="s">
        <v>27</v>
      </c>
      <c r="V2" s="30">
        <v>121</v>
      </c>
      <c r="W2" s="28">
        <v>122</v>
      </c>
      <c r="X2" s="21">
        <v>123</v>
      </c>
      <c r="Y2" s="29" t="s">
        <v>42</v>
      </c>
      <c r="Z2" s="30">
        <v>121</v>
      </c>
      <c r="AA2" s="28">
        <v>122</v>
      </c>
      <c r="AB2" s="21">
        <v>123</v>
      </c>
    </row>
    <row r="3" spans="1:28" s="26" customFormat="1" x14ac:dyDescent="0.25">
      <c r="A3" s="19" t="str">
        <f>Specs!A3</f>
        <v>eCANOPY_TREES_TOTAL_PERCENT_COVER</v>
      </c>
      <c r="B3" s="31">
        <v>0.6</v>
      </c>
      <c r="C3" s="32">
        <v>0.9</v>
      </c>
      <c r="D3" s="33"/>
      <c r="E3" s="26">
        <v>40</v>
      </c>
      <c r="F3" s="27">
        <f>$B3*E3</f>
        <v>24</v>
      </c>
      <c r="G3" s="28">
        <f>$C3*F3</f>
        <v>21.6</v>
      </c>
      <c r="H3" s="21">
        <f t="shared" ref="H3:H18" si="0">G3</f>
        <v>21.6</v>
      </c>
      <c r="J3" s="27">
        <f>$B3*I3</f>
        <v>0</v>
      </c>
      <c r="K3" s="28">
        <f>$C3*J3</f>
        <v>0</v>
      </c>
      <c r="L3" s="21">
        <f t="shared" ref="L3:L18" si="1">K3</f>
        <v>0</v>
      </c>
      <c r="N3" s="27">
        <f>$B3*M3</f>
        <v>0</v>
      </c>
      <c r="O3" s="28">
        <f>$C3*N3</f>
        <v>0</v>
      </c>
      <c r="P3" s="21">
        <f t="shared" ref="P3:P18" si="2">O3</f>
        <v>0</v>
      </c>
      <c r="Q3" s="26">
        <v>80</v>
      </c>
      <c r="R3" s="27">
        <f>$B3*Q3</f>
        <v>48</v>
      </c>
      <c r="S3" s="28">
        <f>$C3*R3</f>
        <v>43.2</v>
      </c>
      <c r="T3" s="21">
        <f t="shared" ref="T3:T18" si="3">S3</f>
        <v>43.2</v>
      </c>
      <c r="U3" s="26">
        <v>85</v>
      </c>
      <c r="V3" s="27">
        <f>$B3*U3</f>
        <v>51</v>
      </c>
      <c r="W3" s="28">
        <f>$C3*V3</f>
        <v>45.9</v>
      </c>
      <c r="X3" s="21">
        <f t="shared" ref="X3:X18" si="4">W3</f>
        <v>45.9</v>
      </c>
      <c r="Y3" s="26">
        <v>60</v>
      </c>
      <c r="Z3" s="27">
        <f>$B3*Y3</f>
        <v>36</v>
      </c>
      <c r="AA3" s="28">
        <f>$C3*Z3</f>
        <v>32.4</v>
      </c>
      <c r="AB3" s="21">
        <f t="shared" ref="AB3:AB18" si="5">AA3</f>
        <v>32.4</v>
      </c>
    </row>
    <row r="4" spans="1:28" s="26" customFormat="1" x14ac:dyDescent="0.25">
      <c r="A4" s="19" t="str">
        <f>Specs!A4</f>
        <v>eCANOPY_TREES_OVERSTORY_DIAMETER_AT_BREAST_HEIGHT</v>
      </c>
      <c r="B4" s="31"/>
      <c r="C4" s="32"/>
      <c r="D4" s="33"/>
      <c r="E4" s="26">
        <v>9.6</v>
      </c>
      <c r="F4" s="27">
        <f>E4</f>
        <v>9.6</v>
      </c>
      <c r="G4" s="28">
        <f>F4</f>
        <v>9.6</v>
      </c>
      <c r="H4" s="21">
        <f t="shared" si="0"/>
        <v>9.6</v>
      </c>
      <c r="J4" s="27">
        <f>I4</f>
        <v>0</v>
      </c>
      <c r="K4" s="28">
        <f>J4</f>
        <v>0</v>
      </c>
      <c r="L4" s="21">
        <f t="shared" si="1"/>
        <v>0</v>
      </c>
      <c r="N4" s="27">
        <f>M4</f>
        <v>0</v>
      </c>
      <c r="O4" s="28">
        <f>N4</f>
        <v>0</v>
      </c>
      <c r="P4" s="21">
        <f t="shared" si="2"/>
        <v>0</v>
      </c>
      <c r="Q4" s="26">
        <v>2.9</v>
      </c>
      <c r="R4" s="27">
        <f>Q4</f>
        <v>2.9</v>
      </c>
      <c r="S4" s="28">
        <f>R4</f>
        <v>2.9</v>
      </c>
      <c r="T4" s="21">
        <f t="shared" si="3"/>
        <v>2.9</v>
      </c>
      <c r="U4" s="26">
        <v>14</v>
      </c>
      <c r="V4" s="27">
        <f>U4</f>
        <v>14</v>
      </c>
      <c r="W4" s="28">
        <f>V4</f>
        <v>14</v>
      </c>
      <c r="X4" s="21">
        <f t="shared" si="4"/>
        <v>14</v>
      </c>
      <c r="Y4" s="26">
        <v>12</v>
      </c>
      <c r="Z4" s="27">
        <f>Y4</f>
        <v>12</v>
      </c>
      <c r="AA4" s="28">
        <f>Z4</f>
        <v>12</v>
      </c>
      <c r="AB4" s="21">
        <f t="shared" si="5"/>
        <v>12</v>
      </c>
    </row>
    <row r="5" spans="1:28" s="26" customFormat="1" x14ac:dyDescent="0.25">
      <c r="A5" s="19" t="str">
        <f>Specs!A5</f>
        <v>eCANOPY_TREES_OVERSTORY_HEIGHT_TO_LIVE_CROWN</v>
      </c>
      <c r="B5" s="31">
        <v>1.2</v>
      </c>
      <c r="C5" s="32"/>
      <c r="D5" s="33"/>
      <c r="E5" s="26">
        <v>20</v>
      </c>
      <c r="F5" s="27">
        <f>$B5*E5</f>
        <v>24</v>
      </c>
      <c r="G5" s="28">
        <f>F5</f>
        <v>24</v>
      </c>
      <c r="H5" s="21">
        <f t="shared" si="0"/>
        <v>24</v>
      </c>
      <c r="J5" s="27">
        <f>$B5*I5</f>
        <v>0</v>
      </c>
      <c r="K5" s="28">
        <f>J5</f>
        <v>0</v>
      </c>
      <c r="L5" s="21">
        <f t="shared" si="1"/>
        <v>0</v>
      </c>
      <c r="N5" s="27">
        <f>$B5*M5</f>
        <v>0</v>
      </c>
      <c r="O5" s="28">
        <f>N5</f>
        <v>0</v>
      </c>
      <c r="P5" s="21">
        <f t="shared" si="2"/>
        <v>0</v>
      </c>
      <c r="Q5" s="26">
        <v>4</v>
      </c>
      <c r="R5" s="27">
        <f>$B5*Q5</f>
        <v>4.8</v>
      </c>
      <c r="S5" s="28">
        <f>R5</f>
        <v>4.8</v>
      </c>
      <c r="T5" s="21">
        <f t="shared" si="3"/>
        <v>4.8</v>
      </c>
      <c r="U5" s="26">
        <v>20</v>
      </c>
      <c r="V5" s="27">
        <f>$B5*U5</f>
        <v>24</v>
      </c>
      <c r="W5" s="28">
        <f>V5</f>
        <v>24</v>
      </c>
      <c r="X5" s="21">
        <f t="shared" si="4"/>
        <v>24</v>
      </c>
      <c r="Y5" s="26">
        <v>55</v>
      </c>
      <c r="Z5" s="27">
        <f>$B5*Y5</f>
        <v>66</v>
      </c>
      <c r="AA5" s="28">
        <f>Z5</f>
        <v>66</v>
      </c>
      <c r="AB5" s="21">
        <f t="shared" si="5"/>
        <v>66</v>
      </c>
    </row>
    <row r="6" spans="1:28" s="26" customFormat="1" x14ac:dyDescent="0.25">
      <c r="A6" s="19" t="str">
        <f>Specs!A6</f>
        <v>eCANOPY_TREES_OVERSTORY_HEIGHT</v>
      </c>
      <c r="B6" s="31"/>
      <c r="C6" s="32"/>
      <c r="D6" s="33"/>
      <c r="E6" s="26">
        <v>100</v>
      </c>
      <c r="F6" s="27">
        <f>E6</f>
        <v>100</v>
      </c>
      <c r="G6" s="28">
        <f>F6</f>
        <v>100</v>
      </c>
      <c r="H6" s="21">
        <f t="shared" si="0"/>
        <v>100</v>
      </c>
      <c r="J6" s="27">
        <f>I6</f>
        <v>0</v>
      </c>
      <c r="K6" s="28">
        <f>J6</f>
        <v>0</v>
      </c>
      <c r="L6" s="21">
        <f t="shared" si="1"/>
        <v>0</v>
      </c>
      <c r="N6" s="27">
        <f>M6</f>
        <v>0</v>
      </c>
      <c r="O6" s="28">
        <f>N6</f>
        <v>0</v>
      </c>
      <c r="P6" s="21">
        <f t="shared" si="2"/>
        <v>0</v>
      </c>
      <c r="Q6" s="26">
        <v>25</v>
      </c>
      <c r="R6" s="27">
        <f>Q6</f>
        <v>25</v>
      </c>
      <c r="S6" s="28">
        <f>R6</f>
        <v>25</v>
      </c>
      <c r="T6" s="21">
        <f t="shared" si="3"/>
        <v>25</v>
      </c>
      <c r="U6" s="26">
        <v>60</v>
      </c>
      <c r="V6" s="27">
        <f>U6</f>
        <v>60</v>
      </c>
      <c r="W6" s="28">
        <f>V6</f>
        <v>60</v>
      </c>
      <c r="X6" s="21">
        <f t="shared" si="4"/>
        <v>60</v>
      </c>
      <c r="Y6" s="26">
        <v>78</v>
      </c>
      <c r="Z6" s="27">
        <f>Y6</f>
        <v>78</v>
      </c>
      <c r="AA6" s="28">
        <f>Z6</f>
        <v>78</v>
      </c>
      <c r="AB6" s="21">
        <f t="shared" si="5"/>
        <v>78</v>
      </c>
    </row>
    <row r="7" spans="1:28" s="26" customFormat="1" x14ac:dyDescent="0.25">
      <c r="A7" s="19" t="str">
        <f>Specs!A7</f>
        <v>eCANOPY_TREES_OVERSTORY_PERCENT_COVER</v>
      </c>
      <c r="B7" s="31">
        <v>0.6</v>
      </c>
      <c r="C7" s="32">
        <v>0.9</v>
      </c>
      <c r="D7" s="33"/>
      <c r="E7" s="26">
        <v>40</v>
      </c>
      <c r="F7" s="27">
        <f>$B7*E7</f>
        <v>24</v>
      </c>
      <c r="G7" s="28">
        <f>$C7*F7</f>
        <v>21.6</v>
      </c>
      <c r="H7" s="21">
        <f t="shared" si="0"/>
        <v>21.6</v>
      </c>
      <c r="J7" s="27">
        <f>$B7*I7</f>
        <v>0</v>
      </c>
      <c r="K7" s="28">
        <f>$C7*J7</f>
        <v>0</v>
      </c>
      <c r="L7" s="21">
        <f t="shared" si="1"/>
        <v>0</v>
      </c>
      <c r="N7" s="27">
        <f>$B7*M7</f>
        <v>0</v>
      </c>
      <c r="O7" s="28">
        <f>$C7*N7</f>
        <v>0</v>
      </c>
      <c r="P7" s="21">
        <f t="shared" si="2"/>
        <v>0</v>
      </c>
      <c r="Q7" s="26">
        <v>80</v>
      </c>
      <c r="R7" s="27">
        <f>$B7*Q7</f>
        <v>48</v>
      </c>
      <c r="S7" s="28">
        <f>$C7*R7</f>
        <v>43.2</v>
      </c>
      <c r="T7" s="21">
        <f t="shared" si="3"/>
        <v>43.2</v>
      </c>
      <c r="U7" s="26">
        <v>50</v>
      </c>
      <c r="V7" s="27">
        <f>$B7*U7</f>
        <v>30</v>
      </c>
      <c r="W7" s="28">
        <f>$C7*V7</f>
        <v>27</v>
      </c>
      <c r="X7" s="21">
        <f t="shared" si="4"/>
        <v>27</v>
      </c>
      <c r="Y7" s="26">
        <v>50</v>
      </c>
      <c r="Z7" s="27">
        <f>$B7*Y7</f>
        <v>30</v>
      </c>
      <c r="AA7" s="28">
        <f>$C7*Z7</f>
        <v>27</v>
      </c>
      <c r="AB7" s="21">
        <f t="shared" si="5"/>
        <v>27</v>
      </c>
    </row>
    <row r="8" spans="1:28" s="26" customFormat="1" x14ac:dyDescent="0.25">
      <c r="A8" s="19" t="str">
        <f>Specs!A8</f>
        <v>eCANOPY_TREES_OVERSTORY_STEM_DENSITY</v>
      </c>
      <c r="B8" s="31">
        <v>0.6</v>
      </c>
      <c r="C8" s="32">
        <v>0.9</v>
      </c>
      <c r="D8" s="33"/>
      <c r="E8" s="26">
        <v>12</v>
      </c>
      <c r="F8" s="27">
        <f>$B8*E8</f>
        <v>7.1999999999999993</v>
      </c>
      <c r="G8" s="28">
        <f>$C8*F8</f>
        <v>6.4799999999999995</v>
      </c>
      <c r="H8" s="21">
        <f t="shared" si="0"/>
        <v>6.4799999999999995</v>
      </c>
      <c r="J8" s="27">
        <f>$B8*I8</f>
        <v>0</v>
      </c>
      <c r="K8" s="28">
        <f>$C8*J8</f>
        <v>0</v>
      </c>
      <c r="L8" s="21">
        <f t="shared" si="1"/>
        <v>0</v>
      </c>
      <c r="N8" s="27">
        <f>$B8*M8</f>
        <v>0</v>
      </c>
      <c r="O8" s="28">
        <f>$C8*N8</f>
        <v>0</v>
      </c>
      <c r="P8" s="21">
        <f t="shared" si="2"/>
        <v>0</v>
      </c>
      <c r="Q8" s="26">
        <v>3500</v>
      </c>
      <c r="R8" s="27">
        <f>$B8*Q8</f>
        <v>2100</v>
      </c>
      <c r="S8" s="28">
        <f>$C8*R8</f>
        <v>1890</v>
      </c>
      <c r="T8" s="21">
        <f t="shared" si="3"/>
        <v>1890</v>
      </c>
      <c r="U8" s="26">
        <v>45</v>
      </c>
      <c r="V8" s="27">
        <f>$B8*U8</f>
        <v>27</v>
      </c>
      <c r="W8" s="28">
        <f>$C8*V8</f>
        <v>24.3</v>
      </c>
      <c r="X8" s="21">
        <f t="shared" si="4"/>
        <v>24.3</v>
      </c>
      <c r="Y8" s="26">
        <v>100</v>
      </c>
      <c r="Z8" s="27">
        <f>$B8*Y8</f>
        <v>60</v>
      </c>
      <c r="AA8" s="28">
        <f>$C8*Z8</f>
        <v>54</v>
      </c>
      <c r="AB8" s="21">
        <f t="shared" si="5"/>
        <v>54</v>
      </c>
    </row>
    <row r="9" spans="1:28" s="26" customFormat="1" x14ac:dyDescent="0.25">
      <c r="A9" s="19" t="str">
        <f>Specs!A9</f>
        <v>eCANOPY_TREES_MIDSTORY_DIAMETER_AT_BREAST_HEIGHT</v>
      </c>
      <c r="B9" s="31"/>
      <c r="C9" s="32"/>
      <c r="D9" s="33"/>
      <c r="E9"/>
      <c r="F9" s="27">
        <f>E9</f>
        <v>0</v>
      </c>
      <c r="G9" s="28">
        <f>F9</f>
        <v>0</v>
      </c>
      <c r="H9" s="21">
        <f t="shared" si="0"/>
        <v>0</v>
      </c>
      <c r="J9" s="27">
        <f>I9</f>
        <v>0</v>
      </c>
      <c r="K9" s="28">
        <f>J9</f>
        <v>0</v>
      </c>
      <c r="L9" s="21">
        <f t="shared" si="1"/>
        <v>0</v>
      </c>
      <c r="N9" s="27">
        <f>M9</f>
        <v>0</v>
      </c>
      <c r="O9" s="28">
        <f>N9</f>
        <v>0</v>
      </c>
      <c r="P9" s="21">
        <f t="shared" si="2"/>
        <v>0</v>
      </c>
      <c r="Q9"/>
      <c r="R9" s="27">
        <f>Q9</f>
        <v>0</v>
      </c>
      <c r="S9" s="28">
        <f>R9</f>
        <v>0</v>
      </c>
      <c r="T9" s="21">
        <f t="shared" si="3"/>
        <v>0</v>
      </c>
      <c r="U9" s="26">
        <v>7.5</v>
      </c>
      <c r="V9" s="27">
        <f>U9</f>
        <v>7.5</v>
      </c>
      <c r="W9" s="28">
        <f>V9</f>
        <v>7.5</v>
      </c>
      <c r="X9" s="21">
        <f t="shared" si="4"/>
        <v>7.5</v>
      </c>
      <c r="Y9"/>
      <c r="Z9" s="27">
        <f>Y9</f>
        <v>0</v>
      </c>
      <c r="AA9" s="28">
        <f>Z9</f>
        <v>0</v>
      </c>
      <c r="AB9" s="21">
        <f t="shared" si="5"/>
        <v>0</v>
      </c>
    </row>
    <row r="10" spans="1:28" x14ac:dyDescent="0.25">
      <c r="A10" s="19" t="str">
        <f>Specs!A10</f>
        <v>eCANOPY_TREES_MIDSTORY_HEIGHT_TO_LIVE_CROWN</v>
      </c>
      <c r="B10" s="31">
        <v>1.2</v>
      </c>
      <c r="C10" s="32"/>
      <c r="D10" s="33"/>
      <c r="F10" s="27">
        <f>$B10*E10</f>
        <v>0</v>
      </c>
      <c r="G10" s="28">
        <f>F10</f>
        <v>0</v>
      </c>
      <c r="H10" s="21">
        <f t="shared" si="0"/>
        <v>0</v>
      </c>
      <c r="I10" s="26"/>
      <c r="J10" s="27">
        <f>$B10*I10</f>
        <v>0</v>
      </c>
      <c r="K10" s="28">
        <f>J10</f>
        <v>0</v>
      </c>
      <c r="L10" s="21">
        <f t="shared" si="1"/>
        <v>0</v>
      </c>
      <c r="M10" s="26"/>
      <c r="N10" s="27">
        <f>$B10*M10</f>
        <v>0</v>
      </c>
      <c r="O10" s="28">
        <f>N10</f>
        <v>0</v>
      </c>
      <c r="P10" s="21">
        <f t="shared" si="2"/>
        <v>0</v>
      </c>
      <c r="R10" s="27">
        <f>$B10*Q10</f>
        <v>0</v>
      </c>
      <c r="S10" s="28">
        <f>R10</f>
        <v>0</v>
      </c>
      <c r="T10" s="21">
        <f t="shared" si="3"/>
        <v>0</v>
      </c>
      <c r="U10" s="26">
        <v>10</v>
      </c>
      <c r="V10" s="27">
        <f>$B10*U10</f>
        <v>12</v>
      </c>
      <c r="W10" s="28">
        <f>V10</f>
        <v>12</v>
      </c>
      <c r="X10" s="21">
        <f t="shared" si="4"/>
        <v>12</v>
      </c>
      <c r="Z10" s="27">
        <f>$B10*Y10</f>
        <v>0</v>
      </c>
      <c r="AA10" s="28">
        <f>Z10</f>
        <v>0</v>
      </c>
      <c r="AB10" s="21">
        <f t="shared" si="5"/>
        <v>0</v>
      </c>
    </row>
    <row r="11" spans="1:28" x14ac:dyDescent="0.25">
      <c r="A11" s="19" t="str">
        <f>Specs!A11</f>
        <v>eCANOPY_TREES_MIDSTORY_HEIGHT</v>
      </c>
      <c r="B11" s="31"/>
      <c r="C11" s="32"/>
      <c r="D11" s="33"/>
      <c r="F11" s="27">
        <f>E11</f>
        <v>0</v>
      </c>
      <c r="G11" s="28">
        <f>F11</f>
        <v>0</v>
      </c>
      <c r="H11" s="21">
        <f t="shared" si="0"/>
        <v>0</v>
      </c>
      <c r="I11" s="26"/>
      <c r="J11" s="27">
        <f>I11</f>
        <v>0</v>
      </c>
      <c r="K11" s="28">
        <f>J11</f>
        <v>0</v>
      </c>
      <c r="L11" s="21">
        <f t="shared" si="1"/>
        <v>0</v>
      </c>
      <c r="M11" s="26"/>
      <c r="N11" s="27">
        <f>M11</f>
        <v>0</v>
      </c>
      <c r="O11" s="28">
        <f>N11</f>
        <v>0</v>
      </c>
      <c r="P11" s="21">
        <f t="shared" si="2"/>
        <v>0</v>
      </c>
      <c r="R11" s="27">
        <f>Q11</f>
        <v>0</v>
      </c>
      <c r="S11" s="28">
        <f>R11</f>
        <v>0</v>
      </c>
      <c r="T11" s="21">
        <f t="shared" si="3"/>
        <v>0</v>
      </c>
      <c r="U11" s="26">
        <v>44</v>
      </c>
      <c r="V11" s="27">
        <f>U11</f>
        <v>44</v>
      </c>
      <c r="W11" s="28">
        <f>V11</f>
        <v>44</v>
      </c>
      <c r="X11" s="21">
        <f t="shared" si="4"/>
        <v>44</v>
      </c>
      <c r="Z11" s="27">
        <f>Y11</f>
        <v>0</v>
      </c>
      <c r="AA11" s="28">
        <f>Z11</f>
        <v>0</v>
      </c>
      <c r="AB11" s="21">
        <f t="shared" si="5"/>
        <v>0</v>
      </c>
    </row>
    <row r="12" spans="1:28" x14ac:dyDescent="0.25">
      <c r="A12" s="19" t="str">
        <f>Specs!A12</f>
        <v>eCANOPY_TREES_MIDSTORY_PERCENT_COVER</v>
      </c>
      <c r="B12" s="31">
        <v>0.6</v>
      </c>
      <c r="C12" s="32">
        <v>0.9</v>
      </c>
      <c r="D12" s="33"/>
      <c r="F12" s="27">
        <f>$B12*E12</f>
        <v>0</v>
      </c>
      <c r="G12" s="28">
        <f>$C12*F12</f>
        <v>0</v>
      </c>
      <c r="H12" s="21">
        <f t="shared" si="0"/>
        <v>0</v>
      </c>
      <c r="I12" s="26"/>
      <c r="J12" s="27">
        <f>$B12*I12</f>
        <v>0</v>
      </c>
      <c r="K12" s="28">
        <f>$C12*J12</f>
        <v>0</v>
      </c>
      <c r="L12" s="21">
        <f t="shared" si="1"/>
        <v>0</v>
      </c>
      <c r="M12" s="26"/>
      <c r="N12" s="27">
        <f>$B12*M12</f>
        <v>0</v>
      </c>
      <c r="O12" s="28">
        <f>$C12*N12</f>
        <v>0</v>
      </c>
      <c r="P12" s="21">
        <f t="shared" si="2"/>
        <v>0</v>
      </c>
      <c r="R12" s="27">
        <f>$B12*Q12</f>
        <v>0</v>
      </c>
      <c r="S12" s="28">
        <f>$C12*R12</f>
        <v>0</v>
      </c>
      <c r="T12" s="21">
        <f t="shared" si="3"/>
        <v>0</v>
      </c>
      <c r="U12" s="26">
        <v>50</v>
      </c>
      <c r="V12" s="27">
        <f>$B12*U12</f>
        <v>30</v>
      </c>
      <c r="W12" s="28">
        <f>$C12*V12</f>
        <v>27</v>
      </c>
      <c r="X12" s="21">
        <f t="shared" si="4"/>
        <v>27</v>
      </c>
      <c r="Z12" s="27">
        <f>$B12*Y12</f>
        <v>0</v>
      </c>
      <c r="AA12" s="28">
        <f>$C12*Z12</f>
        <v>0</v>
      </c>
      <c r="AB12" s="21">
        <f t="shared" si="5"/>
        <v>0</v>
      </c>
    </row>
    <row r="13" spans="1:28" x14ac:dyDescent="0.25">
      <c r="A13" s="19" t="str">
        <f>Specs!A13</f>
        <v>eCANOPY_TREES_MIDSTORY_STEM_DENSITY</v>
      </c>
      <c r="B13" s="31">
        <v>0.6</v>
      </c>
      <c r="C13" s="32">
        <v>0.9</v>
      </c>
      <c r="D13" s="33"/>
      <c r="F13" s="27">
        <f>$B13*E13</f>
        <v>0</v>
      </c>
      <c r="G13" s="28">
        <f>$C13*F13</f>
        <v>0</v>
      </c>
      <c r="H13" s="21">
        <f t="shared" si="0"/>
        <v>0</v>
      </c>
      <c r="I13" s="26"/>
      <c r="J13" s="27">
        <f>$B13*I13</f>
        <v>0</v>
      </c>
      <c r="K13" s="28">
        <f>$C13*J13</f>
        <v>0</v>
      </c>
      <c r="L13" s="21">
        <f t="shared" si="1"/>
        <v>0</v>
      </c>
      <c r="M13" s="26"/>
      <c r="N13" s="27">
        <f>$B13*M13</f>
        <v>0</v>
      </c>
      <c r="O13" s="28">
        <f>$C13*N13</f>
        <v>0</v>
      </c>
      <c r="P13" s="21">
        <f t="shared" si="2"/>
        <v>0</v>
      </c>
      <c r="R13" s="27">
        <f>$B13*Q13</f>
        <v>0</v>
      </c>
      <c r="S13" s="28">
        <f>$C13*R13</f>
        <v>0</v>
      </c>
      <c r="T13" s="21">
        <f t="shared" si="3"/>
        <v>0</v>
      </c>
      <c r="U13" s="26">
        <v>150</v>
      </c>
      <c r="V13" s="27">
        <f>$B13*U13</f>
        <v>90</v>
      </c>
      <c r="W13" s="28">
        <f>$C13*V13</f>
        <v>81</v>
      </c>
      <c r="X13" s="21">
        <f t="shared" si="4"/>
        <v>81</v>
      </c>
      <c r="Z13" s="27">
        <f>$B13*Y13</f>
        <v>0</v>
      </c>
      <c r="AA13" s="28">
        <f>$C13*Z13</f>
        <v>0</v>
      </c>
      <c r="AB13" s="21">
        <f t="shared" si="5"/>
        <v>0</v>
      </c>
    </row>
    <row r="14" spans="1:28" x14ac:dyDescent="0.25">
      <c r="A14" s="19" t="str">
        <f>Specs!A14</f>
        <v>eCANOPY_TREES_UNDERSTORY_DIAMETER_AT_BREAST_HEIGHT</v>
      </c>
      <c r="B14" s="31"/>
      <c r="C14" s="32"/>
      <c r="D14" s="33"/>
      <c r="F14" s="27">
        <f>E14</f>
        <v>0</v>
      </c>
      <c r="G14" s="28">
        <f>F14</f>
        <v>0</v>
      </c>
      <c r="H14" s="21">
        <f t="shared" si="0"/>
        <v>0</v>
      </c>
      <c r="I14" s="26"/>
      <c r="J14" s="27">
        <f>I14</f>
        <v>0</v>
      </c>
      <c r="K14" s="28">
        <f>J14</f>
        <v>0</v>
      </c>
      <c r="L14" s="21">
        <f t="shared" si="1"/>
        <v>0</v>
      </c>
      <c r="M14" s="26"/>
      <c r="N14" s="27">
        <f>M14</f>
        <v>0</v>
      </c>
      <c r="O14" s="28">
        <f>N14</f>
        <v>0</v>
      </c>
      <c r="P14" s="21">
        <f t="shared" si="2"/>
        <v>0</v>
      </c>
      <c r="Q14" s="26">
        <v>0.5</v>
      </c>
      <c r="R14" s="27">
        <f>Q14</f>
        <v>0.5</v>
      </c>
      <c r="S14" s="28">
        <f>R14</f>
        <v>0.5</v>
      </c>
      <c r="T14" s="21">
        <f t="shared" si="3"/>
        <v>0.5</v>
      </c>
      <c r="U14" s="26">
        <v>1.7</v>
      </c>
      <c r="V14" s="27">
        <f>U14</f>
        <v>1.7</v>
      </c>
      <c r="W14" s="28">
        <f>V14</f>
        <v>1.7</v>
      </c>
      <c r="X14" s="21">
        <f t="shared" si="4"/>
        <v>1.7</v>
      </c>
      <c r="Y14" s="26">
        <v>1</v>
      </c>
      <c r="Z14" s="27">
        <f>Y14</f>
        <v>1</v>
      </c>
      <c r="AA14" s="28">
        <f>Z14</f>
        <v>1</v>
      </c>
      <c r="AB14" s="21">
        <f t="shared" si="5"/>
        <v>1</v>
      </c>
    </row>
    <row r="15" spans="1:28" x14ac:dyDescent="0.25">
      <c r="A15" s="19" t="str">
        <f>Specs!A15</f>
        <v>eCANOPY_TREES_UNDERSTORY_HEIGHT_TO_LIVE_CROWN</v>
      </c>
      <c r="B15" s="31">
        <v>1.3</v>
      </c>
      <c r="C15" s="32"/>
      <c r="D15" s="33"/>
      <c r="F15" s="27">
        <f>$B15*E15</f>
        <v>0</v>
      </c>
      <c r="G15" s="28">
        <f>F15</f>
        <v>0</v>
      </c>
      <c r="H15" s="21">
        <f t="shared" si="0"/>
        <v>0</v>
      </c>
      <c r="I15" s="26"/>
      <c r="J15" s="27">
        <f>$B15*I15</f>
        <v>0</v>
      </c>
      <c r="K15" s="28">
        <f>J15</f>
        <v>0</v>
      </c>
      <c r="L15" s="21">
        <f t="shared" si="1"/>
        <v>0</v>
      </c>
      <c r="M15" s="26"/>
      <c r="N15" s="27">
        <f>$B15*M15</f>
        <v>0</v>
      </c>
      <c r="O15" s="28">
        <f>N15</f>
        <v>0</v>
      </c>
      <c r="P15" s="21">
        <f t="shared" si="2"/>
        <v>0</v>
      </c>
      <c r="Q15" s="26">
        <v>0</v>
      </c>
      <c r="R15" s="27">
        <f>$B15*Q15</f>
        <v>0</v>
      </c>
      <c r="S15" s="28">
        <f>R15</f>
        <v>0</v>
      </c>
      <c r="T15" s="21">
        <f t="shared" si="3"/>
        <v>0</v>
      </c>
      <c r="U15" s="26">
        <v>2</v>
      </c>
      <c r="V15" s="27">
        <f>$B15*U15</f>
        <v>2.6</v>
      </c>
      <c r="W15" s="28">
        <f>V15</f>
        <v>2.6</v>
      </c>
      <c r="X15" s="21">
        <f t="shared" si="4"/>
        <v>2.6</v>
      </c>
      <c r="Y15" s="26">
        <v>2</v>
      </c>
      <c r="Z15" s="27">
        <f>$B15*Y15</f>
        <v>2.6</v>
      </c>
      <c r="AA15" s="28">
        <f>Z15</f>
        <v>2.6</v>
      </c>
      <c r="AB15" s="21">
        <f t="shared" si="5"/>
        <v>2.6</v>
      </c>
    </row>
    <row r="16" spans="1:28" x14ac:dyDescent="0.25">
      <c r="A16" s="19" t="str">
        <f>Specs!A16</f>
        <v>eCANOPY_TREES_UNDERSTORY_HEIGHT</v>
      </c>
      <c r="C16" s="32"/>
      <c r="D16" s="33"/>
      <c r="F16" s="27">
        <f>E16</f>
        <v>0</v>
      </c>
      <c r="G16" s="28">
        <f>F16</f>
        <v>0</v>
      </c>
      <c r="H16" s="21">
        <f t="shared" si="0"/>
        <v>0</v>
      </c>
      <c r="I16" s="26"/>
      <c r="J16" s="27">
        <f>I16</f>
        <v>0</v>
      </c>
      <c r="K16" s="28">
        <f>J16</f>
        <v>0</v>
      </c>
      <c r="L16" s="21">
        <f t="shared" si="1"/>
        <v>0</v>
      </c>
      <c r="M16" s="26"/>
      <c r="N16" s="27">
        <f>M16</f>
        <v>0</v>
      </c>
      <c r="O16" s="28">
        <f>N16</f>
        <v>0</v>
      </c>
      <c r="P16" s="21">
        <f t="shared" si="2"/>
        <v>0</v>
      </c>
      <c r="Q16" s="26">
        <v>1.5</v>
      </c>
      <c r="R16" s="27">
        <f>Q16</f>
        <v>1.5</v>
      </c>
      <c r="S16" s="28">
        <f>R16</f>
        <v>1.5</v>
      </c>
      <c r="T16" s="21">
        <f t="shared" si="3"/>
        <v>1.5</v>
      </c>
      <c r="U16" s="26">
        <v>10</v>
      </c>
      <c r="V16" s="27">
        <f>U16</f>
        <v>10</v>
      </c>
      <c r="W16" s="28">
        <f>V16</f>
        <v>10</v>
      </c>
      <c r="X16" s="21">
        <f t="shared" si="4"/>
        <v>10</v>
      </c>
      <c r="Y16" s="26">
        <v>5</v>
      </c>
      <c r="Z16" s="27">
        <f>Y16</f>
        <v>5</v>
      </c>
      <c r="AA16" s="28">
        <f>Z16</f>
        <v>5</v>
      </c>
      <c r="AB16" s="21">
        <f t="shared" si="5"/>
        <v>5</v>
      </c>
    </row>
    <row r="17" spans="1:28" x14ac:dyDescent="0.25">
      <c r="A17" s="19" t="str">
        <f>Specs!A17</f>
        <v>eCANOPY_TREES_UNDERSTORY_PERCENT_COVER</v>
      </c>
      <c r="B17" s="31">
        <v>0.4</v>
      </c>
      <c r="C17" s="32">
        <v>0.9</v>
      </c>
      <c r="D17" s="33"/>
      <c r="F17" s="27">
        <f>$B17*E17</f>
        <v>0</v>
      </c>
      <c r="G17" s="28">
        <f>$C17*F17</f>
        <v>0</v>
      </c>
      <c r="H17" s="21">
        <f t="shared" si="0"/>
        <v>0</v>
      </c>
      <c r="J17" s="27">
        <f>$B17*I17</f>
        <v>0</v>
      </c>
      <c r="K17" s="28">
        <f>$C17*J17</f>
        <v>0</v>
      </c>
      <c r="L17" s="21">
        <f t="shared" si="1"/>
        <v>0</v>
      </c>
      <c r="N17" s="27">
        <f>$B17*M17</f>
        <v>0</v>
      </c>
      <c r="O17" s="28">
        <f>$C17*N17</f>
        <v>0</v>
      </c>
      <c r="P17" s="21">
        <f t="shared" si="2"/>
        <v>0</v>
      </c>
      <c r="Q17" s="26">
        <v>3</v>
      </c>
      <c r="R17" s="27">
        <f>$B17*Q17</f>
        <v>1.2000000000000002</v>
      </c>
      <c r="S17" s="28">
        <f>$C17*R17</f>
        <v>1.0800000000000003</v>
      </c>
      <c r="T17" s="21">
        <f t="shared" si="3"/>
        <v>1.0800000000000003</v>
      </c>
      <c r="U17" s="26">
        <v>30</v>
      </c>
      <c r="V17" s="27">
        <f>$B17*U17</f>
        <v>12</v>
      </c>
      <c r="W17" s="28">
        <f>$C17*V17</f>
        <v>10.8</v>
      </c>
      <c r="X17" s="21">
        <f t="shared" si="4"/>
        <v>10.8</v>
      </c>
      <c r="Y17" s="26">
        <v>5</v>
      </c>
      <c r="Z17" s="27">
        <f>$B17*Y17</f>
        <v>2</v>
      </c>
      <c r="AA17" s="28">
        <f>$C17*Z17</f>
        <v>1.8</v>
      </c>
      <c r="AB17" s="21">
        <f t="shared" si="5"/>
        <v>1.8</v>
      </c>
    </row>
    <row r="18" spans="1:28" x14ac:dyDescent="0.25">
      <c r="A18" s="19" t="str">
        <f>Specs!A18</f>
        <v>eCANOPY_TREES_UNDERSTORY_STEM_DENSITY</v>
      </c>
      <c r="B18" s="31">
        <v>0.4</v>
      </c>
      <c r="C18" s="32">
        <v>0.9</v>
      </c>
      <c r="D18" s="33"/>
      <c r="F18" s="27">
        <f>$B18*E18</f>
        <v>0</v>
      </c>
      <c r="G18" s="28">
        <f>$C18*F18</f>
        <v>0</v>
      </c>
      <c r="H18" s="21">
        <f t="shared" si="0"/>
        <v>0</v>
      </c>
      <c r="J18" s="27">
        <f>$B18*I18</f>
        <v>0</v>
      </c>
      <c r="K18" s="28">
        <f>$C18*J18</f>
        <v>0</v>
      </c>
      <c r="L18" s="21">
        <f t="shared" si="1"/>
        <v>0</v>
      </c>
      <c r="N18" s="27">
        <f>$B18*M18</f>
        <v>0</v>
      </c>
      <c r="O18" s="28">
        <f>$C18*N18</f>
        <v>0</v>
      </c>
      <c r="P18" s="21">
        <f t="shared" si="2"/>
        <v>0</v>
      </c>
      <c r="Q18" s="26">
        <v>1000</v>
      </c>
      <c r="R18" s="27">
        <f>$B18*Q18</f>
        <v>400</v>
      </c>
      <c r="S18" s="28">
        <f>$C18*R18</f>
        <v>360</v>
      </c>
      <c r="T18" s="21">
        <f t="shared" si="3"/>
        <v>360</v>
      </c>
      <c r="U18" s="26">
        <v>1000</v>
      </c>
      <c r="V18" s="27">
        <f>$B18*U18</f>
        <v>400</v>
      </c>
      <c r="W18" s="28">
        <f>$C18*V18</f>
        <v>360</v>
      </c>
      <c r="X18" s="21">
        <f t="shared" si="4"/>
        <v>360</v>
      </c>
      <c r="Y18" s="26">
        <v>25</v>
      </c>
      <c r="Z18" s="27">
        <f>$B18*Y18</f>
        <v>10</v>
      </c>
      <c r="AA18" s="28">
        <f>$C18*Z18</f>
        <v>9</v>
      </c>
      <c r="AB18" s="21">
        <f t="shared" si="5"/>
        <v>9</v>
      </c>
    </row>
    <row r="19" spans="1:28" x14ac:dyDescent="0.25">
      <c r="A19" s="19" t="str">
        <f>Specs!A19</f>
        <v>eCANOPY_SNAGS_CLASS_1_ALL_OTHERS_DIAMETER</v>
      </c>
      <c r="B19" s="31"/>
      <c r="C19" s="32" t="s">
        <v>121</v>
      </c>
      <c r="D19" s="33">
        <v>0</v>
      </c>
      <c r="F19" s="27">
        <f>E19</f>
        <v>0</v>
      </c>
      <c r="G19" s="28">
        <f>F23</f>
        <v>9.6</v>
      </c>
      <c r="H19" s="21">
        <f t="shared" ref="H19:H26" si="6">$D19*G19</f>
        <v>0</v>
      </c>
      <c r="J19" s="27">
        <f>I19</f>
        <v>0</v>
      </c>
      <c r="K19" s="28">
        <f>J23</f>
        <v>0</v>
      </c>
      <c r="L19" s="21">
        <f t="shared" ref="L19:L26" si="7">$D19*K19</f>
        <v>0</v>
      </c>
      <c r="N19" s="27">
        <f>M19</f>
        <v>0</v>
      </c>
      <c r="O19" s="28">
        <f>N23</f>
        <v>0</v>
      </c>
      <c r="P19" s="21">
        <f t="shared" ref="P19:P26" si="8">$D19*O19</f>
        <v>0</v>
      </c>
      <c r="Q19" s="26">
        <v>3.5</v>
      </c>
      <c r="R19" s="27">
        <f>Q19</f>
        <v>3.5</v>
      </c>
      <c r="S19" s="28">
        <f>R23</f>
        <v>2.9</v>
      </c>
      <c r="T19" s="21">
        <f t="shared" ref="T19:T26" si="9">$D19*S19</f>
        <v>0</v>
      </c>
      <c r="U19" s="26">
        <v>13</v>
      </c>
      <c r="V19" s="27">
        <f>U19</f>
        <v>13</v>
      </c>
      <c r="W19" s="28">
        <f>V23</f>
        <v>9</v>
      </c>
      <c r="X19" s="21">
        <f t="shared" ref="X19:X26" si="10">$D19*W19</f>
        <v>0</v>
      </c>
      <c r="Z19" s="27">
        <f>Y19</f>
        <v>0</v>
      </c>
      <c r="AA19" s="28">
        <f>Z23</f>
        <v>12</v>
      </c>
      <c r="AB19" s="21">
        <f t="shared" ref="AB19:AB26" si="11">$D19*AA19</f>
        <v>0</v>
      </c>
    </row>
    <row r="20" spans="1:28" x14ac:dyDescent="0.25">
      <c r="A20" s="19" t="str">
        <f>Specs!A20</f>
        <v>eCANOPY_SNAGS_CLASS_1_ALL_OTHERS_HEIGHT</v>
      </c>
      <c r="B20" s="31"/>
      <c r="C20" s="32" t="s">
        <v>125</v>
      </c>
      <c r="D20" s="33">
        <v>0</v>
      </c>
      <c r="F20" s="27">
        <f>E20</f>
        <v>0</v>
      </c>
      <c r="G20" s="28">
        <f>F24</f>
        <v>100</v>
      </c>
      <c r="H20" s="21">
        <f t="shared" si="6"/>
        <v>0</v>
      </c>
      <c r="J20" s="27">
        <f>I20</f>
        <v>0</v>
      </c>
      <c r="K20" s="28">
        <f>J24</f>
        <v>0</v>
      </c>
      <c r="L20" s="21">
        <f t="shared" si="7"/>
        <v>0</v>
      </c>
      <c r="N20" s="27">
        <f>M20</f>
        <v>0</v>
      </c>
      <c r="O20" s="28">
        <f>N24</f>
        <v>0</v>
      </c>
      <c r="P20" s="21">
        <f t="shared" si="8"/>
        <v>0</v>
      </c>
      <c r="Q20" s="26">
        <v>25</v>
      </c>
      <c r="R20" s="27">
        <f>Q20</f>
        <v>25</v>
      </c>
      <c r="S20" s="28">
        <f>R24</f>
        <v>25</v>
      </c>
      <c r="T20" s="21">
        <f t="shared" si="9"/>
        <v>0</v>
      </c>
      <c r="U20" s="26">
        <v>55</v>
      </c>
      <c r="V20" s="27">
        <f>U20</f>
        <v>55</v>
      </c>
      <c r="W20" s="28">
        <f>V24</f>
        <v>50</v>
      </c>
      <c r="X20" s="21">
        <f t="shared" si="10"/>
        <v>0</v>
      </c>
      <c r="Z20" s="27">
        <f>Y20</f>
        <v>0</v>
      </c>
      <c r="AA20" s="28">
        <f>Z24</f>
        <v>78</v>
      </c>
      <c r="AB20" s="21">
        <f t="shared" si="11"/>
        <v>0</v>
      </c>
    </row>
    <row r="21" spans="1:28" x14ac:dyDescent="0.25">
      <c r="A21" s="19" t="str">
        <f>Specs!A21</f>
        <v>eCANOPY_SNAGS_CLASS_1_ALL_OTHERS_STEM_DENSITY</v>
      </c>
      <c r="B21" s="31"/>
      <c r="C21" s="32" t="s">
        <v>127</v>
      </c>
      <c r="D21" s="33">
        <v>0</v>
      </c>
      <c r="F21" s="27">
        <f>E21</f>
        <v>0</v>
      </c>
      <c r="G21" s="28">
        <f>F26</f>
        <v>4.8000000000000007</v>
      </c>
      <c r="H21" s="21">
        <f t="shared" si="6"/>
        <v>0</v>
      </c>
      <c r="J21" s="27">
        <f>I21</f>
        <v>0</v>
      </c>
      <c r="K21" s="28">
        <f>J26</f>
        <v>0</v>
      </c>
      <c r="L21" s="21">
        <f t="shared" si="7"/>
        <v>0</v>
      </c>
      <c r="N21" s="27">
        <f>M21</f>
        <v>0</v>
      </c>
      <c r="O21" s="28">
        <f>N26</f>
        <v>0</v>
      </c>
      <c r="P21" s="21">
        <f t="shared" si="8"/>
        <v>0</v>
      </c>
      <c r="Q21" s="26">
        <v>100</v>
      </c>
      <c r="R21" s="27">
        <f>Q21</f>
        <v>100</v>
      </c>
      <c r="S21" s="28">
        <f>R26</f>
        <v>1400</v>
      </c>
      <c r="T21" s="21">
        <f t="shared" si="9"/>
        <v>0</v>
      </c>
      <c r="U21" s="26">
        <v>5</v>
      </c>
      <c r="V21" s="27">
        <f>U21</f>
        <v>5</v>
      </c>
      <c r="W21" s="28">
        <f>V26</f>
        <v>83</v>
      </c>
      <c r="X21" s="21">
        <f t="shared" si="10"/>
        <v>0</v>
      </c>
      <c r="Z21" s="27">
        <f>Y21</f>
        <v>0</v>
      </c>
      <c r="AA21" s="28">
        <f>Z26</f>
        <v>40</v>
      </c>
      <c r="AB21" s="21">
        <f t="shared" si="11"/>
        <v>0</v>
      </c>
    </row>
    <row r="22" spans="1:28" x14ac:dyDescent="0.25">
      <c r="A22" s="19" t="str">
        <f>Specs!A22</f>
        <v>eCANOPY_SNAGS_CLASS_1_CONIFERS_WITH_FOLIAGE_HEIGHT_TO_CROWN_BASE</v>
      </c>
      <c r="B22" s="31" t="s">
        <v>129</v>
      </c>
      <c r="C22" s="32" t="s">
        <v>129</v>
      </c>
      <c r="D22" s="33">
        <v>0</v>
      </c>
      <c r="F22" s="27">
        <f>IF(E22=0,E5,E22)</f>
        <v>20</v>
      </c>
      <c r="G22" s="28">
        <f>IF(F22=0,F5,F22)</f>
        <v>20</v>
      </c>
      <c r="H22" s="21">
        <f t="shared" si="6"/>
        <v>0</v>
      </c>
      <c r="J22" s="27">
        <f>IF(I22=0,I5,I22)</f>
        <v>0</v>
      </c>
      <c r="K22" s="28">
        <f>IF(J22=0,J5,J22)</f>
        <v>0</v>
      </c>
      <c r="L22" s="21">
        <f t="shared" si="7"/>
        <v>0</v>
      </c>
      <c r="N22" s="27">
        <f>IF(M22=0,M5,M22)</f>
        <v>0</v>
      </c>
      <c r="O22" s="28">
        <f>IF(N22=0,N5,N22)</f>
        <v>0</v>
      </c>
      <c r="P22" s="21">
        <f t="shared" si="8"/>
        <v>0</v>
      </c>
      <c r="R22" s="27">
        <f>IF(Q22=0,Q5,Q22)</f>
        <v>4</v>
      </c>
      <c r="S22" s="28">
        <f>IF(R22=0,R5,R22)</f>
        <v>4</v>
      </c>
      <c r="T22" s="21">
        <f t="shared" si="9"/>
        <v>0</v>
      </c>
      <c r="U22" s="26">
        <v>33.35</v>
      </c>
      <c r="V22" s="27">
        <f>IF(U22=0,U5,U22)</f>
        <v>33.35</v>
      </c>
      <c r="W22" s="28">
        <f>IF(V22=0,V5,V22)</f>
        <v>33.35</v>
      </c>
      <c r="X22" s="21">
        <f t="shared" si="10"/>
        <v>0</v>
      </c>
      <c r="Z22" s="27">
        <f>IF(Y22=0,Y5,Y22)</f>
        <v>55</v>
      </c>
      <c r="AA22" s="28">
        <f>IF(Z22=0,Z5,Z22)</f>
        <v>55</v>
      </c>
      <c r="AB22" s="21">
        <f t="shared" si="11"/>
        <v>0</v>
      </c>
    </row>
    <row r="23" spans="1:28" x14ac:dyDescent="0.25">
      <c r="A23" s="19" t="str">
        <f>Specs!A23</f>
        <v>eCANOPY_SNAGS_CLASS_1_CONIFERS_WITH_FOLIAGE_DIAMETER</v>
      </c>
      <c r="B23" s="31" t="s">
        <v>132</v>
      </c>
      <c r="C23" s="32" t="s">
        <v>132</v>
      </c>
      <c r="D23" s="33">
        <v>0</v>
      </c>
      <c r="F23" s="27">
        <f>IF(E23=0,E4,E23)</f>
        <v>9.6</v>
      </c>
      <c r="G23" s="28">
        <f>IF(F23=0,F4,F23)</f>
        <v>9.6</v>
      </c>
      <c r="H23" s="21">
        <f t="shared" si="6"/>
        <v>0</v>
      </c>
      <c r="J23" s="27">
        <f>IF(I23=0,I4,I23)</f>
        <v>0</v>
      </c>
      <c r="K23" s="28">
        <f>IF(J23=0,J4,J23)</f>
        <v>0</v>
      </c>
      <c r="L23" s="21">
        <f t="shared" si="7"/>
        <v>0</v>
      </c>
      <c r="N23" s="27">
        <f>IF(M23=0,M4,M23)</f>
        <v>0</v>
      </c>
      <c r="O23" s="28">
        <f>IF(N23=0,N4,N23)</f>
        <v>0</v>
      </c>
      <c r="P23" s="21">
        <f t="shared" si="8"/>
        <v>0</v>
      </c>
      <c r="R23" s="27">
        <f>IF(Q23=0,Q4,Q23)</f>
        <v>2.9</v>
      </c>
      <c r="S23" s="28">
        <f>IF(R23=0,R4,R23)</f>
        <v>2.9</v>
      </c>
      <c r="T23" s="21">
        <f t="shared" si="9"/>
        <v>0</v>
      </c>
      <c r="U23" s="26">
        <v>9</v>
      </c>
      <c r="V23" s="27">
        <f>IF(U23=0,U4,U23)</f>
        <v>9</v>
      </c>
      <c r="W23" s="28">
        <f>IF(V23=0,V4,V23)</f>
        <v>9</v>
      </c>
      <c r="X23" s="21">
        <f t="shared" si="10"/>
        <v>0</v>
      </c>
      <c r="Z23" s="27">
        <f>IF(Y23=0,Y4,Y23)</f>
        <v>12</v>
      </c>
      <c r="AA23" s="28">
        <f>IF(Z23=0,Z4,Z23)</f>
        <v>12</v>
      </c>
      <c r="AB23" s="21">
        <f t="shared" si="11"/>
        <v>0</v>
      </c>
    </row>
    <row r="24" spans="1:28" x14ac:dyDescent="0.25">
      <c r="A24" s="19" t="str">
        <f>Specs!A24</f>
        <v>eCANOPY_SNAGS_CLASS_1_CONIFERS_WITH_FOLIAGE_HEIGHT</v>
      </c>
      <c r="B24" s="31" t="s">
        <v>135</v>
      </c>
      <c r="C24" s="32" t="s">
        <v>135</v>
      </c>
      <c r="D24" s="33">
        <v>0</v>
      </c>
      <c r="F24" s="27">
        <f>IF(E24=0,E6,E24)</f>
        <v>100</v>
      </c>
      <c r="G24" s="28">
        <f>IF(F24=0,F6,F24)</f>
        <v>100</v>
      </c>
      <c r="H24" s="21">
        <f t="shared" si="6"/>
        <v>0</v>
      </c>
      <c r="J24" s="27">
        <f>IF(I24=0,I6,I24)</f>
        <v>0</v>
      </c>
      <c r="K24" s="28">
        <f>IF(J24=0,J6,J24)</f>
        <v>0</v>
      </c>
      <c r="L24" s="21">
        <f t="shared" si="7"/>
        <v>0</v>
      </c>
      <c r="N24" s="27">
        <f>IF(M24=0,M6,M24)</f>
        <v>0</v>
      </c>
      <c r="O24" s="28">
        <f>IF(N24=0,N6,N24)</f>
        <v>0</v>
      </c>
      <c r="P24" s="21">
        <f t="shared" si="8"/>
        <v>0</v>
      </c>
      <c r="R24" s="27">
        <f>IF(Q24=0,Q6,Q24)</f>
        <v>25</v>
      </c>
      <c r="S24" s="28">
        <f>IF(R24=0,R6,R24)</f>
        <v>25</v>
      </c>
      <c r="T24" s="21">
        <f t="shared" si="9"/>
        <v>0</v>
      </c>
      <c r="U24" s="26">
        <v>50</v>
      </c>
      <c r="V24" s="27">
        <f>IF(U24=0,U6,U24)</f>
        <v>50</v>
      </c>
      <c r="W24" s="28">
        <f>IF(V24=0,V6,V24)</f>
        <v>50</v>
      </c>
      <c r="X24" s="21">
        <f t="shared" si="10"/>
        <v>0</v>
      </c>
      <c r="Z24" s="27">
        <f>IF(Y24=0,Y6,Y24)</f>
        <v>78</v>
      </c>
      <c r="AA24" s="28">
        <f>IF(Z24=0,Z6,Z24)</f>
        <v>78</v>
      </c>
      <c r="AB24" s="21">
        <f t="shared" si="11"/>
        <v>0</v>
      </c>
    </row>
    <row r="25" spans="1:28" x14ac:dyDescent="0.25">
      <c r="A25" s="19" t="str">
        <f>Specs!A25</f>
        <v>eCANOPY_SNAGS_CLASS_1_CONIFERS_WITH_FOLIAGE_PERCENT_COVER</v>
      </c>
      <c r="B25" s="31" t="s">
        <v>138</v>
      </c>
      <c r="C25" s="32" t="s">
        <v>137</v>
      </c>
      <c r="D25" s="33">
        <v>0</v>
      </c>
      <c r="F25" s="27">
        <f>E25+(E3*0.4)</f>
        <v>16</v>
      </c>
      <c r="G25" s="28">
        <f>F25+(F3*0.1)</f>
        <v>18.399999999999999</v>
      </c>
      <c r="H25" s="21">
        <f t="shared" si="6"/>
        <v>0</v>
      </c>
      <c r="J25" s="27">
        <f>I25+(I3*0.4)</f>
        <v>0</v>
      </c>
      <c r="K25" s="28">
        <f>J25+(J3*0.1)</f>
        <v>0</v>
      </c>
      <c r="L25" s="21">
        <f t="shared" si="7"/>
        <v>0</v>
      </c>
      <c r="N25" s="27">
        <f>M25+(M3*0.4)</f>
        <v>0</v>
      </c>
      <c r="O25" s="28">
        <f>N25+(N3*0.1)</f>
        <v>0</v>
      </c>
      <c r="P25" s="21">
        <f t="shared" si="8"/>
        <v>0</v>
      </c>
      <c r="R25" s="27">
        <f>Q25+(Q3*0.4)</f>
        <v>32</v>
      </c>
      <c r="S25" s="28">
        <f>R25+(R3*0.1)</f>
        <v>36.799999999999997</v>
      </c>
      <c r="T25" s="21">
        <f t="shared" si="9"/>
        <v>0</v>
      </c>
      <c r="U25" s="26">
        <v>0.5071</v>
      </c>
      <c r="V25" s="27">
        <f>U25+(U3*0.4)</f>
        <v>34.507100000000001</v>
      </c>
      <c r="W25" s="28">
        <f>V25+(V3*0.1)</f>
        <v>39.607100000000003</v>
      </c>
      <c r="X25" s="21">
        <f t="shared" si="10"/>
        <v>0</v>
      </c>
      <c r="Z25" s="27">
        <f>Y25+(Y3*0.4)</f>
        <v>24</v>
      </c>
      <c r="AA25" s="28">
        <f>Z25+(Z3*0.1)</f>
        <v>27.6</v>
      </c>
      <c r="AB25" s="21">
        <f t="shared" si="11"/>
        <v>0</v>
      </c>
    </row>
    <row r="26" spans="1:28" x14ac:dyDescent="0.25">
      <c r="A26" s="19" t="str">
        <f>Specs!A26</f>
        <v>eCANOPY_SNAGS_CLASS_1_CONIFERS_WITH_FOLIAGE_STEM_DENSITY</v>
      </c>
      <c r="B26" s="31" t="s">
        <v>142</v>
      </c>
      <c r="C26" s="32" t="s">
        <v>141</v>
      </c>
      <c r="D26" s="33">
        <v>0</v>
      </c>
      <c r="F26" s="27">
        <f>E26+((0.4*E8)+(0.4*E13))</f>
        <v>4.8000000000000007</v>
      </c>
      <c r="G26" s="28">
        <f>F26+((0.1*F8)+(0.1*F13))</f>
        <v>5.5200000000000005</v>
      </c>
      <c r="H26" s="21">
        <f t="shared" si="6"/>
        <v>0</v>
      </c>
      <c r="J26" s="27">
        <f>I26+((0.4*I8)+(0.4*I13))</f>
        <v>0</v>
      </c>
      <c r="K26" s="28">
        <f>J26+((0.1*J8)+(0.1*J13))</f>
        <v>0</v>
      </c>
      <c r="L26" s="21">
        <f t="shared" si="7"/>
        <v>0</v>
      </c>
      <c r="N26" s="27">
        <f>M26+((0.4*M8)+(0.4*M13))</f>
        <v>0</v>
      </c>
      <c r="O26" s="28">
        <f>N26+((0.1*N8)+(0.1*N13))</f>
        <v>0</v>
      </c>
      <c r="P26" s="21">
        <f t="shared" si="8"/>
        <v>0</v>
      </c>
      <c r="R26" s="27">
        <f>Q26+((0.4*Q8)+(0.4*Q13))</f>
        <v>1400</v>
      </c>
      <c r="S26" s="28">
        <f>R26+((0.1*R8)+(0.1*R13))</f>
        <v>1610</v>
      </c>
      <c r="T26" s="21">
        <f t="shared" si="9"/>
        <v>0</v>
      </c>
      <c r="U26" s="26">
        <v>5</v>
      </c>
      <c r="V26" s="27">
        <f>U26+((0.4*U8)+(0.4*U13))</f>
        <v>83</v>
      </c>
      <c r="W26" s="28">
        <f>V26+((0.1*V8)+(0.1*V13))</f>
        <v>94.7</v>
      </c>
      <c r="X26" s="21">
        <f t="shared" si="10"/>
        <v>0</v>
      </c>
      <c r="Z26" s="27">
        <f>Y26+((0.4*Y8)+(0.4*Y13))</f>
        <v>40</v>
      </c>
      <c r="AA26" s="28">
        <f>Z26+((0.1*Z8)+(0.1*Z13))</f>
        <v>46</v>
      </c>
      <c r="AB26" s="21">
        <f t="shared" si="11"/>
        <v>0</v>
      </c>
    </row>
    <row r="27" spans="1:28" x14ac:dyDescent="0.25">
      <c r="A27" s="19" t="str">
        <f>Specs!A27</f>
        <v>eCANOPY_SNAGS_CLASS_2_DIAMETER</v>
      </c>
      <c r="B27" s="31"/>
      <c r="C27" s="32" t="s">
        <v>145</v>
      </c>
      <c r="D27" s="33" t="s">
        <v>145</v>
      </c>
      <c r="F27" s="27">
        <f t="shared" ref="F27:F34" si="12">E27</f>
        <v>0</v>
      </c>
      <c r="G27" s="28">
        <f t="shared" ref="G27:H29" si="13">F19</f>
        <v>0</v>
      </c>
      <c r="H27" s="21">
        <f t="shared" si="13"/>
        <v>9.6</v>
      </c>
      <c r="J27" s="27">
        <f t="shared" ref="J27:J34" si="14">I27</f>
        <v>0</v>
      </c>
      <c r="K27" s="28">
        <f t="shared" ref="K27:L29" si="15">J19</f>
        <v>0</v>
      </c>
      <c r="L27" s="21">
        <f t="shared" si="15"/>
        <v>0</v>
      </c>
      <c r="N27" s="27">
        <f t="shared" ref="N27:N34" si="16">M27</f>
        <v>0</v>
      </c>
      <c r="O27" s="28">
        <f t="shared" ref="O27:P29" si="17">N19</f>
        <v>0</v>
      </c>
      <c r="P27" s="21">
        <f t="shared" si="17"/>
        <v>0</v>
      </c>
      <c r="Q27" s="26">
        <v>3.5</v>
      </c>
      <c r="R27" s="27">
        <f t="shared" ref="R27:R34" si="18">Q27</f>
        <v>3.5</v>
      </c>
      <c r="S27" s="28">
        <f t="shared" ref="S27:T29" si="19">R19</f>
        <v>3.5</v>
      </c>
      <c r="T27" s="21">
        <f t="shared" si="19"/>
        <v>2.9</v>
      </c>
      <c r="U27" s="26">
        <v>11</v>
      </c>
      <c r="V27" s="27">
        <f t="shared" ref="V27:V34" si="20">U27</f>
        <v>11</v>
      </c>
      <c r="W27" s="28">
        <f t="shared" ref="W27:X29" si="21">V19</f>
        <v>13</v>
      </c>
      <c r="X27" s="21">
        <f t="shared" si="21"/>
        <v>9</v>
      </c>
      <c r="Y27" s="26">
        <v>12</v>
      </c>
      <c r="Z27" s="27">
        <f t="shared" ref="Z27:Z34" si="22">Y27</f>
        <v>12</v>
      </c>
      <c r="AA27" s="28">
        <f t="shared" ref="AA27:AB29" si="23">Z19</f>
        <v>0</v>
      </c>
      <c r="AB27" s="21">
        <f t="shared" si="23"/>
        <v>12</v>
      </c>
    </row>
    <row r="28" spans="1:28" x14ac:dyDescent="0.25">
      <c r="A28" s="19" t="str">
        <f>Specs!A28</f>
        <v>eCANOPY_SNAGS_CLASS_2_HEIGHT</v>
      </c>
      <c r="B28" s="31"/>
      <c r="C28" s="32" t="s">
        <v>148</v>
      </c>
      <c r="D28" s="33" t="s">
        <v>148</v>
      </c>
      <c r="F28" s="27">
        <f t="shared" si="12"/>
        <v>0</v>
      </c>
      <c r="G28" s="28">
        <f t="shared" si="13"/>
        <v>0</v>
      </c>
      <c r="H28" s="21">
        <f t="shared" si="13"/>
        <v>100</v>
      </c>
      <c r="J28" s="27">
        <f t="shared" si="14"/>
        <v>0</v>
      </c>
      <c r="K28" s="28">
        <f t="shared" si="15"/>
        <v>0</v>
      </c>
      <c r="L28" s="21">
        <f t="shared" si="15"/>
        <v>0</v>
      </c>
      <c r="N28" s="27">
        <f t="shared" si="16"/>
        <v>0</v>
      </c>
      <c r="O28" s="28">
        <f t="shared" si="17"/>
        <v>0</v>
      </c>
      <c r="P28" s="21">
        <f t="shared" si="17"/>
        <v>0</v>
      </c>
      <c r="Q28" s="26">
        <v>20</v>
      </c>
      <c r="R28" s="27">
        <f t="shared" si="18"/>
        <v>20</v>
      </c>
      <c r="S28" s="28">
        <f t="shared" si="19"/>
        <v>25</v>
      </c>
      <c r="T28" s="21">
        <f t="shared" si="19"/>
        <v>25</v>
      </c>
      <c r="U28" s="26">
        <v>50</v>
      </c>
      <c r="V28" s="27">
        <f t="shared" si="20"/>
        <v>50</v>
      </c>
      <c r="W28" s="28">
        <f t="shared" si="21"/>
        <v>55</v>
      </c>
      <c r="X28" s="21">
        <f t="shared" si="21"/>
        <v>50</v>
      </c>
      <c r="Y28" s="26">
        <v>70</v>
      </c>
      <c r="Z28" s="27">
        <f t="shared" si="22"/>
        <v>70</v>
      </c>
      <c r="AA28" s="28">
        <f t="shared" si="23"/>
        <v>0</v>
      </c>
      <c r="AB28" s="21">
        <f t="shared" si="23"/>
        <v>78</v>
      </c>
    </row>
    <row r="29" spans="1:28" x14ac:dyDescent="0.25">
      <c r="A29" s="19" t="str">
        <f>Specs!A29</f>
        <v>eCANOPY_SNAGS_CLASS_2_STEM_DENSITY</v>
      </c>
      <c r="B29" s="31"/>
      <c r="C29" s="32" t="s">
        <v>150</v>
      </c>
      <c r="D29" s="33" t="s">
        <v>150</v>
      </c>
      <c r="F29" s="27">
        <f t="shared" si="12"/>
        <v>0</v>
      </c>
      <c r="G29" s="28">
        <f t="shared" si="13"/>
        <v>0</v>
      </c>
      <c r="H29" s="21">
        <f t="shared" si="13"/>
        <v>4.8000000000000007</v>
      </c>
      <c r="J29" s="27">
        <f t="shared" si="14"/>
        <v>0</v>
      </c>
      <c r="K29" s="28">
        <f t="shared" si="15"/>
        <v>0</v>
      </c>
      <c r="L29" s="21">
        <f t="shared" si="15"/>
        <v>0</v>
      </c>
      <c r="N29" s="27">
        <f t="shared" si="16"/>
        <v>0</v>
      </c>
      <c r="O29" s="28">
        <f t="shared" si="17"/>
        <v>0</v>
      </c>
      <c r="P29" s="21">
        <f t="shared" si="17"/>
        <v>0</v>
      </c>
      <c r="Q29" s="26">
        <v>150</v>
      </c>
      <c r="R29" s="27">
        <f t="shared" si="18"/>
        <v>150</v>
      </c>
      <c r="S29" s="28">
        <f t="shared" si="19"/>
        <v>100</v>
      </c>
      <c r="T29" s="21">
        <f t="shared" si="19"/>
        <v>1400</v>
      </c>
      <c r="U29" s="26">
        <v>10</v>
      </c>
      <c r="V29" s="27">
        <f t="shared" si="20"/>
        <v>10</v>
      </c>
      <c r="W29" s="28">
        <f t="shared" si="21"/>
        <v>5</v>
      </c>
      <c r="X29" s="21">
        <f t="shared" si="21"/>
        <v>83</v>
      </c>
      <c r="Y29" s="26">
        <v>3</v>
      </c>
      <c r="Z29" s="27">
        <f t="shared" si="22"/>
        <v>3</v>
      </c>
      <c r="AA29" s="28">
        <f t="shared" si="23"/>
        <v>0</v>
      </c>
      <c r="AB29" s="21">
        <f t="shared" si="23"/>
        <v>40</v>
      </c>
    </row>
    <row r="30" spans="1:28" x14ac:dyDescent="0.25">
      <c r="A30" s="19" t="str">
        <f>Specs!A30</f>
        <v>eCANOPY_SNAGS_CLASS_3_DIAMETER</v>
      </c>
      <c r="B30" s="31"/>
      <c r="C30" s="32" t="s">
        <v>152</v>
      </c>
      <c r="D30" s="33" t="s">
        <v>152</v>
      </c>
      <c r="E30" s="26">
        <v>9</v>
      </c>
      <c r="F30" s="27">
        <f t="shared" si="12"/>
        <v>9</v>
      </c>
      <c r="G30" s="28">
        <f t="shared" ref="G30:H32" si="24">F27</f>
        <v>0</v>
      </c>
      <c r="H30" s="21">
        <f t="shared" si="24"/>
        <v>0</v>
      </c>
      <c r="J30" s="27">
        <f t="shared" si="14"/>
        <v>0</v>
      </c>
      <c r="K30" s="28">
        <f t="shared" ref="K30:L32" si="25">J27</f>
        <v>0</v>
      </c>
      <c r="L30" s="21">
        <f t="shared" si="25"/>
        <v>0</v>
      </c>
      <c r="N30" s="27">
        <f t="shared" si="16"/>
        <v>0</v>
      </c>
      <c r="O30" s="28">
        <f t="shared" ref="O30:P32" si="26">N27</f>
        <v>0</v>
      </c>
      <c r="P30" s="21">
        <f t="shared" si="26"/>
        <v>0</v>
      </c>
      <c r="Q30" s="26">
        <v>3.5</v>
      </c>
      <c r="R30" s="27">
        <f t="shared" si="18"/>
        <v>3.5</v>
      </c>
      <c r="S30" s="28">
        <f t="shared" ref="S30:T32" si="27">R27</f>
        <v>3.5</v>
      </c>
      <c r="T30" s="21">
        <f t="shared" si="27"/>
        <v>3.5</v>
      </c>
      <c r="U30" s="26">
        <v>11</v>
      </c>
      <c r="V30" s="27">
        <f t="shared" si="20"/>
        <v>11</v>
      </c>
      <c r="W30" s="28">
        <f t="shared" ref="W30:X32" si="28">V27</f>
        <v>11</v>
      </c>
      <c r="X30" s="21">
        <f t="shared" si="28"/>
        <v>13</v>
      </c>
      <c r="Y30" s="26">
        <v>10</v>
      </c>
      <c r="Z30" s="27">
        <f t="shared" si="22"/>
        <v>10</v>
      </c>
      <c r="AA30" s="28">
        <f t="shared" ref="AA30:AB32" si="29">Z27</f>
        <v>12</v>
      </c>
      <c r="AB30" s="21">
        <f t="shared" si="29"/>
        <v>0</v>
      </c>
    </row>
    <row r="31" spans="1:28" x14ac:dyDescent="0.25">
      <c r="A31" s="19" t="str">
        <f>Specs!A31</f>
        <v>eCANOPY_SNAGS_CLASS_3_HEIGHT</v>
      </c>
      <c r="B31" s="31"/>
      <c r="C31" s="32" t="s">
        <v>155</v>
      </c>
      <c r="D31" s="33" t="s">
        <v>155</v>
      </c>
      <c r="E31" s="26">
        <v>60</v>
      </c>
      <c r="F31" s="27">
        <f t="shared" si="12"/>
        <v>60</v>
      </c>
      <c r="G31" s="28">
        <f t="shared" si="24"/>
        <v>0</v>
      </c>
      <c r="H31" s="21">
        <f t="shared" si="24"/>
        <v>0</v>
      </c>
      <c r="J31" s="27">
        <f t="shared" si="14"/>
        <v>0</v>
      </c>
      <c r="K31" s="28">
        <f t="shared" si="25"/>
        <v>0</v>
      </c>
      <c r="L31" s="21">
        <f t="shared" si="25"/>
        <v>0</v>
      </c>
      <c r="N31" s="27">
        <f t="shared" si="16"/>
        <v>0</v>
      </c>
      <c r="O31" s="28">
        <f t="shared" si="26"/>
        <v>0</v>
      </c>
      <c r="P31" s="21">
        <f t="shared" si="26"/>
        <v>0</v>
      </c>
      <c r="Q31" s="26">
        <v>15</v>
      </c>
      <c r="R31" s="27">
        <f t="shared" si="18"/>
        <v>15</v>
      </c>
      <c r="S31" s="28">
        <f t="shared" si="27"/>
        <v>20</v>
      </c>
      <c r="T31" s="21">
        <f t="shared" si="27"/>
        <v>25</v>
      </c>
      <c r="U31" s="26">
        <v>40</v>
      </c>
      <c r="V31" s="27">
        <f t="shared" si="20"/>
        <v>40</v>
      </c>
      <c r="W31" s="28">
        <f t="shared" si="28"/>
        <v>50</v>
      </c>
      <c r="X31" s="21">
        <f t="shared" si="28"/>
        <v>55</v>
      </c>
      <c r="Y31" s="26">
        <v>60</v>
      </c>
      <c r="Z31" s="27">
        <f t="shared" si="22"/>
        <v>60</v>
      </c>
      <c r="AA31" s="28">
        <f t="shared" si="29"/>
        <v>70</v>
      </c>
      <c r="AB31" s="21">
        <f t="shared" si="29"/>
        <v>0</v>
      </c>
    </row>
    <row r="32" spans="1:28" x14ac:dyDescent="0.25">
      <c r="A32" s="19" t="str">
        <f>Specs!A32</f>
        <v>eCANOPY_SNAGS_CLASS_3_STEM_DENSITY</v>
      </c>
      <c r="B32" s="31"/>
      <c r="C32" s="32" t="s">
        <v>157</v>
      </c>
      <c r="D32" s="33" t="s">
        <v>157</v>
      </c>
      <c r="E32" s="26">
        <v>3</v>
      </c>
      <c r="F32" s="27">
        <f t="shared" si="12"/>
        <v>3</v>
      </c>
      <c r="G32" s="28">
        <f t="shared" si="24"/>
        <v>0</v>
      </c>
      <c r="H32" s="21">
        <f t="shared" si="24"/>
        <v>0</v>
      </c>
      <c r="J32" s="27">
        <f t="shared" si="14"/>
        <v>0</v>
      </c>
      <c r="K32" s="28">
        <f t="shared" si="25"/>
        <v>0</v>
      </c>
      <c r="L32" s="21">
        <f t="shared" si="25"/>
        <v>0</v>
      </c>
      <c r="N32" s="27">
        <f t="shared" si="16"/>
        <v>0</v>
      </c>
      <c r="O32" s="28">
        <f t="shared" si="26"/>
        <v>0</v>
      </c>
      <c r="P32" s="21">
        <f t="shared" si="26"/>
        <v>0</v>
      </c>
      <c r="Q32" s="26">
        <v>150</v>
      </c>
      <c r="R32" s="27">
        <f t="shared" si="18"/>
        <v>150</v>
      </c>
      <c r="S32" s="28">
        <f t="shared" si="27"/>
        <v>150</v>
      </c>
      <c r="T32" s="21">
        <f t="shared" si="27"/>
        <v>100</v>
      </c>
      <c r="U32" s="26">
        <v>5</v>
      </c>
      <c r="V32" s="27">
        <f t="shared" si="20"/>
        <v>5</v>
      </c>
      <c r="W32" s="28">
        <f t="shared" si="28"/>
        <v>10</v>
      </c>
      <c r="X32" s="21">
        <f t="shared" si="28"/>
        <v>5</v>
      </c>
      <c r="Y32" s="26">
        <v>3</v>
      </c>
      <c r="Z32" s="27">
        <f t="shared" si="22"/>
        <v>3</v>
      </c>
      <c r="AA32" s="28">
        <f t="shared" si="29"/>
        <v>3</v>
      </c>
      <c r="AB32" s="21">
        <f t="shared" si="29"/>
        <v>0</v>
      </c>
    </row>
    <row r="33" spans="1:28" x14ac:dyDescent="0.25">
      <c r="A33" s="19" t="str">
        <f>Specs!A33</f>
        <v>eCANOPY_LADDER_FUELS_MAXIMUM_HEIGHT</v>
      </c>
      <c r="B33" s="31"/>
      <c r="C33" s="32"/>
      <c r="D33" s="33"/>
      <c r="F33" s="27">
        <f t="shared" si="12"/>
        <v>0</v>
      </c>
      <c r="G33" s="28">
        <f>F33</f>
        <v>0</v>
      </c>
      <c r="H33" s="21">
        <f>G33</f>
        <v>0</v>
      </c>
      <c r="J33" s="27">
        <f t="shared" si="14"/>
        <v>0</v>
      </c>
      <c r="K33" s="28">
        <f>J33</f>
        <v>0</v>
      </c>
      <c r="L33" s="21">
        <f>K33</f>
        <v>0</v>
      </c>
      <c r="N33" s="27">
        <f t="shared" si="16"/>
        <v>0</v>
      </c>
      <c r="O33" s="28">
        <f>N33</f>
        <v>0</v>
      </c>
      <c r="P33" s="21">
        <f>O33</f>
        <v>0</v>
      </c>
      <c r="Q33" s="26">
        <v>4</v>
      </c>
      <c r="R33" s="27">
        <f t="shared" si="18"/>
        <v>4</v>
      </c>
      <c r="S33" s="28">
        <f>R33</f>
        <v>4</v>
      </c>
      <c r="T33" s="21">
        <f>S33</f>
        <v>4</v>
      </c>
      <c r="U33" s="26">
        <v>15</v>
      </c>
      <c r="V33" s="27">
        <f t="shared" si="20"/>
        <v>15</v>
      </c>
      <c r="W33" s="28">
        <f>V33</f>
        <v>15</v>
      </c>
      <c r="X33" s="21">
        <f>W33</f>
        <v>15</v>
      </c>
      <c r="Z33" s="27">
        <f t="shared" si="22"/>
        <v>0</v>
      </c>
      <c r="AA33" s="28">
        <f>Z33</f>
        <v>0</v>
      </c>
      <c r="AB33" s="21">
        <f>AA33</f>
        <v>0</v>
      </c>
    </row>
    <row r="34" spans="1:28" x14ac:dyDescent="0.25">
      <c r="A34" s="19" t="str">
        <f>Specs!A34</f>
        <v>eCANOPY_LADDER_FUELS_MINIMUM_HEIGHT</v>
      </c>
      <c r="B34" s="31"/>
      <c r="C34" s="32"/>
      <c r="D34" s="33"/>
      <c r="F34" s="27">
        <f t="shared" si="12"/>
        <v>0</v>
      </c>
      <c r="G34" s="28">
        <f>F34</f>
        <v>0</v>
      </c>
      <c r="H34" s="21">
        <f>G34</f>
        <v>0</v>
      </c>
      <c r="J34" s="27">
        <f t="shared" si="14"/>
        <v>0</v>
      </c>
      <c r="K34" s="28">
        <f>J34</f>
        <v>0</v>
      </c>
      <c r="L34" s="21">
        <f>K34</f>
        <v>0</v>
      </c>
      <c r="N34" s="27">
        <f t="shared" si="16"/>
        <v>0</v>
      </c>
      <c r="O34" s="28">
        <f>N34</f>
        <v>0</v>
      </c>
      <c r="P34" s="21">
        <f>O34</f>
        <v>0</v>
      </c>
      <c r="Q34" s="26">
        <v>0</v>
      </c>
      <c r="R34" s="27">
        <f t="shared" si="18"/>
        <v>0</v>
      </c>
      <c r="S34" s="28">
        <f>R34</f>
        <v>0</v>
      </c>
      <c r="T34" s="21">
        <f>S34</f>
        <v>0</v>
      </c>
      <c r="U34" s="26">
        <v>5</v>
      </c>
      <c r="V34" s="27">
        <f t="shared" si="20"/>
        <v>5</v>
      </c>
      <c r="W34" s="28">
        <f>V34</f>
        <v>5</v>
      </c>
      <c r="X34" s="21">
        <f>W34</f>
        <v>5</v>
      </c>
      <c r="Z34" s="27">
        <f t="shared" si="22"/>
        <v>0</v>
      </c>
      <c r="AA34" s="28">
        <f>Z34</f>
        <v>0</v>
      </c>
      <c r="AB34" s="21">
        <f>AA34</f>
        <v>0</v>
      </c>
    </row>
    <row r="35" spans="1:28" x14ac:dyDescent="0.25">
      <c r="A35" s="19" t="str">
        <f>Specs!A35</f>
        <v>eSHRUBS_PRIMARY_LAYER_HEIGHT</v>
      </c>
      <c r="B35" s="31">
        <v>0.25</v>
      </c>
      <c r="C35" s="32">
        <v>1.5</v>
      </c>
      <c r="D35" s="34">
        <f t="shared" ref="D35:D40" si="30">1 / (0.25*1.5)</f>
        <v>2.6666666666666665</v>
      </c>
      <c r="E35" s="26">
        <v>2.2000000000000002</v>
      </c>
      <c r="F35" s="27">
        <f t="shared" ref="F35:F59" si="31">$B35*E35</f>
        <v>0.55000000000000004</v>
      </c>
      <c r="G35" s="28">
        <f t="shared" ref="G35:G53" si="32">$C35*F35</f>
        <v>0.82500000000000007</v>
      </c>
      <c r="H35" s="35">
        <f t="shared" ref="H35:H40" si="33">$D35*G35</f>
        <v>2.2000000000000002</v>
      </c>
      <c r="I35" s="26">
        <v>5</v>
      </c>
      <c r="J35" s="27">
        <f t="shared" ref="J35:J59" si="34">$B35*I35</f>
        <v>1.25</v>
      </c>
      <c r="K35" s="28">
        <f t="shared" ref="K35:K53" si="35">$C35*J35</f>
        <v>1.875</v>
      </c>
      <c r="L35" s="35">
        <f t="shared" ref="L35:L40" si="36">$D35*K35</f>
        <v>5</v>
      </c>
      <c r="M35" s="26">
        <v>3</v>
      </c>
      <c r="N35" s="27">
        <f t="shared" ref="N35:N59" si="37">$B35*M35</f>
        <v>0.75</v>
      </c>
      <c r="O35" s="28">
        <f t="shared" ref="O35:O53" si="38">$C35*N35</f>
        <v>1.125</v>
      </c>
      <c r="P35" s="35">
        <f t="shared" ref="P35:P40" si="39">$D35*O35</f>
        <v>3</v>
      </c>
      <c r="Q35" s="26">
        <v>5</v>
      </c>
      <c r="R35" s="27">
        <f t="shared" ref="R35:R59" si="40">$B35*Q35</f>
        <v>1.25</v>
      </c>
      <c r="S35" s="28">
        <f t="shared" ref="S35:S53" si="41">$C35*R35</f>
        <v>1.875</v>
      </c>
      <c r="T35" s="35">
        <f t="shared" ref="T35:T40" si="42">$D35*S35</f>
        <v>5</v>
      </c>
      <c r="U35" s="26">
        <v>6</v>
      </c>
      <c r="V35" s="27">
        <f t="shared" ref="V35:V59" si="43">$B35*U35</f>
        <v>1.5</v>
      </c>
      <c r="W35" s="28">
        <f t="shared" ref="W35:W53" si="44">$C35*V35</f>
        <v>2.25</v>
      </c>
      <c r="X35" s="35">
        <f t="shared" ref="X35:X40" si="45">$D35*W35</f>
        <v>6</v>
      </c>
      <c r="Y35" s="26">
        <v>5</v>
      </c>
      <c r="Z35" s="27">
        <f t="shared" ref="Z35:Z59" si="46">$B35*Y35</f>
        <v>1.25</v>
      </c>
      <c r="AA35" s="28">
        <f t="shared" ref="AA35:AA53" si="47">$C35*Z35</f>
        <v>1.875</v>
      </c>
      <c r="AB35" s="35">
        <f t="shared" ref="AB35:AB40" si="48">$D35*AA35</f>
        <v>5</v>
      </c>
    </row>
    <row r="36" spans="1:28" x14ac:dyDescent="0.25">
      <c r="A36" s="19" t="str">
        <f>Specs!A36</f>
        <v>eSHRUBS_PRIMARY_LAYER_PERCENT_COVER</v>
      </c>
      <c r="B36" s="31">
        <v>0.25</v>
      </c>
      <c r="C36" s="32">
        <v>1.5</v>
      </c>
      <c r="D36" s="34">
        <f t="shared" si="30"/>
        <v>2.6666666666666665</v>
      </c>
      <c r="E36" s="26">
        <v>21.6</v>
      </c>
      <c r="F36" s="27">
        <f t="shared" si="31"/>
        <v>5.4</v>
      </c>
      <c r="G36" s="28">
        <f t="shared" si="32"/>
        <v>8.1000000000000014</v>
      </c>
      <c r="H36" s="35">
        <f t="shared" si="33"/>
        <v>21.6</v>
      </c>
      <c r="I36" s="26">
        <v>70</v>
      </c>
      <c r="J36" s="27">
        <f t="shared" si="34"/>
        <v>17.5</v>
      </c>
      <c r="K36" s="28">
        <f t="shared" si="35"/>
        <v>26.25</v>
      </c>
      <c r="L36" s="35">
        <f t="shared" si="36"/>
        <v>70</v>
      </c>
      <c r="M36" s="26">
        <v>2</v>
      </c>
      <c r="N36" s="27">
        <f t="shared" si="37"/>
        <v>0.5</v>
      </c>
      <c r="O36" s="28">
        <f t="shared" si="38"/>
        <v>0.75</v>
      </c>
      <c r="P36" s="35">
        <f t="shared" si="39"/>
        <v>2</v>
      </c>
      <c r="Q36" s="26">
        <v>10</v>
      </c>
      <c r="R36" s="27">
        <f t="shared" si="40"/>
        <v>2.5</v>
      </c>
      <c r="S36" s="28">
        <f t="shared" si="41"/>
        <v>3.75</v>
      </c>
      <c r="T36" s="35">
        <f t="shared" si="42"/>
        <v>10</v>
      </c>
      <c r="U36" s="26">
        <v>30</v>
      </c>
      <c r="V36" s="27">
        <f t="shared" si="43"/>
        <v>7.5</v>
      </c>
      <c r="W36" s="28">
        <f t="shared" si="44"/>
        <v>11.25</v>
      </c>
      <c r="X36" s="35">
        <f t="shared" si="45"/>
        <v>30</v>
      </c>
      <c r="Y36" s="26">
        <v>80</v>
      </c>
      <c r="Z36" s="27">
        <f t="shared" si="46"/>
        <v>20</v>
      </c>
      <c r="AA36" s="28">
        <f t="shared" si="47"/>
        <v>30</v>
      </c>
      <c r="AB36" s="35">
        <f t="shared" si="48"/>
        <v>80</v>
      </c>
    </row>
    <row r="37" spans="1:28" x14ac:dyDescent="0.25">
      <c r="A37" s="19" t="str">
        <f>Specs!A37</f>
        <v>eSHRUBS_PRIMARY_LAYER_PERCENT_LIVE</v>
      </c>
      <c r="B37" s="31">
        <v>0.25</v>
      </c>
      <c r="C37" s="32">
        <v>1.5</v>
      </c>
      <c r="D37" s="34">
        <f t="shared" si="30"/>
        <v>2.6666666666666665</v>
      </c>
      <c r="E37" s="26">
        <v>85</v>
      </c>
      <c r="F37" s="27">
        <f t="shared" si="31"/>
        <v>21.25</v>
      </c>
      <c r="G37" s="28">
        <f t="shared" si="32"/>
        <v>31.875</v>
      </c>
      <c r="H37" s="35">
        <f t="shared" si="33"/>
        <v>85</v>
      </c>
      <c r="I37" s="26">
        <v>85</v>
      </c>
      <c r="J37" s="27">
        <f t="shared" si="34"/>
        <v>21.25</v>
      </c>
      <c r="K37" s="28">
        <f t="shared" si="35"/>
        <v>31.875</v>
      </c>
      <c r="L37" s="35">
        <f t="shared" si="36"/>
        <v>85</v>
      </c>
      <c r="M37" s="26">
        <v>100</v>
      </c>
      <c r="N37" s="27">
        <f t="shared" si="37"/>
        <v>25</v>
      </c>
      <c r="O37" s="28">
        <f t="shared" si="38"/>
        <v>37.5</v>
      </c>
      <c r="P37" s="35">
        <f t="shared" si="39"/>
        <v>100</v>
      </c>
      <c r="Q37" s="26">
        <v>90</v>
      </c>
      <c r="R37" s="27">
        <f t="shared" si="40"/>
        <v>22.5</v>
      </c>
      <c r="S37" s="28">
        <f t="shared" si="41"/>
        <v>33.75</v>
      </c>
      <c r="T37" s="35">
        <f t="shared" si="42"/>
        <v>90</v>
      </c>
      <c r="U37" s="26">
        <v>85</v>
      </c>
      <c r="V37" s="27">
        <f t="shared" si="43"/>
        <v>21.25</v>
      </c>
      <c r="W37" s="28">
        <f t="shared" si="44"/>
        <v>31.875</v>
      </c>
      <c r="X37" s="35">
        <f t="shared" si="45"/>
        <v>85</v>
      </c>
      <c r="Y37" s="26">
        <v>90</v>
      </c>
      <c r="Z37" s="27">
        <f t="shared" si="46"/>
        <v>22.5</v>
      </c>
      <c r="AA37" s="28">
        <f t="shared" si="47"/>
        <v>33.75</v>
      </c>
      <c r="AB37" s="35">
        <f t="shared" si="48"/>
        <v>90</v>
      </c>
    </row>
    <row r="38" spans="1:28" x14ac:dyDescent="0.25">
      <c r="A38" s="19" t="str">
        <f>Specs!A38</f>
        <v>eSHRUBS_SECONDARY_LAYER_HEIGHT</v>
      </c>
      <c r="B38" s="31">
        <v>0.25</v>
      </c>
      <c r="C38" s="32">
        <v>1.5</v>
      </c>
      <c r="D38" s="34">
        <f t="shared" si="30"/>
        <v>2.6666666666666665</v>
      </c>
      <c r="E38" s="26">
        <v>0.3</v>
      </c>
      <c r="F38" s="27">
        <f t="shared" si="31"/>
        <v>7.4999999999999997E-2</v>
      </c>
      <c r="G38" s="28">
        <f t="shared" si="32"/>
        <v>0.11249999999999999</v>
      </c>
      <c r="H38" s="35">
        <f t="shared" si="33"/>
        <v>0.29999999999999993</v>
      </c>
      <c r="I38" s="26">
        <v>2</v>
      </c>
      <c r="J38" s="27">
        <f t="shared" si="34"/>
        <v>0.5</v>
      </c>
      <c r="K38" s="28">
        <f t="shared" si="35"/>
        <v>0.75</v>
      </c>
      <c r="L38" s="35">
        <f t="shared" si="36"/>
        <v>2</v>
      </c>
      <c r="N38" s="27">
        <f t="shared" si="37"/>
        <v>0</v>
      </c>
      <c r="O38" s="28">
        <f t="shared" si="38"/>
        <v>0</v>
      </c>
      <c r="P38" s="35">
        <f t="shared" si="39"/>
        <v>0</v>
      </c>
      <c r="Q38" s="26">
        <v>1</v>
      </c>
      <c r="R38" s="27">
        <f t="shared" si="40"/>
        <v>0.25</v>
      </c>
      <c r="S38" s="28">
        <f t="shared" si="41"/>
        <v>0.375</v>
      </c>
      <c r="T38" s="35">
        <f t="shared" si="42"/>
        <v>1</v>
      </c>
      <c r="V38" s="27">
        <f t="shared" si="43"/>
        <v>0</v>
      </c>
      <c r="W38" s="28">
        <f t="shared" si="44"/>
        <v>0</v>
      </c>
      <c r="X38" s="35">
        <f t="shared" si="45"/>
        <v>0</v>
      </c>
      <c r="Z38" s="27">
        <f t="shared" si="46"/>
        <v>0</v>
      </c>
      <c r="AA38" s="28">
        <f t="shared" si="47"/>
        <v>0</v>
      </c>
      <c r="AB38" s="35">
        <f t="shared" si="48"/>
        <v>0</v>
      </c>
    </row>
    <row r="39" spans="1:28" x14ac:dyDescent="0.25">
      <c r="A39" s="19" t="str">
        <f>Specs!A39</f>
        <v>eSHRUBS_SECONDARY_LAYER_PERCENT_COVER</v>
      </c>
      <c r="B39" s="31">
        <v>0.25</v>
      </c>
      <c r="C39" s="32">
        <v>1.5</v>
      </c>
      <c r="D39" s="34">
        <f t="shared" si="30"/>
        <v>2.6666666666666665</v>
      </c>
      <c r="E39" s="26">
        <v>1.2</v>
      </c>
      <c r="F39" s="27">
        <f t="shared" si="31"/>
        <v>0.3</v>
      </c>
      <c r="G39" s="28">
        <f t="shared" si="32"/>
        <v>0.44999999999999996</v>
      </c>
      <c r="H39" s="35">
        <f t="shared" si="33"/>
        <v>1.1999999999999997</v>
      </c>
      <c r="I39" s="26">
        <v>5</v>
      </c>
      <c r="J39" s="27">
        <f t="shared" si="34"/>
        <v>1.25</v>
      </c>
      <c r="K39" s="28">
        <f t="shared" si="35"/>
        <v>1.875</v>
      </c>
      <c r="L39" s="35">
        <f t="shared" si="36"/>
        <v>5</v>
      </c>
      <c r="N39" s="27">
        <f t="shared" si="37"/>
        <v>0</v>
      </c>
      <c r="O39" s="28">
        <f t="shared" si="38"/>
        <v>0</v>
      </c>
      <c r="P39" s="35">
        <f t="shared" si="39"/>
        <v>0</v>
      </c>
      <c r="Q39" s="26">
        <v>20</v>
      </c>
      <c r="R39" s="27">
        <f t="shared" si="40"/>
        <v>5</v>
      </c>
      <c r="S39" s="28">
        <f t="shared" si="41"/>
        <v>7.5</v>
      </c>
      <c r="T39" s="35">
        <f t="shared" si="42"/>
        <v>20</v>
      </c>
      <c r="V39" s="27">
        <f t="shared" si="43"/>
        <v>0</v>
      </c>
      <c r="W39" s="28">
        <f t="shared" si="44"/>
        <v>0</v>
      </c>
      <c r="X39" s="35">
        <f t="shared" si="45"/>
        <v>0</v>
      </c>
      <c r="Z39" s="27">
        <f t="shared" si="46"/>
        <v>0</v>
      </c>
      <c r="AA39" s="28">
        <f t="shared" si="47"/>
        <v>0</v>
      </c>
      <c r="AB39" s="35">
        <f t="shared" si="48"/>
        <v>0</v>
      </c>
    </row>
    <row r="40" spans="1:28" x14ac:dyDescent="0.25">
      <c r="A40" s="19" t="str">
        <f>Specs!A40</f>
        <v>eSHRUBS_SECONDARY_LAYER_PERCENT_LIVE</v>
      </c>
      <c r="B40" s="31">
        <v>0.25</v>
      </c>
      <c r="C40" s="32">
        <v>1.5</v>
      </c>
      <c r="D40" s="34">
        <f t="shared" si="30"/>
        <v>2.6666666666666665</v>
      </c>
      <c r="E40" s="26">
        <v>95</v>
      </c>
      <c r="F40" s="27">
        <f t="shared" si="31"/>
        <v>23.75</v>
      </c>
      <c r="G40" s="28">
        <f t="shared" si="32"/>
        <v>35.625</v>
      </c>
      <c r="H40" s="35">
        <f t="shared" si="33"/>
        <v>95</v>
      </c>
      <c r="I40" s="26">
        <v>85</v>
      </c>
      <c r="J40" s="27">
        <f t="shared" si="34"/>
        <v>21.25</v>
      </c>
      <c r="K40" s="28">
        <f t="shared" si="35"/>
        <v>31.875</v>
      </c>
      <c r="L40" s="35">
        <f t="shared" si="36"/>
        <v>85</v>
      </c>
      <c r="N40" s="27">
        <f t="shared" si="37"/>
        <v>0</v>
      </c>
      <c r="O40" s="28">
        <f t="shared" si="38"/>
        <v>0</v>
      </c>
      <c r="P40" s="35">
        <f t="shared" si="39"/>
        <v>0</v>
      </c>
      <c r="Q40" s="26">
        <v>90</v>
      </c>
      <c r="R40" s="27">
        <f t="shared" si="40"/>
        <v>22.5</v>
      </c>
      <c r="S40" s="28">
        <f t="shared" si="41"/>
        <v>33.75</v>
      </c>
      <c r="T40" s="35">
        <f t="shared" si="42"/>
        <v>90</v>
      </c>
      <c r="V40" s="27">
        <f t="shared" si="43"/>
        <v>0</v>
      </c>
      <c r="W40" s="28">
        <f t="shared" si="44"/>
        <v>0</v>
      </c>
      <c r="X40" s="35">
        <f t="shared" si="45"/>
        <v>0</v>
      </c>
      <c r="Z40" s="27">
        <f t="shared" si="46"/>
        <v>0</v>
      </c>
      <c r="AA40" s="28">
        <f t="shared" si="47"/>
        <v>0</v>
      </c>
      <c r="AB40" s="35">
        <f t="shared" si="48"/>
        <v>0</v>
      </c>
    </row>
    <row r="41" spans="1:28" x14ac:dyDescent="0.25">
      <c r="A41" s="19" t="str">
        <f>Specs!A41</f>
        <v>eHERBACEOUS_PRIMARY_LAYER_HEIGHT</v>
      </c>
      <c r="B41" s="31">
        <v>0.25</v>
      </c>
      <c r="C41" s="36">
        <f t="shared" ref="C41:C48" si="49">(1/0.25)</f>
        <v>4</v>
      </c>
      <c r="D41" s="33"/>
      <c r="E41" s="26">
        <v>0.9</v>
      </c>
      <c r="F41" s="27">
        <f t="shared" si="31"/>
        <v>0.22500000000000001</v>
      </c>
      <c r="G41" s="28">
        <f t="shared" si="32"/>
        <v>0.9</v>
      </c>
      <c r="H41" s="21">
        <f t="shared" ref="H41:H48" si="50">G41</f>
        <v>0.9</v>
      </c>
      <c r="J41" s="27">
        <f t="shared" si="34"/>
        <v>0</v>
      </c>
      <c r="K41" s="28">
        <f t="shared" si="35"/>
        <v>0</v>
      </c>
      <c r="L41" s="21">
        <f t="shared" ref="L41:L48" si="51">K41</f>
        <v>0</v>
      </c>
      <c r="M41" s="26">
        <v>2</v>
      </c>
      <c r="N41" s="27">
        <f t="shared" si="37"/>
        <v>0.5</v>
      </c>
      <c r="O41" s="28">
        <f t="shared" si="38"/>
        <v>2</v>
      </c>
      <c r="P41" s="21">
        <f t="shared" ref="P41:P48" si="52">O41</f>
        <v>2</v>
      </c>
      <c r="Q41" s="26">
        <v>1</v>
      </c>
      <c r="R41" s="27">
        <f t="shared" si="40"/>
        <v>0.25</v>
      </c>
      <c r="S41" s="28">
        <f t="shared" si="41"/>
        <v>1</v>
      </c>
      <c r="T41" s="21">
        <f t="shared" ref="T41:T48" si="53">S41</f>
        <v>1</v>
      </c>
      <c r="U41" s="26">
        <v>2.5</v>
      </c>
      <c r="V41" s="27">
        <f t="shared" si="43"/>
        <v>0.625</v>
      </c>
      <c r="W41" s="28">
        <f t="shared" si="44"/>
        <v>2.5</v>
      </c>
      <c r="X41" s="21">
        <f t="shared" ref="X41:X48" si="54">W41</f>
        <v>2.5</v>
      </c>
      <c r="Y41" s="26">
        <v>2</v>
      </c>
      <c r="Z41" s="27">
        <f t="shared" si="46"/>
        <v>0.5</v>
      </c>
      <c r="AA41" s="28">
        <f t="shared" si="47"/>
        <v>2</v>
      </c>
      <c r="AB41" s="21">
        <f t="shared" ref="AB41:AB48" si="55">AA41</f>
        <v>2</v>
      </c>
    </row>
    <row r="42" spans="1:28" x14ac:dyDescent="0.25">
      <c r="A42" s="19" t="str">
        <f>Specs!A42</f>
        <v>eHERBACEOUS_PRIMARY_LAYER_LOADING</v>
      </c>
      <c r="B42" s="31">
        <v>0.25</v>
      </c>
      <c r="C42" s="36">
        <f t="shared" si="49"/>
        <v>4</v>
      </c>
      <c r="D42" s="33"/>
      <c r="E42" s="26">
        <v>0.1</v>
      </c>
      <c r="F42" s="27">
        <f t="shared" si="31"/>
        <v>2.5000000000000001E-2</v>
      </c>
      <c r="G42" s="28">
        <f t="shared" si="32"/>
        <v>0.1</v>
      </c>
      <c r="H42" s="21">
        <f t="shared" si="50"/>
        <v>0.1</v>
      </c>
      <c r="J42" s="27">
        <f t="shared" si="34"/>
        <v>0</v>
      </c>
      <c r="K42" s="28">
        <f t="shared" si="35"/>
        <v>0</v>
      </c>
      <c r="L42" s="21">
        <f t="shared" si="51"/>
        <v>0</v>
      </c>
      <c r="M42" s="26">
        <v>1</v>
      </c>
      <c r="N42" s="27">
        <f t="shared" si="37"/>
        <v>0.25</v>
      </c>
      <c r="O42" s="28">
        <f t="shared" si="38"/>
        <v>1</v>
      </c>
      <c r="P42" s="21">
        <f t="shared" si="52"/>
        <v>1</v>
      </c>
      <c r="Q42" s="26">
        <v>0.01</v>
      </c>
      <c r="R42" s="27">
        <f t="shared" si="40"/>
        <v>2.5000000000000001E-3</v>
      </c>
      <c r="S42" s="28">
        <f t="shared" si="41"/>
        <v>0.01</v>
      </c>
      <c r="T42" s="21">
        <f t="shared" si="53"/>
        <v>0.01</v>
      </c>
      <c r="U42" s="26">
        <v>0.4</v>
      </c>
      <c r="V42" s="27">
        <f t="shared" si="43"/>
        <v>0.1</v>
      </c>
      <c r="W42" s="28">
        <f t="shared" si="44"/>
        <v>0.4</v>
      </c>
      <c r="X42" s="21">
        <f t="shared" si="54"/>
        <v>0.4</v>
      </c>
      <c r="Y42" s="26">
        <v>0.1</v>
      </c>
      <c r="Z42" s="27">
        <f t="shared" si="46"/>
        <v>2.5000000000000001E-2</v>
      </c>
      <c r="AA42" s="28">
        <f t="shared" si="47"/>
        <v>0.1</v>
      </c>
      <c r="AB42" s="21">
        <f t="shared" si="55"/>
        <v>0.1</v>
      </c>
    </row>
    <row r="43" spans="1:28" x14ac:dyDescent="0.25">
      <c r="A43" s="19" t="str">
        <f>Specs!A43</f>
        <v>eHERBACEOUS_PRIMARY_LAYER_PERCENT_COVER</v>
      </c>
      <c r="B43" s="31">
        <v>0.25</v>
      </c>
      <c r="C43" s="36">
        <f t="shared" si="49"/>
        <v>4</v>
      </c>
      <c r="D43" s="33"/>
      <c r="E43" s="26">
        <v>0.7</v>
      </c>
      <c r="F43" s="27">
        <f t="shared" si="31"/>
        <v>0.17499999999999999</v>
      </c>
      <c r="G43" s="28">
        <f t="shared" si="32"/>
        <v>0.7</v>
      </c>
      <c r="H43" s="21">
        <f t="shared" si="50"/>
        <v>0.7</v>
      </c>
      <c r="J43" s="27">
        <f t="shared" si="34"/>
        <v>0</v>
      </c>
      <c r="K43" s="28">
        <f t="shared" si="35"/>
        <v>0</v>
      </c>
      <c r="L43" s="21">
        <f t="shared" si="51"/>
        <v>0</v>
      </c>
      <c r="M43" s="26">
        <v>90</v>
      </c>
      <c r="N43" s="27">
        <f t="shared" si="37"/>
        <v>22.5</v>
      </c>
      <c r="O43" s="28">
        <f t="shared" si="38"/>
        <v>90</v>
      </c>
      <c r="P43" s="21">
        <f t="shared" si="52"/>
        <v>90</v>
      </c>
      <c r="Q43" s="26">
        <v>2</v>
      </c>
      <c r="R43" s="27">
        <f t="shared" si="40"/>
        <v>0.5</v>
      </c>
      <c r="S43" s="28">
        <f t="shared" si="41"/>
        <v>2</v>
      </c>
      <c r="T43" s="21">
        <f t="shared" si="53"/>
        <v>2</v>
      </c>
      <c r="U43" s="26">
        <v>30</v>
      </c>
      <c r="V43" s="27">
        <f t="shared" si="43"/>
        <v>7.5</v>
      </c>
      <c r="W43" s="28">
        <f t="shared" si="44"/>
        <v>30</v>
      </c>
      <c r="X43" s="21">
        <f t="shared" si="54"/>
        <v>30</v>
      </c>
      <c r="Y43" s="26">
        <v>20</v>
      </c>
      <c r="Z43" s="27">
        <f t="shared" si="46"/>
        <v>5</v>
      </c>
      <c r="AA43" s="28">
        <f t="shared" si="47"/>
        <v>20</v>
      </c>
      <c r="AB43" s="21">
        <f t="shared" si="55"/>
        <v>20</v>
      </c>
    </row>
    <row r="44" spans="1:28" x14ac:dyDescent="0.25">
      <c r="A44" s="19" t="str">
        <f>Specs!A44</f>
        <v>eHERBACEOUS_PRIMARY_LAYER_PERCENT_LIVE</v>
      </c>
      <c r="B44" s="31">
        <v>0.25</v>
      </c>
      <c r="C44" s="36">
        <f t="shared" si="49"/>
        <v>4</v>
      </c>
      <c r="D44" s="33"/>
      <c r="E44" s="26">
        <v>95</v>
      </c>
      <c r="F44" s="27">
        <f t="shared" si="31"/>
        <v>23.75</v>
      </c>
      <c r="G44" s="28">
        <f t="shared" si="32"/>
        <v>95</v>
      </c>
      <c r="H44" s="21">
        <f t="shared" si="50"/>
        <v>95</v>
      </c>
      <c r="J44" s="27">
        <f t="shared" si="34"/>
        <v>0</v>
      </c>
      <c r="K44" s="28">
        <f t="shared" si="35"/>
        <v>0</v>
      </c>
      <c r="L44" s="21">
        <f t="shared" si="51"/>
        <v>0</v>
      </c>
      <c r="M44" s="26">
        <v>85</v>
      </c>
      <c r="N44" s="27">
        <f t="shared" si="37"/>
        <v>21.25</v>
      </c>
      <c r="O44" s="28">
        <f t="shared" si="38"/>
        <v>85</v>
      </c>
      <c r="P44" s="21">
        <f t="shared" si="52"/>
        <v>85</v>
      </c>
      <c r="Q44" s="26">
        <v>90</v>
      </c>
      <c r="R44" s="27">
        <f t="shared" si="40"/>
        <v>22.5</v>
      </c>
      <c r="S44" s="28">
        <f t="shared" si="41"/>
        <v>90</v>
      </c>
      <c r="T44" s="21">
        <f t="shared" si="53"/>
        <v>90</v>
      </c>
      <c r="U44" s="26">
        <v>80</v>
      </c>
      <c r="V44" s="27">
        <f t="shared" si="43"/>
        <v>20</v>
      </c>
      <c r="W44" s="28">
        <f t="shared" si="44"/>
        <v>80</v>
      </c>
      <c r="X44" s="21">
        <f t="shared" si="54"/>
        <v>80</v>
      </c>
      <c r="Y44" s="26">
        <v>60</v>
      </c>
      <c r="Z44" s="27">
        <f t="shared" si="46"/>
        <v>15</v>
      </c>
      <c r="AA44" s="28">
        <f t="shared" si="47"/>
        <v>60</v>
      </c>
      <c r="AB44" s="21">
        <f t="shared" si="55"/>
        <v>60</v>
      </c>
    </row>
    <row r="45" spans="1:28" x14ac:dyDescent="0.25">
      <c r="A45" s="19" t="str">
        <f>Specs!A45</f>
        <v>eHERBACEOUS_SECONDARY_LAYER_HEIGHT</v>
      </c>
      <c r="B45" s="31">
        <v>0.25</v>
      </c>
      <c r="C45" s="36">
        <f t="shared" si="49"/>
        <v>4</v>
      </c>
      <c r="D45" s="33"/>
      <c r="E45" s="26">
        <v>0.9</v>
      </c>
      <c r="F45" s="27">
        <f t="shared" si="31"/>
        <v>0.22500000000000001</v>
      </c>
      <c r="G45" s="28">
        <f t="shared" si="32"/>
        <v>0.9</v>
      </c>
      <c r="H45" s="21">
        <f t="shared" si="50"/>
        <v>0.9</v>
      </c>
      <c r="J45" s="27">
        <f t="shared" si="34"/>
        <v>0</v>
      </c>
      <c r="K45" s="28">
        <f t="shared" si="35"/>
        <v>0</v>
      </c>
      <c r="L45" s="21">
        <f t="shared" si="51"/>
        <v>0</v>
      </c>
      <c r="M45" s="26">
        <v>1</v>
      </c>
      <c r="N45" s="27">
        <f t="shared" si="37"/>
        <v>0.25</v>
      </c>
      <c r="O45" s="28">
        <f t="shared" si="38"/>
        <v>1</v>
      </c>
      <c r="P45" s="21">
        <f t="shared" si="52"/>
        <v>1</v>
      </c>
      <c r="Q45" s="26">
        <v>0.5</v>
      </c>
      <c r="R45" s="27">
        <f t="shared" si="40"/>
        <v>0.125</v>
      </c>
      <c r="S45" s="28">
        <f t="shared" si="41"/>
        <v>0.5</v>
      </c>
      <c r="T45" s="21">
        <f t="shared" si="53"/>
        <v>0.5</v>
      </c>
      <c r="V45" s="27">
        <f t="shared" si="43"/>
        <v>0</v>
      </c>
      <c r="W45" s="28">
        <f t="shared" si="44"/>
        <v>0</v>
      </c>
      <c r="X45" s="21">
        <f t="shared" si="54"/>
        <v>0</v>
      </c>
      <c r="Y45" s="26">
        <v>1</v>
      </c>
      <c r="Z45" s="27">
        <f t="shared" si="46"/>
        <v>0.25</v>
      </c>
      <c r="AA45" s="28">
        <f t="shared" si="47"/>
        <v>1</v>
      </c>
      <c r="AB45" s="21">
        <f t="shared" si="55"/>
        <v>1</v>
      </c>
    </row>
    <row r="46" spans="1:28" x14ac:dyDescent="0.25">
      <c r="A46" s="19" t="str">
        <f>Specs!A46</f>
        <v>eHERBACEOUS_SECONDARY_LAYER_LOADING</v>
      </c>
      <c r="B46" s="31">
        <v>0.25</v>
      </c>
      <c r="C46" s="36">
        <f t="shared" si="49"/>
        <v>4</v>
      </c>
      <c r="D46" s="33"/>
      <c r="E46" s="26">
        <v>0.1</v>
      </c>
      <c r="F46" s="27">
        <f t="shared" si="31"/>
        <v>2.5000000000000001E-2</v>
      </c>
      <c r="G46" s="28">
        <f t="shared" si="32"/>
        <v>0.1</v>
      </c>
      <c r="H46" s="21">
        <f t="shared" si="50"/>
        <v>0.1</v>
      </c>
      <c r="J46" s="27">
        <f t="shared" si="34"/>
        <v>0</v>
      </c>
      <c r="K46" s="28">
        <f t="shared" si="35"/>
        <v>0</v>
      </c>
      <c r="L46" s="21">
        <f t="shared" si="51"/>
        <v>0</v>
      </c>
      <c r="M46" s="26">
        <v>0.01</v>
      </c>
      <c r="N46" s="27">
        <f t="shared" si="37"/>
        <v>2.5000000000000001E-3</v>
      </c>
      <c r="O46" s="28">
        <f t="shared" si="38"/>
        <v>0.01</v>
      </c>
      <c r="P46" s="21">
        <f t="shared" si="52"/>
        <v>0.01</v>
      </c>
      <c r="Q46" s="26">
        <v>0.02</v>
      </c>
      <c r="R46" s="27">
        <f t="shared" si="40"/>
        <v>5.0000000000000001E-3</v>
      </c>
      <c r="S46" s="28">
        <f t="shared" si="41"/>
        <v>0.02</v>
      </c>
      <c r="T46" s="21">
        <f t="shared" si="53"/>
        <v>0.02</v>
      </c>
      <c r="V46" s="27">
        <f t="shared" si="43"/>
        <v>0</v>
      </c>
      <c r="W46" s="28">
        <f t="shared" si="44"/>
        <v>0</v>
      </c>
      <c r="X46" s="21">
        <f t="shared" si="54"/>
        <v>0</v>
      </c>
      <c r="Y46" s="26">
        <v>0.1</v>
      </c>
      <c r="Z46" s="27">
        <f t="shared" si="46"/>
        <v>2.5000000000000001E-2</v>
      </c>
      <c r="AA46" s="28">
        <f t="shared" si="47"/>
        <v>0.1</v>
      </c>
      <c r="AB46" s="21">
        <f t="shared" si="55"/>
        <v>0.1</v>
      </c>
    </row>
    <row r="47" spans="1:28" x14ac:dyDescent="0.25">
      <c r="A47" s="19" t="str">
        <f>Specs!A47</f>
        <v>eHERBACEOUS_SECONDARY_LAYER_PERCENT_COVER</v>
      </c>
      <c r="B47" s="31">
        <v>0.25</v>
      </c>
      <c r="C47" s="36">
        <f t="shared" si="49"/>
        <v>4</v>
      </c>
      <c r="D47" s="33"/>
      <c r="E47" s="26">
        <v>0.2</v>
      </c>
      <c r="F47" s="27">
        <f t="shared" si="31"/>
        <v>0.05</v>
      </c>
      <c r="G47" s="28">
        <f t="shared" si="32"/>
        <v>0.2</v>
      </c>
      <c r="H47" s="21">
        <f t="shared" si="50"/>
        <v>0.2</v>
      </c>
      <c r="J47" s="27">
        <f t="shared" si="34"/>
        <v>0</v>
      </c>
      <c r="K47" s="28">
        <f t="shared" si="35"/>
        <v>0</v>
      </c>
      <c r="L47" s="21">
        <f t="shared" si="51"/>
        <v>0</v>
      </c>
      <c r="M47" s="26">
        <v>8</v>
      </c>
      <c r="N47" s="27">
        <f t="shared" si="37"/>
        <v>2</v>
      </c>
      <c r="O47" s="28">
        <f t="shared" si="38"/>
        <v>8</v>
      </c>
      <c r="P47" s="21">
        <f t="shared" si="52"/>
        <v>8</v>
      </c>
      <c r="Q47" s="26">
        <v>5</v>
      </c>
      <c r="R47" s="27">
        <f t="shared" si="40"/>
        <v>1.25</v>
      </c>
      <c r="S47" s="28">
        <f t="shared" si="41"/>
        <v>5</v>
      </c>
      <c r="T47" s="21">
        <f t="shared" si="53"/>
        <v>5</v>
      </c>
      <c r="V47" s="27">
        <f t="shared" si="43"/>
        <v>0</v>
      </c>
      <c r="W47" s="28">
        <f t="shared" si="44"/>
        <v>0</v>
      </c>
      <c r="X47" s="21">
        <f t="shared" si="54"/>
        <v>0</v>
      </c>
      <c r="Y47" s="26">
        <v>20</v>
      </c>
      <c r="Z47" s="27">
        <f t="shared" si="46"/>
        <v>5</v>
      </c>
      <c r="AA47" s="28">
        <f t="shared" si="47"/>
        <v>20</v>
      </c>
      <c r="AB47" s="21">
        <f t="shared" si="55"/>
        <v>20</v>
      </c>
    </row>
    <row r="48" spans="1:28" x14ac:dyDescent="0.25">
      <c r="A48" s="19" t="str">
        <f>Specs!A48</f>
        <v>eHERBACEOUS_SECONDARY_LAYER_PERCENT_LIVE</v>
      </c>
      <c r="B48" s="31">
        <v>0.25</v>
      </c>
      <c r="C48" s="36">
        <f t="shared" si="49"/>
        <v>4</v>
      </c>
      <c r="D48" s="33"/>
      <c r="E48" s="26">
        <v>85</v>
      </c>
      <c r="F48" s="27">
        <f t="shared" si="31"/>
        <v>21.25</v>
      </c>
      <c r="G48" s="28">
        <f t="shared" si="32"/>
        <v>85</v>
      </c>
      <c r="H48" s="21">
        <f t="shared" si="50"/>
        <v>85</v>
      </c>
      <c r="J48" s="27">
        <f t="shared" si="34"/>
        <v>0</v>
      </c>
      <c r="K48" s="28">
        <f t="shared" si="35"/>
        <v>0</v>
      </c>
      <c r="L48" s="21">
        <f t="shared" si="51"/>
        <v>0</v>
      </c>
      <c r="M48" s="26">
        <v>70</v>
      </c>
      <c r="N48" s="27">
        <f t="shared" si="37"/>
        <v>17.5</v>
      </c>
      <c r="O48" s="28">
        <f t="shared" si="38"/>
        <v>70</v>
      </c>
      <c r="P48" s="21">
        <f t="shared" si="52"/>
        <v>70</v>
      </c>
      <c r="Q48" s="26">
        <v>90</v>
      </c>
      <c r="R48" s="27">
        <f t="shared" si="40"/>
        <v>22.5</v>
      </c>
      <c r="S48" s="28">
        <f t="shared" si="41"/>
        <v>90</v>
      </c>
      <c r="T48" s="21">
        <f t="shared" si="53"/>
        <v>90</v>
      </c>
      <c r="V48" s="27">
        <f t="shared" si="43"/>
        <v>0</v>
      </c>
      <c r="W48" s="28">
        <f t="shared" si="44"/>
        <v>0</v>
      </c>
      <c r="X48" s="21">
        <f t="shared" si="54"/>
        <v>0</v>
      </c>
      <c r="Y48" s="26">
        <v>60</v>
      </c>
      <c r="Z48" s="27">
        <f t="shared" si="46"/>
        <v>15</v>
      </c>
      <c r="AA48" s="28">
        <f t="shared" si="47"/>
        <v>60</v>
      </c>
      <c r="AB48" s="21">
        <f t="shared" si="55"/>
        <v>60</v>
      </c>
    </row>
    <row r="49" spans="1:28" x14ac:dyDescent="0.25">
      <c r="A49" s="19" t="str">
        <f>Specs!A49</f>
        <v>eWOODY_FUEL_ALL_DOWNED_WOODY_FUEL_DEPTH</v>
      </c>
      <c r="B49" s="31">
        <v>0.25</v>
      </c>
      <c r="C49" s="32">
        <v>1.25</v>
      </c>
      <c r="D49" s="34">
        <f>1 / (0.25*1.25)</f>
        <v>3.2</v>
      </c>
      <c r="E49" s="26">
        <v>4</v>
      </c>
      <c r="F49" s="27">
        <f t="shared" si="31"/>
        <v>1</v>
      </c>
      <c r="G49" s="28">
        <f t="shared" si="32"/>
        <v>1.25</v>
      </c>
      <c r="H49" s="35">
        <f t="shared" ref="H49:H59" si="56">$D49*G49</f>
        <v>4</v>
      </c>
      <c r="I49" s="26">
        <v>1</v>
      </c>
      <c r="J49" s="27">
        <f t="shared" si="34"/>
        <v>0.25</v>
      </c>
      <c r="K49" s="28">
        <f t="shared" si="35"/>
        <v>0.3125</v>
      </c>
      <c r="L49" s="35">
        <f t="shared" ref="L49:L59" si="57">$D49*K49</f>
        <v>1</v>
      </c>
      <c r="N49" s="27">
        <f t="shared" si="37"/>
        <v>0</v>
      </c>
      <c r="O49" s="28">
        <f t="shared" si="38"/>
        <v>0</v>
      </c>
      <c r="P49" s="35">
        <f t="shared" ref="P49:P59" si="58">$D49*O49</f>
        <v>0</v>
      </c>
      <c r="Q49" s="26">
        <v>0.5</v>
      </c>
      <c r="R49" s="27">
        <f t="shared" si="40"/>
        <v>0.125</v>
      </c>
      <c r="S49" s="28">
        <f t="shared" si="41"/>
        <v>0.15625</v>
      </c>
      <c r="T49" s="35">
        <f t="shared" ref="T49:T59" si="59">$D49*S49</f>
        <v>0.5</v>
      </c>
      <c r="U49" s="26">
        <v>1</v>
      </c>
      <c r="V49" s="27">
        <f t="shared" si="43"/>
        <v>0.25</v>
      </c>
      <c r="W49" s="28">
        <f t="shared" si="44"/>
        <v>0.3125</v>
      </c>
      <c r="X49" s="35">
        <f t="shared" ref="X49:X59" si="60">$D49*W49</f>
        <v>1</v>
      </c>
      <c r="Y49" s="26">
        <v>0.5</v>
      </c>
      <c r="Z49" s="27">
        <f t="shared" si="46"/>
        <v>0.125</v>
      </c>
      <c r="AA49" s="28">
        <f t="shared" si="47"/>
        <v>0.15625</v>
      </c>
      <c r="AB49" s="35">
        <f t="shared" ref="AB49:AB59" si="61">$D49*AA49</f>
        <v>0.5</v>
      </c>
    </row>
    <row r="50" spans="1:28" x14ac:dyDescent="0.25">
      <c r="A50" s="19" t="str">
        <f>Specs!A50</f>
        <v>eWOODY_FUEL_ALL_DOWNED_WOODY_FUEL_TOTAL_PERCENT_COVER</v>
      </c>
      <c r="B50" s="31">
        <v>0.25</v>
      </c>
      <c r="C50" s="32">
        <v>1.25</v>
      </c>
      <c r="D50" s="34">
        <f>1 / (0.25*1.25)</f>
        <v>3.2</v>
      </c>
      <c r="E50" s="26">
        <v>70</v>
      </c>
      <c r="F50" s="27">
        <f t="shared" si="31"/>
        <v>17.5</v>
      </c>
      <c r="G50" s="28">
        <f t="shared" si="32"/>
        <v>21.875</v>
      </c>
      <c r="H50" s="35">
        <f t="shared" si="56"/>
        <v>70</v>
      </c>
      <c r="I50" s="26">
        <v>50</v>
      </c>
      <c r="J50" s="27">
        <f t="shared" si="34"/>
        <v>12.5</v>
      </c>
      <c r="K50" s="28">
        <f t="shared" si="35"/>
        <v>15.625</v>
      </c>
      <c r="L50" s="35">
        <f t="shared" si="57"/>
        <v>50</v>
      </c>
      <c r="N50" s="27">
        <f t="shared" si="37"/>
        <v>0</v>
      </c>
      <c r="O50" s="28">
        <f t="shared" si="38"/>
        <v>0</v>
      </c>
      <c r="P50" s="35">
        <f t="shared" si="58"/>
        <v>0</v>
      </c>
      <c r="Q50" s="26">
        <v>30</v>
      </c>
      <c r="R50" s="27">
        <f t="shared" si="40"/>
        <v>7.5</v>
      </c>
      <c r="S50" s="28">
        <f t="shared" si="41"/>
        <v>9.375</v>
      </c>
      <c r="T50" s="35">
        <f t="shared" si="59"/>
        <v>30</v>
      </c>
      <c r="U50" s="26">
        <v>40</v>
      </c>
      <c r="V50" s="27">
        <f t="shared" si="43"/>
        <v>10</v>
      </c>
      <c r="W50" s="28">
        <f t="shared" si="44"/>
        <v>12.5</v>
      </c>
      <c r="X50" s="35">
        <f t="shared" si="60"/>
        <v>40</v>
      </c>
      <c r="Y50" s="26">
        <v>15</v>
      </c>
      <c r="Z50" s="27">
        <f t="shared" si="46"/>
        <v>3.75</v>
      </c>
      <c r="AA50" s="28">
        <f t="shared" si="47"/>
        <v>4.6875</v>
      </c>
      <c r="AB50" s="35">
        <f t="shared" si="61"/>
        <v>15</v>
      </c>
    </row>
    <row r="51" spans="1:28" x14ac:dyDescent="0.25">
      <c r="A51" s="19" t="str">
        <f>Specs!A51</f>
        <v>eWOODY_FUEL_SOUND_WOOD_LOADINGS_ZERO_TO_THREE_INCHES_ONE_TO_THREE_INCHES</v>
      </c>
      <c r="B51" s="31">
        <v>0.25</v>
      </c>
      <c r="C51" s="32">
        <v>1.25</v>
      </c>
      <c r="D51" s="34">
        <f>1 / (0.25*1.25)</f>
        <v>3.2</v>
      </c>
      <c r="E51" s="26">
        <v>2</v>
      </c>
      <c r="F51" s="27">
        <f t="shared" si="31"/>
        <v>0.5</v>
      </c>
      <c r="G51" s="28">
        <f t="shared" si="32"/>
        <v>0.625</v>
      </c>
      <c r="H51" s="35">
        <f t="shared" si="56"/>
        <v>2</v>
      </c>
      <c r="I51" s="26">
        <v>1</v>
      </c>
      <c r="J51" s="27">
        <f t="shared" si="34"/>
        <v>0.25</v>
      </c>
      <c r="K51" s="28">
        <f t="shared" si="35"/>
        <v>0.3125</v>
      </c>
      <c r="L51" s="35">
        <f t="shared" si="57"/>
        <v>1</v>
      </c>
      <c r="N51" s="27">
        <f t="shared" si="37"/>
        <v>0</v>
      </c>
      <c r="O51" s="28">
        <f t="shared" si="38"/>
        <v>0</v>
      </c>
      <c r="P51" s="35">
        <f t="shared" si="58"/>
        <v>0</v>
      </c>
      <c r="Q51" s="26">
        <v>0.5</v>
      </c>
      <c r="R51" s="27">
        <f t="shared" si="40"/>
        <v>0.125</v>
      </c>
      <c r="S51" s="28">
        <f t="shared" si="41"/>
        <v>0.15625</v>
      </c>
      <c r="T51" s="35">
        <f t="shared" si="59"/>
        <v>0.5</v>
      </c>
      <c r="U51" s="26">
        <v>1</v>
      </c>
      <c r="V51" s="27">
        <f t="shared" si="43"/>
        <v>0.25</v>
      </c>
      <c r="W51" s="28">
        <f t="shared" si="44"/>
        <v>0.3125</v>
      </c>
      <c r="X51" s="35">
        <f t="shared" si="60"/>
        <v>1</v>
      </c>
      <c r="Y51" s="26">
        <v>0.3</v>
      </c>
      <c r="Z51" s="27">
        <f t="shared" si="46"/>
        <v>7.4999999999999997E-2</v>
      </c>
      <c r="AA51" s="28">
        <f t="shared" si="47"/>
        <v>9.375E-2</v>
      </c>
      <c r="AB51" s="35">
        <f t="shared" si="61"/>
        <v>0.30000000000000004</v>
      </c>
    </row>
    <row r="52" spans="1:28" x14ac:dyDescent="0.25">
      <c r="A52" s="19" t="str">
        <f>Specs!A52</f>
        <v>eWOODY_FUEL_SOUND_WOOD_LOADINGS_ZERO_TO_THREE_INCHES_QUARTER_INCH_TO_ONE_INCH</v>
      </c>
      <c r="B52" s="31">
        <v>0.25</v>
      </c>
      <c r="C52" s="32">
        <v>1.25</v>
      </c>
      <c r="D52" s="34">
        <f>1 / (0.25*1.25)</f>
        <v>3.2</v>
      </c>
      <c r="E52" s="26">
        <v>1.5</v>
      </c>
      <c r="F52" s="27">
        <f t="shared" si="31"/>
        <v>0.375</v>
      </c>
      <c r="G52" s="28">
        <f t="shared" si="32"/>
        <v>0.46875</v>
      </c>
      <c r="H52" s="35">
        <f t="shared" si="56"/>
        <v>1.5</v>
      </c>
      <c r="I52" s="26">
        <v>1</v>
      </c>
      <c r="J52" s="27">
        <f t="shared" si="34"/>
        <v>0.25</v>
      </c>
      <c r="K52" s="28">
        <f t="shared" si="35"/>
        <v>0.3125</v>
      </c>
      <c r="L52" s="35">
        <f t="shared" si="57"/>
        <v>1</v>
      </c>
      <c r="N52" s="27">
        <f t="shared" si="37"/>
        <v>0</v>
      </c>
      <c r="O52" s="28">
        <f t="shared" si="38"/>
        <v>0</v>
      </c>
      <c r="P52" s="35">
        <f t="shared" si="58"/>
        <v>0</v>
      </c>
      <c r="Q52" s="26">
        <v>0.2</v>
      </c>
      <c r="R52" s="27">
        <f t="shared" si="40"/>
        <v>0.05</v>
      </c>
      <c r="S52" s="28">
        <f t="shared" si="41"/>
        <v>6.25E-2</v>
      </c>
      <c r="T52" s="35">
        <f t="shared" si="59"/>
        <v>0.2</v>
      </c>
      <c r="U52" s="26">
        <v>0.5</v>
      </c>
      <c r="V52" s="27">
        <f t="shared" si="43"/>
        <v>0.125</v>
      </c>
      <c r="W52" s="28">
        <f t="shared" si="44"/>
        <v>0.15625</v>
      </c>
      <c r="X52" s="35">
        <f t="shared" si="60"/>
        <v>0.5</v>
      </c>
      <c r="Y52" s="26">
        <v>0.4</v>
      </c>
      <c r="Z52" s="27">
        <f t="shared" si="46"/>
        <v>0.1</v>
      </c>
      <c r="AA52" s="28">
        <f t="shared" si="47"/>
        <v>0.125</v>
      </c>
      <c r="AB52" s="35">
        <f t="shared" si="61"/>
        <v>0.4</v>
      </c>
    </row>
    <row r="53" spans="1:28" x14ac:dyDescent="0.25">
      <c r="A53" s="19" t="str">
        <f>Specs!A53</f>
        <v>eWOODY_FUEL_SOUND_WOOD_LOADINGS_ZERO_TO_THREE_INCHES_ZERO_TO_QUARTER_INCH</v>
      </c>
      <c r="B53" s="31">
        <v>0.25</v>
      </c>
      <c r="C53" s="32">
        <v>1.25</v>
      </c>
      <c r="D53" s="34">
        <f>1 / (0.25*1.25)</f>
        <v>3.2</v>
      </c>
      <c r="E53" s="26">
        <v>1</v>
      </c>
      <c r="F53" s="27">
        <f t="shared" si="31"/>
        <v>0.25</v>
      </c>
      <c r="G53" s="28">
        <f t="shared" si="32"/>
        <v>0.3125</v>
      </c>
      <c r="H53" s="35">
        <f t="shared" si="56"/>
        <v>1</v>
      </c>
      <c r="I53" s="26">
        <v>0.5</v>
      </c>
      <c r="J53" s="27">
        <f t="shared" si="34"/>
        <v>0.125</v>
      </c>
      <c r="K53" s="28">
        <f t="shared" si="35"/>
        <v>0.15625</v>
      </c>
      <c r="L53" s="35">
        <f t="shared" si="57"/>
        <v>0.5</v>
      </c>
      <c r="N53" s="27">
        <f t="shared" si="37"/>
        <v>0</v>
      </c>
      <c r="O53" s="28">
        <f t="shared" si="38"/>
        <v>0</v>
      </c>
      <c r="P53" s="35">
        <f t="shared" si="58"/>
        <v>0</v>
      </c>
      <c r="Q53" s="26">
        <v>0.1</v>
      </c>
      <c r="R53" s="27">
        <f t="shared" si="40"/>
        <v>2.5000000000000001E-2</v>
      </c>
      <c r="S53" s="28">
        <f t="shared" si="41"/>
        <v>3.125E-2</v>
      </c>
      <c r="T53" s="35">
        <f t="shared" si="59"/>
        <v>0.1</v>
      </c>
      <c r="U53" s="26">
        <v>0.3</v>
      </c>
      <c r="V53" s="27">
        <f t="shared" si="43"/>
        <v>7.4999999999999997E-2</v>
      </c>
      <c r="W53" s="28">
        <f t="shared" si="44"/>
        <v>9.375E-2</v>
      </c>
      <c r="X53" s="35">
        <f t="shared" si="60"/>
        <v>0.30000000000000004</v>
      </c>
      <c r="Y53" s="26">
        <v>0.02</v>
      </c>
      <c r="Z53" s="27">
        <f t="shared" si="46"/>
        <v>5.0000000000000001E-3</v>
      </c>
      <c r="AA53" s="28">
        <f t="shared" si="47"/>
        <v>6.2500000000000003E-3</v>
      </c>
      <c r="AB53" s="35">
        <f t="shared" si="61"/>
        <v>2.0000000000000004E-2</v>
      </c>
    </row>
    <row r="54" spans="1:28" x14ac:dyDescent="0.25">
      <c r="A54" s="19" t="str">
        <f>Specs!A54</f>
        <v>eWOODY_FUEL_SOUND_WOOD_LOADINGS_GREATER_THAN_THREE_INCHES_THREE_TO_NINE_INCHES</v>
      </c>
      <c r="B54" s="31">
        <v>0.75</v>
      </c>
      <c r="C54" s="32"/>
      <c r="D54" s="34">
        <f t="shared" ref="D54:D59" si="62">1 / 0.75</f>
        <v>1.3333333333333333</v>
      </c>
      <c r="E54" s="26">
        <v>6</v>
      </c>
      <c r="F54" s="27">
        <f t="shared" si="31"/>
        <v>4.5</v>
      </c>
      <c r="G54" s="28">
        <f t="shared" ref="G54:G78" si="63">F54</f>
        <v>4.5</v>
      </c>
      <c r="H54" s="35">
        <f t="shared" si="56"/>
        <v>6</v>
      </c>
      <c r="I54" s="26">
        <v>0</v>
      </c>
      <c r="J54" s="27">
        <f t="shared" si="34"/>
        <v>0</v>
      </c>
      <c r="K54" s="28">
        <f t="shared" ref="K54:K78" si="64">J54</f>
        <v>0</v>
      </c>
      <c r="L54" s="35">
        <f t="shared" si="57"/>
        <v>0</v>
      </c>
      <c r="N54" s="27">
        <f t="shared" si="37"/>
        <v>0</v>
      </c>
      <c r="O54" s="28">
        <f t="shared" ref="O54:O78" si="65">N54</f>
        <v>0</v>
      </c>
      <c r="P54" s="35">
        <f t="shared" si="58"/>
        <v>0</v>
      </c>
      <c r="Q54" s="26">
        <v>1</v>
      </c>
      <c r="R54" s="27">
        <f t="shared" si="40"/>
        <v>0.75</v>
      </c>
      <c r="S54" s="28">
        <f t="shared" ref="S54:S78" si="66">R54</f>
        <v>0.75</v>
      </c>
      <c r="T54" s="35">
        <f t="shared" si="59"/>
        <v>1</v>
      </c>
      <c r="U54" s="26">
        <v>1.2</v>
      </c>
      <c r="V54" s="27">
        <f t="shared" si="43"/>
        <v>0.89999999999999991</v>
      </c>
      <c r="W54" s="28">
        <f t="shared" ref="W54:W78" si="67">V54</f>
        <v>0.89999999999999991</v>
      </c>
      <c r="X54" s="35">
        <f t="shared" si="60"/>
        <v>1.1999999999999997</v>
      </c>
      <c r="Y54" s="26">
        <v>0.5</v>
      </c>
      <c r="Z54" s="27">
        <f t="shared" si="46"/>
        <v>0.375</v>
      </c>
      <c r="AA54" s="28">
        <f t="shared" ref="AA54:AA78" si="68">Z54</f>
        <v>0.375</v>
      </c>
      <c r="AB54" s="35">
        <f t="shared" si="61"/>
        <v>0.5</v>
      </c>
    </row>
    <row r="55" spans="1:28" x14ac:dyDescent="0.25">
      <c r="A55" s="19" t="str">
        <f>Specs!A55</f>
        <v>eWOODY_FUEL_SOUND_WOOD_LOADINGS_GREATER_THAN_THREE_INCHES_NINE_TO_TWENTY_INCHES</v>
      </c>
      <c r="B55" s="31">
        <v>0.75</v>
      </c>
      <c r="C55" s="32"/>
      <c r="D55" s="34">
        <f t="shared" si="62"/>
        <v>1.3333333333333333</v>
      </c>
      <c r="E55" s="26">
        <v>12</v>
      </c>
      <c r="F55" s="27">
        <f t="shared" si="31"/>
        <v>9</v>
      </c>
      <c r="G55" s="28">
        <f t="shared" si="63"/>
        <v>9</v>
      </c>
      <c r="H55" s="35">
        <f t="shared" si="56"/>
        <v>12</v>
      </c>
      <c r="I55" s="26">
        <v>0</v>
      </c>
      <c r="J55" s="27">
        <f t="shared" si="34"/>
        <v>0</v>
      </c>
      <c r="K55" s="28">
        <f t="shared" si="64"/>
        <v>0</v>
      </c>
      <c r="L55" s="35">
        <f t="shared" si="57"/>
        <v>0</v>
      </c>
      <c r="N55" s="27">
        <f t="shared" si="37"/>
        <v>0</v>
      </c>
      <c r="O55" s="28">
        <f t="shared" si="65"/>
        <v>0</v>
      </c>
      <c r="P55" s="35">
        <f t="shared" si="58"/>
        <v>0</v>
      </c>
      <c r="Q55" s="26">
        <v>0</v>
      </c>
      <c r="R55" s="27">
        <f t="shared" si="40"/>
        <v>0</v>
      </c>
      <c r="S55" s="28">
        <f t="shared" si="66"/>
        <v>0</v>
      </c>
      <c r="T55" s="35">
        <f t="shared" si="59"/>
        <v>0</v>
      </c>
      <c r="U55" s="26">
        <v>0.5</v>
      </c>
      <c r="V55" s="27">
        <f t="shared" si="43"/>
        <v>0.375</v>
      </c>
      <c r="W55" s="28">
        <f t="shared" si="67"/>
        <v>0.375</v>
      </c>
      <c r="X55" s="35">
        <f t="shared" si="60"/>
        <v>0.5</v>
      </c>
      <c r="Y55" s="26">
        <v>0</v>
      </c>
      <c r="Z55" s="27">
        <f t="shared" si="46"/>
        <v>0</v>
      </c>
      <c r="AA55" s="28">
        <f t="shared" si="68"/>
        <v>0</v>
      </c>
      <c r="AB55" s="35">
        <f t="shared" si="61"/>
        <v>0</v>
      </c>
    </row>
    <row r="56" spans="1:28" x14ac:dyDescent="0.25">
      <c r="A56" s="19" t="str">
        <f>Specs!A56</f>
        <v>eWOODY_FUEL_SOUND_WOOD_LOADINGS_GREATER_THAN_THREE_INCHES_GREATER_THAN_TWENTY_INCHES</v>
      </c>
      <c r="B56" s="31">
        <v>0.75</v>
      </c>
      <c r="C56" s="32"/>
      <c r="D56" s="34">
        <f t="shared" si="62"/>
        <v>1.3333333333333333</v>
      </c>
      <c r="E56" s="26">
        <v>0</v>
      </c>
      <c r="F56" s="27">
        <f t="shared" si="31"/>
        <v>0</v>
      </c>
      <c r="G56" s="28">
        <f t="shared" si="63"/>
        <v>0</v>
      </c>
      <c r="H56" s="35">
        <f t="shared" si="56"/>
        <v>0</v>
      </c>
      <c r="I56" s="26">
        <v>0</v>
      </c>
      <c r="J56" s="27">
        <f t="shared" si="34"/>
        <v>0</v>
      </c>
      <c r="K56" s="28">
        <f t="shared" si="64"/>
        <v>0</v>
      </c>
      <c r="L56" s="35">
        <f t="shared" si="57"/>
        <v>0</v>
      </c>
      <c r="N56" s="27">
        <f t="shared" si="37"/>
        <v>0</v>
      </c>
      <c r="O56" s="28">
        <f t="shared" si="65"/>
        <v>0</v>
      </c>
      <c r="P56" s="35">
        <f t="shared" si="58"/>
        <v>0</v>
      </c>
      <c r="Q56" s="26">
        <v>0</v>
      </c>
      <c r="R56" s="27">
        <f t="shared" si="40"/>
        <v>0</v>
      </c>
      <c r="S56" s="28">
        <f t="shared" si="66"/>
        <v>0</v>
      </c>
      <c r="T56" s="35">
        <f t="shared" si="59"/>
        <v>0</v>
      </c>
      <c r="U56" s="26">
        <v>0.5</v>
      </c>
      <c r="V56" s="27">
        <f t="shared" si="43"/>
        <v>0.375</v>
      </c>
      <c r="W56" s="28">
        <f t="shared" si="67"/>
        <v>0.375</v>
      </c>
      <c r="X56" s="35">
        <f t="shared" si="60"/>
        <v>0.5</v>
      </c>
      <c r="Y56" s="26">
        <v>0</v>
      </c>
      <c r="Z56" s="27">
        <f t="shared" si="46"/>
        <v>0</v>
      </c>
      <c r="AA56" s="28">
        <f t="shared" si="68"/>
        <v>0</v>
      </c>
      <c r="AB56" s="35">
        <f t="shared" si="61"/>
        <v>0</v>
      </c>
    </row>
    <row r="57" spans="1:28" x14ac:dyDescent="0.25">
      <c r="A57" s="19" t="str">
        <f>Specs!A57</f>
        <v>eWOODY_FUEL_ROTTEN_WOOD_LOADINGS_GREATER_THAN_THREE_INCHES_THREE_TO_NINE_INCHES</v>
      </c>
      <c r="B57" s="31">
        <v>0.75</v>
      </c>
      <c r="C57" s="32"/>
      <c r="D57" s="34">
        <f t="shared" si="62"/>
        <v>1.3333333333333333</v>
      </c>
      <c r="E57" s="26">
        <v>5</v>
      </c>
      <c r="F57" s="27">
        <f t="shared" si="31"/>
        <v>3.75</v>
      </c>
      <c r="G57" s="28">
        <f t="shared" si="63"/>
        <v>3.75</v>
      </c>
      <c r="H57" s="35">
        <f t="shared" si="56"/>
        <v>5</v>
      </c>
      <c r="J57" s="27">
        <f t="shared" si="34"/>
        <v>0</v>
      </c>
      <c r="K57" s="28">
        <f t="shared" si="64"/>
        <v>0</v>
      </c>
      <c r="L57" s="35">
        <f t="shared" si="57"/>
        <v>0</v>
      </c>
      <c r="N57" s="27">
        <f t="shared" si="37"/>
        <v>0</v>
      </c>
      <c r="O57" s="28">
        <f t="shared" si="65"/>
        <v>0</v>
      </c>
      <c r="P57" s="35">
        <f t="shared" si="58"/>
        <v>0</v>
      </c>
      <c r="Q57" s="26">
        <v>0.5</v>
      </c>
      <c r="R57" s="27">
        <f t="shared" si="40"/>
        <v>0.375</v>
      </c>
      <c r="S57" s="28">
        <f t="shared" si="66"/>
        <v>0.375</v>
      </c>
      <c r="T57" s="35">
        <f t="shared" si="59"/>
        <v>0.5</v>
      </c>
      <c r="U57" s="26">
        <v>0.75</v>
      </c>
      <c r="V57" s="27">
        <f t="shared" si="43"/>
        <v>0.5625</v>
      </c>
      <c r="W57" s="28">
        <f t="shared" si="67"/>
        <v>0.5625</v>
      </c>
      <c r="X57" s="35">
        <f t="shared" si="60"/>
        <v>0.75</v>
      </c>
      <c r="Z57" s="27">
        <f t="shared" si="46"/>
        <v>0</v>
      </c>
      <c r="AA57" s="28">
        <f t="shared" si="68"/>
        <v>0</v>
      </c>
      <c r="AB57" s="35">
        <f t="shared" si="61"/>
        <v>0</v>
      </c>
    </row>
    <row r="58" spans="1:28" x14ac:dyDescent="0.25">
      <c r="A58" s="19" t="str">
        <f>Specs!A58</f>
        <v>eWOODY_FUEL_ROTTEN_WOOD_LOADINGS_GREATER_THAN_THREE_INCHES_NINE_TO_TWENTY_INCHES</v>
      </c>
      <c r="B58" s="31">
        <v>0.75</v>
      </c>
      <c r="C58" s="32"/>
      <c r="D58" s="34">
        <f t="shared" si="62"/>
        <v>1.3333333333333333</v>
      </c>
      <c r="E58" s="26">
        <v>11</v>
      </c>
      <c r="F58" s="27">
        <f t="shared" si="31"/>
        <v>8.25</v>
      </c>
      <c r="G58" s="28">
        <f t="shared" si="63"/>
        <v>8.25</v>
      </c>
      <c r="H58" s="35">
        <f t="shared" si="56"/>
        <v>11</v>
      </c>
      <c r="J58" s="27">
        <f t="shared" si="34"/>
        <v>0</v>
      </c>
      <c r="K58" s="28">
        <f t="shared" si="64"/>
        <v>0</v>
      </c>
      <c r="L58" s="35">
        <f t="shared" si="57"/>
        <v>0</v>
      </c>
      <c r="N58" s="27">
        <f t="shared" si="37"/>
        <v>0</v>
      </c>
      <c r="O58" s="28">
        <f t="shared" si="65"/>
        <v>0</v>
      </c>
      <c r="P58" s="35">
        <f t="shared" si="58"/>
        <v>0</v>
      </c>
      <c r="Q58" s="26">
        <v>0</v>
      </c>
      <c r="R58" s="27">
        <f t="shared" si="40"/>
        <v>0</v>
      </c>
      <c r="S58" s="28">
        <f t="shared" si="66"/>
        <v>0</v>
      </c>
      <c r="T58" s="35">
        <f t="shared" si="59"/>
        <v>0</v>
      </c>
      <c r="U58" s="26">
        <v>0.3</v>
      </c>
      <c r="V58" s="27">
        <f t="shared" si="43"/>
        <v>0.22499999999999998</v>
      </c>
      <c r="W58" s="28">
        <f t="shared" si="67"/>
        <v>0.22499999999999998</v>
      </c>
      <c r="X58" s="35">
        <f t="shared" si="60"/>
        <v>0.29999999999999993</v>
      </c>
      <c r="Z58" s="27">
        <f t="shared" si="46"/>
        <v>0</v>
      </c>
      <c r="AA58" s="28">
        <f t="shared" si="68"/>
        <v>0</v>
      </c>
      <c r="AB58" s="35">
        <f t="shared" si="61"/>
        <v>0</v>
      </c>
    </row>
    <row r="59" spans="1:28" x14ac:dyDescent="0.25">
      <c r="A59" s="19" t="str">
        <f>Specs!A59</f>
        <v>eWOODY_FUEL_ROTTEN_WOOD_LOADINGS_GREATER_THAN_THREE_INCHES_GREATER_THAN_TWENTY_INCHES</v>
      </c>
      <c r="B59" s="31">
        <v>0.75</v>
      </c>
      <c r="C59" s="32"/>
      <c r="D59" s="34">
        <f t="shared" si="62"/>
        <v>1.3333333333333333</v>
      </c>
      <c r="E59" s="26">
        <v>0</v>
      </c>
      <c r="F59" s="27">
        <f t="shared" si="31"/>
        <v>0</v>
      </c>
      <c r="G59" s="28">
        <f t="shared" si="63"/>
        <v>0</v>
      </c>
      <c r="H59" s="35">
        <f t="shared" si="56"/>
        <v>0</v>
      </c>
      <c r="J59" s="27">
        <f t="shared" si="34"/>
        <v>0</v>
      </c>
      <c r="K59" s="28">
        <f t="shared" si="64"/>
        <v>0</v>
      </c>
      <c r="L59" s="35">
        <f t="shared" si="57"/>
        <v>0</v>
      </c>
      <c r="N59" s="27">
        <f t="shared" si="37"/>
        <v>0</v>
      </c>
      <c r="O59" s="28">
        <f t="shared" si="65"/>
        <v>0</v>
      </c>
      <c r="P59" s="35">
        <f t="shared" si="58"/>
        <v>0</v>
      </c>
      <c r="Q59" s="26">
        <v>0</v>
      </c>
      <c r="R59" s="27">
        <f t="shared" si="40"/>
        <v>0</v>
      </c>
      <c r="S59" s="28">
        <f t="shared" si="66"/>
        <v>0</v>
      </c>
      <c r="T59" s="35">
        <f t="shared" si="59"/>
        <v>0</v>
      </c>
      <c r="U59" s="26">
        <v>0</v>
      </c>
      <c r="V59" s="27">
        <f t="shared" si="43"/>
        <v>0</v>
      </c>
      <c r="W59" s="28">
        <f t="shared" si="67"/>
        <v>0</v>
      </c>
      <c r="X59" s="35">
        <f t="shared" si="60"/>
        <v>0</v>
      </c>
      <c r="Z59" s="27">
        <f t="shared" si="46"/>
        <v>0</v>
      </c>
      <c r="AA59" s="28">
        <f t="shared" si="68"/>
        <v>0</v>
      </c>
      <c r="AB59" s="35">
        <f t="shared" si="61"/>
        <v>0</v>
      </c>
    </row>
    <row r="60" spans="1:28" x14ac:dyDescent="0.25">
      <c r="A60" s="19" t="str">
        <f>Specs!A60</f>
        <v>eWOODY_FUEL_STUMPS_SOUND_DIAMETER</v>
      </c>
      <c r="B60" s="31"/>
      <c r="C60" s="32"/>
      <c r="D60" s="33"/>
      <c r="E60" s="26">
        <v>9.6</v>
      </c>
      <c r="F60" s="27">
        <f>E60</f>
        <v>9.6</v>
      </c>
      <c r="G60" s="28">
        <f t="shared" si="63"/>
        <v>9.6</v>
      </c>
      <c r="H60" s="21">
        <f t="shared" ref="H60:H78" si="69">G60</f>
        <v>9.6</v>
      </c>
      <c r="J60" s="27">
        <f>I60</f>
        <v>0</v>
      </c>
      <c r="K60" s="28">
        <f t="shared" si="64"/>
        <v>0</v>
      </c>
      <c r="L60" s="21">
        <f t="shared" ref="L60:L78" si="70">K60</f>
        <v>0</v>
      </c>
      <c r="N60" s="27">
        <f>M60</f>
        <v>0</v>
      </c>
      <c r="O60" s="28">
        <f t="shared" si="65"/>
        <v>0</v>
      </c>
      <c r="P60" s="21">
        <f t="shared" ref="P60:P78" si="71">O60</f>
        <v>0</v>
      </c>
      <c r="Q60" s="26">
        <v>3.5</v>
      </c>
      <c r="R60" s="27">
        <f>Q60</f>
        <v>3.5</v>
      </c>
      <c r="S60" s="28">
        <f t="shared" si="66"/>
        <v>3.5</v>
      </c>
      <c r="T60" s="21">
        <f t="shared" ref="T60:T78" si="72">S60</f>
        <v>3.5</v>
      </c>
      <c r="V60" s="27">
        <f>U60</f>
        <v>0</v>
      </c>
      <c r="W60" s="28">
        <f t="shared" si="67"/>
        <v>0</v>
      </c>
      <c r="X60" s="21">
        <f t="shared" ref="X60:X78" si="73">W60</f>
        <v>0</v>
      </c>
      <c r="Z60" s="27">
        <f>Y60</f>
        <v>0</v>
      </c>
      <c r="AA60" s="28">
        <f t="shared" si="68"/>
        <v>0</v>
      </c>
      <c r="AB60" s="21">
        <f t="shared" ref="AB60:AB78" si="74">AA60</f>
        <v>0</v>
      </c>
    </row>
    <row r="61" spans="1:28" x14ac:dyDescent="0.25">
      <c r="A61" s="19" t="str">
        <f>Specs!A61</f>
        <v>eWOODY_FUEL_STUMPS_SOUND_HEIGHT</v>
      </c>
      <c r="B61" s="31"/>
      <c r="C61" s="32"/>
      <c r="D61" s="33"/>
      <c r="E61" s="26">
        <v>0.4</v>
      </c>
      <c r="F61" s="27">
        <f>E61</f>
        <v>0.4</v>
      </c>
      <c r="G61" s="28">
        <f t="shared" si="63"/>
        <v>0.4</v>
      </c>
      <c r="H61" s="21">
        <f t="shared" si="69"/>
        <v>0.4</v>
      </c>
      <c r="J61" s="27">
        <f>I61</f>
        <v>0</v>
      </c>
      <c r="K61" s="28">
        <f t="shared" si="64"/>
        <v>0</v>
      </c>
      <c r="L61" s="21">
        <f t="shared" si="70"/>
        <v>0</v>
      </c>
      <c r="N61" s="27">
        <f>M61</f>
        <v>0</v>
      </c>
      <c r="O61" s="28">
        <f t="shared" si="65"/>
        <v>0</v>
      </c>
      <c r="P61" s="21">
        <f t="shared" si="71"/>
        <v>0</v>
      </c>
      <c r="Q61" s="26">
        <v>2</v>
      </c>
      <c r="R61" s="27">
        <f>Q61</f>
        <v>2</v>
      </c>
      <c r="S61" s="28">
        <f t="shared" si="66"/>
        <v>2</v>
      </c>
      <c r="T61" s="21">
        <f t="shared" si="72"/>
        <v>2</v>
      </c>
      <c r="V61" s="27">
        <f>U61</f>
        <v>0</v>
      </c>
      <c r="W61" s="28">
        <f t="shared" si="67"/>
        <v>0</v>
      </c>
      <c r="X61" s="21">
        <f t="shared" si="73"/>
        <v>0</v>
      </c>
      <c r="Z61" s="27">
        <f>Y61</f>
        <v>0</v>
      </c>
      <c r="AA61" s="28">
        <f t="shared" si="68"/>
        <v>0</v>
      </c>
      <c r="AB61" s="21">
        <f t="shared" si="74"/>
        <v>0</v>
      </c>
    </row>
    <row r="62" spans="1:28" x14ac:dyDescent="0.25">
      <c r="A62" s="19" t="str">
        <f>Specs!A62</f>
        <v>eWOODY_FUEL_STUMPS_SOUND_STEM_DENSITY</v>
      </c>
      <c r="B62" s="31"/>
      <c r="C62" s="32"/>
      <c r="D62" s="33"/>
      <c r="E62" s="26">
        <v>115</v>
      </c>
      <c r="F62" s="27">
        <f>E62</f>
        <v>115</v>
      </c>
      <c r="G62" s="28">
        <f t="shared" si="63"/>
        <v>115</v>
      </c>
      <c r="H62" s="21">
        <f t="shared" si="69"/>
        <v>115</v>
      </c>
      <c r="J62" s="27">
        <f>I62</f>
        <v>0</v>
      </c>
      <c r="K62" s="28">
        <f t="shared" si="64"/>
        <v>0</v>
      </c>
      <c r="L62" s="21">
        <f t="shared" si="70"/>
        <v>0</v>
      </c>
      <c r="N62" s="27">
        <f>M62</f>
        <v>0</v>
      </c>
      <c r="O62" s="28">
        <f t="shared" si="65"/>
        <v>0</v>
      </c>
      <c r="P62" s="21">
        <f t="shared" si="71"/>
        <v>0</v>
      </c>
      <c r="Q62" s="26">
        <v>50</v>
      </c>
      <c r="R62" s="27">
        <f>Q62</f>
        <v>50</v>
      </c>
      <c r="S62" s="28">
        <f t="shared" si="66"/>
        <v>50</v>
      </c>
      <c r="T62" s="21">
        <f t="shared" si="72"/>
        <v>50</v>
      </c>
      <c r="V62" s="27">
        <f>U62</f>
        <v>0</v>
      </c>
      <c r="W62" s="28">
        <f t="shared" si="67"/>
        <v>0</v>
      </c>
      <c r="X62" s="21">
        <f t="shared" si="73"/>
        <v>0</v>
      </c>
      <c r="Z62" s="27">
        <f>Y62</f>
        <v>0</v>
      </c>
      <c r="AA62" s="28">
        <f t="shared" si="68"/>
        <v>0</v>
      </c>
      <c r="AB62" s="21">
        <f t="shared" si="74"/>
        <v>0</v>
      </c>
    </row>
    <row r="63" spans="1:28" x14ac:dyDescent="0.25">
      <c r="A63" s="19" t="str">
        <f>Specs!A63</f>
        <v>eWOODY_FUEL_STUMPS_ROTTEN_DIAMETER</v>
      </c>
      <c r="B63" s="31">
        <v>0.75</v>
      </c>
      <c r="C63" s="32"/>
      <c r="D63" s="33"/>
      <c r="E63" s="26">
        <v>9.6</v>
      </c>
      <c r="F63" s="27">
        <f t="shared" ref="F63:F71" si="75">$B63*E63</f>
        <v>7.1999999999999993</v>
      </c>
      <c r="G63" s="28">
        <f t="shared" si="63"/>
        <v>7.1999999999999993</v>
      </c>
      <c r="H63" s="21">
        <f t="shared" si="69"/>
        <v>7.1999999999999993</v>
      </c>
      <c r="J63" s="27">
        <f t="shared" ref="J63:J71" si="76">$B63*I63</f>
        <v>0</v>
      </c>
      <c r="K63" s="28">
        <f t="shared" si="64"/>
        <v>0</v>
      </c>
      <c r="L63" s="21">
        <f t="shared" si="70"/>
        <v>0</v>
      </c>
      <c r="N63" s="27">
        <f t="shared" ref="N63:N71" si="77">$B63*M63</f>
        <v>0</v>
      </c>
      <c r="O63" s="28">
        <f t="shared" si="65"/>
        <v>0</v>
      </c>
      <c r="P63" s="21">
        <f t="shared" si="71"/>
        <v>0</v>
      </c>
      <c r="Q63" s="26">
        <v>3.5</v>
      </c>
      <c r="R63" s="27">
        <f t="shared" ref="R63:R71" si="78">$B63*Q63</f>
        <v>2.625</v>
      </c>
      <c r="S63" s="28">
        <f t="shared" si="66"/>
        <v>2.625</v>
      </c>
      <c r="T63" s="21">
        <f t="shared" si="72"/>
        <v>2.625</v>
      </c>
      <c r="U63" s="26">
        <v>10</v>
      </c>
      <c r="V63" s="27">
        <f t="shared" ref="V63:V71" si="79">$B63*U63</f>
        <v>7.5</v>
      </c>
      <c r="W63" s="28">
        <f t="shared" si="67"/>
        <v>7.5</v>
      </c>
      <c r="X63" s="21">
        <f t="shared" si="73"/>
        <v>7.5</v>
      </c>
      <c r="Y63" s="26">
        <v>10</v>
      </c>
      <c r="Z63" s="27">
        <f t="shared" ref="Z63:Z71" si="80">$B63*Y63</f>
        <v>7.5</v>
      </c>
      <c r="AA63" s="28">
        <f t="shared" si="68"/>
        <v>7.5</v>
      </c>
      <c r="AB63" s="21">
        <f t="shared" si="74"/>
        <v>7.5</v>
      </c>
    </row>
    <row r="64" spans="1:28" x14ac:dyDescent="0.25">
      <c r="A64" s="19" t="str">
        <f>Specs!A64</f>
        <v>eWOODY_FUEL_STUMPS_ROTTEN_HEIGHT</v>
      </c>
      <c r="B64" s="31">
        <v>0.75</v>
      </c>
      <c r="C64" s="32"/>
      <c r="D64" s="33"/>
      <c r="E64" s="26">
        <v>0.4</v>
      </c>
      <c r="F64" s="27">
        <f t="shared" si="75"/>
        <v>0.30000000000000004</v>
      </c>
      <c r="G64" s="28">
        <f t="shared" si="63"/>
        <v>0.30000000000000004</v>
      </c>
      <c r="H64" s="21">
        <f t="shared" si="69"/>
        <v>0.30000000000000004</v>
      </c>
      <c r="J64" s="27">
        <f t="shared" si="76"/>
        <v>0</v>
      </c>
      <c r="K64" s="28">
        <f t="shared" si="64"/>
        <v>0</v>
      </c>
      <c r="L64" s="21">
        <f t="shared" si="70"/>
        <v>0</v>
      </c>
      <c r="N64" s="27">
        <f t="shared" si="77"/>
        <v>0</v>
      </c>
      <c r="O64" s="28">
        <f t="shared" si="65"/>
        <v>0</v>
      </c>
      <c r="P64" s="21">
        <f t="shared" si="71"/>
        <v>0</v>
      </c>
      <c r="Q64" s="26">
        <v>2</v>
      </c>
      <c r="R64" s="27">
        <f t="shared" si="78"/>
        <v>1.5</v>
      </c>
      <c r="S64" s="28">
        <f t="shared" si="66"/>
        <v>1.5</v>
      </c>
      <c r="T64" s="21">
        <f t="shared" si="72"/>
        <v>1.5</v>
      </c>
      <c r="U64" s="26">
        <v>1</v>
      </c>
      <c r="V64" s="27">
        <f t="shared" si="79"/>
        <v>0.75</v>
      </c>
      <c r="W64" s="28">
        <f t="shared" si="67"/>
        <v>0.75</v>
      </c>
      <c r="X64" s="21">
        <f t="shared" si="73"/>
        <v>0.75</v>
      </c>
      <c r="Y64" s="26">
        <v>1</v>
      </c>
      <c r="Z64" s="27">
        <f t="shared" si="80"/>
        <v>0.75</v>
      </c>
      <c r="AA64" s="28">
        <f t="shared" si="68"/>
        <v>0.75</v>
      </c>
      <c r="AB64" s="21">
        <f t="shared" si="74"/>
        <v>0.75</v>
      </c>
    </row>
    <row r="65" spans="1:28" x14ac:dyDescent="0.25">
      <c r="A65" s="19" t="str">
        <f>Specs!A65</f>
        <v>eWOODY_FUEL_STUMPS_ROTTEN_STEM_DENSITY</v>
      </c>
      <c r="B65" s="31">
        <v>0.75</v>
      </c>
      <c r="C65" s="32"/>
      <c r="D65" s="33"/>
      <c r="E65" s="26">
        <v>115</v>
      </c>
      <c r="F65" s="27">
        <f t="shared" si="75"/>
        <v>86.25</v>
      </c>
      <c r="G65" s="28">
        <f t="shared" si="63"/>
        <v>86.25</v>
      </c>
      <c r="H65" s="21">
        <f t="shared" si="69"/>
        <v>86.25</v>
      </c>
      <c r="J65" s="27">
        <f t="shared" si="76"/>
        <v>0</v>
      </c>
      <c r="K65" s="28">
        <f t="shared" si="64"/>
        <v>0</v>
      </c>
      <c r="L65" s="21">
        <f t="shared" si="70"/>
        <v>0</v>
      </c>
      <c r="N65" s="27">
        <f t="shared" si="77"/>
        <v>0</v>
      </c>
      <c r="O65" s="28">
        <f t="shared" si="65"/>
        <v>0</v>
      </c>
      <c r="P65" s="21">
        <f t="shared" si="71"/>
        <v>0</v>
      </c>
      <c r="Q65" s="26">
        <v>50</v>
      </c>
      <c r="R65" s="27">
        <f t="shared" si="78"/>
        <v>37.5</v>
      </c>
      <c r="S65" s="28">
        <f t="shared" si="66"/>
        <v>37.5</v>
      </c>
      <c r="T65" s="21">
        <f t="shared" si="72"/>
        <v>37.5</v>
      </c>
      <c r="U65" s="26">
        <v>5</v>
      </c>
      <c r="V65" s="27">
        <f t="shared" si="79"/>
        <v>3.75</v>
      </c>
      <c r="W65" s="28">
        <f t="shared" si="67"/>
        <v>3.75</v>
      </c>
      <c r="X65" s="21">
        <f t="shared" si="73"/>
        <v>3.75</v>
      </c>
      <c r="Y65" s="26">
        <v>3</v>
      </c>
      <c r="Z65" s="27">
        <f t="shared" si="80"/>
        <v>2.25</v>
      </c>
      <c r="AA65" s="28">
        <f t="shared" si="68"/>
        <v>2.25</v>
      </c>
      <c r="AB65" s="21">
        <f t="shared" si="74"/>
        <v>2.25</v>
      </c>
    </row>
    <row r="66" spans="1:28" x14ac:dyDescent="0.25">
      <c r="A66" s="19" t="str">
        <f>Specs!A66</f>
        <v>eWOODY_FUEL_STUMPS_LIGHTERED_PITCHY_DIAMETER</v>
      </c>
      <c r="B66" s="31">
        <v>0.75</v>
      </c>
      <c r="C66" s="32"/>
      <c r="D66" s="33"/>
      <c r="F66" s="27">
        <f t="shared" si="75"/>
        <v>0</v>
      </c>
      <c r="G66" s="28">
        <f t="shared" si="63"/>
        <v>0</v>
      </c>
      <c r="H66" s="21">
        <f t="shared" si="69"/>
        <v>0</v>
      </c>
      <c r="J66" s="27">
        <f t="shared" si="76"/>
        <v>0</v>
      </c>
      <c r="K66" s="28">
        <f t="shared" si="64"/>
        <v>0</v>
      </c>
      <c r="L66" s="21">
        <f t="shared" si="70"/>
        <v>0</v>
      </c>
      <c r="N66" s="27">
        <f t="shared" si="77"/>
        <v>0</v>
      </c>
      <c r="O66" s="28">
        <f t="shared" si="65"/>
        <v>0</v>
      </c>
      <c r="P66" s="21">
        <f t="shared" si="71"/>
        <v>0</v>
      </c>
      <c r="R66" s="27">
        <f t="shared" si="78"/>
        <v>0</v>
      </c>
      <c r="S66" s="28">
        <f t="shared" si="66"/>
        <v>0</v>
      </c>
      <c r="T66" s="21">
        <f t="shared" si="72"/>
        <v>0</v>
      </c>
      <c r="V66" s="27">
        <f t="shared" si="79"/>
        <v>0</v>
      </c>
      <c r="W66" s="28">
        <f t="shared" si="67"/>
        <v>0</v>
      </c>
      <c r="X66" s="21">
        <f t="shared" si="73"/>
        <v>0</v>
      </c>
      <c r="Z66" s="27">
        <f t="shared" si="80"/>
        <v>0</v>
      </c>
      <c r="AA66" s="28">
        <f t="shared" si="68"/>
        <v>0</v>
      </c>
      <c r="AB66" s="21">
        <f t="shared" si="74"/>
        <v>0</v>
      </c>
    </row>
    <row r="67" spans="1:28" x14ac:dyDescent="0.25">
      <c r="A67" s="19" t="str">
        <f>Specs!A67</f>
        <v>eWOODY_FUEL_STUMPS_LIGHTERED_PITCHY_HEIGHT</v>
      </c>
      <c r="B67" s="31">
        <v>0.75</v>
      </c>
      <c r="C67" s="32"/>
      <c r="D67" s="33"/>
      <c r="F67" s="27">
        <f t="shared" si="75"/>
        <v>0</v>
      </c>
      <c r="G67" s="28">
        <f t="shared" si="63"/>
        <v>0</v>
      </c>
      <c r="H67" s="21">
        <f t="shared" si="69"/>
        <v>0</v>
      </c>
      <c r="J67" s="27">
        <f t="shared" si="76"/>
        <v>0</v>
      </c>
      <c r="K67" s="28">
        <f t="shared" si="64"/>
        <v>0</v>
      </c>
      <c r="L67" s="21">
        <f t="shared" si="70"/>
        <v>0</v>
      </c>
      <c r="N67" s="27">
        <f t="shared" si="77"/>
        <v>0</v>
      </c>
      <c r="O67" s="28">
        <f t="shared" si="65"/>
        <v>0</v>
      </c>
      <c r="P67" s="21">
        <f t="shared" si="71"/>
        <v>0</v>
      </c>
      <c r="R67" s="27">
        <f t="shared" si="78"/>
        <v>0</v>
      </c>
      <c r="S67" s="28">
        <f t="shared" si="66"/>
        <v>0</v>
      </c>
      <c r="T67" s="21">
        <f t="shared" si="72"/>
        <v>0</v>
      </c>
      <c r="V67" s="27">
        <f t="shared" si="79"/>
        <v>0</v>
      </c>
      <c r="W67" s="28">
        <f t="shared" si="67"/>
        <v>0</v>
      </c>
      <c r="X67" s="21">
        <f t="shared" si="73"/>
        <v>0</v>
      </c>
      <c r="Z67" s="27">
        <f t="shared" si="80"/>
        <v>0</v>
      </c>
      <c r="AA67" s="28">
        <f t="shared" si="68"/>
        <v>0</v>
      </c>
      <c r="AB67" s="21">
        <f t="shared" si="74"/>
        <v>0</v>
      </c>
    </row>
    <row r="68" spans="1:28" x14ac:dyDescent="0.25">
      <c r="A68" s="19" t="str">
        <f>Specs!A68</f>
        <v>eWOODY_FUEL_STUMPS_LIGHTERED_PITCHY_STEM_DENSITY</v>
      </c>
      <c r="B68" s="31">
        <v>0.75</v>
      </c>
      <c r="C68" s="32"/>
      <c r="D68" s="33"/>
      <c r="F68" s="27">
        <f t="shared" si="75"/>
        <v>0</v>
      </c>
      <c r="G68" s="28">
        <f t="shared" si="63"/>
        <v>0</v>
      </c>
      <c r="H68" s="21">
        <f t="shared" si="69"/>
        <v>0</v>
      </c>
      <c r="J68" s="27">
        <f t="shared" si="76"/>
        <v>0</v>
      </c>
      <c r="K68" s="28">
        <f t="shared" si="64"/>
        <v>0</v>
      </c>
      <c r="L68" s="21">
        <f t="shared" si="70"/>
        <v>0</v>
      </c>
      <c r="N68" s="27">
        <f t="shared" si="77"/>
        <v>0</v>
      </c>
      <c r="O68" s="28">
        <f t="shared" si="65"/>
        <v>0</v>
      </c>
      <c r="P68" s="21">
        <f t="shared" si="71"/>
        <v>0</v>
      </c>
      <c r="R68" s="27">
        <f t="shared" si="78"/>
        <v>0</v>
      </c>
      <c r="S68" s="28">
        <f t="shared" si="66"/>
        <v>0</v>
      </c>
      <c r="T68" s="21">
        <f t="shared" si="72"/>
        <v>0</v>
      </c>
      <c r="V68" s="27">
        <f t="shared" si="79"/>
        <v>0</v>
      </c>
      <c r="W68" s="28">
        <f t="shared" si="67"/>
        <v>0</v>
      </c>
      <c r="X68" s="21">
        <f t="shared" si="73"/>
        <v>0</v>
      </c>
      <c r="Z68" s="27">
        <f t="shared" si="80"/>
        <v>0</v>
      </c>
      <c r="AA68" s="28">
        <f t="shared" si="68"/>
        <v>0</v>
      </c>
      <c r="AB68" s="21">
        <f t="shared" si="74"/>
        <v>0</v>
      </c>
    </row>
    <row r="69" spans="1:28" x14ac:dyDescent="0.25">
      <c r="A69" s="19" t="str">
        <f>Specs!A69</f>
        <v>eWOODY_FUEL_PILES_CLEAN_LOADING</v>
      </c>
      <c r="B69" s="31">
        <v>0.9</v>
      </c>
      <c r="C69" s="32"/>
      <c r="D69" s="33"/>
      <c r="E69" s="26">
        <v>7.8118999999999994E-2</v>
      </c>
      <c r="F69" s="27">
        <f t="shared" si="75"/>
        <v>7.0307099999999997E-2</v>
      </c>
      <c r="G69" s="28">
        <f t="shared" si="63"/>
        <v>7.0307099999999997E-2</v>
      </c>
      <c r="H69" s="21">
        <f t="shared" si="69"/>
        <v>7.0307099999999997E-2</v>
      </c>
      <c r="I69" s="26">
        <v>0</v>
      </c>
      <c r="J69" s="27">
        <f t="shared" si="76"/>
        <v>0</v>
      </c>
      <c r="K69" s="28">
        <f t="shared" si="64"/>
        <v>0</v>
      </c>
      <c r="L69" s="21">
        <f t="shared" si="70"/>
        <v>0</v>
      </c>
      <c r="M69" s="26">
        <v>0</v>
      </c>
      <c r="N69" s="27">
        <f t="shared" si="77"/>
        <v>0</v>
      </c>
      <c r="O69" s="28">
        <f t="shared" si="65"/>
        <v>0</v>
      </c>
      <c r="P69" s="21">
        <f t="shared" si="71"/>
        <v>0</v>
      </c>
      <c r="Q69" s="26">
        <v>8.1810999999999995E-2</v>
      </c>
      <c r="R69" s="27">
        <f t="shared" si="78"/>
        <v>7.3629899999999998E-2</v>
      </c>
      <c r="S69" s="28">
        <f t="shared" si="66"/>
        <v>7.3629899999999998E-2</v>
      </c>
      <c r="T69" s="21">
        <f t="shared" si="72"/>
        <v>7.3629899999999998E-2</v>
      </c>
      <c r="U69" s="26">
        <v>0.13589300000000001</v>
      </c>
      <c r="V69" s="27">
        <f t="shared" si="79"/>
        <v>0.12230370000000002</v>
      </c>
      <c r="W69" s="28">
        <f t="shared" si="67"/>
        <v>0.12230370000000002</v>
      </c>
      <c r="X69" s="21">
        <f t="shared" si="73"/>
        <v>0.12230370000000002</v>
      </c>
      <c r="Y69" s="26">
        <v>0</v>
      </c>
      <c r="Z69" s="27">
        <f t="shared" si="80"/>
        <v>0</v>
      </c>
      <c r="AA69" s="28">
        <f t="shared" si="68"/>
        <v>0</v>
      </c>
      <c r="AB69" s="21">
        <f t="shared" si="74"/>
        <v>0</v>
      </c>
    </row>
    <row r="70" spans="1:28" ht="16.5" customHeight="1" x14ac:dyDescent="0.25">
      <c r="A70" s="19" t="str">
        <f>Specs!A70</f>
        <v>eWOODY_FUEL_PILES_DIRTY_LOADING</v>
      </c>
      <c r="B70" s="31">
        <v>0.9</v>
      </c>
      <c r="C70" s="32"/>
      <c r="D70" s="33"/>
      <c r="E70" s="26">
        <v>0</v>
      </c>
      <c r="F70" s="27">
        <f t="shared" si="75"/>
        <v>0</v>
      </c>
      <c r="G70" s="28">
        <f t="shared" si="63"/>
        <v>0</v>
      </c>
      <c r="H70" s="21">
        <f t="shared" si="69"/>
        <v>0</v>
      </c>
      <c r="I70" s="26">
        <v>0</v>
      </c>
      <c r="J70" s="27">
        <f t="shared" si="76"/>
        <v>0</v>
      </c>
      <c r="K70" s="28">
        <f t="shared" si="64"/>
        <v>0</v>
      </c>
      <c r="L70" s="21">
        <f t="shared" si="70"/>
        <v>0</v>
      </c>
      <c r="M70" s="26">
        <v>0</v>
      </c>
      <c r="N70" s="27">
        <f t="shared" si="77"/>
        <v>0</v>
      </c>
      <c r="O70" s="28">
        <f t="shared" si="65"/>
        <v>0</v>
      </c>
      <c r="P70" s="21">
        <f t="shared" si="71"/>
        <v>0</v>
      </c>
      <c r="Q70" s="26">
        <v>0</v>
      </c>
      <c r="R70" s="27">
        <f t="shared" si="78"/>
        <v>0</v>
      </c>
      <c r="S70" s="28">
        <f t="shared" si="66"/>
        <v>0</v>
      </c>
      <c r="T70" s="21">
        <f t="shared" si="72"/>
        <v>0</v>
      </c>
      <c r="U70" s="26">
        <v>0</v>
      </c>
      <c r="V70" s="27">
        <f t="shared" si="79"/>
        <v>0</v>
      </c>
      <c r="W70" s="28">
        <f t="shared" si="67"/>
        <v>0</v>
      </c>
      <c r="X70" s="21">
        <f t="shared" si="73"/>
        <v>0</v>
      </c>
      <c r="Y70" s="26">
        <v>0</v>
      </c>
      <c r="Z70" s="27">
        <f t="shared" si="80"/>
        <v>0</v>
      </c>
      <c r="AA70" s="28">
        <f t="shared" si="68"/>
        <v>0</v>
      </c>
      <c r="AB70" s="21">
        <f t="shared" si="74"/>
        <v>0</v>
      </c>
    </row>
    <row r="71" spans="1:28" x14ac:dyDescent="0.25">
      <c r="A71" s="19" t="str">
        <f>Specs!A71</f>
        <v>eWOODY_FUEL_PILES_VERYDIRTY_LOADING</v>
      </c>
      <c r="B71" s="31">
        <v>0.9</v>
      </c>
      <c r="C71" s="32"/>
      <c r="D71" s="33"/>
      <c r="E71" s="26">
        <v>0</v>
      </c>
      <c r="F71" s="27">
        <f t="shared" si="75"/>
        <v>0</v>
      </c>
      <c r="G71" s="28">
        <f t="shared" si="63"/>
        <v>0</v>
      </c>
      <c r="H71" s="21">
        <f t="shared" si="69"/>
        <v>0</v>
      </c>
      <c r="I71" s="26">
        <v>0</v>
      </c>
      <c r="J71" s="27">
        <f t="shared" si="76"/>
        <v>0</v>
      </c>
      <c r="K71" s="28">
        <f t="shared" si="64"/>
        <v>0</v>
      </c>
      <c r="L71" s="21">
        <f t="shared" si="70"/>
        <v>0</v>
      </c>
      <c r="M71" s="26">
        <v>0</v>
      </c>
      <c r="N71" s="27">
        <f t="shared" si="77"/>
        <v>0</v>
      </c>
      <c r="O71" s="28">
        <f t="shared" si="65"/>
        <v>0</v>
      </c>
      <c r="P71" s="21">
        <f t="shared" si="71"/>
        <v>0</v>
      </c>
      <c r="Q71" s="26">
        <v>0</v>
      </c>
      <c r="R71" s="27">
        <f t="shared" si="78"/>
        <v>0</v>
      </c>
      <c r="S71" s="28">
        <f t="shared" si="66"/>
        <v>0</v>
      </c>
      <c r="T71" s="21">
        <f t="shared" si="72"/>
        <v>0</v>
      </c>
      <c r="U71" s="26">
        <v>0</v>
      </c>
      <c r="V71" s="27">
        <f t="shared" si="79"/>
        <v>0</v>
      </c>
      <c r="W71" s="28">
        <f t="shared" si="67"/>
        <v>0</v>
      </c>
      <c r="X71" s="21">
        <f t="shared" si="73"/>
        <v>0</v>
      </c>
      <c r="Y71" s="26">
        <v>0</v>
      </c>
      <c r="Z71" s="27">
        <f t="shared" si="80"/>
        <v>0</v>
      </c>
      <c r="AA71" s="28">
        <f t="shared" si="68"/>
        <v>0</v>
      </c>
      <c r="AB71" s="21">
        <f t="shared" si="74"/>
        <v>0</v>
      </c>
    </row>
    <row r="72" spans="1:28" x14ac:dyDescent="0.25">
      <c r="A72" s="19" t="str">
        <f>Specs!A72</f>
        <v>eLITTER_LITTER_TYPE_BROADLEAF_DECIDUOUS_RELATIVE_COVER</v>
      </c>
      <c r="B72" s="31"/>
      <c r="C72" s="32"/>
      <c r="D72" s="33"/>
      <c r="F72" s="27">
        <f t="shared" ref="F72:F78" si="81">E72</f>
        <v>0</v>
      </c>
      <c r="G72" s="28">
        <f t="shared" si="63"/>
        <v>0</v>
      </c>
      <c r="H72" s="21">
        <f t="shared" si="69"/>
        <v>0</v>
      </c>
      <c r="J72" s="27">
        <f t="shared" ref="J72:J78" si="82">I72</f>
        <v>0</v>
      </c>
      <c r="K72" s="28">
        <f t="shared" si="64"/>
        <v>0</v>
      </c>
      <c r="L72" s="21">
        <f t="shared" si="70"/>
        <v>0</v>
      </c>
      <c r="N72" s="27">
        <f t="shared" ref="N72:N78" si="83">M72</f>
        <v>0</v>
      </c>
      <c r="O72" s="28">
        <f t="shared" si="65"/>
        <v>0</v>
      </c>
      <c r="P72" s="21">
        <f t="shared" si="71"/>
        <v>0</v>
      </c>
      <c r="R72" s="27">
        <f t="shared" ref="R72:R78" si="84">Q72</f>
        <v>0</v>
      </c>
      <c r="S72" s="28">
        <f t="shared" si="66"/>
        <v>0</v>
      </c>
      <c r="T72" s="21">
        <f t="shared" si="72"/>
        <v>0</v>
      </c>
      <c r="U72" s="26">
        <v>90</v>
      </c>
      <c r="V72" s="27">
        <f t="shared" ref="V72:V78" si="85">U72</f>
        <v>90</v>
      </c>
      <c r="W72" s="28">
        <f t="shared" si="67"/>
        <v>90</v>
      </c>
      <c r="X72" s="21">
        <f t="shared" si="73"/>
        <v>90</v>
      </c>
      <c r="Z72" s="27">
        <f t="shared" ref="Z72:Z78" si="86">Y72</f>
        <v>0</v>
      </c>
      <c r="AA72" s="28">
        <f t="shared" si="68"/>
        <v>0</v>
      </c>
      <c r="AB72" s="21">
        <f t="shared" si="74"/>
        <v>0</v>
      </c>
    </row>
    <row r="73" spans="1:28" x14ac:dyDescent="0.25">
      <c r="A73" s="19" t="str">
        <f>Specs!A73</f>
        <v>eLITTER_LITTER_TYPE_BROADLEAF_EVERGREEN_RELATIVE_COVER</v>
      </c>
      <c r="B73" s="31"/>
      <c r="C73" s="32"/>
      <c r="D73" s="33"/>
      <c r="F73" s="27">
        <f t="shared" si="81"/>
        <v>0</v>
      </c>
      <c r="G73" s="28">
        <f t="shared" si="63"/>
        <v>0</v>
      </c>
      <c r="H73" s="21">
        <f t="shared" si="69"/>
        <v>0</v>
      </c>
      <c r="I73" s="26">
        <v>100</v>
      </c>
      <c r="J73" s="27">
        <f t="shared" si="82"/>
        <v>100</v>
      </c>
      <c r="K73" s="28">
        <f t="shared" si="64"/>
        <v>100</v>
      </c>
      <c r="L73" s="21">
        <f t="shared" si="70"/>
        <v>100</v>
      </c>
      <c r="N73" s="27">
        <f t="shared" si="83"/>
        <v>0</v>
      </c>
      <c r="O73" s="28">
        <f t="shared" si="65"/>
        <v>0</v>
      </c>
      <c r="P73" s="21">
        <f t="shared" si="71"/>
        <v>0</v>
      </c>
      <c r="R73" s="27">
        <f t="shared" si="84"/>
        <v>0</v>
      </c>
      <c r="S73" s="28">
        <f t="shared" si="66"/>
        <v>0</v>
      </c>
      <c r="T73" s="21">
        <f t="shared" si="72"/>
        <v>0</v>
      </c>
      <c r="V73" s="27">
        <f t="shared" si="85"/>
        <v>0</v>
      </c>
      <c r="W73" s="28">
        <f t="shared" si="67"/>
        <v>0</v>
      </c>
      <c r="X73" s="21">
        <f t="shared" si="73"/>
        <v>0</v>
      </c>
      <c r="Z73" s="27">
        <f t="shared" si="86"/>
        <v>0</v>
      </c>
      <c r="AA73" s="28">
        <f t="shared" si="68"/>
        <v>0</v>
      </c>
      <c r="AB73" s="21">
        <f t="shared" si="74"/>
        <v>0</v>
      </c>
    </row>
    <row r="74" spans="1:28" x14ac:dyDescent="0.25">
      <c r="A74" s="19" t="str">
        <f>Specs!A74</f>
        <v>eLITTER_LITTER_TYPE_GRASS_RELATIVE_COVER</v>
      </c>
      <c r="B74" s="31"/>
      <c r="C74" s="32"/>
      <c r="D74" s="33"/>
      <c r="F74" s="27">
        <f t="shared" si="81"/>
        <v>0</v>
      </c>
      <c r="G74" s="28">
        <f t="shared" si="63"/>
        <v>0</v>
      </c>
      <c r="H74" s="21">
        <f t="shared" si="69"/>
        <v>0</v>
      </c>
      <c r="J74" s="27">
        <f t="shared" si="82"/>
        <v>0</v>
      </c>
      <c r="K74" s="28">
        <f t="shared" si="64"/>
        <v>0</v>
      </c>
      <c r="L74" s="21">
        <f t="shared" si="70"/>
        <v>0</v>
      </c>
      <c r="M74" s="26">
        <v>100</v>
      </c>
      <c r="N74" s="27">
        <f t="shared" si="83"/>
        <v>100</v>
      </c>
      <c r="O74" s="28">
        <f t="shared" si="65"/>
        <v>100</v>
      </c>
      <c r="P74" s="21">
        <f t="shared" si="71"/>
        <v>100</v>
      </c>
      <c r="R74" s="27">
        <f t="shared" si="84"/>
        <v>0</v>
      </c>
      <c r="S74" s="28">
        <f t="shared" si="66"/>
        <v>0</v>
      </c>
      <c r="T74" s="21">
        <f t="shared" si="72"/>
        <v>0</v>
      </c>
      <c r="V74" s="27">
        <f t="shared" si="85"/>
        <v>0</v>
      </c>
      <c r="W74" s="28">
        <f t="shared" si="67"/>
        <v>0</v>
      </c>
      <c r="X74" s="21">
        <f t="shared" si="73"/>
        <v>0</v>
      </c>
      <c r="Z74" s="27">
        <f t="shared" si="86"/>
        <v>0</v>
      </c>
      <c r="AA74" s="28">
        <f t="shared" si="68"/>
        <v>0</v>
      </c>
      <c r="AB74" s="21">
        <f t="shared" si="74"/>
        <v>0</v>
      </c>
    </row>
    <row r="75" spans="1:28" x14ac:dyDescent="0.25">
      <c r="A75" s="19" t="str">
        <f>Specs!A75</f>
        <v>eLITTER_LITTER_TYPE_LONG_NEEDLE_PINE_RELATIVE_COVER</v>
      </c>
      <c r="B75" s="31"/>
      <c r="C75" s="32"/>
      <c r="D75" s="33"/>
      <c r="E75" s="29">
        <v>50</v>
      </c>
      <c r="F75" s="27">
        <f t="shared" si="81"/>
        <v>50</v>
      </c>
      <c r="G75" s="28">
        <f t="shared" si="63"/>
        <v>50</v>
      </c>
      <c r="H75" s="21">
        <f t="shared" si="69"/>
        <v>50</v>
      </c>
      <c r="J75" s="27">
        <f t="shared" si="82"/>
        <v>0</v>
      </c>
      <c r="K75" s="28">
        <f t="shared" si="64"/>
        <v>0</v>
      </c>
      <c r="L75" s="21">
        <f t="shared" si="70"/>
        <v>0</v>
      </c>
      <c r="N75" s="27">
        <f t="shared" si="83"/>
        <v>0</v>
      </c>
      <c r="O75" s="28">
        <f t="shared" si="65"/>
        <v>0</v>
      </c>
      <c r="P75" s="21">
        <f t="shared" si="71"/>
        <v>0</v>
      </c>
      <c r="R75" s="27">
        <f t="shared" si="84"/>
        <v>0</v>
      </c>
      <c r="S75" s="28">
        <f t="shared" si="66"/>
        <v>0</v>
      </c>
      <c r="T75" s="21">
        <f t="shared" si="72"/>
        <v>0</v>
      </c>
      <c r="U75" s="26">
        <v>10</v>
      </c>
      <c r="V75" s="27">
        <f t="shared" si="85"/>
        <v>10</v>
      </c>
      <c r="W75" s="28">
        <f t="shared" si="67"/>
        <v>10</v>
      </c>
      <c r="X75" s="21">
        <f t="shared" si="73"/>
        <v>10</v>
      </c>
      <c r="Y75" s="26">
        <v>40</v>
      </c>
      <c r="Z75" s="27">
        <f t="shared" si="86"/>
        <v>40</v>
      </c>
      <c r="AA75" s="28">
        <f t="shared" si="68"/>
        <v>40</v>
      </c>
      <c r="AB75" s="21">
        <f t="shared" si="74"/>
        <v>40</v>
      </c>
    </row>
    <row r="76" spans="1:28" x14ac:dyDescent="0.25">
      <c r="A76" s="19" t="str">
        <f>Specs!A76</f>
        <v>eLITTER_LITTER_TYPE_OTHER_CONIFER_RELATIVE_COVER</v>
      </c>
      <c r="B76" s="31"/>
      <c r="C76" s="32"/>
      <c r="D76" s="33"/>
      <c r="E76" s="29">
        <v>50</v>
      </c>
      <c r="F76" s="27">
        <f t="shared" si="81"/>
        <v>50</v>
      </c>
      <c r="G76" s="28">
        <f t="shared" si="63"/>
        <v>50</v>
      </c>
      <c r="H76" s="21">
        <f t="shared" si="69"/>
        <v>50</v>
      </c>
      <c r="J76" s="27">
        <f t="shared" si="82"/>
        <v>0</v>
      </c>
      <c r="K76" s="28">
        <f t="shared" si="64"/>
        <v>0</v>
      </c>
      <c r="L76" s="21">
        <f t="shared" si="70"/>
        <v>0</v>
      </c>
      <c r="N76" s="27">
        <f t="shared" si="83"/>
        <v>0</v>
      </c>
      <c r="O76" s="28">
        <f t="shared" si="65"/>
        <v>0</v>
      </c>
      <c r="P76" s="21">
        <f t="shared" si="71"/>
        <v>0</v>
      </c>
      <c r="Q76" s="26">
        <v>100</v>
      </c>
      <c r="R76" s="27">
        <f t="shared" si="84"/>
        <v>100</v>
      </c>
      <c r="S76" s="28">
        <f t="shared" si="66"/>
        <v>100</v>
      </c>
      <c r="T76" s="21">
        <f t="shared" si="72"/>
        <v>100</v>
      </c>
      <c r="V76" s="27">
        <f t="shared" si="85"/>
        <v>0</v>
      </c>
      <c r="W76" s="28">
        <f t="shared" si="67"/>
        <v>0</v>
      </c>
      <c r="X76" s="21">
        <f t="shared" si="73"/>
        <v>0</v>
      </c>
      <c r="Z76" s="27">
        <f t="shared" si="86"/>
        <v>0</v>
      </c>
      <c r="AA76" s="28">
        <f t="shared" si="68"/>
        <v>0</v>
      </c>
      <c r="AB76" s="21">
        <f t="shared" si="74"/>
        <v>0</v>
      </c>
    </row>
    <row r="77" spans="1:28" x14ac:dyDescent="0.25">
      <c r="A77" s="19" t="str">
        <f>Specs!A77</f>
        <v>eLITTER_LITTER_TYPE_PALM_FROND_RELATIVE_COVER</v>
      </c>
      <c r="B77" s="31"/>
      <c r="C77" s="32"/>
      <c r="D77" s="33"/>
      <c r="F77" s="27">
        <f t="shared" si="81"/>
        <v>0</v>
      </c>
      <c r="G77" s="28">
        <f t="shared" si="63"/>
        <v>0</v>
      </c>
      <c r="H77" s="21">
        <f t="shared" si="69"/>
        <v>0</v>
      </c>
      <c r="J77" s="27">
        <f t="shared" si="82"/>
        <v>0</v>
      </c>
      <c r="K77" s="28">
        <f t="shared" si="64"/>
        <v>0</v>
      </c>
      <c r="L77" s="21">
        <f t="shared" si="70"/>
        <v>0</v>
      </c>
      <c r="N77" s="27">
        <f t="shared" si="83"/>
        <v>0</v>
      </c>
      <c r="O77" s="28">
        <f t="shared" si="65"/>
        <v>0</v>
      </c>
      <c r="P77" s="21">
        <f t="shared" si="71"/>
        <v>0</v>
      </c>
      <c r="R77" s="27">
        <f t="shared" si="84"/>
        <v>0</v>
      </c>
      <c r="S77" s="28">
        <f t="shared" si="66"/>
        <v>0</v>
      </c>
      <c r="T77" s="21">
        <f t="shared" si="72"/>
        <v>0</v>
      </c>
      <c r="V77" s="27">
        <f t="shared" si="85"/>
        <v>0</v>
      </c>
      <c r="W77" s="28">
        <f t="shared" si="67"/>
        <v>0</v>
      </c>
      <c r="X77" s="21">
        <f t="shared" si="73"/>
        <v>0</v>
      </c>
      <c r="Y77" s="26">
        <v>60</v>
      </c>
      <c r="Z77" s="27">
        <f t="shared" si="86"/>
        <v>60</v>
      </c>
      <c r="AA77" s="28">
        <f t="shared" si="68"/>
        <v>60</v>
      </c>
      <c r="AB77" s="21">
        <f t="shared" si="74"/>
        <v>60</v>
      </c>
    </row>
    <row r="78" spans="1:28" x14ac:dyDescent="0.25">
      <c r="A78" s="19" t="str">
        <f>Specs!A78</f>
        <v>eLITTER_LITTER_TYPE_SHORT_NEEDLE_PINE_RELATIVE_COVER</v>
      </c>
      <c r="B78" s="31"/>
      <c r="C78" s="32"/>
      <c r="D78" s="33"/>
      <c r="F78" s="27">
        <f t="shared" si="81"/>
        <v>0</v>
      </c>
      <c r="G78" s="28">
        <f t="shared" si="63"/>
        <v>0</v>
      </c>
      <c r="H78" s="21">
        <f t="shared" si="69"/>
        <v>0</v>
      </c>
      <c r="J78" s="27">
        <f t="shared" si="82"/>
        <v>0</v>
      </c>
      <c r="K78" s="28">
        <f t="shared" si="64"/>
        <v>0</v>
      </c>
      <c r="L78" s="21">
        <f t="shared" si="70"/>
        <v>0</v>
      </c>
      <c r="N78" s="27">
        <f t="shared" si="83"/>
        <v>0</v>
      </c>
      <c r="O78" s="28">
        <f t="shared" si="65"/>
        <v>0</v>
      </c>
      <c r="P78" s="21">
        <f t="shared" si="71"/>
        <v>0</v>
      </c>
      <c r="R78" s="27">
        <f t="shared" si="84"/>
        <v>0</v>
      </c>
      <c r="S78" s="28">
        <f t="shared" si="66"/>
        <v>0</v>
      </c>
      <c r="T78" s="21">
        <f t="shared" si="72"/>
        <v>0</v>
      </c>
      <c r="V78" s="27">
        <f t="shared" si="85"/>
        <v>0</v>
      </c>
      <c r="W78" s="28">
        <f t="shared" si="67"/>
        <v>0</v>
      </c>
      <c r="X78" s="21">
        <f t="shared" si="73"/>
        <v>0</v>
      </c>
      <c r="Z78" s="27">
        <f t="shared" si="86"/>
        <v>0</v>
      </c>
      <c r="AA78" s="28">
        <f t="shared" si="68"/>
        <v>0</v>
      </c>
      <c r="AB78" s="21">
        <f t="shared" si="74"/>
        <v>0</v>
      </c>
    </row>
    <row r="79" spans="1:28" x14ac:dyDescent="0.25">
      <c r="A79" s="19" t="str">
        <f>Specs!A79</f>
        <v>eMOSS_LICHEN_LITTER_GROUND_LICHEN_DEPTH</v>
      </c>
      <c r="B79" s="31">
        <v>0.25</v>
      </c>
      <c r="C79" s="32">
        <v>1.5</v>
      </c>
      <c r="D79" s="34">
        <f t="shared" ref="D79:D84" si="87">(1/0.25*1.5)</f>
        <v>6</v>
      </c>
      <c r="F79" s="27">
        <f t="shared" ref="F79:F94" si="88">$B79*E79</f>
        <v>0</v>
      </c>
      <c r="G79" s="28">
        <f t="shared" ref="G79:G84" si="89">$C79*F79</f>
        <v>0</v>
      </c>
      <c r="H79" s="35">
        <f t="shared" ref="H79:H84" si="90">$D79*G79</f>
        <v>0</v>
      </c>
      <c r="J79" s="27">
        <f t="shared" ref="J79:J94" si="91">$B79*I79</f>
        <v>0</v>
      </c>
      <c r="K79" s="28">
        <f t="shared" ref="K79:K84" si="92">$C79*J79</f>
        <v>0</v>
      </c>
      <c r="L79" s="35">
        <f t="shared" ref="L79:L84" si="93">$D79*K79</f>
        <v>0</v>
      </c>
      <c r="N79" s="27">
        <f t="shared" ref="N79:N94" si="94">$B79*M79</f>
        <v>0</v>
      </c>
      <c r="O79" s="28">
        <f t="shared" ref="O79:O84" si="95">$C79*N79</f>
        <v>0</v>
      </c>
      <c r="P79" s="35">
        <f t="shared" ref="P79:P84" si="96">$D79*O79</f>
        <v>0</v>
      </c>
      <c r="Q79" s="26">
        <v>2</v>
      </c>
      <c r="R79" s="27">
        <f t="shared" ref="R79:R94" si="97">$B79*Q79</f>
        <v>0.5</v>
      </c>
      <c r="S79" s="28">
        <f t="shared" ref="S79:S84" si="98">$C79*R79</f>
        <v>0.75</v>
      </c>
      <c r="T79" s="35">
        <f t="shared" ref="T79:T84" si="99">$D79*S79</f>
        <v>4.5</v>
      </c>
      <c r="V79" s="27">
        <f t="shared" ref="V79:V94" si="100">$B79*U79</f>
        <v>0</v>
      </c>
      <c r="W79" s="28">
        <f t="shared" ref="W79:W84" si="101">$C79*V79</f>
        <v>0</v>
      </c>
      <c r="X79" s="35">
        <f t="shared" ref="X79:X84" si="102">$D79*W79</f>
        <v>0</v>
      </c>
      <c r="Z79" s="27">
        <f t="shared" ref="Z79:Z94" si="103">$B79*Y79</f>
        <v>0</v>
      </c>
      <c r="AA79" s="28">
        <f t="shared" ref="AA79:AA84" si="104">$C79*Z79</f>
        <v>0</v>
      </c>
      <c r="AB79" s="35">
        <f t="shared" ref="AB79:AB84" si="105">$D79*AA79</f>
        <v>0</v>
      </c>
    </row>
    <row r="80" spans="1:28" x14ac:dyDescent="0.25">
      <c r="A80" s="19" t="str">
        <f>Specs!A80</f>
        <v>eMOSS_LICHEN_LITTER_GROUND_LICHEN_PERCENT_COVER</v>
      </c>
      <c r="B80" s="31">
        <v>0.25</v>
      </c>
      <c r="C80" s="32">
        <v>1.5</v>
      </c>
      <c r="D80" s="34">
        <f t="shared" si="87"/>
        <v>6</v>
      </c>
      <c r="F80" s="27">
        <f t="shared" si="88"/>
        <v>0</v>
      </c>
      <c r="G80" s="28">
        <f t="shared" si="89"/>
        <v>0</v>
      </c>
      <c r="H80" s="35">
        <f t="shared" si="90"/>
        <v>0</v>
      </c>
      <c r="J80" s="27">
        <f t="shared" si="91"/>
        <v>0</v>
      </c>
      <c r="K80" s="28">
        <f t="shared" si="92"/>
        <v>0</v>
      </c>
      <c r="L80" s="35">
        <f t="shared" si="93"/>
        <v>0</v>
      </c>
      <c r="N80" s="27">
        <f t="shared" si="94"/>
        <v>0</v>
      </c>
      <c r="O80" s="28">
        <f t="shared" si="95"/>
        <v>0</v>
      </c>
      <c r="P80" s="35">
        <f t="shared" si="96"/>
        <v>0</v>
      </c>
      <c r="Q80" s="26">
        <v>5</v>
      </c>
      <c r="R80" s="27">
        <f t="shared" si="97"/>
        <v>1.25</v>
      </c>
      <c r="S80" s="28">
        <f t="shared" si="98"/>
        <v>1.875</v>
      </c>
      <c r="T80" s="35">
        <f t="shared" si="99"/>
        <v>11.25</v>
      </c>
      <c r="V80" s="27">
        <f t="shared" si="100"/>
        <v>0</v>
      </c>
      <c r="W80" s="28">
        <f t="shared" si="101"/>
        <v>0</v>
      </c>
      <c r="X80" s="35">
        <f t="shared" si="102"/>
        <v>0</v>
      </c>
      <c r="Z80" s="27">
        <f t="shared" si="103"/>
        <v>0</v>
      </c>
      <c r="AA80" s="28">
        <f t="shared" si="104"/>
        <v>0</v>
      </c>
      <c r="AB80" s="35">
        <f t="shared" si="105"/>
        <v>0</v>
      </c>
    </row>
    <row r="81" spans="1:28" x14ac:dyDescent="0.25">
      <c r="A81" s="19" t="str">
        <f>Specs!A81</f>
        <v>eMOSS_LICHEN_LITTER_LITTER_DEPTH</v>
      </c>
      <c r="B81" s="31">
        <v>0.25</v>
      </c>
      <c r="C81" s="32">
        <v>1.5</v>
      </c>
      <c r="D81" s="34">
        <f t="shared" si="87"/>
        <v>6</v>
      </c>
      <c r="E81" s="26">
        <v>0.2</v>
      </c>
      <c r="F81" s="27">
        <f t="shared" si="88"/>
        <v>0.05</v>
      </c>
      <c r="G81" s="28">
        <f t="shared" si="89"/>
        <v>7.5000000000000011E-2</v>
      </c>
      <c r="H81" s="35">
        <f t="shared" si="90"/>
        <v>0.45000000000000007</v>
      </c>
      <c r="I81" s="26">
        <v>1</v>
      </c>
      <c r="J81" s="27">
        <f t="shared" si="91"/>
        <v>0.25</v>
      </c>
      <c r="K81" s="28">
        <f t="shared" si="92"/>
        <v>0.375</v>
      </c>
      <c r="L81" s="35">
        <f t="shared" si="93"/>
        <v>2.25</v>
      </c>
      <c r="M81" s="26">
        <v>2.5</v>
      </c>
      <c r="N81" s="27">
        <f t="shared" si="94"/>
        <v>0.625</v>
      </c>
      <c r="O81" s="28">
        <f t="shared" si="95"/>
        <v>0.9375</v>
      </c>
      <c r="P81" s="35">
        <f t="shared" si="96"/>
        <v>5.625</v>
      </c>
      <c r="Q81" s="26">
        <v>1</v>
      </c>
      <c r="R81" s="27">
        <f t="shared" si="97"/>
        <v>0.25</v>
      </c>
      <c r="S81" s="28">
        <f t="shared" si="98"/>
        <v>0.375</v>
      </c>
      <c r="T81" s="35">
        <f t="shared" si="99"/>
        <v>2.25</v>
      </c>
      <c r="U81" s="26">
        <v>1.5</v>
      </c>
      <c r="V81" s="27">
        <f t="shared" si="100"/>
        <v>0.375</v>
      </c>
      <c r="W81" s="28">
        <f t="shared" si="101"/>
        <v>0.5625</v>
      </c>
      <c r="X81" s="35">
        <f t="shared" si="102"/>
        <v>3.375</v>
      </c>
      <c r="Y81" s="26">
        <v>2</v>
      </c>
      <c r="Z81" s="27">
        <f t="shared" si="103"/>
        <v>0.5</v>
      </c>
      <c r="AA81" s="28">
        <f t="shared" si="104"/>
        <v>0.75</v>
      </c>
      <c r="AB81" s="35">
        <f t="shared" si="105"/>
        <v>4.5</v>
      </c>
    </row>
    <row r="82" spans="1:28" x14ac:dyDescent="0.25">
      <c r="A82" s="19" t="str">
        <f>Specs!A82</f>
        <v>eMOSS_LICHEN_LITTER_LITTER_PERCENT_COVER</v>
      </c>
      <c r="B82" s="31">
        <v>0.25</v>
      </c>
      <c r="C82" s="32">
        <v>1.5</v>
      </c>
      <c r="D82" s="34">
        <f t="shared" si="87"/>
        <v>6</v>
      </c>
      <c r="E82" s="26">
        <v>70</v>
      </c>
      <c r="F82" s="27">
        <f t="shared" si="88"/>
        <v>17.5</v>
      </c>
      <c r="G82" s="28">
        <f t="shared" si="89"/>
        <v>26.25</v>
      </c>
      <c r="H82" s="35">
        <f t="shared" si="90"/>
        <v>157.5</v>
      </c>
      <c r="I82" s="26">
        <v>60</v>
      </c>
      <c r="J82" s="27">
        <f t="shared" si="91"/>
        <v>15</v>
      </c>
      <c r="K82" s="28">
        <f t="shared" si="92"/>
        <v>22.5</v>
      </c>
      <c r="L82" s="35">
        <f t="shared" si="93"/>
        <v>135</v>
      </c>
      <c r="M82" s="26">
        <v>5</v>
      </c>
      <c r="N82" s="27">
        <f t="shared" si="94"/>
        <v>1.25</v>
      </c>
      <c r="O82" s="28">
        <f t="shared" si="95"/>
        <v>1.875</v>
      </c>
      <c r="P82" s="35">
        <f t="shared" si="96"/>
        <v>11.25</v>
      </c>
      <c r="Q82" s="26">
        <v>15</v>
      </c>
      <c r="R82" s="27">
        <f t="shared" si="97"/>
        <v>3.75</v>
      </c>
      <c r="S82" s="28">
        <f t="shared" si="98"/>
        <v>5.625</v>
      </c>
      <c r="T82" s="35">
        <f t="shared" si="99"/>
        <v>33.75</v>
      </c>
      <c r="U82" s="26">
        <v>90</v>
      </c>
      <c r="V82" s="27">
        <f t="shared" si="100"/>
        <v>22.5</v>
      </c>
      <c r="W82" s="28">
        <f t="shared" si="101"/>
        <v>33.75</v>
      </c>
      <c r="X82" s="35">
        <f t="shared" si="102"/>
        <v>202.5</v>
      </c>
      <c r="Y82" s="26">
        <v>70</v>
      </c>
      <c r="Z82" s="27">
        <f t="shared" si="103"/>
        <v>17.5</v>
      </c>
      <c r="AA82" s="28">
        <f t="shared" si="104"/>
        <v>26.25</v>
      </c>
      <c r="AB82" s="35">
        <f t="shared" si="105"/>
        <v>157.5</v>
      </c>
    </row>
    <row r="83" spans="1:28" x14ac:dyDescent="0.25">
      <c r="A83" s="19" t="str">
        <f>Specs!A83</f>
        <v>eMOSS_LICHEN_LITTER_MOSS_DEPTH</v>
      </c>
      <c r="B83" s="31">
        <v>0.25</v>
      </c>
      <c r="C83" s="32">
        <v>1.5</v>
      </c>
      <c r="D83" s="34">
        <f t="shared" si="87"/>
        <v>6</v>
      </c>
      <c r="F83" s="27">
        <f t="shared" si="88"/>
        <v>0</v>
      </c>
      <c r="G83" s="28">
        <f t="shared" si="89"/>
        <v>0</v>
      </c>
      <c r="H83" s="35">
        <f t="shared" si="90"/>
        <v>0</v>
      </c>
      <c r="J83" s="27">
        <f t="shared" si="91"/>
        <v>0</v>
      </c>
      <c r="K83" s="28">
        <f t="shared" si="92"/>
        <v>0</v>
      </c>
      <c r="L83" s="35">
        <f t="shared" si="93"/>
        <v>0</v>
      </c>
      <c r="N83" s="27">
        <f t="shared" si="94"/>
        <v>0</v>
      </c>
      <c r="O83" s="28">
        <f t="shared" si="95"/>
        <v>0</v>
      </c>
      <c r="P83" s="35">
        <f t="shared" si="96"/>
        <v>0</v>
      </c>
      <c r="Q83" s="26">
        <v>2.5</v>
      </c>
      <c r="R83" s="27">
        <f t="shared" si="97"/>
        <v>0.625</v>
      </c>
      <c r="S83" s="28">
        <f t="shared" si="98"/>
        <v>0.9375</v>
      </c>
      <c r="T83" s="35">
        <f t="shared" si="99"/>
        <v>5.625</v>
      </c>
      <c r="U83" s="26">
        <v>1</v>
      </c>
      <c r="V83" s="27">
        <f t="shared" si="100"/>
        <v>0.25</v>
      </c>
      <c r="W83" s="28">
        <f t="shared" si="101"/>
        <v>0.375</v>
      </c>
      <c r="X83" s="35">
        <f t="shared" si="102"/>
        <v>2.25</v>
      </c>
      <c r="Z83" s="27">
        <f t="shared" si="103"/>
        <v>0</v>
      </c>
      <c r="AA83" s="28">
        <f t="shared" si="104"/>
        <v>0</v>
      </c>
      <c r="AB83" s="35">
        <f t="shared" si="105"/>
        <v>0</v>
      </c>
    </row>
    <row r="84" spans="1:28" x14ac:dyDescent="0.25">
      <c r="A84" s="19" t="str">
        <f>Specs!A84</f>
        <v>eMOSS_LICHEN_LITTER_MOSS_PERCENT_COVER</v>
      </c>
      <c r="B84" s="31">
        <v>0.25</v>
      </c>
      <c r="C84" s="32">
        <v>1.5</v>
      </c>
      <c r="D84" s="34">
        <f t="shared" si="87"/>
        <v>6</v>
      </c>
      <c r="F84" s="27">
        <f t="shared" si="88"/>
        <v>0</v>
      </c>
      <c r="G84" s="28">
        <f t="shared" si="89"/>
        <v>0</v>
      </c>
      <c r="H84" s="35">
        <f t="shared" si="90"/>
        <v>0</v>
      </c>
      <c r="J84" s="27">
        <f t="shared" si="91"/>
        <v>0</v>
      </c>
      <c r="K84" s="28">
        <f t="shared" si="92"/>
        <v>0</v>
      </c>
      <c r="L84" s="35">
        <f t="shared" si="93"/>
        <v>0</v>
      </c>
      <c r="N84" s="27">
        <f t="shared" si="94"/>
        <v>0</v>
      </c>
      <c r="O84" s="28">
        <f t="shared" si="95"/>
        <v>0</v>
      </c>
      <c r="P84" s="35">
        <f t="shared" si="96"/>
        <v>0</v>
      </c>
      <c r="Q84" s="26">
        <v>80</v>
      </c>
      <c r="R84" s="27">
        <f t="shared" si="97"/>
        <v>20</v>
      </c>
      <c r="S84" s="28">
        <f t="shared" si="98"/>
        <v>30</v>
      </c>
      <c r="T84" s="35">
        <f t="shared" si="99"/>
        <v>180</v>
      </c>
      <c r="U84" s="26">
        <v>5</v>
      </c>
      <c r="V84" s="27">
        <f t="shared" si="100"/>
        <v>1.25</v>
      </c>
      <c r="W84" s="28">
        <f t="shared" si="101"/>
        <v>1.875</v>
      </c>
      <c r="X84" s="35">
        <f t="shared" si="102"/>
        <v>11.25</v>
      </c>
      <c r="Z84" s="27">
        <f t="shared" si="103"/>
        <v>0</v>
      </c>
      <c r="AA84" s="28">
        <f t="shared" si="104"/>
        <v>0</v>
      </c>
      <c r="AB84" s="35">
        <f t="shared" si="105"/>
        <v>0</v>
      </c>
    </row>
    <row r="85" spans="1:28" x14ac:dyDescent="0.25">
      <c r="A85" s="19" t="str">
        <f>Specs!A85</f>
        <v>eGROUND_FUEL_DUFF_LOWER_DEPTH</v>
      </c>
      <c r="B85" s="31">
        <v>0.25</v>
      </c>
      <c r="C85" s="32"/>
      <c r="D85" s="33"/>
      <c r="F85" s="27">
        <f t="shared" si="88"/>
        <v>0</v>
      </c>
      <c r="G85" s="28">
        <f t="shared" ref="G85:H94" si="106">F85</f>
        <v>0</v>
      </c>
      <c r="H85" s="35">
        <f t="shared" si="106"/>
        <v>0</v>
      </c>
      <c r="I85" s="26">
        <v>0.2</v>
      </c>
      <c r="J85" s="27">
        <f t="shared" si="91"/>
        <v>0.05</v>
      </c>
      <c r="K85" s="28">
        <f t="shared" ref="K85:L94" si="107">J85</f>
        <v>0.05</v>
      </c>
      <c r="L85" s="35">
        <f t="shared" si="107"/>
        <v>0.05</v>
      </c>
      <c r="N85" s="27">
        <f t="shared" si="94"/>
        <v>0</v>
      </c>
      <c r="O85" s="28">
        <f t="shared" ref="O85:P94" si="108">N85</f>
        <v>0</v>
      </c>
      <c r="P85" s="35">
        <f t="shared" si="108"/>
        <v>0</v>
      </c>
      <c r="Q85" s="26">
        <v>2</v>
      </c>
      <c r="R85" s="27">
        <f t="shared" si="97"/>
        <v>0.5</v>
      </c>
      <c r="S85" s="28">
        <f t="shared" ref="S85:T94" si="109">R85</f>
        <v>0.5</v>
      </c>
      <c r="T85" s="35">
        <f t="shared" si="109"/>
        <v>0.5</v>
      </c>
      <c r="V85" s="27">
        <f t="shared" si="100"/>
        <v>0</v>
      </c>
      <c r="W85" s="28">
        <f t="shared" ref="W85:X94" si="110">V85</f>
        <v>0</v>
      </c>
      <c r="X85" s="35">
        <f t="shared" si="110"/>
        <v>0</v>
      </c>
      <c r="Z85" s="27">
        <f t="shared" si="103"/>
        <v>0</v>
      </c>
      <c r="AA85" s="28">
        <f t="shared" ref="AA85:AB94" si="111">Z85</f>
        <v>0</v>
      </c>
      <c r="AB85" s="35">
        <f t="shared" si="111"/>
        <v>0</v>
      </c>
    </row>
    <row r="86" spans="1:28" x14ac:dyDescent="0.25">
      <c r="A86" s="19" t="str">
        <f>Specs!A86</f>
        <v>eGROUND_FUEL_DUFF_LOWER_PERCENT_COVER</v>
      </c>
      <c r="B86" s="31">
        <v>0.25</v>
      </c>
      <c r="C86" s="32"/>
      <c r="D86" s="33"/>
      <c r="F86" s="27">
        <f t="shared" si="88"/>
        <v>0</v>
      </c>
      <c r="G86" s="28">
        <f t="shared" si="106"/>
        <v>0</v>
      </c>
      <c r="H86" s="35">
        <f t="shared" si="106"/>
        <v>0</v>
      </c>
      <c r="I86" s="26">
        <v>60</v>
      </c>
      <c r="J86" s="27">
        <f t="shared" si="91"/>
        <v>15</v>
      </c>
      <c r="K86" s="28">
        <f t="shared" si="107"/>
        <v>15</v>
      </c>
      <c r="L86" s="35">
        <f t="shared" si="107"/>
        <v>15</v>
      </c>
      <c r="N86" s="27">
        <f t="shared" si="94"/>
        <v>0</v>
      </c>
      <c r="O86" s="28">
        <f t="shared" si="108"/>
        <v>0</v>
      </c>
      <c r="P86" s="35">
        <f t="shared" si="108"/>
        <v>0</v>
      </c>
      <c r="Q86" s="26">
        <v>90</v>
      </c>
      <c r="R86" s="27">
        <f t="shared" si="97"/>
        <v>22.5</v>
      </c>
      <c r="S86" s="28">
        <f t="shared" si="109"/>
        <v>22.5</v>
      </c>
      <c r="T86" s="35">
        <f t="shared" si="109"/>
        <v>22.5</v>
      </c>
      <c r="V86" s="27">
        <f t="shared" si="100"/>
        <v>0</v>
      </c>
      <c r="W86" s="28">
        <f t="shared" si="110"/>
        <v>0</v>
      </c>
      <c r="X86" s="35">
        <f t="shared" si="110"/>
        <v>0</v>
      </c>
      <c r="Z86" s="27">
        <f t="shared" si="103"/>
        <v>0</v>
      </c>
      <c r="AA86" s="28">
        <f t="shared" si="111"/>
        <v>0</v>
      </c>
      <c r="AB86" s="35">
        <f t="shared" si="111"/>
        <v>0</v>
      </c>
    </row>
    <row r="87" spans="1:28" x14ac:dyDescent="0.25">
      <c r="A87" s="19" t="str">
        <f>Specs!A87</f>
        <v>eGROUND_FUEL_DUFF_UPPER_DEPTH</v>
      </c>
      <c r="B87" s="31">
        <v>0.25</v>
      </c>
      <c r="C87" s="32"/>
      <c r="D87" s="33"/>
      <c r="E87" s="26">
        <v>0.5</v>
      </c>
      <c r="F87" s="27">
        <f t="shared" si="88"/>
        <v>0.125</v>
      </c>
      <c r="G87" s="28">
        <f t="shared" si="106"/>
        <v>0.125</v>
      </c>
      <c r="H87" s="35">
        <f t="shared" si="106"/>
        <v>0.125</v>
      </c>
      <c r="I87" s="26">
        <v>0.4</v>
      </c>
      <c r="J87" s="27">
        <f t="shared" si="91"/>
        <v>0.1</v>
      </c>
      <c r="K87" s="28">
        <f t="shared" si="107"/>
        <v>0.1</v>
      </c>
      <c r="L87" s="35">
        <f t="shared" si="107"/>
        <v>0.1</v>
      </c>
      <c r="M87" s="26">
        <v>0.2</v>
      </c>
      <c r="N87" s="27">
        <f t="shared" si="94"/>
        <v>0.05</v>
      </c>
      <c r="O87" s="28">
        <f t="shared" si="108"/>
        <v>0.05</v>
      </c>
      <c r="P87" s="35">
        <f t="shared" si="108"/>
        <v>0.05</v>
      </c>
      <c r="Q87" s="26">
        <v>4</v>
      </c>
      <c r="R87" s="27">
        <f t="shared" si="97"/>
        <v>1</v>
      </c>
      <c r="S87" s="28">
        <f t="shared" si="109"/>
        <v>1</v>
      </c>
      <c r="T87" s="35">
        <f t="shared" si="109"/>
        <v>1</v>
      </c>
      <c r="U87" s="26">
        <v>1</v>
      </c>
      <c r="V87" s="27">
        <f t="shared" si="100"/>
        <v>0.25</v>
      </c>
      <c r="W87" s="28">
        <f t="shared" si="110"/>
        <v>0.25</v>
      </c>
      <c r="X87" s="35">
        <f t="shared" si="110"/>
        <v>0.25</v>
      </c>
      <c r="Y87" s="26">
        <v>1.5</v>
      </c>
      <c r="Z87" s="27">
        <f t="shared" si="103"/>
        <v>0.375</v>
      </c>
      <c r="AA87" s="28">
        <f t="shared" si="111"/>
        <v>0.375</v>
      </c>
      <c r="AB87" s="35">
        <f t="shared" si="111"/>
        <v>0.375</v>
      </c>
    </row>
    <row r="88" spans="1:28" x14ac:dyDescent="0.25">
      <c r="A88" s="19" t="str">
        <f>Specs!A88</f>
        <v>eGROUND_FUEL_DUFF_UPPER_PERCENT_COVER</v>
      </c>
      <c r="B88" s="31">
        <v>0.25</v>
      </c>
      <c r="C88" s="32"/>
      <c r="D88" s="33"/>
      <c r="E88" s="26">
        <v>70</v>
      </c>
      <c r="F88" s="27">
        <f t="shared" si="88"/>
        <v>17.5</v>
      </c>
      <c r="G88" s="28">
        <f t="shared" si="106"/>
        <v>17.5</v>
      </c>
      <c r="H88" s="35">
        <f t="shared" si="106"/>
        <v>17.5</v>
      </c>
      <c r="I88" s="26">
        <v>60</v>
      </c>
      <c r="J88" s="27">
        <f t="shared" si="91"/>
        <v>15</v>
      </c>
      <c r="K88" s="28">
        <f t="shared" si="107"/>
        <v>15</v>
      </c>
      <c r="L88" s="35">
        <f t="shared" si="107"/>
        <v>15</v>
      </c>
      <c r="M88" s="26">
        <v>70</v>
      </c>
      <c r="N88" s="27">
        <f t="shared" si="94"/>
        <v>17.5</v>
      </c>
      <c r="O88" s="28">
        <f t="shared" si="108"/>
        <v>17.5</v>
      </c>
      <c r="P88" s="35">
        <f t="shared" si="108"/>
        <v>17.5</v>
      </c>
      <c r="Q88" s="26">
        <v>100</v>
      </c>
      <c r="R88" s="27">
        <f t="shared" si="97"/>
        <v>25</v>
      </c>
      <c r="S88" s="28">
        <f t="shared" si="109"/>
        <v>25</v>
      </c>
      <c r="T88" s="35">
        <f t="shared" si="109"/>
        <v>25</v>
      </c>
      <c r="U88" s="26">
        <v>90</v>
      </c>
      <c r="V88" s="27">
        <f t="shared" si="100"/>
        <v>22.5</v>
      </c>
      <c r="W88" s="28">
        <f t="shared" si="110"/>
        <v>22.5</v>
      </c>
      <c r="X88" s="35">
        <f t="shared" si="110"/>
        <v>22.5</v>
      </c>
      <c r="Y88" s="26">
        <v>70</v>
      </c>
      <c r="Z88" s="27">
        <f t="shared" si="103"/>
        <v>17.5</v>
      </c>
      <c r="AA88" s="28">
        <f t="shared" si="111"/>
        <v>17.5</v>
      </c>
      <c r="AB88" s="35">
        <f t="shared" si="111"/>
        <v>17.5</v>
      </c>
    </row>
    <row r="89" spans="1:28" x14ac:dyDescent="0.25">
      <c r="A89" s="19" t="str">
        <f>Specs!A89</f>
        <v>eGROUND_FUEL_BASAL_ACCUMULATION_DEPTH</v>
      </c>
      <c r="B89" s="31">
        <v>0.25</v>
      </c>
      <c r="C89" s="32"/>
      <c r="D89" s="33"/>
      <c r="F89" s="27">
        <f t="shared" si="88"/>
        <v>0</v>
      </c>
      <c r="G89" s="28">
        <f t="shared" si="106"/>
        <v>0</v>
      </c>
      <c r="H89" s="35">
        <f t="shared" si="106"/>
        <v>0</v>
      </c>
      <c r="J89" s="27">
        <f t="shared" si="91"/>
        <v>0</v>
      </c>
      <c r="K89" s="28">
        <f t="shared" si="107"/>
        <v>0</v>
      </c>
      <c r="L89" s="35">
        <f t="shared" si="107"/>
        <v>0</v>
      </c>
      <c r="N89" s="27">
        <f t="shared" si="94"/>
        <v>0</v>
      </c>
      <c r="O89" s="28">
        <f t="shared" si="108"/>
        <v>0</v>
      </c>
      <c r="P89" s="35">
        <f t="shared" si="108"/>
        <v>0</v>
      </c>
      <c r="R89" s="27">
        <f t="shared" si="97"/>
        <v>0</v>
      </c>
      <c r="S89" s="28">
        <f t="shared" si="109"/>
        <v>0</v>
      </c>
      <c r="T89" s="35">
        <f t="shared" si="109"/>
        <v>0</v>
      </c>
      <c r="V89" s="27">
        <f t="shared" si="100"/>
        <v>0</v>
      </c>
      <c r="W89" s="28">
        <f t="shared" si="110"/>
        <v>0</v>
      </c>
      <c r="X89" s="35">
        <f t="shared" si="110"/>
        <v>0</v>
      </c>
      <c r="Z89" s="27">
        <f t="shared" si="103"/>
        <v>0</v>
      </c>
      <c r="AA89" s="28">
        <f t="shared" si="111"/>
        <v>0</v>
      </c>
      <c r="AB89" s="35">
        <f t="shared" si="111"/>
        <v>0</v>
      </c>
    </row>
    <row r="90" spans="1:28" x14ac:dyDescent="0.25">
      <c r="A90" s="19" t="str">
        <f>Specs!A90</f>
        <v>eGROUND_FUEL_BASAL_ACCUMULATION_NUMBER_PER_UNIT_AREA</v>
      </c>
      <c r="B90" s="31">
        <v>0.25</v>
      </c>
      <c r="C90" s="32"/>
      <c r="D90" s="33"/>
      <c r="F90" s="27">
        <f t="shared" si="88"/>
        <v>0</v>
      </c>
      <c r="G90" s="28">
        <f t="shared" si="106"/>
        <v>0</v>
      </c>
      <c r="H90" s="35">
        <f t="shared" si="106"/>
        <v>0</v>
      </c>
      <c r="J90" s="27">
        <f t="shared" si="91"/>
        <v>0</v>
      </c>
      <c r="K90" s="28">
        <f t="shared" si="107"/>
        <v>0</v>
      </c>
      <c r="L90" s="35">
        <f t="shared" si="107"/>
        <v>0</v>
      </c>
      <c r="N90" s="27">
        <f t="shared" si="94"/>
        <v>0</v>
      </c>
      <c r="O90" s="28">
        <f t="shared" si="108"/>
        <v>0</v>
      </c>
      <c r="P90" s="35">
        <f t="shared" si="108"/>
        <v>0</v>
      </c>
      <c r="R90" s="27">
        <f t="shared" si="97"/>
        <v>0</v>
      </c>
      <c r="S90" s="28">
        <f t="shared" si="109"/>
        <v>0</v>
      </c>
      <c r="T90" s="35">
        <f t="shared" si="109"/>
        <v>0</v>
      </c>
      <c r="V90" s="27">
        <f t="shared" si="100"/>
        <v>0</v>
      </c>
      <c r="W90" s="28">
        <f t="shared" si="110"/>
        <v>0</v>
      </c>
      <c r="X90" s="35">
        <f t="shared" si="110"/>
        <v>0</v>
      </c>
      <c r="Z90" s="27">
        <f t="shared" si="103"/>
        <v>0</v>
      </c>
      <c r="AA90" s="28">
        <f t="shared" si="111"/>
        <v>0</v>
      </c>
      <c r="AB90" s="35">
        <f t="shared" si="111"/>
        <v>0</v>
      </c>
    </row>
    <row r="91" spans="1:28" x14ac:dyDescent="0.25">
      <c r="A91" s="19" t="str">
        <f>Specs!A91</f>
        <v>eGROUND_FUEL_BASAL_ACCUMULATION_RADIUS</v>
      </c>
      <c r="B91" s="31">
        <v>0.25</v>
      </c>
      <c r="C91" s="32"/>
      <c r="D91" s="33"/>
      <c r="F91" s="27">
        <f t="shared" si="88"/>
        <v>0</v>
      </c>
      <c r="G91" s="28">
        <f t="shared" si="106"/>
        <v>0</v>
      </c>
      <c r="H91" s="35">
        <f t="shared" si="106"/>
        <v>0</v>
      </c>
      <c r="J91" s="27">
        <f t="shared" si="91"/>
        <v>0</v>
      </c>
      <c r="K91" s="28">
        <f t="shared" si="107"/>
        <v>0</v>
      </c>
      <c r="L91" s="35">
        <f t="shared" si="107"/>
        <v>0</v>
      </c>
      <c r="N91" s="27">
        <f t="shared" si="94"/>
        <v>0</v>
      </c>
      <c r="O91" s="28">
        <f t="shared" si="108"/>
        <v>0</v>
      </c>
      <c r="P91" s="35">
        <f t="shared" si="108"/>
        <v>0</v>
      </c>
      <c r="R91" s="27">
        <f t="shared" si="97"/>
        <v>0</v>
      </c>
      <c r="S91" s="28">
        <f t="shared" si="109"/>
        <v>0</v>
      </c>
      <c r="T91" s="35">
        <f t="shared" si="109"/>
        <v>0</v>
      </c>
      <c r="V91" s="27">
        <f t="shared" si="100"/>
        <v>0</v>
      </c>
      <c r="W91" s="28">
        <f t="shared" si="110"/>
        <v>0</v>
      </c>
      <c r="X91" s="35">
        <f t="shared" si="110"/>
        <v>0</v>
      </c>
      <c r="Z91" s="27">
        <f t="shared" si="103"/>
        <v>0</v>
      </c>
      <c r="AA91" s="28">
        <f t="shared" si="111"/>
        <v>0</v>
      </c>
      <c r="AB91" s="35">
        <f t="shared" si="111"/>
        <v>0</v>
      </c>
    </row>
    <row r="92" spans="1:28" x14ac:dyDescent="0.25">
      <c r="A92" s="19" t="str">
        <f>Specs!A92</f>
        <v>eGROUND_FUEL_SQUIRREL_MIDDENS_DEPTH</v>
      </c>
      <c r="B92" s="31">
        <v>0.25</v>
      </c>
      <c r="C92" s="32"/>
      <c r="D92" s="33"/>
      <c r="F92" s="27">
        <f t="shared" si="88"/>
        <v>0</v>
      </c>
      <c r="G92" s="28">
        <f t="shared" si="106"/>
        <v>0</v>
      </c>
      <c r="H92" s="35">
        <f t="shared" si="106"/>
        <v>0</v>
      </c>
      <c r="J92" s="27">
        <f t="shared" si="91"/>
        <v>0</v>
      </c>
      <c r="K92" s="28">
        <f t="shared" si="107"/>
        <v>0</v>
      </c>
      <c r="L92" s="35">
        <f t="shared" si="107"/>
        <v>0</v>
      </c>
      <c r="N92" s="27">
        <f t="shared" si="94"/>
        <v>0</v>
      </c>
      <c r="O92" s="28">
        <f t="shared" si="108"/>
        <v>0</v>
      </c>
      <c r="P92" s="35">
        <f t="shared" si="108"/>
        <v>0</v>
      </c>
      <c r="Q92" s="26">
        <v>18</v>
      </c>
      <c r="R92" s="27">
        <f t="shared" si="97"/>
        <v>4.5</v>
      </c>
      <c r="S92" s="28">
        <f t="shared" si="109"/>
        <v>4.5</v>
      </c>
      <c r="T92" s="35">
        <f t="shared" si="109"/>
        <v>4.5</v>
      </c>
      <c r="V92" s="27">
        <f t="shared" si="100"/>
        <v>0</v>
      </c>
      <c r="W92" s="28">
        <f t="shared" si="110"/>
        <v>0</v>
      </c>
      <c r="X92" s="35">
        <f t="shared" si="110"/>
        <v>0</v>
      </c>
      <c r="Z92" s="27">
        <f t="shared" si="103"/>
        <v>0</v>
      </c>
      <c r="AA92" s="28">
        <f t="shared" si="111"/>
        <v>0</v>
      </c>
      <c r="AB92" s="35">
        <f t="shared" si="111"/>
        <v>0</v>
      </c>
    </row>
    <row r="93" spans="1:28" x14ac:dyDescent="0.25">
      <c r="A93" s="19" t="str">
        <f>Specs!A93</f>
        <v>eGROUND_FUEL_SQUIRREL_MIDDENS_NUMBER_PER_UNIT_AREA</v>
      </c>
      <c r="B93" s="31">
        <v>0.25</v>
      </c>
      <c r="C93" s="32"/>
      <c r="D93" s="33"/>
      <c r="F93" s="27">
        <f t="shared" si="88"/>
        <v>0</v>
      </c>
      <c r="G93" s="28">
        <f t="shared" si="106"/>
        <v>0</v>
      </c>
      <c r="H93" s="35">
        <f t="shared" si="106"/>
        <v>0</v>
      </c>
      <c r="J93" s="27">
        <f t="shared" si="91"/>
        <v>0</v>
      </c>
      <c r="K93" s="28">
        <f t="shared" si="107"/>
        <v>0</v>
      </c>
      <c r="L93" s="35">
        <f t="shared" si="107"/>
        <v>0</v>
      </c>
      <c r="N93" s="27">
        <f t="shared" si="94"/>
        <v>0</v>
      </c>
      <c r="O93" s="28">
        <f t="shared" si="108"/>
        <v>0</v>
      </c>
      <c r="P93" s="35">
        <f t="shared" si="108"/>
        <v>0</v>
      </c>
      <c r="Q93" s="26">
        <v>1</v>
      </c>
      <c r="R93" s="27">
        <f t="shared" si="97"/>
        <v>0.25</v>
      </c>
      <c r="S93" s="28">
        <f t="shared" si="109"/>
        <v>0.25</v>
      </c>
      <c r="T93" s="35">
        <f t="shared" si="109"/>
        <v>0.25</v>
      </c>
      <c r="V93" s="27">
        <f t="shared" si="100"/>
        <v>0</v>
      </c>
      <c r="W93" s="28">
        <f t="shared" si="110"/>
        <v>0</v>
      </c>
      <c r="X93" s="35">
        <f t="shared" si="110"/>
        <v>0</v>
      </c>
      <c r="Z93" s="27">
        <f t="shared" si="103"/>
        <v>0</v>
      </c>
      <c r="AA93" s="28">
        <f t="shared" si="111"/>
        <v>0</v>
      </c>
      <c r="AB93" s="35">
        <f t="shared" si="111"/>
        <v>0</v>
      </c>
    </row>
    <row r="94" spans="1:28" x14ac:dyDescent="0.25">
      <c r="A94" s="19" t="str">
        <f>Specs!A94</f>
        <v>eGROUND_FUEL_SQUIRREL_MIDDENS_RADIUS</v>
      </c>
      <c r="B94" s="31">
        <v>0.25</v>
      </c>
      <c r="C94" s="32"/>
      <c r="D94" s="33"/>
      <c r="F94" s="27">
        <f t="shared" si="88"/>
        <v>0</v>
      </c>
      <c r="G94" s="28">
        <f t="shared" si="106"/>
        <v>0</v>
      </c>
      <c r="H94" s="35">
        <f t="shared" si="106"/>
        <v>0</v>
      </c>
      <c r="J94" s="27">
        <f t="shared" si="91"/>
        <v>0</v>
      </c>
      <c r="K94" s="28">
        <f t="shared" si="107"/>
        <v>0</v>
      </c>
      <c r="L94" s="35">
        <f t="shared" si="107"/>
        <v>0</v>
      </c>
      <c r="N94" s="27">
        <f t="shared" si="94"/>
        <v>0</v>
      </c>
      <c r="O94" s="28">
        <f t="shared" si="108"/>
        <v>0</v>
      </c>
      <c r="P94" s="35">
        <f t="shared" si="108"/>
        <v>0</v>
      </c>
      <c r="Q94" s="26">
        <v>5</v>
      </c>
      <c r="R94" s="27">
        <f t="shared" si="97"/>
        <v>1.25</v>
      </c>
      <c r="S94" s="28">
        <f t="shared" si="109"/>
        <v>1.25</v>
      </c>
      <c r="T94" s="35">
        <f t="shared" si="109"/>
        <v>1.25</v>
      </c>
      <c r="V94" s="27">
        <f t="shared" si="100"/>
        <v>0</v>
      </c>
      <c r="W94" s="28">
        <f t="shared" si="110"/>
        <v>0</v>
      </c>
      <c r="X94" s="35">
        <f t="shared" si="110"/>
        <v>0</v>
      </c>
      <c r="Z94" s="27">
        <f t="shared" si="103"/>
        <v>0</v>
      </c>
      <c r="AA94" s="28">
        <f t="shared" si="111"/>
        <v>0</v>
      </c>
      <c r="AB94" s="35">
        <f t="shared" si="111"/>
        <v>0</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A2" zoomScaleNormal="100" workbookViewId="0">
      <pane ySplit="600" topLeftCell="A47" activePane="bottomLeft"/>
      <selection activeCell="AB2" sqref="AB1:AB1048576"/>
      <selection pane="bottomLeft" activeCell="I57" sqref="I57"/>
    </sheetView>
  </sheetViews>
  <sheetFormatPr defaultRowHeight="15" x14ac:dyDescent="0.25"/>
  <cols>
    <col min="1" max="1" width="83.28515625" customWidth="1"/>
    <col min="2" max="2" width="27.28515625" customWidth="1"/>
    <col min="3" max="3" width="23.28515625" customWidth="1"/>
    <col min="4" max="4" width="24.85546875"/>
    <col min="5" max="5" width="13.5703125" bestFit="1" customWidth="1"/>
    <col min="6" max="6" width="9.140625" customWidth="1"/>
    <col min="7" max="7" width="9.140625" style="20" customWidth="1"/>
    <col min="8" max="8" width="9.140625" style="21" customWidth="1"/>
    <col min="9" max="10" width="9.140625" customWidth="1"/>
    <col min="11" max="11" width="9.140625" style="20" customWidth="1"/>
    <col min="12" max="12" width="9.140625" style="21" customWidth="1"/>
    <col min="13" max="14" width="9.140625" customWidth="1"/>
    <col min="15" max="15" width="9.140625" style="20" customWidth="1"/>
    <col min="16" max="16" width="9.140625" style="21" customWidth="1"/>
    <col min="17" max="18" width="9.140625" customWidth="1"/>
    <col min="19" max="19" width="9.140625" style="20" customWidth="1"/>
    <col min="20" max="20" width="9.140625" style="21" customWidth="1"/>
    <col min="23" max="23" width="9.140625" style="20"/>
    <col min="24" max="24" width="9.140625" style="21" customWidth="1"/>
    <col min="25" max="25" width="8.5703125"/>
    <col min="27" max="27" width="9.140625" style="20"/>
    <col min="28" max="28" width="9.140625" style="21" customWidth="1"/>
    <col min="29" max="1025" width="8.5703125"/>
  </cols>
  <sheetData>
    <row r="1" spans="1:28" s="26" customFormat="1" x14ac:dyDescent="0.25">
      <c r="A1" s="22"/>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256</v>
      </c>
      <c r="C2" s="24" t="s">
        <v>257</v>
      </c>
      <c r="D2" s="25" t="s">
        <v>258</v>
      </c>
      <c r="E2" s="29" t="s">
        <v>3</v>
      </c>
      <c r="F2" s="30">
        <v>131</v>
      </c>
      <c r="G2" s="28">
        <v>132</v>
      </c>
      <c r="H2" s="21">
        <v>133</v>
      </c>
      <c r="I2" s="29" t="s">
        <v>6</v>
      </c>
      <c r="J2" s="30">
        <v>131</v>
      </c>
      <c r="K2" s="28">
        <v>132</v>
      </c>
      <c r="L2" s="21">
        <v>133</v>
      </c>
      <c r="M2" s="29" t="s">
        <v>9</v>
      </c>
      <c r="N2" s="30">
        <v>131</v>
      </c>
      <c r="O2" s="28">
        <v>132</v>
      </c>
      <c r="P2" s="21">
        <v>133</v>
      </c>
      <c r="Q2" s="29" t="s">
        <v>24</v>
      </c>
      <c r="R2" s="30">
        <v>131</v>
      </c>
      <c r="S2" s="28">
        <v>132</v>
      </c>
      <c r="T2" s="21">
        <v>133</v>
      </c>
      <c r="U2" s="29" t="s">
        <v>27</v>
      </c>
      <c r="V2" s="30">
        <v>131</v>
      </c>
      <c r="W2" s="28">
        <v>132</v>
      </c>
      <c r="X2" s="21">
        <v>133</v>
      </c>
      <c r="Y2" s="29" t="s">
        <v>42</v>
      </c>
      <c r="Z2" s="30">
        <v>131</v>
      </c>
      <c r="AA2" s="28">
        <v>132</v>
      </c>
      <c r="AB2" s="21">
        <v>133</v>
      </c>
    </row>
    <row r="3" spans="1:28" s="26" customFormat="1" x14ac:dyDescent="0.25">
      <c r="A3" s="19" t="str">
        <f>Specs!A3</f>
        <v>eCANOPY_TREES_TOTAL_PERCENT_COVER</v>
      </c>
      <c r="B3" s="31">
        <v>0.25</v>
      </c>
      <c r="C3" s="32">
        <v>0.9</v>
      </c>
      <c r="D3" s="33"/>
      <c r="E3" s="26">
        <v>40</v>
      </c>
      <c r="F3" s="27">
        <f>$B3*E3</f>
        <v>10</v>
      </c>
      <c r="G3" s="28">
        <f>$C3*F3</f>
        <v>9</v>
      </c>
      <c r="H3" s="21">
        <f t="shared" ref="H3:H18" si="0">G3</f>
        <v>9</v>
      </c>
      <c r="J3" s="27">
        <f>$B3*I3</f>
        <v>0</v>
      </c>
      <c r="K3" s="28">
        <f>$C3*J3</f>
        <v>0</v>
      </c>
      <c r="L3" s="21">
        <f t="shared" ref="L3:L18" si="1">K3</f>
        <v>0</v>
      </c>
      <c r="N3" s="27">
        <f>$B3*M3</f>
        <v>0</v>
      </c>
      <c r="O3" s="28">
        <f>$C3*N3</f>
        <v>0</v>
      </c>
      <c r="P3" s="21">
        <f t="shared" ref="P3:P18" si="2">O3</f>
        <v>0</v>
      </c>
      <c r="Q3" s="26">
        <v>80</v>
      </c>
      <c r="R3" s="27">
        <f>$B3*Q3</f>
        <v>20</v>
      </c>
      <c r="S3" s="28">
        <f>$C3*R3</f>
        <v>18</v>
      </c>
      <c r="T3" s="21">
        <f t="shared" ref="T3:T18" si="3">S3</f>
        <v>18</v>
      </c>
      <c r="U3" s="26">
        <v>85</v>
      </c>
      <c r="V3" s="27">
        <f>$B3*U3</f>
        <v>21.25</v>
      </c>
      <c r="W3" s="28">
        <f>$C3*V3</f>
        <v>19.125</v>
      </c>
      <c r="X3" s="21">
        <f t="shared" ref="X3:X18" si="4">W3</f>
        <v>19.125</v>
      </c>
      <c r="Y3" s="26">
        <v>60</v>
      </c>
      <c r="Z3" s="27">
        <f>$B3*Y3</f>
        <v>15</v>
      </c>
      <c r="AA3" s="28">
        <f>$C3*Z3</f>
        <v>13.5</v>
      </c>
      <c r="AB3" s="21">
        <f t="shared" ref="AB3:AB18" si="5">AA3</f>
        <v>13.5</v>
      </c>
    </row>
    <row r="4" spans="1:28" s="26" customFormat="1" x14ac:dyDescent="0.25">
      <c r="A4" s="19" t="str">
        <f>Specs!A4</f>
        <v>eCANOPY_TREES_OVERSTORY_DIAMETER_AT_BREAST_HEIGHT</v>
      </c>
      <c r="B4" s="31"/>
      <c r="C4" s="32"/>
      <c r="D4" s="33"/>
      <c r="E4" s="26">
        <v>9.6</v>
      </c>
      <c r="F4" s="27">
        <f>E4</f>
        <v>9.6</v>
      </c>
      <c r="G4" s="28">
        <f>F4</f>
        <v>9.6</v>
      </c>
      <c r="H4" s="21">
        <f t="shared" si="0"/>
        <v>9.6</v>
      </c>
      <c r="J4" s="27">
        <f>I4</f>
        <v>0</v>
      </c>
      <c r="K4" s="28">
        <f>J4</f>
        <v>0</v>
      </c>
      <c r="L4" s="21">
        <f t="shared" si="1"/>
        <v>0</v>
      </c>
      <c r="N4" s="27">
        <f>M4</f>
        <v>0</v>
      </c>
      <c r="O4" s="28">
        <f>N4</f>
        <v>0</v>
      </c>
      <c r="P4" s="21">
        <f t="shared" si="2"/>
        <v>0</v>
      </c>
      <c r="Q4" s="26">
        <v>2.9</v>
      </c>
      <c r="R4" s="27">
        <f>Q4</f>
        <v>2.9</v>
      </c>
      <c r="S4" s="28">
        <f>R4</f>
        <v>2.9</v>
      </c>
      <c r="T4" s="21">
        <f t="shared" si="3"/>
        <v>2.9</v>
      </c>
      <c r="U4" s="26">
        <v>14</v>
      </c>
      <c r="V4" s="27">
        <f>U4</f>
        <v>14</v>
      </c>
      <c r="W4" s="28">
        <f>V4</f>
        <v>14</v>
      </c>
      <c r="X4" s="21">
        <f t="shared" si="4"/>
        <v>14</v>
      </c>
      <c r="Y4" s="26">
        <v>12</v>
      </c>
      <c r="Z4" s="27">
        <f>Y4</f>
        <v>12</v>
      </c>
      <c r="AA4" s="28">
        <f>Z4</f>
        <v>12</v>
      </c>
      <c r="AB4" s="21">
        <f t="shared" si="5"/>
        <v>12</v>
      </c>
    </row>
    <row r="5" spans="1:28" s="26" customFormat="1" x14ac:dyDescent="0.25">
      <c r="A5" s="19" t="str">
        <f>Specs!A5</f>
        <v>eCANOPY_TREES_OVERSTORY_HEIGHT_TO_LIVE_CROWN</v>
      </c>
      <c r="B5" s="31">
        <v>1.5</v>
      </c>
      <c r="C5" s="32"/>
      <c r="D5" s="33"/>
      <c r="E5" s="26">
        <v>20</v>
      </c>
      <c r="F5" s="27">
        <f>$B5*E5</f>
        <v>30</v>
      </c>
      <c r="G5" s="28">
        <f>F5</f>
        <v>30</v>
      </c>
      <c r="H5" s="21">
        <f t="shared" si="0"/>
        <v>30</v>
      </c>
      <c r="J5" s="27">
        <f>$B5*I5</f>
        <v>0</v>
      </c>
      <c r="K5" s="28">
        <f>J5</f>
        <v>0</v>
      </c>
      <c r="L5" s="21">
        <f t="shared" si="1"/>
        <v>0</v>
      </c>
      <c r="N5" s="27">
        <f>$B5*M5</f>
        <v>0</v>
      </c>
      <c r="O5" s="28">
        <f>N5</f>
        <v>0</v>
      </c>
      <c r="P5" s="21">
        <f t="shared" si="2"/>
        <v>0</v>
      </c>
      <c r="Q5" s="26">
        <v>4</v>
      </c>
      <c r="R5" s="27">
        <f>$B5*Q5</f>
        <v>6</v>
      </c>
      <c r="S5" s="28">
        <f>R5</f>
        <v>6</v>
      </c>
      <c r="T5" s="21">
        <f t="shared" si="3"/>
        <v>6</v>
      </c>
      <c r="U5" s="26">
        <v>20</v>
      </c>
      <c r="V5" s="27">
        <f>$B5*U5</f>
        <v>30</v>
      </c>
      <c r="W5" s="28">
        <f>V5</f>
        <v>30</v>
      </c>
      <c r="X5" s="21">
        <f t="shared" si="4"/>
        <v>30</v>
      </c>
      <c r="Y5" s="26">
        <v>55</v>
      </c>
      <c r="Z5" s="27">
        <f>$B5*Y5</f>
        <v>82.5</v>
      </c>
      <c r="AA5" s="28">
        <f>Z5</f>
        <v>82.5</v>
      </c>
      <c r="AB5" s="21">
        <f t="shared" si="5"/>
        <v>82.5</v>
      </c>
    </row>
    <row r="6" spans="1:28" s="26" customFormat="1" x14ac:dyDescent="0.25">
      <c r="A6" s="19" t="str">
        <f>Specs!A6</f>
        <v>eCANOPY_TREES_OVERSTORY_HEIGHT</v>
      </c>
      <c r="B6" s="31"/>
      <c r="C6" s="32"/>
      <c r="D6" s="33"/>
      <c r="E6" s="26">
        <v>100</v>
      </c>
      <c r="F6" s="27">
        <f>E6</f>
        <v>100</v>
      </c>
      <c r="G6" s="28">
        <f>F6</f>
        <v>100</v>
      </c>
      <c r="H6" s="21">
        <f t="shared" si="0"/>
        <v>100</v>
      </c>
      <c r="J6" s="27">
        <f>I6</f>
        <v>0</v>
      </c>
      <c r="K6" s="28">
        <f>J6</f>
        <v>0</v>
      </c>
      <c r="L6" s="21">
        <f t="shared" si="1"/>
        <v>0</v>
      </c>
      <c r="N6" s="27">
        <f>M6</f>
        <v>0</v>
      </c>
      <c r="O6" s="28">
        <f>N6</f>
        <v>0</v>
      </c>
      <c r="P6" s="21">
        <f t="shared" si="2"/>
        <v>0</v>
      </c>
      <c r="Q6" s="26">
        <v>25</v>
      </c>
      <c r="R6" s="27">
        <f>Q6</f>
        <v>25</v>
      </c>
      <c r="S6" s="28">
        <f>R6</f>
        <v>25</v>
      </c>
      <c r="T6" s="21">
        <f t="shared" si="3"/>
        <v>25</v>
      </c>
      <c r="U6" s="26">
        <v>60</v>
      </c>
      <c r="V6" s="27">
        <f>U6</f>
        <v>60</v>
      </c>
      <c r="W6" s="28">
        <f>V6</f>
        <v>60</v>
      </c>
      <c r="X6" s="21">
        <f t="shared" si="4"/>
        <v>60</v>
      </c>
      <c r="Y6" s="26">
        <v>78</v>
      </c>
      <c r="Z6" s="27">
        <f>Y6</f>
        <v>78</v>
      </c>
      <c r="AA6" s="28">
        <f>Z6</f>
        <v>78</v>
      </c>
      <c r="AB6" s="21">
        <f t="shared" si="5"/>
        <v>78</v>
      </c>
    </row>
    <row r="7" spans="1:28" s="26" customFormat="1" x14ac:dyDescent="0.25">
      <c r="A7" s="19" t="str">
        <f>Specs!A7</f>
        <v>eCANOPY_TREES_OVERSTORY_PERCENT_COVER</v>
      </c>
      <c r="B7" s="31">
        <v>0.25</v>
      </c>
      <c r="C7" s="32">
        <v>0.9</v>
      </c>
      <c r="D7" s="33"/>
      <c r="E7" s="26">
        <v>40</v>
      </c>
      <c r="F7" s="27">
        <f>$B7*E7</f>
        <v>10</v>
      </c>
      <c r="G7" s="28">
        <f>$C7*F7</f>
        <v>9</v>
      </c>
      <c r="H7" s="21">
        <f t="shared" si="0"/>
        <v>9</v>
      </c>
      <c r="J7" s="27">
        <f>$B7*I7</f>
        <v>0</v>
      </c>
      <c r="K7" s="28">
        <f>$C7*J7</f>
        <v>0</v>
      </c>
      <c r="L7" s="21">
        <f t="shared" si="1"/>
        <v>0</v>
      </c>
      <c r="N7" s="27">
        <f>$B7*M7</f>
        <v>0</v>
      </c>
      <c r="O7" s="28">
        <f>$C7*N7</f>
        <v>0</v>
      </c>
      <c r="P7" s="21">
        <f t="shared" si="2"/>
        <v>0</v>
      </c>
      <c r="Q7" s="26">
        <v>80</v>
      </c>
      <c r="R7" s="27">
        <f>$B7*Q7</f>
        <v>20</v>
      </c>
      <c r="S7" s="28">
        <f>$C7*R7</f>
        <v>18</v>
      </c>
      <c r="T7" s="21">
        <f t="shared" si="3"/>
        <v>18</v>
      </c>
      <c r="U7" s="26">
        <v>50</v>
      </c>
      <c r="V7" s="27">
        <f>$B7*U7</f>
        <v>12.5</v>
      </c>
      <c r="W7" s="28">
        <f>$C7*V7</f>
        <v>11.25</v>
      </c>
      <c r="X7" s="21">
        <f t="shared" si="4"/>
        <v>11.25</v>
      </c>
      <c r="Y7" s="26">
        <v>50</v>
      </c>
      <c r="Z7" s="27">
        <f>$B7*Y7</f>
        <v>12.5</v>
      </c>
      <c r="AA7" s="28">
        <f>$C7*Z7</f>
        <v>11.25</v>
      </c>
      <c r="AB7" s="21">
        <f t="shared" si="5"/>
        <v>11.25</v>
      </c>
    </row>
    <row r="8" spans="1:28" s="26" customFormat="1" x14ac:dyDescent="0.25">
      <c r="A8" s="19" t="str">
        <f>Specs!A8</f>
        <v>eCANOPY_TREES_OVERSTORY_STEM_DENSITY</v>
      </c>
      <c r="B8" s="31">
        <v>0.25</v>
      </c>
      <c r="C8" s="32">
        <v>0.9</v>
      </c>
      <c r="D8" s="33"/>
      <c r="E8" s="26">
        <v>12</v>
      </c>
      <c r="F8" s="27">
        <f>$B8*E8</f>
        <v>3</v>
      </c>
      <c r="G8" s="28">
        <f>$C8*F8</f>
        <v>2.7</v>
      </c>
      <c r="H8" s="21">
        <f t="shared" si="0"/>
        <v>2.7</v>
      </c>
      <c r="J8" s="27">
        <f>$B8*I8</f>
        <v>0</v>
      </c>
      <c r="K8" s="28">
        <f>$C8*J8</f>
        <v>0</v>
      </c>
      <c r="L8" s="21">
        <f t="shared" si="1"/>
        <v>0</v>
      </c>
      <c r="N8" s="27">
        <f>$B8*M8</f>
        <v>0</v>
      </c>
      <c r="O8" s="28">
        <f>$C8*N8</f>
        <v>0</v>
      </c>
      <c r="P8" s="21">
        <f t="shared" si="2"/>
        <v>0</v>
      </c>
      <c r="Q8" s="26">
        <v>3500</v>
      </c>
      <c r="R8" s="27">
        <f>$B8*Q8</f>
        <v>875</v>
      </c>
      <c r="S8" s="28">
        <f>$C8*R8</f>
        <v>787.5</v>
      </c>
      <c r="T8" s="21">
        <f t="shared" si="3"/>
        <v>787.5</v>
      </c>
      <c r="U8" s="26">
        <v>45</v>
      </c>
      <c r="V8" s="27">
        <f>$B8*U8</f>
        <v>11.25</v>
      </c>
      <c r="W8" s="28">
        <f>$C8*V8</f>
        <v>10.125</v>
      </c>
      <c r="X8" s="21">
        <f t="shared" si="4"/>
        <v>10.125</v>
      </c>
      <c r="Y8" s="26">
        <v>100</v>
      </c>
      <c r="Z8" s="27">
        <f>$B8*Y8</f>
        <v>25</v>
      </c>
      <c r="AA8" s="28">
        <f>$C8*Z8</f>
        <v>22.5</v>
      </c>
      <c r="AB8" s="21">
        <f t="shared" si="5"/>
        <v>22.5</v>
      </c>
    </row>
    <row r="9" spans="1:28" s="26" customFormat="1" x14ac:dyDescent="0.25">
      <c r="A9" s="19" t="str">
        <f>Specs!A9</f>
        <v>eCANOPY_TREES_MIDSTORY_DIAMETER_AT_BREAST_HEIGHT</v>
      </c>
      <c r="B9" s="31"/>
      <c r="C9" s="32"/>
      <c r="D9" s="33"/>
      <c r="E9"/>
      <c r="F9" s="27">
        <f>E9</f>
        <v>0</v>
      </c>
      <c r="G9" s="28">
        <f>F9</f>
        <v>0</v>
      </c>
      <c r="H9" s="21">
        <f t="shared" si="0"/>
        <v>0</v>
      </c>
      <c r="J9" s="27">
        <f>I9</f>
        <v>0</v>
      </c>
      <c r="K9" s="28">
        <f>J9</f>
        <v>0</v>
      </c>
      <c r="L9" s="21">
        <f t="shared" si="1"/>
        <v>0</v>
      </c>
      <c r="N9" s="27">
        <f>M9</f>
        <v>0</v>
      </c>
      <c r="O9" s="28">
        <f>N9</f>
        <v>0</v>
      </c>
      <c r="P9" s="21">
        <f t="shared" si="2"/>
        <v>0</v>
      </c>
      <c r="Q9"/>
      <c r="R9" s="27">
        <f>Q9</f>
        <v>0</v>
      </c>
      <c r="S9" s="28">
        <f>R9</f>
        <v>0</v>
      </c>
      <c r="T9" s="21">
        <f t="shared" si="3"/>
        <v>0</v>
      </c>
      <c r="U9" s="26">
        <v>7.5</v>
      </c>
      <c r="V9" s="27">
        <f>U9</f>
        <v>7.5</v>
      </c>
      <c r="W9" s="28">
        <f>V9</f>
        <v>7.5</v>
      </c>
      <c r="X9" s="21">
        <f t="shared" si="4"/>
        <v>7.5</v>
      </c>
      <c r="Y9"/>
      <c r="Z9" s="27">
        <f>Y9</f>
        <v>0</v>
      </c>
      <c r="AA9" s="28">
        <f>Z9</f>
        <v>0</v>
      </c>
      <c r="AB9" s="21">
        <f t="shared" si="5"/>
        <v>0</v>
      </c>
    </row>
    <row r="10" spans="1:28" s="26" customFormat="1" x14ac:dyDescent="0.25">
      <c r="A10" s="19" t="str">
        <f>Specs!A10</f>
        <v>eCANOPY_TREES_MIDSTORY_HEIGHT_TO_LIVE_CROWN</v>
      </c>
      <c r="B10" s="31">
        <v>1.5</v>
      </c>
      <c r="C10" s="32"/>
      <c r="D10" s="33"/>
      <c r="E10"/>
      <c r="F10" s="27">
        <f>$B10*E10</f>
        <v>0</v>
      </c>
      <c r="G10" s="28">
        <f>F10</f>
        <v>0</v>
      </c>
      <c r="H10" s="21">
        <f t="shared" si="0"/>
        <v>0</v>
      </c>
      <c r="J10" s="27">
        <f>$B10*I10</f>
        <v>0</v>
      </c>
      <c r="K10" s="28">
        <f>J10</f>
        <v>0</v>
      </c>
      <c r="L10" s="21">
        <f t="shared" si="1"/>
        <v>0</v>
      </c>
      <c r="N10" s="27">
        <f>$B10*M10</f>
        <v>0</v>
      </c>
      <c r="O10" s="28">
        <f>N10</f>
        <v>0</v>
      </c>
      <c r="P10" s="21">
        <f t="shared" si="2"/>
        <v>0</v>
      </c>
      <c r="Q10"/>
      <c r="R10" s="27">
        <f>$B10*Q10</f>
        <v>0</v>
      </c>
      <c r="S10" s="28">
        <f>R10</f>
        <v>0</v>
      </c>
      <c r="T10" s="21">
        <f t="shared" si="3"/>
        <v>0</v>
      </c>
      <c r="U10" s="26">
        <v>10</v>
      </c>
      <c r="V10" s="27">
        <f>$B10*U10</f>
        <v>15</v>
      </c>
      <c r="W10" s="28">
        <f>V10</f>
        <v>15</v>
      </c>
      <c r="X10" s="21">
        <f t="shared" si="4"/>
        <v>15</v>
      </c>
      <c r="Y10"/>
      <c r="Z10" s="27">
        <f>$B10*Y10</f>
        <v>0</v>
      </c>
      <c r="AA10" s="28">
        <f>Z10</f>
        <v>0</v>
      </c>
      <c r="AB10" s="21">
        <f t="shared" si="5"/>
        <v>0</v>
      </c>
    </row>
    <row r="11" spans="1:28" s="26" customFormat="1" x14ac:dyDescent="0.25">
      <c r="A11" s="19" t="str">
        <f>Specs!A11</f>
        <v>eCANOPY_TREES_MIDSTORY_HEIGHT</v>
      </c>
      <c r="B11" s="31"/>
      <c r="C11" s="32"/>
      <c r="D11" s="33"/>
      <c r="E11"/>
      <c r="F11" s="27">
        <f>E11</f>
        <v>0</v>
      </c>
      <c r="G11" s="28">
        <f>F11</f>
        <v>0</v>
      </c>
      <c r="H11" s="21">
        <f t="shared" si="0"/>
        <v>0</v>
      </c>
      <c r="J11" s="27">
        <f>I11</f>
        <v>0</v>
      </c>
      <c r="K11" s="28">
        <f>J11</f>
        <v>0</v>
      </c>
      <c r="L11" s="21">
        <f t="shared" si="1"/>
        <v>0</v>
      </c>
      <c r="N11" s="27">
        <f>M11</f>
        <v>0</v>
      </c>
      <c r="O11" s="28">
        <f>N11</f>
        <v>0</v>
      </c>
      <c r="P11" s="21">
        <f t="shared" si="2"/>
        <v>0</v>
      </c>
      <c r="Q11"/>
      <c r="R11" s="27">
        <f>Q11</f>
        <v>0</v>
      </c>
      <c r="S11" s="28">
        <f>R11</f>
        <v>0</v>
      </c>
      <c r="T11" s="21">
        <f t="shared" si="3"/>
        <v>0</v>
      </c>
      <c r="U11" s="26">
        <v>44</v>
      </c>
      <c r="V11" s="27">
        <f>U11</f>
        <v>44</v>
      </c>
      <c r="W11" s="28">
        <f>V11</f>
        <v>44</v>
      </c>
      <c r="X11" s="21">
        <f t="shared" si="4"/>
        <v>44</v>
      </c>
      <c r="Y11"/>
      <c r="Z11" s="27">
        <f>Y11</f>
        <v>0</v>
      </c>
      <c r="AA11" s="28">
        <f>Z11</f>
        <v>0</v>
      </c>
      <c r="AB11" s="21">
        <f t="shared" si="5"/>
        <v>0</v>
      </c>
    </row>
    <row r="12" spans="1:28" s="26" customFormat="1" x14ac:dyDescent="0.25">
      <c r="A12" s="19" t="str">
        <f>Specs!A12</f>
        <v>eCANOPY_TREES_MIDSTORY_PERCENT_COVER</v>
      </c>
      <c r="B12" s="31">
        <v>0.25</v>
      </c>
      <c r="C12" s="32">
        <v>0.9</v>
      </c>
      <c r="D12" s="33"/>
      <c r="E12"/>
      <c r="F12" s="27">
        <f>$B12*E12</f>
        <v>0</v>
      </c>
      <c r="G12" s="28">
        <f>$C12*F12</f>
        <v>0</v>
      </c>
      <c r="H12" s="21">
        <f t="shared" si="0"/>
        <v>0</v>
      </c>
      <c r="J12" s="27">
        <f>$B12*I12</f>
        <v>0</v>
      </c>
      <c r="K12" s="28">
        <f>$C12*J12</f>
        <v>0</v>
      </c>
      <c r="L12" s="21">
        <f t="shared" si="1"/>
        <v>0</v>
      </c>
      <c r="N12" s="27">
        <f>$B12*M12</f>
        <v>0</v>
      </c>
      <c r="O12" s="28">
        <f>$C12*N12</f>
        <v>0</v>
      </c>
      <c r="P12" s="21">
        <f t="shared" si="2"/>
        <v>0</v>
      </c>
      <c r="Q12"/>
      <c r="R12" s="27">
        <f>$B12*Q12</f>
        <v>0</v>
      </c>
      <c r="S12" s="28">
        <f>$C12*R12</f>
        <v>0</v>
      </c>
      <c r="T12" s="21">
        <f t="shared" si="3"/>
        <v>0</v>
      </c>
      <c r="U12" s="26">
        <v>50</v>
      </c>
      <c r="V12" s="27">
        <f>$B12*U12</f>
        <v>12.5</v>
      </c>
      <c r="W12" s="28">
        <f>$C12*V12</f>
        <v>11.25</v>
      </c>
      <c r="X12" s="21">
        <f t="shared" si="4"/>
        <v>11.25</v>
      </c>
      <c r="Y12"/>
      <c r="Z12" s="27">
        <f>$B12*Y12</f>
        <v>0</v>
      </c>
      <c r="AA12" s="28">
        <f>$C12*Z12</f>
        <v>0</v>
      </c>
      <c r="AB12" s="21">
        <f t="shared" si="5"/>
        <v>0</v>
      </c>
    </row>
    <row r="13" spans="1:28" s="26" customFormat="1" x14ac:dyDescent="0.25">
      <c r="A13" s="19" t="str">
        <f>Specs!A13</f>
        <v>eCANOPY_TREES_MIDSTORY_STEM_DENSITY</v>
      </c>
      <c r="B13" s="31">
        <v>0.25</v>
      </c>
      <c r="C13" s="32">
        <v>0.9</v>
      </c>
      <c r="D13" s="33"/>
      <c r="E13"/>
      <c r="F13" s="27">
        <f>$B13*E13</f>
        <v>0</v>
      </c>
      <c r="G13" s="28">
        <f>$C13*F13</f>
        <v>0</v>
      </c>
      <c r="H13" s="21">
        <f t="shared" si="0"/>
        <v>0</v>
      </c>
      <c r="J13" s="27">
        <f>$B13*I13</f>
        <v>0</v>
      </c>
      <c r="K13" s="28">
        <f>$C13*J13</f>
        <v>0</v>
      </c>
      <c r="L13" s="21">
        <f t="shared" si="1"/>
        <v>0</v>
      </c>
      <c r="N13" s="27">
        <f>$B13*M13</f>
        <v>0</v>
      </c>
      <c r="O13" s="28">
        <f>$C13*N13</f>
        <v>0</v>
      </c>
      <c r="P13" s="21">
        <f t="shared" si="2"/>
        <v>0</v>
      </c>
      <c r="Q13"/>
      <c r="R13" s="27">
        <f>$B13*Q13</f>
        <v>0</v>
      </c>
      <c r="S13" s="28">
        <f>$C13*R13</f>
        <v>0</v>
      </c>
      <c r="T13" s="21">
        <f t="shared" si="3"/>
        <v>0</v>
      </c>
      <c r="U13" s="26">
        <v>150</v>
      </c>
      <c r="V13" s="27">
        <f>$B13*U13</f>
        <v>37.5</v>
      </c>
      <c r="W13" s="28">
        <f>$C13*V13</f>
        <v>33.75</v>
      </c>
      <c r="X13" s="21">
        <f t="shared" si="4"/>
        <v>33.75</v>
      </c>
      <c r="Y13"/>
      <c r="Z13" s="27">
        <f>$B13*Y13</f>
        <v>0</v>
      </c>
      <c r="AA13" s="28">
        <f>$C13*Z13</f>
        <v>0</v>
      </c>
      <c r="AB13" s="21">
        <f t="shared" si="5"/>
        <v>0</v>
      </c>
    </row>
    <row r="14" spans="1:28" s="26" customFormat="1" x14ac:dyDescent="0.25">
      <c r="A14" s="19" t="str">
        <f>Specs!A14</f>
        <v>eCANOPY_TREES_UNDERSTORY_DIAMETER_AT_BREAST_HEIGHT</v>
      </c>
      <c r="B14" s="31"/>
      <c r="C14" s="32"/>
      <c r="D14" s="33"/>
      <c r="E14"/>
      <c r="F14" s="27">
        <f>E14</f>
        <v>0</v>
      </c>
      <c r="G14" s="28">
        <f>F14</f>
        <v>0</v>
      </c>
      <c r="H14" s="21">
        <f t="shared" si="0"/>
        <v>0</v>
      </c>
      <c r="J14" s="27">
        <f>I14</f>
        <v>0</v>
      </c>
      <c r="K14" s="28">
        <f>J14</f>
        <v>0</v>
      </c>
      <c r="L14" s="21">
        <f t="shared" si="1"/>
        <v>0</v>
      </c>
      <c r="N14" s="27">
        <f>M14</f>
        <v>0</v>
      </c>
      <c r="O14" s="28">
        <f>N14</f>
        <v>0</v>
      </c>
      <c r="P14" s="21">
        <f t="shared" si="2"/>
        <v>0</v>
      </c>
      <c r="Q14" s="26">
        <v>0.5</v>
      </c>
      <c r="R14" s="27">
        <f>Q14</f>
        <v>0.5</v>
      </c>
      <c r="S14" s="28">
        <f>R14</f>
        <v>0.5</v>
      </c>
      <c r="T14" s="21">
        <f t="shared" si="3"/>
        <v>0.5</v>
      </c>
      <c r="U14" s="26">
        <v>1.7</v>
      </c>
      <c r="V14" s="27">
        <f>U14</f>
        <v>1.7</v>
      </c>
      <c r="W14" s="28">
        <f>V14</f>
        <v>1.7</v>
      </c>
      <c r="X14" s="21">
        <f t="shared" si="4"/>
        <v>1.7</v>
      </c>
      <c r="Y14" s="26">
        <v>1</v>
      </c>
      <c r="Z14" s="27">
        <f>Y14</f>
        <v>1</v>
      </c>
      <c r="AA14" s="28">
        <f>Z14</f>
        <v>1</v>
      </c>
      <c r="AB14" s="21">
        <f t="shared" si="5"/>
        <v>1</v>
      </c>
    </row>
    <row r="15" spans="1:28" s="26" customFormat="1" x14ac:dyDescent="0.25">
      <c r="A15" s="19" t="str">
        <f>Specs!A15</f>
        <v>eCANOPY_TREES_UNDERSTORY_HEIGHT_TO_LIVE_CROWN</v>
      </c>
      <c r="B15" s="31">
        <v>1.8</v>
      </c>
      <c r="C15" s="32"/>
      <c r="D15" s="33"/>
      <c r="E15"/>
      <c r="F15" s="27">
        <f>$B15*E15</f>
        <v>0</v>
      </c>
      <c r="G15" s="28">
        <f>F15</f>
        <v>0</v>
      </c>
      <c r="H15" s="21">
        <f t="shared" si="0"/>
        <v>0</v>
      </c>
      <c r="J15" s="27">
        <f>$B15*I15</f>
        <v>0</v>
      </c>
      <c r="K15" s="28">
        <f>J15</f>
        <v>0</v>
      </c>
      <c r="L15" s="21">
        <f t="shared" si="1"/>
        <v>0</v>
      </c>
      <c r="N15" s="27">
        <f>$B15*M15</f>
        <v>0</v>
      </c>
      <c r="O15" s="28">
        <f>N15</f>
        <v>0</v>
      </c>
      <c r="P15" s="21">
        <f t="shared" si="2"/>
        <v>0</v>
      </c>
      <c r="Q15" s="26">
        <v>0</v>
      </c>
      <c r="R15" s="27">
        <f>$B15*Q15</f>
        <v>0</v>
      </c>
      <c r="S15" s="28">
        <f>R15</f>
        <v>0</v>
      </c>
      <c r="T15" s="21">
        <f t="shared" si="3"/>
        <v>0</v>
      </c>
      <c r="U15" s="26">
        <v>2</v>
      </c>
      <c r="V15" s="27">
        <f>$B15*U15</f>
        <v>3.6</v>
      </c>
      <c r="W15" s="28">
        <f>V15</f>
        <v>3.6</v>
      </c>
      <c r="X15" s="21">
        <f t="shared" si="4"/>
        <v>3.6</v>
      </c>
      <c r="Y15" s="26">
        <v>2</v>
      </c>
      <c r="Z15" s="27">
        <f>$B15*Y15</f>
        <v>3.6</v>
      </c>
      <c r="AA15" s="28">
        <f>Z15</f>
        <v>3.6</v>
      </c>
      <c r="AB15" s="21">
        <f t="shared" si="5"/>
        <v>3.6</v>
      </c>
    </row>
    <row r="16" spans="1:28" s="26" customFormat="1" x14ac:dyDescent="0.25">
      <c r="A16" s="19" t="str">
        <f>Specs!A16</f>
        <v>eCANOPY_TREES_UNDERSTORY_HEIGHT</v>
      </c>
      <c r="B16" s="31"/>
      <c r="C16" s="32"/>
      <c r="D16" s="33"/>
      <c r="E16"/>
      <c r="F16" s="27">
        <f>E16</f>
        <v>0</v>
      </c>
      <c r="G16" s="28">
        <f>F16</f>
        <v>0</v>
      </c>
      <c r="H16" s="21">
        <f t="shared" si="0"/>
        <v>0</v>
      </c>
      <c r="J16" s="27">
        <f>I16</f>
        <v>0</v>
      </c>
      <c r="K16" s="28">
        <f>J16</f>
        <v>0</v>
      </c>
      <c r="L16" s="21">
        <f t="shared" si="1"/>
        <v>0</v>
      </c>
      <c r="N16" s="27">
        <f>M16</f>
        <v>0</v>
      </c>
      <c r="O16" s="28">
        <f>N16</f>
        <v>0</v>
      </c>
      <c r="P16" s="21">
        <f t="shared" si="2"/>
        <v>0</v>
      </c>
      <c r="Q16" s="26">
        <v>1.5</v>
      </c>
      <c r="R16" s="27">
        <f>Q16</f>
        <v>1.5</v>
      </c>
      <c r="S16" s="28">
        <f>R16</f>
        <v>1.5</v>
      </c>
      <c r="T16" s="21">
        <f t="shared" si="3"/>
        <v>1.5</v>
      </c>
      <c r="U16" s="26">
        <v>10</v>
      </c>
      <c r="V16" s="27">
        <f>U16</f>
        <v>10</v>
      </c>
      <c r="W16" s="28">
        <f>V16</f>
        <v>10</v>
      </c>
      <c r="X16" s="21">
        <f t="shared" si="4"/>
        <v>10</v>
      </c>
      <c r="Y16" s="26">
        <v>5</v>
      </c>
      <c r="Z16" s="27">
        <f>Y16</f>
        <v>5</v>
      </c>
      <c r="AA16" s="28">
        <f>Z16</f>
        <v>5</v>
      </c>
      <c r="AB16" s="21">
        <f t="shared" si="5"/>
        <v>5</v>
      </c>
    </row>
    <row r="17" spans="1:28" s="26" customFormat="1" x14ac:dyDescent="0.25">
      <c r="A17" s="19" t="str">
        <f>Specs!A17</f>
        <v>eCANOPY_TREES_UNDERSTORY_PERCENT_COVER</v>
      </c>
      <c r="B17" s="31">
        <v>0.05</v>
      </c>
      <c r="C17" s="32">
        <v>0.9</v>
      </c>
      <c r="D17" s="33"/>
      <c r="E17"/>
      <c r="F17" s="27">
        <f>$B17*E17</f>
        <v>0</v>
      </c>
      <c r="G17" s="28">
        <f>$C17*F17</f>
        <v>0</v>
      </c>
      <c r="H17" s="21">
        <f t="shared" si="0"/>
        <v>0</v>
      </c>
      <c r="J17" s="27">
        <f>$B17*I17</f>
        <v>0</v>
      </c>
      <c r="K17" s="28">
        <f>$C17*J17</f>
        <v>0</v>
      </c>
      <c r="L17" s="21">
        <f t="shared" si="1"/>
        <v>0</v>
      </c>
      <c r="N17" s="27">
        <f>$B17*M17</f>
        <v>0</v>
      </c>
      <c r="O17" s="28">
        <f>$C17*N17</f>
        <v>0</v>
      </c>
      <c r="P17" s="21">
        <f t="shared" si="2"/>
        <v>0</v>
      </c>
      <c r="Q17" s="26">
        <v>3</v>
      </c>
      <c r="R17" s="27">
        <f>$B17*Q17</f>
        <v>0.15000000000000002</v>
      </c>
      <c r="S17" s="28">
        <f>$C17*R17</f>
        <v>0.13500000000000004</v>
      </c>
      <c r="T17" s="21">
        <f t="shared" si="3"/>
        <v>0.13500000000000004</v>
      </c>
      <c r="U17" s="26">
        <v>30</v>
      </c>
      <c r="V17" s="27">
        <f>$B17*U17</f>
        <v>1.5</v>
      </c>
      <c r="W17" s="28">
        <f>$C17*V17</f>
        <v>1.35</v>
      </c>
      <c r="X17" s="21">
        <f t="shared" si="4"/>
        <v>1.35</v>
      </c>
      <c r="Y17" s="26">
        <v>5</v>
      </c>
      <c r="Z17" s="27">
        <f>$B17*Y17</f>
        <v>0.25</v>
      </c>
      <c r="AA17" s="28">
        <f>$C17*Z17</f>
        <v>0.22500000000000001</v>
      </c>
      <c r="AB17" s="21">
        <f t="shared" si="5"/>
        <v>0.22500000000000001</v>
      </c>
    </row>
    <row r="18" spans="1:28" s="26" customFormat="1" x14ac:dyDescent="0.25">
      <c r="A18" s="19" t="str">
        <f>Specs!A18</f>
        <v>eCANOPY_TREES_UNDERSTORY_STEM_DENSITY</v>
      </c>
      <c r="B18" s="31">
        <v>0.05</v>
      </c>
      <c r="C18" s="32">
        <v>0.9</v>
      </c>
      <c r="D18" s="33"/>
      <c r="E18"/>
      <c r="F18" s="27">
        <f>$B18*E18</f>
        <v>0</v>
      </c>
      <c r="G18" s="28">
        <f>$C18*F18</f>
        <v>0</v>
      </c>
      <c r="H18" s="21">
        <f t="shared" si="0"/>
        <v>0</v>
      </c>
      <c r="J18" s="27">
        <f>$B18*I18</f>
        <v>0</v>
      </c>
      <c r="K18" s="28">
        <f>$C18*J18</f>
        <v>0</v>
      </c>
      <c r="L18" s="21">
        <f t="shared" si="1"/>
        <v>0</v>
      </c>
      <c r="N18" s="27">
        <f>$B18*M18</f>
        <v>0</v>
      </c>
      <c r="O18" s="28">
        <f>$C18*N18</f>
        <v>0</v>
      </c>
      <c r="P18" s="21">
        <f t="shared" si="2"/>
        <v>0</v>
      </c>
      <c r="Q18" s="26">
        <v>1000</v>
      </c>
      <c r="R18" s="27">
        <f>$B18*Q18</f>
        <v>50</v>
      </c>
      <c r="S18" s="28">
        <f>$C18*R18</f>
        <v>45</v>
      </c>
      <c r="T18" s="21">
        <f t="shared" si="3"/>
        <v>45</v>
      </c>
      <c r="U18" s="26">
        <v>1000</v>
      </c>
      <c r="V18" s="27">
        <f>$B18*U18</f>
        <v>50</v>
      </c>
      <c r="W18" s="28">
        <f>$C18*V18</f>
        <v>45</v>
      </c>
      <c r="X18" s="21">
        <f t="shared" si="4"/>
        <v>45</v>
      </c>
      <c r="Y18" s="26">
        <v>25</v>
      </c>
      <c r="Z18" s="27">
        <f>$B18*Y18</f>
        <v>1.25</v>
      </c>
      <c r="AA18" s="28">
        <f>$C18*Z18</f>
        <v>1.125</v>
      </c>
      <c r="AB18" s="21">
        <f t="shared" si="5"/>
        <v>1.125</v>
      </c>
    </row>
    <row r="19" spans="1:28" s="26" customFormat="1" x14ac:dyDescent="0.25">
      <c r="A19" s="19" t="str">
        <f>Specs!A19</f>
        <v>eCANOPY_SNAGS_CLASS_1_ALL_OTHERS_DIAMETER</v>
      </c>
      <c r="B19" s="31"/>
      <c r="C19" s="32" t="s">
        <v>123</v>
      </c>
      <c r="D19" s="33">
        <v>0</v>
      </c>
      <c r="E19"/>
      <c r="F19" s="27">
        <f>E19</f>
        <v>0</v>
      </c>
      <c r="G19" s="28">
        <f>F23</f>
        <v>9.6</v>
      </c>
      <c r="H19" s="21">
        <f t="shared" ref="H19:H26" si="6">$D19*G19</f>
        <v>0</v>
      </c>
      <c r="J19" s="27">
        <f>I19</f>
        <v>0</v>
      </c>
      <c r="K19" s="28">
        <f>J23</f>
        <v>0</v>
      </c>
      <c r="L19" s="21">
        <f t="shared" ref="L19:L26" si="7">$D19*K19</f>
        <v>0</v>
      </c>
      <c r="N19" s="27">
        <f>M19</f>
        <v>0</v>
      </c>
      <c r="O19" s="28">
        <f>N23</f>
        <v>0</v>
      </c>
      <c r="P19" s="21">
        <f t="shared" ref="P19:P26" si="8">$D19*O19</f>
        <v>0</v>
      </c>
      <c r="Q19" s="26">
        <v>3.5</v>
      </c>
      <c r="R19" s="27">
        <f>Q19</f>
        <v>3.5</v>
      </c>
      <c r="S19" s="28">
        <f>R23</f>
        <v>2.9</v>
      </c>
      <c r="T19" s="21">
        <f t="shared" ref="T19:T26" si="9">$D19*S19</f>
        <v>0</v>
      </c>
      <c r="U19" s="26">
        <v>13</v>
      </c>
      <c r="V19" s="27">
        <f>U19</f>
        <v>13</v>
      </c>
      <c r="W19" s="28">
        <f>V23</f>
        <v>9</v>
      </c>
      <c r="X19" s="21">
        <f t="shared" ref="X19:X26" si="10">$D19*W19</f>
        <v>0</v>
      </c>
      <c r="Y19"/>
      <c r="Z19" s="27">
        <f>Y19</f>
        <v>0</v>
      </c>
      <c r="AA19" s="28">
        <f>Z23</f>
        <v>12</v>
      </c>
      <c r="AB19" s="21">
        <f t="shared" ref="AB19:AB26" si="11">$D19*AA19</f>
        <v>0</v>
      </c>
    </row>
    <row r="20" spans="1:28" x14ac:dyDescent="0.25">
      <c r="A20" s="19" t="str">
        <f>Specs!A20</f>
        <v>eCANOPY_SNAGS_CLASS_1_ALL_OTHERS_HEIGHT</v>
      </c>
      <c r="B20" s="31"/>
      <c r="C20" s="32" t="s">
        <v>125</v>
      </c>
      <c r="D20" s="33">
        <v>0</v>
      </c>
      <c r="F20" s="27">
        <f>E20</f>
        <v>0</v>
      </c>
      <c r="G20" s="28">
        <f>F24</f>
        <v>100</v>
      </c>
      <c r="H20" s="21">
        <f t="shared" si="6"/>
        <v>0</v>
      </c>
      <c r="I20" s="26"/>
      <c r="J20" s="27">
        <f>I20</f>
        <v>0</v>
      </c>
      <c r="K20" s="28">
        <f>J24</f>
        <v>0</v>
      </c>
      <c r="L20" s="21">
        <f t="shared" si="7"/>
        <v>0</v>
      </c>
      <c r="M20" s="26"/>
      <c r="N20" s="27">
        <f>M20</f>
        <v>0</v>
      </c>
      <c r="O20" s="28">
        <f>N24</f>
        <v>0</v>
      </c>
      <c r="P20" s="21">
        <f t="shared" si="8"/>
        <v>0</v>
      </c>
      <c r="Q20" s="26">
        <v>25</v>
      </c>
      <c r="R20" s="27">
        <f>Q20</f>
        <v>25</v>
      </c>
      <c r="S20" s="28">
        <f>R24</f>
        <v>25</v>
      </c>
      <c r="T20" s="21">
        <f t="shared" si="9"/>
        <v>0</v>
      </c>
      <c r="U20" s="26">
        <v>55</v>
      </c>
      <c r="V20" s="27">
        <f>U20</f>
        <v>55</v>
      </c>
      <c r="W20" s="28">
        <f>V24</f>
        <v>50</v>
      </c>
      <c r="X20" s="21">
        <f t="shared" si="10"/>
        <v>0</v>
      </c>
      <c r="Z20" s="27">
        <f>Y20</f>
        <v>0</v>
      </c>
      <c r="AA20" s="28">
        <f>Z24</f>
        <v>78</v>
      </c>
      <c r="AB20" s="21">
        <f t="shared" si="11"/>
        <v>0</v>
      </c>
    </row>
    <row r="21" spans="1:28" x14ac:dyDescent="0.25">
      <c r="A21" s="19" t="str">
        <f>Specs!A21</f>
        <v>eCANOPY_SNAGS_CLASS_1_ALL_OTHERS_STEM_DENSITY</v>
      </c>
      <c r="B21" s="31"/>
      <c r="C21" s="32" t="s">
        <v>127</v>
      </c>
      <c r="D21" s="33">
        <v>0</v>
      </c>
      <c r="F21" s="27">
        <f>E21</f>
        <v>0</v>
      </c>
      <c r="G21" s="28">
        <f>F26</f>
        <v>4.5</v>
      </c>
      <c r="H21" s="21">
        <f t="shared" si="6"/>
        <v>0</v>
      </c>
      <c r="I21" s="26"/>
      <c r="J21" s="27">
        <f>I21</f>
        <v>0</v>
      </c>
      <c r="K21" s="28">
        <f>J26</f>
        <v>0</v>
      </c>
      <c r="L21" s="21">
        <f t="shared" si="7"/>
        <v>0</v>
      </c>
      <c r="M21" s="26"/>
      <c r="N21" s="27">
        <f>M21</f>
        <v>0</v>
      </c>
      <c r="O21" s="28">
        <f>N26</f>
        <v>0</v>
      </c>
      <c r="P21" s="21">
        <f t="shared" si="8"/>
        <v>0</v>
      </c>
      <c r="Q21" s="26">
        <v>100</v>
      </c>
      <c r="R21" s="27">
        <f>Q21</f>
        <v>100</v>
      </c>
      <c r="S21" s="28">
        <f>R26</f>
        <v>1312.5</v>
      </c>
      <c r="T21" s="21">
        <f t="shared" si="9"/>
        <v>0</v>
      </c>
      <c r="U21" s="26">
        <v>5</v>
      </c>
      <c r="V21" s="27">
        <f>U21</f>
        <v>5</v>
      </c>
      <c r="W21" s="28">
        <f>V26</f>
        <v>78.125</v>
      </c>
      <c r="X21" s="21">
        <f t="shared" si="10"/>
        <v>0</v>
      </c>
      <c r="Z21" s="27">
        <f>Y21</f>
        <v>0</v>
      </c>
      <c r="AA21" s="28">
        <f>Z26</f>
        <v>37.5</v>
      </c>
      <c r="AB21" s="21">
        <f t="shared" si="11"/>
        <v>0</v>
      </c>
    </row>
    <row r="22" spans="1:28" x14ac:dyDescent="0.25">
      <c r="A22" s="19" t="str">
        <f>Specs!A22</f>
        <v>eCANOPY_SNAGS_CLASS_1_CONIFERS_WITH_FOLIAGE_HEIGHT_TO_CROWN_BASE</v>
      </c>
      <c r="B22" s="31" t="s">
        <v>129</v>
      </c>
      <c r="C22" s="32" t="s">
        <v>129</v>
      </c>
      <c r="D22" s="33">
        <v>0</v>
      </c>
      <c r="F22" s="27">
        <f>IF(E22=0,E5,E22)</f>
        <v>20</v>
      </c>
      <c r="G22" s="28">
        <f>IF(F22=0,F5,F22)</f>
        <v>20</v>
      </c>
      <c r="H22" s="21">
        <f t="shared" si="6"/>
        <v>0</v>
      </c>
      <c r="I22" s="26"/>
      <c r="J22" s="27">
        <f>IF(I22=0,I5,I22)</f>
        <v>0</v>
      </c>
      <c r="K22" s="28">
        <f>IF(J22=0,J5,J22)</f>
        <v>0</v>
      </c>
      <c r="L22" s="21">
        <f t="shared" si="7"/>
        <v>0</v>
      </c>
      <c r="M22" s="26"/>
      <c r="N22" s="27">
        <f>IF(M22=0,M5,M22)</f>
        <v>0</v>
      </c>
      <c r="O22" s="28">
        <f>IF(N22=0,N5,N22)</f>
        <v>0</v>
      </c>
      <c r="P22" s="21">
        <f t="shared" si="8"/>
        <v>0</v>
      </c>
      <c r="R22" s="27">
        <f>IF(Q22=0,Q5,Q22)</f>
        <v>4</v>
      </c>
      <c r="S22" s="28">
        <f>IF(R22=0,R5,R22)</f>
        <v>4</v>
      </c>
      <c r="T22" s="21">
        <f t="shared" si="9"/>
        <v>0</v>
      </c>
      <c r="U22" s="26">
        <v>33.35</v>
      </c>
      <c r="V22" s="27">
        <f>IF(U22=0,U5,U22)</f>
        <v>33.35</v>
      </c>
      <c r="W22" s="28">
        <f>IF(V22=0,V5,V22)</f>
        <v>33.35</v>
      </c>
      <c r="X22" s="21">
        <f t="shared" si="10"/>
        <v>0</v>
      </c>
      <c r="Z22" s="27">
        <f>IF(Y22=0,Y5,Y22)</f>
        <v>55</v>
      </c>
      <c r="AA22" s="28">
        <f>IF(Z22=0,Z5,Z22)</f>
        <v>55</v>
      </c>
      <c r="AB22" s="21">
        <f t="shared" si="11"/>
        <v>0</v>
      </c>
    </row>
    <row r="23" spans="1:28" x14ac:dyDescent="0.25">
      <c r="A23" s="19" t="str">
        <f>Specs!A23</f>
        <v>eCANOPY_SNAGS_CLASS_1_CONIFERS_WITH_FOLIAGE_DIAMETER</v>
      </c>
      <c r="B23" s="31" t="s">
        <v>132</v>
      </c>
      <c r="C23" s="32" t="s">
        <v>132</v>
      </c>
      <c r="D23" s="33">
        <v>0</v>
      </c>
      <c r="F23" s="27">
        <f>IF(E23=0,E4,E23)</f>
        <v>9.6</v>
      </c>
      <c r="G23" s="28">
        <f>IF(F23=0,F4,F23)</f>
        <v>9.6</v>
      </c>
      <c r="H23" s="21">
        <f t="shared" si="6"/>
        <v>0</v>
      </c>
      <c r="I23" s="26"/>
      <c r="J23" s="27">
        <f>IF(I23=0,I4,I23)</f>
        <v>0</v>
      </c>
      <c r="K23" s="28">
        <f>IF(J23=0,J4,J23)</f>
        <v>0</v>
      </c>
      <c r="L23" s="21">
        <f t="shared" si="7"/>
        <v>0</v>
      </c>
      <c r="M23" s="26"/>
      <c r="N23" s="27">
        <f>IF(M23=0,M4,M23)</f>
        <v>0</v>
      </c>
      <c r="O23" s="28">
        <f>IF(N23=0,N4,N23)</f>
        <v>0</v>
      </c>
      <c r="P23" s="21">
        <f t="shared" si="8"/>
        <v>0</v>
      </c>
      <c r="R23" s="27">
        <f>IF(Q23=0,Q4,Q23)</f>
        <v>2.9</v>
      </c>
      <c r="S23" s="28">
        <f>IF(R23=0,R4,R23)</f>
        <v>2.9</v>
      </c>
      <c r="T23" s="21">
        <f t="shared" si="9"/>
        <v>0</v>
      </c>
      <c r="U23" s="26">
        <v>9</v>
      </c>
      <c r="V23" s="27">
        <f>IF(U23=0,U4,U23)</f>
        <v>9</v>
      </c>
      <c r="W23" s="28">
        <f>IF(V23=0,V4,V23)</f>
        <v>9</v>
      </c>
      <c r="X23" s="21">
        <f t="shared" si="10"/>
        <v>0</v>
      </c>
      <c r="Z23" s="27">
        <f>IF(Y23=0,Y4,Y23)</f>
        <v>12</v>
      </c>
      <c r="AA23" s="28">
        <f>IF(Z23=0,Z4,Z23)</f>
        <v>12</v>
      </c>
      <c r="AB23" s="21">
        <f t="shared" si="11"/>
        <v>0</v>
      </c>
    </row>
    <row r="24" spans="1:28" x14ac:dyDescent="0.25">
      <c r="A24" s="19" t="str">
        <f>Specs!A24</f>
        <v>eCANOPY_SNAGS_CLASS_1_CONIFERS_WITH_FOLIAGE_HEIGHT</v>
      </c>
      <c r="B24" s="31" t="s">
        <v>135</v>
      </c>
      <c r="C24" s="32" t="s">
        <v>135</v>
      </c>
      <c r="D24" s="33">
        <v>0</v>
      </c>
      <c r="F24" s="27">
        <f>IF(E24=0,E6,E24)</f>
        <v>100</v>
      </c>
      <c r="G24" s="28">
        <f>IF(F24=0,F6,F24)</f>
        <v>100</v>
      </c>
      <c r="H24" s="21">
        <f t="shared" si="6"/>
        <v>0</v>
      </c>
      <c r="I24" s="26"/>
      <c r="J24" s="27">
        <f>IF(I24=0,I6,I24)</f>
        <v>0</v>
      </c>
      <c r="K24" s="28">
        <f>IF(J24=0,J6,J24)</f>
        <v>0</v>
      </c>
      <c r="L24" s="21">
        <f t="shared" si="7"/>
        <v>0</v>
      </c>
      <c r="M24" s="26"/>
      <c r="N24" s="27">
        <f>IF(M24=0,M6,M24)</f>
        <v>0</v>
      </c>
      <c r="O24" s="28">
        <f>IF(N24=0,N6,N24)</f>
        <v>0</v>
      </c>
      <c r="P24" s="21">
        <f t="shared" si="8"/>
        <v>0</v>
      </c>
      <c r="R24" s="27">
        <f>IF(Q24=0,Q6,Q24)</f>
        <v>25</v>
      </c>
      <c r="S24" s="28">
        <f>IF(R24=0,R6,R24)</f>
        <v>25</v>
      </c>
      <c r="T24" s="21">
        <f t="shared" si="9"/>
        <v>0</v>
      </c>
      <c r="U24" s="26">
        <v>50</v>
      </c>
      <c r="V24" s="27">
        <f>IF(U24=0,U6,U24)</f>
        <v>50</v>
      </c>
      <c r="W24" s="28">
        <f>IF(V24=0,V6,V24)</f>
        <v>50</v>
      </c>
      <c r="X24" s="21">
        <f t="shared" si="10"/>
        <v>0</v>
      </c>
      <c r="Z24" s="27">
        <f>IF(Y24=0,Y6,Y24)</f>
        <v>78</v>
      </c>
      <c r="AA24" s="28">
        <f>IF(Z24=0,Z6,Z24)</f>
        <v>78</v>
      </c>
      <c r="AB24" s="21">
        <f t="shared" si="11"/>
        <v>0</v>
      </c>
    </row>
    <row r="25" spans="1:28" x14ac:dyDescent="0.25">
      <c r="A25" s="19" t="str">
        <f>Specs!A25</f>
        <v>eCANOPY_SNAGS_CLASS_1_CONIFERS_WITH_FOLIAGE_PERCENT_COVER</v>
      </c>
      <c r="B25" s="31" t="s">
        <v>139</v>
      </c>
      <c r="C25" s="32" t="s">
        <v>137</v>
      </c>
      <c r="D25" s="33">
        <v>0</v>
      </c>
      <c r="F25" s="27">
        <f>E25+(E3*0.375)</f>
        <v>15</v>
      </c>
      <c r="G25" s="28">
        <f>F25+(F3*0.1)</f>
        <v>16</v>
      </c>
      <c r="H25" s="21">
        <f t="shared" si="6"/>
        <v>0</v>
      </c>
      <c r="I25" s="26"/>
      <c r="J25" s="27">
        <f>I25+(I3*0.375)</f>
        <v>0</v>
      </c>
      <c r="K25" s="28">
        <f>J25+(J3*0.1)</f>
        <v>0</v>
      </c>
      <c r="L25" s="21">
        <f t="shared" si="7"/>
        <v>0</v>
      </c>
      <c r="M25" s="26"/>
      <c r="N25" s="27">
        <f>M25+(M3*0.375)</f>
        <v>0</v>
      </c>
      <c r="O25" s="28">
        <f>N25+(N3*0.1)</f>
        <v>0</v>
      </c>
      <c r="P25" s="21">
        <f t="shared" si="8"/>
        <v>0</v>
      </c>
      <c r="R25" s="27">
        <f>Q25+(Q3*0.375)</f>
        <v>30</v>
      </c>
      <c r="S25" s="28">
        <f>R25+(R3*0.1)</f>
        <v>32</v>
      </c>
      <c r="T25" s="21">
        <f t="shared" si="9"/>
        <v>0</v>
      </c>
      <c r="U25" s="26">
        <v>0.5071</v>
      </c>
      <c r="V25" s="27">
        <f>U25+(U3*0.375)</f>
        <v>32.382100000000001</v>
      </c>
      <c r="W25" s="28">
        <f>V25+(V3*0.1)</f>
        <v>34.507100000000001</v>
      </c>
      <c r="X25" s="21">
        <f t="shared" si="10"/>
        <v>0</v>
      </c>
      <c r="Z25" s="27">
        <f>Y25+(Y3*0.375)</f>
        <v>22.5</v>
      </c>
      <c r="AA25" s="28">
        <f>Z25+(Z3*0.1)</f>
        <v>24</v>
      </c>
      <c r="AB25" s="21">
        <f t="shared" si="11"/>
        <v>0</v>
      </c>
    </row>
    <row r="26" spans="1:28" x14ac:dyDescent="0.25">
      <c r="A26" s="19" t="str">
        <f>Specs!A26</f>
        <v>eCANOPY_SNAGS_CLASS_1_CONIFERS_WITH_FOLIAGE_STEM_DENSITY</v>
      </c>
      <c r="B26" s="31" t="s">
        <v>143</v>
      </c>
      <c r="C26" s="32" t="s">
        <v>141</v>
      </c>
      <c r="D26" s="33">
        <v>0</v>
      </c>
      <c r="F26" s="27">
        <f>E26+((0.375*E8)+(0.375*E13))</f>
        <v>4.5</v>
      </c>
      <c r="G26" s="28">
        <f>F26+((0.1*F8)+(0.1*F13))</f>
        <v>4.8</v>
      </c>
      <c r="H26" s="21">
        <f t="shared" si="6"/>
        <v>0</v>
      </c>
      <c r="I26" s="26"/>
      <c r="J26" s="27">
        <f>I26+((0.375*I8)+(0.375*I13))</f>
        <v>0</v>
      </c>
      <c r="K26" s="28">
        <f>J26+((0.1*J8)+(0.1*J13))</f>
        <v>0</v>
      </c>
      <c r="L26" s="21">
        <f t="shared" si="7"/>
        <v>0</v>
      </c>
      <c r="M26" s="26"/>
      <c r="N26" s="27">
        <f>M26+((0.375*M8)+(0.375*M13))</f>
        <v>0</v>
      </c>
      <c r="O26" s="28">
        <f>N26+((0.1*N8)+(0.1*N13))</f>
        <v>0</v>
      </c>
      <c r="P26" s="21">
        <f t="shared" si="8"/>
        <v>0</v>
      </c>
      <c r="R26" s="27">
        <f>Q26+((0.375*Q8)+(0.375*Q13))</f>
        <v>1312.5</v>
      </c>
      <c r="S26" s="28">
        <f>R26+((0.1*R8)+(0.1*R13))</f>
        <v>1400</v>
      </c>
      <c r="T26" s="21">
        <f t="shared" si="9"/>
        <v>0</v>
      </c>
      <c r="U26" s="26">
        <v>5</v>
      </c>
      <c r="V26" s="27">
        <f>U26+((0.375*U8)+(0.375*U13))</f>
        <v>78.125</v>
      </c>
      <c r="W26" s="28">
        <f>V26+((0.1*V8)+(0.1*V13))</f>
        <v>83</v>
      </c>
      <c r="X26" s="21">
        <f t="shared" si="10"/>
        <v>0</v>
      </c>
      <c r="Z26" s="27">
        <f>Y26+((0.375*Y8)+(0.375*Y13))</f>
        <v>37.5</v>
      </c>
      <c r="AA26" s="28">
        <f>Z26+((0.1*Z8)+(0.1*Z13))</f>
        <v>40</v>
      </c>
      <c r="AB26" s="21">
        <f t="shared" si="11"/>
        <v>0</v>
      </c>
    </row>
    <row r="27" spans="1:28" x14ac:dyDescent="0.25">
      <c r="A27" s="19" t="str">
        <f>Specs!A27</f>
        <v>eCANOPY_SNAGS_CLASS_2_DIAMETER</v>
      </c>
      <c r="B27" s="31"/>
      <c r="C27" s="32" t="s">
        <v>146</v>
      </c>
      <c r="D27" s="33" t="s">
        <v>146</v>
      </c>
      <c r="F27" s="27">
        <f t="shared" ref="F27:F34" si="12">E27</f>
        <v>0</v>
      </c>
      <c r="G27" s="28">
        <f t="shared" ref="G27:H29" si="13">F19</f>
        <v>0</v>
      </c>
      <c r="H27" s="21">
        <f t="shared" si="13"/>
        <v>9.6</v>
      </c>
      <c r="I27" s="26"/>
      <c r="J27" s="27">
        <f t="shared" ref="J27:J34" si="14">I27</f>
        <v>0</v>
      </c>
      <c r="K27" s="28">
        <f t="shared" ref="K27:L29" si="15">J19</f>
        <v>0</v>
      </c>
      <c r="L27" s="21">
        <f t="shared" si="15"/>
        <v>0</v>
      </c>
      <c r="M27" s="26"/>
      <c r="N27" s="27">
        <f t="shared" ref="N27:N34" si="16">M27</f>
        <v>0</v>
      </c>
      <c r="O27" s="28">
        <f t="shared" ref="O27:P29" si="17">N19</f>
        <v>0</v>
      </c>
      <c r="P27" s="21">
        <f t="shared" si="17"/>
        <v>0</v>
      </c>
      <c r="Q27" s="26">
        <v>3.5</v>
      </c>
      <c r="R27" s="27">
        <f t="shared" ref="R27:R34" si="18">Q27</f>
        <v>3.5</v>
      </c>
      <c r="S27" s="28">
        <f t="shared" ref="S27:T29" si="19">R19</f>
        <v>3.5</v>
      </c>
      <c r="T27" s="21">
        <f t="shared" si="19"/>
        <v>2.9</v>
      </c>
      <c r="U27" s="26">
        <v>11</v>
      </c>
      <c r="V27" s="27">
        <f t="shared" ref="V27:V34" si="20">U27</f>
        <v>11</v>
      </c>
      <c r="W27" s="28">
        <f t="shared" ref="W27:X29" si="21">V19</f>
        <v>13</v>
      </c>
      <c r="X27" s="21">
        <f t="shared" si="21"/>
        <v>9</v>
      </c>
      <c r="Y27" s="26">
        <v>12</v>
      </c>
      <c r="Z27" s="27">
        <f t="shared" ref="Z27:Z34" si="22">Y27</f>
        <v>12</v>
      </c>
      <c r="AA27" s="28">
        <f t="shared" ref="AA27:AB29" si="23">Z19</f>
        <v>0</v>
      </c>
      <c r="AB27" s="21">
        <f t="shared" si="23"/>
        <v>12</v>
      </c>
    </row>
    <row r="28" spans="1:28" x14ac:dyDescent="0.25">
      <c r="A28" s="19" t="str">
        <f>Specs!A28</f>
        <v>eCANOPY_SNAGS_CLASS_2_HEIGHT</v>
      </c>
      <c r="B28" s="31"/>
      <c r="C28" s="32" t="s">
        <v>148</v>
      </c>
      <c r="D28" s="33" t="s">
        <v>148</v>
      </c>
      <c r="F28" s="27">
        <f t="shared" si="12"/>
        <v>0</v>
      </c>
      <c r="G28" s="28">
        <f t="shared" si="13"/>
        <v>0</v>
      </c>
      <c r="H28" s="21">
        <f t="shared" si="13"/>
        <v>100</v>
      </c>
      <c r="I28" s="26"/>
      <c r="J28" s="27">
        <f t="shared" si="14"/>
        <v>0</v>
      </c>
      <c r="K28" s="28">
        <f t="shared" si="15"/>
        <v>0</v>
      </c>
      <c r="L28" s="21">
        <f t="shared" si="15"/>
        <v>0</v>
      </c>
      <c r="M28" s="26"/>
      <c r="N28" s="27">
        <f t="shared" si="16"/>
        <v>0</v>
      </c>
      <c r="O28" s="28">
        <f t="shared" si="17"/>
        <v>0</v>
      </c>
      <c r="P28" s="21">
        <f t="shared" si="17"/>
        <v>0</v>
      </c>
      <c r="Q28" s="26">
        <v>20</v>
      </c>
      <c r="R28" s="27">
        <f t="shared" si="18"/>
        <v>20</v>
      </c>
      <c r="S28" s="28">
        <f t="shared" si="19"/>
        <v>25</v>
      </c>
      <c r="T28" s="21">
        <f t="shared" si="19"/>
        <v>25</v>
      </c>
      <c r="U28" s="26">
        <v>50</v>
      </c>
      <c r="V28" s="27">
        <f t="shared" si="20"/>
        <v>50</v>
      </c>
      <c r="W28" s="28">
        <f t="shared" si="21"/>
        <v>55</v>
      </c>
      <c r="X28" s="21">
        <f t="shared" si="21"/>
        <v>50</v>
      </c>
      <c r="Y28" s="26">
        <v>70</v>
      </c>
      <c r="Z28" s="27">
        <f t="shared" si="22"/>
        <v>70</v>
      </c>
      <c r="AA28" s="28">
        <f t="shared" si="23"/>
        <v>0</v>
      </c>
      <c r="AB28" s="21">
        <f t="shared" si="23"/>
        <v>78</v>
      </c>
    </row>
    <row r="29" spans="1:28" x14ac:dyDescent="0.25">
      <c r="A29" s="19" t="str">
        <f>Specs!A29</f>
        <v>eCANOPY_SNAGS_CLASS_2_STEM_DENSITY</v>
      </c>
      <c r="B29" s="31"/>
      <c r="C29" s="32" t="s">
        <v>150</v>
      </c>
      <c r="D29" s="33" t="s">
        <v>150</v>
      </c>
      <c r="F29" s="27">
        <f t="shared" si="12"/>
        <v>0</v>
      </c>
      <c r="G29" s="28">
        <f t="shared" si="13"/>
        <v>0</v>
      </c>
      <c r="H29" s="21">
        <f t="shared" si="13"/>
        <v>4.5</v>
      </c>
      <c r="I29" s="26"/>
      <c r="J29" s="27">
        <f t="shared" si="14"/>
        <v>0</v>
      </c>
      <c r="K29" s="28">
        <f t="shared" si="15"/>
        <v>0</v>
      </c>
      <c r="L29" s="21">
        <f t="shared" si="15"/>
        <v>0</v>
      </c>
      <c r="M29" s="26"/>
      <c r="N29" s="27">
        <f t="shared" si="16"/>
        <v>0</v>
      </c>
      <c r="O29" s="28">
        <f t="shared" si="17"/>
        <v>0</v>
      </c>
      <c r="P29" s="21">
        <f t="shared" si="17"/>
        <v>0</v>
      </c>
      <c r="Q29" s="26">
        <v>150</v>
      </c>
      <c r="R29" s="27">
        <f t="shared" si="18"/>
        <v>150</v>
      </c>
      <c r="S29" s="28">
        <f t="shared" si="19"/>
        <v>100</v>
      </c>
      <c r="T29" s="21">
        <f t="shared" si="19"/>
        <v>1312.5</v>
      </c>
      <c r="U29" s="26">
        <v>10</v>
      </c>
      <c r="V29" s="27">
        <f t="shared" si="20"/>
        <v>10</v>
      </c>
      <c r="W29" s="28">
        <f t="shared" si="21"/>
        <v>5</v>
      </c>
      <c r="X29" s="21">
        <f t="shared" si="21"/>
        <v>78.125</v>
      </c>
      <c r="Y29" s="26">
        <v>3</v>
      </c>
      <c r="Z29" s="27">
        <f t="shared" si="22"/>
        <v>3</v>
      </c>
      <c r="AA29" s="28">
        <f t="shared" si="23"/>
        <v>0</v>
      </c>
      <c r="AB29" s="21">
        <f t="shared" si="23"/>
        <v>37.5</v>
      </c>
    </row>
    <row r="30" spans="1:28" x14ac:dyDescent="0.25">
      <c r="A30" s="19" t="str">
        <f>Specs!A30</f>
        <v>eCANOPY_SNAGS_CLASS_3_DIAMETER</v>
      </c>
      <c r="B30" s="31"/>
      <c r="C30" s="32" t="s">
        <v>153</v>
      </c>
      <c r="D30" s="33" t="s">
        <v>153</v>
      </c>
      <c r="E30" s="26">
        <v>9</v>
      </c>
      <c r="F30" s="27">
        <f t="shared" si="12"/>
        <v>9</v>
      </c>
      <c r="G30" s="28">
        <f t="shared" ref="G30:H32" si="24">F27</f>
        <v>0</v>
      </c>
      <c r="H30" s="21">
        <f t="shared" si="24"/>
        <v>0</v>
      </c>
      <c r="I30" s="26"/>
      <c r="J30" s="27">
        <f t="shared" si="14"/>
        <v>0</v>
      </c>
      <c r="K30" s="28">
        <f t="shared" ref="K30:L32" si="25">J27</f>
        <v>0</v>
      </c>
      <c r="L30" s="21">
        <f t="shared" si="25"/>
        <v>0</v>
      </c>
      <c r="M30" s="26"/>
      <c r="N30" s="27">
        <f t="shared" si="16"/>
        <v>0</v>
      </c>
      <c r="O30" s="28">
        <f t="shared" ref="O30:P32" si="26">N27</f>
        <v>0</v>
      </c>
      <c r="P30" s="21">
        <f t="shared" si="26"/>
        <v>0</v>
      </c>
      <c r="Q30" s="26">
        <v>3.5</v>
      </c>
      <c r="R30" s="27">
        <f t="shared" si="18"/>
        <v>3.5</v>
      </c>
      <c r="S30" s="28">
        <f t="shared" ref="S30:T32" si="27">R27</f>
        <v>3.5</v>
      </c>
      <c r="T30" s="21">
        <f t="shared" si="27"/>
        <v>3.5</v>
      </c>
      <c r="U30" s="26">
        <v>11</v>
      </c>
      <c r="V30" s="27">
        <f t="shared" si="20"/>
        <v>11</v>
      </c>
      <c r="W30" s="28">
        <f t="shared" ref="W30:X32" si="28">V27</f>
        <v>11</v>
      </c>
      <c r="X30" s="21">
        <f t="shared" si="28"/>
        <v>13</v>
      </c>
      <c r="Y30" s="26">
        <v>10</v>
      </c>
      <c r="Z30" s="27">
        <f t="shared" si="22"/>
        <v>10</v>
      </c>
      <c r="AA30" s="28">
        <f t="shared" ref="AA30:AB32" si="29">Z27</f>
        <v>12</v>
      </c>
      <c r="AB30" s="21">
        <f t="shared" si="29"/>
        <v>0</v>
      </c>
    </row>
    <row r="31" spans="1:28" x14ac:dyDescent="0.25">
      <c r="A31" s="19" t="str">
        <f>Specs!A31</f>
        <v>eCANOPY_SNAGS_CLASS_3_HEIGHT</v>
      </c>
      <c r="B31" s="31"/>
      <c r="C31" s="32" t="s">
        <v>155</v>
      </c>
      <c r="D31" s="33" t="s">
        <v>155</v>
      </c>
      <c r="E31" s="26">
        <v>60</v>
      </c>
      <c r="F31" s="27">
        <f t="shared" si="12"/>
        <v>60</v>
      </c>
      <c r="G31" s="28">
        <f t="shared" si="24"/>
        <v>0</v>
      </c>
      <c r="H31" s="21">
        <f t="shared" si="24"/>
        <v>0</v>
      </c>
      <c r="I31" s="26"/>
      <c r="J31" s="27">
        <f t="shared" si="14"/>
        <v>0</v>
      </c>
      <c r="K31" s="28">
        <f t="shared" si="25"/>
        <v>0</v>
      </c>
      <c r="L31" s="21">
        <f t="shared" si="25"/>
        <v>0</v>
      </c>
      <c r="M31" s="26"/>
      <c r="N31" s="27">
        <f t="shared" si="16"/>
        <v>0</v>
      </c>
      <c r="O31" s="28">
        <f t="shared" si="26"/>
        <v>0</v>
      </c>
      <c r="P31" s="21">
        <f t="shared" si="26"/>
        <v>0</v>
      </c>
      <c r="Q31" s="26">
        <v>15</v>
      </c>
      <c r="R31" s="27">
        <f t="shared" si="18"/>
        <v>15</v>
      </c>
      <c r="S31" s="28">
        <f t="shared" si="27"/>
        <v>20</v>
      </c>
      <c r="T31" s="21">
        <f t="shared" si="27"/>
        <v>25</v>
      </c>
      <c r="U31" s="26">
        <v>40</v>
      </c>
      <c r="V31" s="27">
        <f t="shared" si="20"/>
        <v>40</v>
      </c>
      <c r="W31" s="28">
        <f t="shared" si="28"/>
        <v>50</v>
      </c>
      <c r="X31" s="21">
        <f t="shared" si="28"/>
        <v>55</v>
      </c>
      <c r="Y31" s="26">
        <v>60</v>
      </c>
      <c r="Z31" s="27">
        <f t="shared" si="22"/>
        <v>60</v>
      </c>
      <c r="AA31" s="28">
        <f t="shared" si="29"/>
        <v>70</v>
      </c>
      <c r="AB31" s="21">
        <f t="shared" si="29"/>
        <v>0</v>
      </c>
    </row>
    <row r="32" spans="1:28" x14ac:dyDescent="0.25">
      <c r="A32" s="19" t="str">
        <f>Specs!A32</f>
        <v>eCANOPY_SNAGS_CLASS_3_STEM_DENSITY</v>
      </c>
      <c r="B32" s="31"/>
      <c r="C32" s="32" t="s">
        <v>157</v>
      </c>
      <c r="D32" s="33" t="s">
        <v>157</v>
      </c>
      <c r="E32" s="26">
        <v>3</v>
      </c>
      <c r="F32" s="27">
        <f t="shared" si="12"/>
        <v>3</v>
      </c>
      <c r="G32" s="28">
        <f t="shared" si="24"/>
        <v>0</v>
      </c>
      <c r="H32" s="21">
        <f t="shared" si="24"/>
        <v>0</v>
      </c>
      <c r="I32" s="26"/>
      <c r="J32" s="27">
        <f t="shared" si="14"/>
        <v>0</v>
      </c>
      <c r="K32" s="28">
        <f t="shared" si="25"/>
        <v>0</v>
      </c>
      <c r="L32" s="21">
        <f t="shared" si="25"/>
        <v>0</v>
      </c>
      <c r="M32" s="26"/>
      <c r="N32" s="27">
        <f t="shared" si="16"/>
        <v>0</v>
      </c>
      <c r="O32" s="28">
        <f t="shared" si="26"/>
        <v>0</v>
      </c>
      <c r="P32" s="21">
        <f t="shared" si="26"/>
        <v>0</v>
      </c>
      <c r="Q32" s="26">
        <v>150</v>
      </c>
      <c r="R32" s="27">
        <f t="shared" si="18"/>
        <v>150</v>
      </c>
      <c r="S32" s="28">
        <f t="shared" si="27"/>
        <v>150</v>
      </c>
      <c r="T32" s="21">
        <f t="shared" si="27"/>
        <v>100</v>
      </c>
      <c r="U32" s="26">
        <v>5</v>
      </c>
      <c r="V32" s="27">
        <f t="shared" si="20"/>
        <v>5</v>
      </c>
      <c r="W32" s="28">
        <f t="shared" si="28"/>
        <v>10</v>
      </c>
      <c r="X32" s="21">
        <f t="shared" si="28"/>
        <v>5</v>
      </c>
      <c r="Y32" s="26">
        <v>3</v>
      </c>
      <c r="Z32" s="27">
        <f t="shared" si="22"/>
        <v>3</v>
      </c>
      <c r="AA32" s="28">
        <f t="shared" si="29"/>
        <v>3</v>
      </c>
      <c r="AB32" s="21">
        <f t="shared" si="29"/>
        <v>0</v>
      </c>
    </row>
    <row r="33" spans="1:28" x14ac:dyDescent="0.25">
      <c r="A33" s="19" t="str">
        <f>Specs!A33</f>
        <v>eCANOPY_LADDER_FUELS_MAXIMUM_HEIGHT</v>
      </c>
      <c r="B33" s="31"/>
      <c r="C33" s="32"/>
      <c r="D33" s="33"/>
      <c r="F33" s="27">
        <f t="shared" si="12"/>
        <v>0</v>
      </c>
      <c r="G33" s="28">
        <f>F33</f>
        <v>0</v>
      </c>
      <c r="H33" s="21">
        <f>G33</f>
        <v>0</v>
      </c>
      <c r="I33" s="26"/>
      <c r="J33" s="27">
        <f t="shared" si="14"/>
        <v>0</v>
      </c>
      <c r="K33" s="28">
        <f>J33</f>
        <v>0</v>
      </c>
      <c r="L33" s="21">
        <f>K33</f>
        <v>0</v>
      </c>
      <c r="M33" s="26"/>
      <c r="N33" s="27">
        <f t="shared" si="16"/>
        <v>0</v>
      </c>
      <c r="O33" s="28">
        <f>N33</f>
        <v>0</v>
      </c>
      <c r="P33" s="21">
        <f>O33</f>
        <v>0</v>
      </c>
      <c r="Q33" s="26">
        <v>4</v>
      </c>
      <c r="R33" s="27">
        <f t="shared" si="18"/>
        <v>4</v>
      </c>
      <c r="S33" s="28">
        <f>R33</f>
        <v>4</v>
      </c>
      <c r="T33" s="21">
        <f>S33</f>
        <v>4</v>
      </c>
      <c r="U33" s="26">
        <v>15</v>
      </c>
      <c r="V33" s="27">
        <f t="shared" si="20"/>
        <v>15</v>
      </c>
      <c r="W33" s="28">
        <f>V33</f>
        <v>15</v>
      </c>
      <c r="X33" s="21">
        <f>W33</f>
        <v>15</v>
      </c>
      <c r="Z33" s="27">
        <f t="shared" si="22"/>
        <v>0</v>
      </c>
      <c r="AA33" s="28">
        <f>Z33</f>
        <v>0</v>
      </c>
      <c r="AB33" s="21">
        <f>AA33</f>
        <v>0</v>
      </c>
    </row>
    <row r="34" spans="1:28" x14ac:dyDescent="0.25">
      <c r="A34" s="19" t="str">
        <f>Specs!A34</f>
        <v>eCANOPY_LADDER_FUELS_MINIMUM_HEIGHT</v>
      </c>
      <c r="B34" s="31"/>
      <c r="C34" s="32"/>
      <c r="D34" s="33"/>
      <c r="F34" s="27">
        <f t="shared" si="12"/>
        <v>0</v>
      </c>
      <c r="G34" s="28">
        <f>F34</f>
        <v>0</v>
      </c>
      <c r="H34" s="21">
        <f>G34</f>
        <v>0</v>
      </c>
      <c r="I34" s="26"/>
      <c r="J34" s="27">
        <f t="shared" si="14"/>
        <v>0</v>
      </c>
      <c r="K34" s="28">
        <f>J34</f>
        <v>0</v>
      </c>
      <c r="L34" s="21">
        <f>K34</f>
        <v>0</v>
      </c>
      <c r="M34" s="26"/>
      <c r="N34" s="27">
        <f t="shared" si="16"/>
        <v>0</v>
      </c>
      <c r="O34" s="28">
        <f>N34</f>
        <v>0</v>
      </c>
      <c r="P34" s="21">
        <f>O34</f>
        <v>0</v>
      </c>
      <c r="Q34" s="26">
        <v>0</v>
      </c>
      <c r="R34" s="27">
        <f t="shared" si="18"/>
        <v>0</v>
      </c>
      <c r="S34" s="28">
        <f>R34</f>
        <v>0</v>
      </c>
      <c r="T34" s="21">
        <f>S34</f>
        <v>0</v>
      </c>
      <c r="U34" s="26">
        <v>5</v>
      </c>
      <c r="V34" s="27">
        <f t="shared" si="20"/>
        <v>5</v>
      </c>
      <c r="W34" s="28">
        <f>V34</f>
        <v>5</v>
      </c>
      <c r="X34" s="21">
        <f>W34</f>
        <v>5</v>
      </c>
      <c r="Z34" s="27">
        <f t="shared" si="22"/>
        <v>0</v>
      </c>
      <c r="AA34" s="28">
        <f>Z34</f>
        <v>0</v>
      </c>
      <c r="AB34" s="21">
        <f>AA34</f>
        <v>0</v>
      </c>
    </row>
    <row r="35" spans="1:28" x14ac:dyDescent="0.25">
      <c r="A35" s="19" t="str">
        <f>Specs!A35</f>
        <v>eSHRUBS_PRIMARY_LAYER_HEIGHT</v>
      </c>
      <c r="B35" s="31">
        <v>0.05</v>
      </c>
      <c r="C35" s="36">
        <f t="shared" ref="C35:C53" si="30">(1/0.05) * 0.5</f>
        <v>10</v>
      </c>
      <c r="D35" s="34">
        <f t="shared" ref="D35:D53" si="31">(1/0.5)</f>
        <v>2</v>
      </c>
      <c r="E35" s="26">
        <v>2.2000000000000002</v>
      </c>
      <c r="F35" s="27">
        <f t="shared" ref="F35:F59" si="32">$B35*E35</f>
        <v>0.11000000000000001</v>
      </c>
      <c r="G35" s="28">
        <f t="shared" ref="G35:G53" si="33">$C35*F35</f>
        <v>1.1000000000000001</v>
      </c>
      <c r="H35" s="35">
        <f t="shared" ref="H35:H53" si="34">$D35*G35</f>
        <v>2.2000000000000002</v>
      </c>
      <c r="I35" s="26">
        <v>5</v>
      </c>
      <c r="J35" s="27">
        <f t="shared" ref="J35:J59" si="35">$B35*I35</f>
        <v>0.25</v>
      </c>
      <c r="K35" s="28">
        <f t="shared" ref="K35:K53" si="36">$C35*J35</f>
        <v>2.5</v>
      </c>
      <c r="L35" s="35">
        <f t="shared" ref="L35:L53" si="37">$D35*K35</f>
        <v>5</v>
      </c>
      <c r="M35" s="26">
        <v>3</v>
      </c>
      <c r="N35" s="27">
        <f t="shared" ref="N35:N59" si="38">$B35*M35</f>
        <v>0.15000000000000002</v>
      </c>
      <c r="O35" s="28">
        <f t="shared" ref="O35:O53" si="39">$C35*N35</f>
        <v>1.5000000000000002</v>
      </c>
      <c r="P35" s="35">
        <f t="shared" ref="P35:P53" si="40">$D35*O35</f>
        <v>3.0000000000000004</v>
      </c>
      <c r="Q35" s="26">
        <v>5</v>
      </c>
      <c r="R35" s="27">
        <f t="shared" ref="R35:R59" si="41">$B35*Q35</f>
        <v>0.25</v>
      </c>
      <c r="S35" s="28">
        <f t="shared" ref="S35:S53" si="42">$C35*R35</f>
        <v>2.5</v>
      </c>
      <c r="T35" s="35">
        <f t="shared" ref="T35:T53" si="43">$D35*S35</f>
        <v>5</v>
      </c>
      <c r="U35" s="26">
        <v>6</v>
      </c>
      <c r="V35" s="27">
        <f t="shared" ref="V35:V59" si="44">$B35*U35</f>
        <v>0.30000000000000004</v>
      </c>
      <c r="W35" s="28">
        <f t="shared" ref="W35:W53" si="45">$C35*V35</f>
        <v>3.0000000000000004</v>
      </c>
      <c r="X35" s="35">
        <f t="shared" ref="X35:X53" si="46">$D35*W35</f>
        <v>6.0000000000000009</v>
      </c>
      <c r="Y35" s="26">
        <v>5</v>
      </c>
      <c r="Z35" s="27">
        <f t="shared" ref="Z35:Z59" si="47">$B35*Y35</f>
        <v>0.25</v>
      </c>
      <c r="AA35" s="28">
        <f t="shared" ref="AA35:AA53" si="48">$C35*Z35</f>
        <v>2.5</v>
      </c>
      <c r="AB35" s="35">
        <f t="shared" ref="AB35:AB53" si="49">$D35*AA35</f>
        <v>5</v>
      </c>
    </row>
    <row r="36" spans="1:28" x14ac:dyDescent="0.25">
      <c r="A36" s="19" t="str">
        <f>Specs!A36</f>
        <v>eSHRUBS_PRIMARY_LAYER_PERCENT_COVER</v>
      </c>
      <c r="B36" s="31">
        <v>0.05</v>
      </c>
      <c r="C36" s="36">
        <f t="shared" si="30"/>
        <v>10</v>
      </c>
      <c r="D36" s="34">
        <f t="shared" si="31"/>
        <v>2</v>
      </c>
      <c r="E36" s="26">
        <v>21.6</v>
      </c>
      <c r="F36" s="27">
        <f t="shared" si="32"/>
        <v>1.08</v>
      </c>
      <c r="G36" s="28">
        <f t="shared" si="33"/>
        <v>10.8</v>
      </c>
      <c r="H36" s="35">
        <f t="shared" si="34"/>
        <v>21.6</v>
      </c>
      <c r="I36" s="26">
        <v>70</v>
      </c>
      <c r="J36" s="27">
        <f t="shared" si="35"/>
        <v>3.5</v>
      </c>
      <c r="K36" s="28">
        <f t="shared" si="36"/>
        <v>35</v>
      </c>
      <c r="L36" s="35">
        <f t="shared" si="37"/>
        <v>70</v>
      </c>
      <c r="M36" s="26">
        <v>2</v>
      </c>
      <c r="N36" s="27">
        <f t="shared" si="38"/>
        <v>0.1</v>
      </c>
      <c r="O36" s="28">
        <f t="shared" si="39"/>
        <v>1</v>
      </c>
      <c r="P36" s="35">
        <f t="shared" si="40"/>
        <v>2</v>
      </c>
      <c r="Q36" s="26">
        <v>10</v>
      </c>
      <c r="R36" s="27">
        <f t="shared" si="41"/>
        <v>0.5</v>
      </c>
      <c r="S36" s="28">
        <f t="shared" si="42"/>
        <v>5</v>
      </c>
      <c r="T36" s="35">
        <f t="shared" si="43"/>
        <v>10</v>
      </c>
      <c r="U36" s="26">
        <v>30</v>
      </c>
      <c r="V36" s="27">
        <f t="shared" si="44"/>
        <v>1.5</v>
      </c>
      <c r="W36" s="28">
        <f t="shared" si="45"/>
        <v>15</v>
      </c>
      <c r="X36" s="35">
        <f t="shared" si="46"/>
        <v>30</v>
      </c>
      <c r="Y36" s="26">
        <v>80</v>
      </c>
      <c r="Z36" s="27">
        <f t="shared" si="47"/>
        <v>4</v>
      </c>
      <c r="AA36" s="28">
        <f t="shared" si="48"/>
        <v>40</v>
      </c>
      <c r="AB36" s="35">
        <f t="shared" si="49"/>
        <v>80</v>
      </c>
    </row>
    <row r="37" spans="1:28" x14ac:dyDescent="0.25">
      <c r="A37" s="19" t="str">
        <f>Specs!A37</f>
        <v>eSHRUBS_PRIMARY_LAYER_PERCENT_LIVE</v>
      </c>
      <c r="B37" s="31">
        <v>0.05</v>
      </c>
      <c r="C37" s="36">
        <f t="shared" si="30"/>
        <v>10</v>
      </c>
      <c r="D37" s="34">
        <f t="shared" si="31"/>
        <v>2</v>
      </c>
      <c r="E37" s="26">
        <v>85</v>
      </c>
      <c r="F37" s="27">
        <f t="shared" si="32"/>
        <v>4.25</v>
      </c>
      <c r="G37" s="28">
        <f t="shared" si="33"/>
        <v>42.5</v>
      </c>
      <c r="H37" s="35">
        <f t="shared" si="34"/>
        <v>85</v>
      </c>
      <c r="I37" s="26">
        <v>85</v>
      </c>
      <c r="J37" s="27">
        <f t="shared" si="35"/>
        <v>4.25</v>
      </c>
      <c r="K37" s="28">
        <f t="shared" si="36"/>
        <v>42.5</v>
      </c>
      <c r="L37" s="35">
        <f t="shared" si="37"/>
        <v>85</v>
      </c>
      <c r="M37" s="26">
        <v>100</v>
      </c>
      <c r="N37" s="27">
        <f t="shared" si="38"/>
        <v>5</v>
      </c>
      <c r="O37" s="28">
        <f t="shared" si="39"/>
        <v>50</v>
      </c>
      <c r="P37" s="35">
        <f t="shared" si="40"/>
        <v>100</v>
      </c>
      <c r="Q37" s="26">
        <v>90</v>
      </c>
      <c r="R37" s="27">
        <f t="shared" si="41"/>
        <v>4.5</v>
      </c>
      <c r="S37" s="28">
        <f t="shared" si="42"/>
        <v>45</v>
      </c>
      <c r="T37" s="35">
        <f t="shared" si="43"/>
        <v>90</v>
      </c>
      <c r="U37" s="26">
        <v>85</v>
      </c>
      <c r="V37" s="27">
        <f t="shared" si="44"/>
        <v>4.25</v>
      </c>
      <c r="W37" s="28">
        <f t="shared" si="45"/>
        <v>42.5</v>
      </c>
      <c r="X37" s="35">
        <f t="shared" si="46"/>
        <v>85</v>
      </c>
      <c r="Y37" s="26">
        <v>90</v>
      </c>
      <c r="Z37" s="27">
        <f t="shared" si="47"/>
        <v>4.5</v>
      </c>
      <c r="AA37" s="28">
        <f t="shared" si="48"/>
        <v>45</v>
      </c>
      <c r="AB37" s="35">
        <f t="shared" si="49"/>
        <v>90</v>
      </c>
    </row>
    <row r="38" spans="1:28" x14ac:dyDescent="0.25">
      <c r="A38" s="19" t="str">
        <f>Specs!A38</f>
        <v>eSHRUBS_SECONDARY_LAYER_HEIGHT</v>
      </c>
      <c r="B38" s="31">
        <v>0.05</v>
      </c>
      <c r="C38" s="36">
        <f t="shared" si="30"/>
        <v>10</v>
      </c>
      <c r="D38" s="34">
        <f t="shared" si="31"/>
        <v>2</v>
      </c>
      <c r="E38" s="26">
        <v>0.3</v>
      </c>
      <c r="F38" s="27">
        <f t="shared" si="32"/>
        <v>1.4999999999999999E-2</v>
      </c>
      <c r="G38" s="28">
        <f t="shared" si="33"/>
        <v>0.15</v>
      </c>
      <c r="H38" s="35">
        <f t="shared" si="34"/>
        <v>0.3</v>
      </c>
      <c r="I38" s="26">
        <v>2</v>
      </c>
      <c r="J38" s="27">
        <f t="shared" si="35"/>
        <v>0.1</v>
      </c>
      <c r="K38" s="28">
        <f t="shared" si="36"/>
        <v>1</v>
      </c>
      <c r="L38" s="35">
        <f t="shared" si="37"/>
        <v>2</v>
      </c>
      <c r="N38" s="27">
        <f t="shared" si="38"/>
        <v>0</v>
      </c>
      <c r="O38" s="28">
        <f t="shared" si="39"/>
        <v>0</v>
      </c>
      <c r="P38" s="35">
        <f t="shared" si="40"/>
        <v>0</v>
      </c>
      <c r="Q38" s="26">
        <v>1</v>
      </c>
      <c r="R38" s="27">
        <f t="shared" si="41"/>
        <v>0.05</v>
      </c>
      <c r="S38" s="28">
        <f t="shared" si="42"/>
        <v>0.5</v>
      </c>
      <c r="T38" s="35">
        <f t="shared" si="43"/>
        <v>1</v>
      </c>
      <c r="V38" s="27">
        <f t="shared" si="44"/>
        <v>0</v>
      </c>
      <c r="W38" s="28">
        <f t="shared" si="45"/>
        <v>0</v>
      </c>
      <c r="X38" s="35">
        <f t="shared" si="46"/>
        <v>0</v>
      </c>
      <c r="Z38" s="27">
        <f t="shared" si="47"/>
        <v>0</v>
      </c>
      <c r="AA38" s="28">
        <f t="shared" si="48"/>
        <v>0</v>
      </c>
      <c r="AB38" s="35">
        <f t="shared" si="49"/>
        <v>0</v>
      </c>
    </row>
    <row r="39" spans="1:28" x14ac:dyDescent="0.25">
      <c r="A39" s="19" t="str">
        <f>Specs!A39</f>
        <v>eSHRUBS_SECONDARY_LAYER_PERCENT_COVER</v>
      </c>
      <c r="B39" s="31">
        <v>0.05</v>
      </c>
      <c r="C39" s="36">
        <f t="shared" si="30"/>
        <v>10</v>
      </c>
      <c r="D39" s="34">
        <f t="shared" si="31"/>
        <v>2</v>
      </c>
      <c r="E39" s="26">
        <v>1.2</v>
      </c>
      <c r="F39" s="27">
        <f t="shared" si="32"/>
        <v>0.06</v>
      </c>
      <c r="G39" s="28">
        <f t="shared" si="33"/>
        <v>0.6</v>
      </c>
      <c r="H39" s="35">
        <f t="shared" si="34"/>
        <v>1.2</v>
      </c>
      <c r="I39" s="26">
        <v>5</v>
      </c>
      <c r="J39" s="27">
        <f t="shared" si="35"/>
        <v>0.25</v>
      </c>
      <c r="K39" s="28">
        <f t="shared" si="36"/>
        <v>2.5</v>
      </c>
      <c r="L39" s="35">
        <f t="shared" si="37"/>
        <v>5</v>
      </c>
      <c r="N39" s="27">
        <f t="shared" si="38"/>
        <v>0</v>
      </c>
      <c r="O39" s="28">
        <f t="shared" si="39"/>
        <v>0</v>
      </c>
      <c r="P39" s="35">
        <f t="shared" si="40"/>
        <v>0</v>
      </c>
      <c r="Q39" s="26">
        <v>20</v>
      </c>
      <c r="R39" s="27">
        <f t="shared" si="41"/>
        <v>1</v>
      </c>
      <c r="S39" s="28">
        <f t="shared" si="42"/>
        <v>10</v>
      </c>
      <c r="T39" s="35">
        <f t="shared" si="43"/>
        <v>20</v>
      </c>
      <c r="V39" s="27">
        <f t="shared" si="44"/>
        <v>0</v>
      </c>
      <c r="W39" s="28">
        <f t="shared" si="45"/>
        <v>0</v>
      </c>
      <c r="X39" s="35">
        <f t="shared" si="46"/>
        <v>0</v>
      </c>
      <c r="Z39" s="27">
        <f t="shared" si="47"/>
        <v>0</v>
      </c>
      <c r="AA39" s="28">
        <f t="shared" si="48"/>
        <v>0</v>
      </c>
      <c r="AB39" s="35">
        <f t="shared" si="49"/>
        <v>0</v>
      </c>
    </row>
    <row r="40" spans="1:28" x14ac:dyDescent="0.25">
      <c r="A40" s="19" t="str">
        <f>Specs!A40</f>
        <v>eSHRUBS_SECONDARY_LAYER_PERCENT_LIVE</v>
      </c>
      <c r="B40" s="31">
        <v>0.05</v>
      </c>
      <c r="C40" s="36">
        <f t="shared" si="30"/>
        <v>10</v>
      </c>
      <c r="D40" s="34">
        <f t="shared" si="31"/>
        <v>2</v>
      </c>
      <c r="E40" s="26">
        <v>95</v>
      </c>
      <c r="F40" s="27">
        <f t="shared" si="32"/>
        <v>4.75</v>
      </c>
      <c r="G40" s="28">
        <f t="shared" si="33"/>
        <v>47.5</v>
      </c>
      <c r="H40" s="35">
        <f t="shared" si="34"/>
        <v>95</v>
      </c>
      <c r="I40" s="26">
        <v>85</v>
      </c>
      <c r="J40" s="27">
        <f t="shared" si="35"/>
        <v>4.25</v>
      </c>
      <c r="K40" s="28">
        <f t="shared" si="36"/>
        <v>42.5</v>
      </c>
      <c r="L40" s="35">
        <f t="shared" si="37"/>
        <v>85</v>
      </c>
      <c r="N40" s="27">
        <f t="shared" si="38"/>
        <v>0</v>
      </c>
      <c r="O40" s="28">
        <f t="shared" si="39"/>
        <v>0</v>
      </c>
      <c r="P40" s="35">
        <f t="shared" si="40"/>
        <v>0</v>
      </c>
      <c r="Q40" s="26">
        <v>90</v>
      </c>
      <c r="R40" s="27">
        <f t="shared" si="41"/>
        <v>4.5</v>
      </c>
      <c r="S40" s="28">
        <f t="shared" si="42"/>
        <v>45</v>
      </c>
      <c r="T40" s="35">
        <f t="shared" si="43"/>
        <v>90</v>
      </c>
      <c r="V40" s="27">
        <f t="shared" si="44"/>
        <v>0</v>
      </c>
      <c r="W40" s="28">
        <f t="shared" si="45"/>
        <v>0</v>
      </c>
      <c r="X40" s="35">
        <f t="shared" si="46"/>
        <v>0</v>
      </c>
      <c r="Z40" s="27">
        <f t="shared" si="47"/>
        <v>0</v>
      </c>
      <c r="AA40" s="28">
        <f t="shared" si="48"/>
        <v>0</v>
      </c>
      <c r="AB40" s="35">
        <f t="shared" si="49"/>
        <v>0</v>
      </c>
    </row>
    <row r="41" spans="1:28" x14ac:dyDescent="0.25">
      <c r="A41" s="19" t="str">
        <f>Specs!A41</f>
        <v>eHERBACEOUS_PRIMARY_LAYER_HEIGHT</v>
      </c>
      <c r="B41" s="31">
        <v>0.05</v>
      </c>
      <c r="C41" s="36">
        <f t="shared" si="30"/>
        <v>10</v>
      </c>
      <c r="D41" s="34">
        <f t="shared" si="31"/>
        <v>2</v>
      </c>
      <c r="E41" s="26">
        <v>0.9</v>
      </c>
      <c r="F41" s="27">
        <f t="shared" si="32"/>
        <v>4.5000000000000005E-2</v>
      </c>
      <c r="G41" s="28">
        <f t="shared" si="33"/>
        <v>0.45000000000000007</v>
      </c>
      <c r="H41" s="35">
        <f t="shared" si="34"/>
        <v>0.90000000000000013</v>
      </c>
      <c r="J41" s="27">
        <f t="shared" si="35"/>
        <v>0</v>
      </c>
      <c r="K41" s="28">
        <f t="shared" si="36"/>
        <v>0</v>
      </c>
      <c r="L41" s="35">
        <f t="shared" si="37"/>
        <v>0</v>
      </c>
      <c r="M41" s="26">
        <v>2</v>
      </c>
      <c r="N41" s="27">
        <f t="shared" si="38"/>
        <v>0.1</v>
      </c>
      <c r="O41" s="28">
        <f t="shared" si="39"/>
        <v>1</v>
      </c>
      <c r="P41" s="35">
        <f t="shared" si="40"/>
        <v>2</v>
      </c>
      <c r="Q41" s="26">
        <v>1</v>
      </c>
      <c r="R41" s="27">
        <f t="shared" si="41"/>
        <v>0.05</v>
      </c>
      <c r="S41" s="28">
        <f t="shared" si="42"/>
        <v>0.5</v>
      </c>
      <c r="T41" s="35">
        <f t="shared" si="43"/>
        <v>1</v>
      </c>
      <c r="U41" s="26">
        <v>2.5</v>
      </c>
      <c r="V41" s="27">
        <f t="shared" si="44"/>
        <v>0.125</v>
      </c>
      <c r="W41" s="28">
        <f t="shared" si="45"/>
        <v>1.25</v>
      </c>
      <c r="X41" s="35">
        <f t="shared" si="46"/>
        <v>2.5</v>
      </c>
      <c r="Y41" s="26">
        <v>2</v>
      </c>
      <c r="Z41" s="27">
        <f t="shared" si="47"/>
        <v>0.1</v>
      </c>
      <c r="AA41" s="28">
        <f t="shared" si="48"/>
        <v>1</v>
      </c>
      <c r="AB41" s="35">
        <f t="shared" si="49"/>
        <v>2</v>
      </c>
    </row>
    <row r="42" spans="1:28" x14ac:dyDescent="0.25">
      <c r="A42" s="19" t="str">
        <f>Specs!A42</f>
        <v>eHERBACEOUS_PRIMARY_LAYER_LOADING</v>
      </c>
      <c r="B42" s="31">
        <v>0.05</v>
      </c>
      <c r="C42" s="36">
        <f t="shared" si="30"/>
        <v>10</v>
      </c>
      <c r="D42" s="34">
        <f t="shared" si="31"/>
        <v>2</v>
      </c>
      <c r="E42" s="26">
        <v>0.1</v>
      </c>
      <c r="F42" s="27">
        <f t="shared" si="32"/>
        <v>5.000000000000001E-3</v>
      </c>
      <c r="G42" s="28">
        <f t="shared" si="33"/>
        <v>5.000000000000001E-2</v>
      </c>
      <c r="H42" s="35">
        <f t="shared" si="34"/>
        <v>0.10000000000000002</v>
      </c>
      <c r="J42" s="27">
        <f t="shared" si="35"/>
        <v>0</v>
      </c>
      <c r="K42" s="28">
        <f t="shared" si="36"/>
        <v>0</v>
      </c>
      <c r="L42" s="35">
        <f t="shared" si="37"/>
        <v>0</v>
      </c>
      <c r="M42" s="26">
        <v>1</v>
      </c>
      <c r="N42" s="27">
        <f t="shared" si="38"/>
        <v>0.05</v>
      </c>
      <c r="O42" s="28">
        <f t="shared" si="39"/>
        <v>0.5</v>
      </c>
      <c r="P42" s="35">
        <f t="shared" si="40"/>
        <v>1</v>
      </c>
      <c r="Q42" s="26">
        <v>0.01</v>
      </c>
      <c r="R42" s="27">
        <f t="shared" si="41"/>
        <v>5.0000000000000001E-4</v>
      </c>
      <c r="S42" s="28">
        <f t="shared" si="42"/>
        <v>5.0000000000000001E-3</v>
      </c>
      <c r="T42" s="35">
        <f t="shared" si="43"/>
        <v>0.01</v>
      </c>
      <c r="U42" s="26">
        <v>0.4</v>
      </c>
      <c r="V42" s="27">
        <f t="shared" si="44"/>
        <v>2.0000000000000004E-2</v>
      </c>
      <c r="W42" s="28">
        <f t="shared" si="45"/>
        <v>0.20000000000000004</v>
      </c>
      <c r="X42" s="35">
        <f t="shared" si="46"/>
        <v>0.40000000000000008</v>
      </c>
      <c r="Y42" s="26">
        <v>0.1</v>
      </c>
      <c r="Z42" s="27">
        <f t="shared" si="47"/>
        <v>5.000000000000001E-3</v>
      </c>
      <c r="AA42" s="28">
        <f t="shared" si="48"/>
        <v>5.000000000000001E-2</v>
      </c>
      <c r="AB42" s="35">
        <f t="shared" si="49"/>
        <v>0.10000000000000002</v>
      </c>
    </row>
    <row r="43" spans="1:28" x14ac:dyDescent="0.25">
      <c r="A43" s="19" t="str">
        <f>Specs!A43</f>
        <v>eHERBACEOUS_PRIMARY_LAYER_PERCENT_COVER</v>
      </c>
      <c r="B43" s="31">
        <v>0.05</v>
      </c>
      <c r="C43" s="36">
        <f t="shared" si="30"/>
        <v>10</v>
      </c>
      <c r="D43" s="34">
        <f t="shared" si="31"/>
        <v>2</v>
      </c>
      <c r="E43" s="26">
        <v>0.7</v>
      </c>
      <c r="F43" s="27">
        <f t="shared" si="32"/>
        <v>3.4999999999999996E-2</v>
      </c>
      <c r="G43" s="28">
        <f t="shared" si="33"/>
        <v>0.35</v>
      </c>
      <c r="H43" s="35">
        <f t="shared" si="34"/>
        <v>0.7</v>
      </c>
      <c r="J43" s="27">
        <f t="shared" si="35"/>
        <v>0</v>
      </c>
      <c r="K43" s="28">
        <f t="shared" si="36"/>
        <v>0</v>
      </c>
      <c r="L43" s="35">
        <f t="shared" si="37"/>
        <v>0</v>
      </c>
      <c r="M43" s="26">
        <v>90</v>
      </c>
      <c r="N43" s="27">
        <f t="shared" si="38"/>
        <v>4.5</v>
      </c>
      <c r="O43" s="28">
        <f t="shared" si="39"/>
        <v>45</v>
      </c>
      <c r="P43" s="35">
        <f t="shared" si="40"/>
        <v>90</v>
      </c>
      <c r="Q43" s="26">
        <v>2</v>
      </c>
      <c r="R43" s="27">
        <f t="shared" si="41"/>
        <v>0.1</v>
      </c>
      <c r="S43" s="28">
        <f t="shared" si="42"/>
        <v>1</v>
      </c>
      <c r="T43" s="35">
        <f t="shared" si="43"/>
        <v>2</v>
      </c>
      <c r="U43" s="26">
        <v>30</v>
      </c>
      <c r="V43" s="27">
        <f t="shared" si="44"/>
        <v>1.5</v>
      </c>
      <c r="W43" s="28">
        <f t="shared" si="45"/>
        <v>15</v>
      </c>
      <c r="X43" s="35">
        <f t="shared" si="46"/>
        <v>30</v>
      </c>
      <c r="Y43" s="26">
        <v>20</v>
      </c>
      <c r="Z43" s="27">
        <f t="shared" si="47"/>
        <v>1</v>
      </c>
      <c r="AA43" s="28">
        <f t="shared" si="48"/>
        <v>10</v>
      </c>
      <c r="AB43" s="35">
        <f t="shared" si="49"/>
        <v>20</v>
      </c>
    </row>
    <row r="44" spans="1:28" x14ac:dyDescent="0.25">
      <c r="A44" s="19" t="str">
        <f>Specs!A44</f>
        <v>eHERBACEOUS_PRIMARY_LAYER_PERCENT_LIVE</v>
      </c>
      <c r="B44" s="31">
        <v>0.05</v>
      </c>
      <c r="C44" s="36">
        <f t="shared" si="30"/>
        <v>10</v>
      </c>
      <c r="D44" s="34">
        <f t="shared" si="31"/>
        <v>2</v>
      </c>
      <c r="E44" s="26">
        <v>95</v>
      </c>
      <c r="F44" s="27">
        <f t="shared" si="32"/>
        <v>4.75</v>
      </c>
      <c r="G44" s="28">
        <f t="shared" si="33"/>
        <v>47.5</v>
      </c>
      <c r="H44" s="35">
        <f t="shared" si="34"/>
        <v>95</v>
      </c>
      <c r="J44" s="27">
        <f t="shared" si="35"/>
        <v>0</v>
      </c>
      <c r="K44" s="28">
        <f t="shared" si="36"/>
        <v>0</v>
      </c>
      <c r="L44" s="35">
        <f t="shared" si="37"/>
        <v>0</v>
      </c>
      <c r="M44" s="26">
        <v>85</v>
      </c>
      <c r="N44" s="27">
        <f t="shared" si="38"/>
        <v>4.25</v>
      </c>
      <c r="O44" s="28">
        <f t="shared" si="39"/>
        <v>42.5</v>
      </c>
      <c r="P44" s="35">
        <f t="shared" si="40"/>
        <v>85</v>
      </c>
      <c r="Q44" s="26">
        <v>90</v>
      </c>
      <c r="R44" s="27">
        <f t="shared" si="41"/>
        <v>4.5</v>
      </c>
      <c r="S44" s="28">
        <f t="shared" si="42"/>
        <v>45</v>
      </c>
      <c r="T44" s="35">
        <f t="shared" si="43"/>
        <v>90</v>
      </c>
      <c r="U44" s="26">
        <v>80</v>
      </c>
      <c r="V44" s="27">
        <f t="shared" si="44"/>
        <v>4</v>
      </c>
      <c r="W44" s="28">
        <f t="shared" si="45"/>
        <v>40</v>
      </c>
      <c r="X44" s="35">
        <f t="shared" si="46"/>
        <v>80</v>
      </c>
      <c r="Y44" s="26">
        <v>60</v>
      </c>
      <c r="Z44" s="27">
        <f t="shared" si="47"/>
        <v>3</v>
      </c>
      <c r="AA44" s="28">
        <f t="shared" si="48"/>
        <v>30</v>
      </c>
      <c r="AB44" s="35">
        <f t="shared" si="49"/>
        <v>60</v>
      </c>
    </row>
    <row r="45" spans="1:28" x14ac:dyDescent="0.25">
      <c r="A45" s="19" t="str">
        <f>Specs!A45</f>
        <v>eHERBACEOUS_SECONDARY_LAYER_HEIGHT</v>
      </c>
      <c r="B45" s="31">
        <v>0.05</v>
      </c>
      <c r="C45" s="36">
        <f t="shared" si="30"/>
        <v>10</v>
      </c>
      <c r="D45" s="34">
        <f t="shared" si="31"/>
        <v>2</v>
      </c>
      <c r="E45" s="26">
        <v>0.9</v>
      </c>
      <c r="F45" s="27">
        <f t="shared" si="32"/>
        <v>4.5000000000000005E-2</v>
      </c>
      <c r="G45" s="28">
        <f t="shared" si="33"/>
        <v>0.45000000000000007</v>
      </c>
      <c r="H45" s="35">
        <f t="shared" si="34"/>
        <v>0.90000000000000013</v>
      </c>
      <c r="J45" s="27">
        <f t="shared" si="35"/>
        <v>0</v>
      </c>
      <c r="K45" s="28">
        <f t="shared" si="36"/>
        <v>0</v>
      </c>
      <c r="L45" s="35">
        <f t="shared" si="37"/>
        <v>0</v>
      </c>
      <c r="M45" s="26">
        <v>1</v>
      </c>
      <c r="N45" s="27">
        <f t="shared" si="38"/>
        <v>0.05</v>
      </c>
      <c r="O45" s="28">
        <f t="shared" si="39"/>
        <v>0.5</v>
      </c>
      <c r="P45" s="35">
        <f t="shared" si="40"/>
        <v>1</v>
      </c>
      <c r="Q45" s="26">
        <v>0.5</v>
      </c>
      <c r="R45" s="27">
        <f t="shared" si="41"/>
        <v>2.5000000000000001E-2</v>
      </c>
      <c r="S45" s="28">
        <f t="shared" si="42"/>
        <v>0.25</v>
      </c>
      <c r="T45" s="35">
        <f t="shared" si="43"/>
        <v>0.5</v>
      </c>
      <c r="V45" s="27">
        <f t="shared" si="44"/>
        <v>0</v>
      </c>
      <c r="W45" s="28">
        <f t="shared" si="45"/>
        <v>0</v>
      </c>
      <c r="X45" s="35">
        <f t="shared" si="46"/>
        <v>0</v>
      </c>
      <c r="Y45" s="26">
        <v>1</v>
      </c>
      <c r="Z45" s="27">
        <f t="shared" si="47"/>
        <v>0.05</v>
      </c>
      <c r="AA45" s="28">
        <f t="shared" si="48"/>
        <v>0.5</v>
      </c>
      <c r="AB45" s="35">
        <f t="shared" si="49"/>
        <v>1</v>
      </c>
    </row>
    <row r="46" spans="1:28" x14ac:dyDescent="0.25">
      <c r="A46" s="19" t="str">
        <f>Specs!A46</f>
        <v>eHERBACEOUS_SECONDARY_LAYER_LOADING</v>
      </c>
      <c r="B46" s="31">
        <v>0.05</v>
      </c>
      <c r="C46" s="36">
        <f t="shared" si="30"/>
        <v>10</v>
      </c>
      <c r="D46" s="34">
        <f t="shared" si="31"/>
        <v>2</v>
      </c>
      <c r="E46" s="26">
        <v>0.1</v>
      </c>
      <c r="F46" s="27">
        <f t="shared" si="32"/>
        <v>5.000000000000001E-3</v>
      </c>
      <c r="G46" s="28">
        <f t="shared" si="33"/>
        <v>5.000000000000001E-2</v>
      </c>
      <c r="H46" s="35">
        <f t="shared" si="34"/>
        <v>0.10000000000000002</v>
      </c>
      <c r="J46" s="27">
        <f t="shared" si="35"/>
        <v>0</v>
      </c>
      <c r="K46" s="28">
        <f t="shared" si="36"/>
        <v>0</v>
      </c>
      <c r="L46" s="35">
        <f t="shared" si="37"/>
        <v>0</v>
      </c>
      <c r="M46" s="26">
        <v>0.01</v>
      </c>
      <c r="N46" s="27">
        <f t="shared" si="38"/>
        <v>5.0000000000000001E-4</v>
      </c>
      <c r="O46" s="28">
        <f t="shared" si="39"/>
        <v>5.0000000000000001E-3</v>
      </c>
      <c r="P46" s="35">
        <f t="shared" si="40"/>
        <v>0.01</v>
      </c>
      <c r="Q46" s="26">
        <v>0.02</v>
      </c>
      <c r="R46" s="27">
        <f t="shared" si="41"/>
        <v>1E-3</v>
      </c>
      <c r="S46" s="28">
        <f t="shared" si="42"/>
        <v>0.01</v>
      </c>
      <c r="T46" s="35">
        <f t="shared" si="43"/>
        <v>0.02</v>
      </c>
      <c r="V46" s="27">
        <f t="shared" si="44"/>
        <v>0</v>
      </c>
      <c r="W46" s="28">
        <f t="shared" si="45"/>
        <v>0</v>
      </c>
      <c r="X46" s="35">
        <f t="shared" si="46"/>
        <v>0</v>
      </c>
      <c r="Y46" s="26">
        <v>0.1</v>
      </c>
      <c r="Z46" s="27">
        <f t="shared" si="47"/>
        <v>5.000000000000001E-3</v>
      </c>
      <c r="AA46" s="28">
        <f t="shared" si="48"/>
        <v>5.000000000000001E-2</v>
      </c>
      <c r="AB46" s="35">
        <f t="shared" si="49"/>
        <v>0.10000000000000002</v>
      </c>
    </row>
    <row r="47" spans="1:28" x14ac:dyDescent="0.25">
      <c r="A47" s="19" t="str">
        <f>Specs!A47</f>
        <v>eHERBACEOUS_SECONDARY_LAYER_PERCENT_COVER</v>
      </c>
      <c r="B47" s="31">
        <v>0.05</v>
      </c>
      <c r="C47" s="36">
        <f t="shared" si="30"/>
        <v>10</v>
      </c>
      <c r="D47" s="34">
        <f t="shared" si="31"/>
        <v>2</v>
      </c>
      <c r="E47" s="26">
        <v>0.2</v>
      </c>
      <c r="F47" s="27">
        <f t="shared" si="32"/>
        <v>1.0000000000000002E-2</v>
      </c>
      <c r="G47" s="28">
        <f t="shared" si="33"/>
        <v>0.10000000000000002</v>
      </c>
      <c r="H47" s="35">
        <f t="shared" si="34"/>
        <v>0.20000000000000004</v>
      </c>
      <c r="J47" s="27">
        <f t="shared" si="35"/>
        <v>0</v>
      </c>
      <c r="K47" s="28">
        <f t="shared" si="36"/>
        <v>0</v>
      </c>
      <c r="L47" s="35">
        <f t="shared" si="37"/>
        <v>0</v>
      </c>
      <c r="M47" s="26">
        <v>8</v>
      </c>
      <c r="N47" s="27">
        <f t="shared" si="38"/>
        <v>0.4</v>
      </c>
      <c r="O47" s="28">
        <f t="shared" si="39"/>
        <v>4</v>
      </c>
      <c r="P47" s="35">
        <f t="shared" si="40"/>
        <v>8</v>
      </c>
      <c r="Q47" s="26">
        <v>5</v>
      </c>
      <c r="R47" s="27">
        <f t="shared" si="41"/>
        <v>0.25</v>
      </c>
      <c r="S47" s="28">
        <f t="shared" si="42"/>
        <v>2.5</v>
      </c>
      <c r="T47" s="35">
        <f t="shared" si="43"/>
        <v>5</v>
      </c>
      <c r="V47" s="27">
        <f t="shared" si="44"/>
        <v>0</v>
      </c>
      <c r="W47" s="28">
        <f t="shared" si="45"/>
        <v>0</v>
      </c>
      <c r="X47" s="35">
        <f t="shared" si="46"/>
        <v>0</v>
      </c>
      <c r="Y47" s="26">
        <v>20</v>
      </c>
      <c r="Z47" s="27">
        <f t="shared" si="47"/>
        <v>1</v>
      </c>
      <c r="AA47" s="28">
        <f t="shared" si="48"/>
        <v>10</v>
      </c>
      <c r="AB47" s="35">
        <f t="shared" si="49"/>
        <v>20</v>
      </c>
    </row>
    <row r="48" spans="1:28" x14ac:dyDescent="0.25">
      <c r="A48" s="19" t="str">
        <f>Specs!A48</f>
        <v>eHERBACEOUS_SECONDARY_LAYER_PERCENT_LIVE</v>
      </c>
      <c r="B48" s="31">
        <v>0.05</v>
      </c>
      <c r="C48" s="36">
        <f t="shared" si="30"/>
        <v>10</v>
      </c>
      <c r="D48" s="34">
        <f t="shared" si="31"/>
        <v>2</v>
      </c>
      <c r="E48" s="26">
        <v>85</v>
      </c>
      <c r="F48" s="27">
        <f t="shared" si="32"/>
        <v>4.25</v>
      </c>
      <c r="G48" s="28">
        <f t="shared" si="33"/>
        <v>42.5</v>
      </c>
      <c r="H48" s="35">
        <f t="shared" si="34"/>
        <v>85</v>
      </c>
      <c r="J48" s="27">
        <f t="shared" si="35"/>
        <v>0</v>
      </c>
      <c r="K48" s="28">
        <f t="shared" si="36"/>
        <v>0</v>
      </c>
      <c r="L48" s="35">
        <f t="shared" si="37"/>
        <v>0</v>
      </c>
      <c r="M48" s="26">
        <v>70</v>
      </c>
      <c r="N48" s="27">
        <f t="shared" si="38"/>
        <v>3.5</v>
      </c>
      <c r="O48" s="28">
        <f t="shared" si="39"/>
        <v>35</v>
      </c>
      <c r="P48" s="35">
        <f t="shared" si="40"/>
        <v>70</v>
      </c>
      <c r="Q48" s="26">
        <v>90</v>
      </c>
      <c r="R48" s="27">
        <f t="shared" si="41"/>
        <v>4.5</v>
      </c>
      <c r="S48" s="28">
        <f t="shared" si="42"/>
        <v>45</v>
      </c>
      <c r="T48" s="35">
        <f t="shared" si="43"/>
        <v>90</v>
      </c>
      <c r="V48" s="27">
        <f t="shared" si="44"/>
        <v>0</v>
      </c>
      <c r="W48" s="28">
        <f t="shared" si="45"/>
        <v>0</v>
      </c>
      <c r="X48" s="35">
        <f t="shared" si="46"/>
        <v>0</v>
      </c>
      <c r="Y48" s="26">
        <v>60</v>
      </c>
      <c r="Z48" s="27">
        <f t="shared" si="47"/>
        <v>3</v>
      </c>
      <c r="AA48" s="28">
        <f t="shared" si="48"/>
        <v>30</v>
      </c>
      <c r="AB48" s="35">
        <f t="shared" si="49"/>
        <v>60</v>
      </c>
    </row>
    <row r="49" spans="1:28" x14ac:dyDescent="0.25">
      <c r="A49" s="19" t="str">
        <f>Specs!A49</f>
        <v>eWOODY_FUEL_ALL_DOWNED_WOODY_FUEL_DEPTH</v>
      </c>
      <c r="B49" s="31">
        <v>0.05</v>
      </c>
      <c r="C49" s="36">
        <f t="shared" si="30"/>
        <v>10</v>
      </c>
      <c r="D49" s="34">
        <f t="shared" si="31"/>
        <v>2</v>
      </c>
      <c r="E49" s="26">
        <v>4</v>
      </c>
      <c r="F49" s="27">
        <f t="shared" si="32"/>
        <v>0.2</v>
      </c>
      <c r="G49" s="28">
        <f t="shared" si="33"/>
        <v>2</v>
      </c>
      <c r="H49" s="35">
        <f t="shared" si="34"/>
        <v>4</v>
      </c>
      <c r="I49" s="26">
        <v>1</v>
      </c>
      <c r="J49" s="27">
        <f t="shared" si="35"/>
        <v>0.05</v>
      </c>
      <c r="K49" s="28">
        <f t="shared" si="36"/>
        <v>0.5</v>
      </c>
      <c r="L49" s="35">
        <f t="shared" si="37"/>
        <v>1</v>
      </c>
      <c r="N49" s="27">
        <f t="shared" si="38"/>
        <v>0</v>
      </c>
      <c r="O49" s="28">
        <f t="shared" si="39"/>
        <v>0</v>
      </c>
      <c r="P49" s="35">
        <f t="shared" si="40"/>
        <v>0</v>
      </c>
      <c r="Q49" s="26">
        <v>0.5</v>
      </c>
      <c r="R49" s="27">
        <f t="shared" si="41"/>
        <v>2.5000000000000001E-2</v>
      </c>
      <c r="S49" s="28">
        <f t="shared" si="42"/>
        <v>0.25</v>
      </c>
      <c r="T49" s="35">
        <f t="shared" si="43"/>
        <v>0.5</v>
      </c>
      <c r="U49" s="26">
        <v>1</v>
      </c>
      <c r="V49" s="27">
        <f t="shared" si="44"/>
        <v>0.05</v>
      </c>
      <c r="W49" s="28">
        <f t="shared" si="45"/>
        <v>0.5</v>
      </c>
      <c r="X49" s="35">
        <f t="shared" si="46"/>
        <v>1</v>
      </c>
      <c r="Y49" s="26">
        <v>0.5</v>
      </c>
      <c r="Z49" s="27">
        <f t="shared" si="47"/>
        <v>2.5000000000000001E-2</v>
      </c>
      <c r="AA49" s="28">
        <f t="shared" si="48"/>
        <v>0.25</v>
      </c>
      <c r="AB49" s="35">
        <f t="shared" si="49"/>
        <v>0.5</v>
      </c>
    </row>
    <row r="50" spans="1:28" x14ac:dyDescent="0.25">
      <c r="A50" s="19" t="str">
        <f>Specs!A50</f>
        <v>eWOODY_FUEL_ALL_DOWNED_WOODY_FUEL_TOTAL_PERCENT_COVER</v>
      </c>
      <c r="B50" s="31">
        <v>0.05</v>
      </c>
      <c r="C50" s="36">
        <f t="shared" si="30"/>
        <v>10</v>
      </c>
      <c r="D50" s="34">
        <f t="shared" si="31"/>
        <v>2</v>
      </c>
      <c r="E50" s="26">
        <v>70</v>
      </c>
      <c r="F50" s="27">
        <f t="shared" si="32"/>
        <v>3.5</v>
      </c>
      <c r="G50" s="28">
        <f t="shared" si="33"/>
        <v>35</v>
      </c>
      <c r="H50" s="35">
        <f t="shared" si="34"/>
        <v>70</v>
      </c>
      <c r="I50" s="26">
        <v>50</v>
      </c>
      <c r="J50" s="27">
        <f t="shared" si="35"/>
        <v>2.5</v>
      </c>
      <c r="K50" s="28">
        <f t="shared" si="36"/>
        <v>25</v>
      </c>
      <c r="L50" s="35">
        <f t="shared" si="37"/>
        <v>50</v>
      </c>
      <c r="N50" s="27">
        <f t="shared" si="38"/>
        <v>0</v>
      </c>
      <c r="O50" s="28">
        <f t="shared" si="39"/>
        <v>0</v>
      </c>
      <c r="P50" s="35">
        <f t="shared" si="40"/>
        <v>0</v>
      </c>
      <c r="Q50" s="26">
        <v>30</v>
      </c>
      <c r="R50" s="27">
        <f t="shared" si="41"/>
        <v>1.5</v>
      </c>
      <c r="S50" s="28">
        <f t="shared" si="42"/>
        <v>15</v>
      </c>
      <c r="T50" s="35">
        <f t="shared" si="43"/>
        <v>30</v>
      </c>
      <c r="U50" s="26">
        <v>40</v>
      </c>
      <c r="V50" s="27">
        <f t="shared" si="44"/>
        <v>2</v>
      </c>
      <c r="W50" s="28">
        <f t="shared" si="45"/>
        <v>20</v>
      </c>
      <c r="X50" s="35">
        <f t="shared" si="46"/>
        <v>40</v>
      </c>
      <c r="Y50" s="26">
        <v>15</v>
      </c>
      <c r="Z50" s="27">
        <f t="shared" si="47"/>
        <v>0.75</v>
      </c>
      <c r="AA50" s="28">
        <f t="shared" si="48"/>
        <v>7.5</v>
      </c>
      <c r="AB50" s="35">
        <f t="shared" si="49"/>
        <v>15</v>
      </c>
    </row>
    <row r="51" spans="1:28" x14ac:dyDescent="0.25">
      <c r="A51" s="19" t="str">
        <f>Specs!A51</f>
        <v>eWOODY_FUEL_SOUND_WOOD_LOADINGS_ZERO_TO_THREE_INCHES_ONE_TO_THREE_INCHES</v>
      </c>
      <c r="B51" s="31">
        <v>0.05</v>
      </c>
      <c r="C51" s="36">
        <f t="shared" si="30"/>
        <v>10</v>
      </c>
      <c r="D51" s="34">
        <f t="shared" si="31"/>
        <v>2</v>
      </c>
      <c r="E51" s="26">
        <v>2</v>
      </c>
      <c r="F51" s="27">
        <f t="shared" si="32"/>
        <v>0.1</v>
      </c>
      <c r="G51" s="28">
        <f t="shared" si="33"/>
        <v>1</v>
      </c>
      <c r="H51" s="35">
        <f t="shared" si="34"/>
        <v>2</v>
      </c>
      <c r="I51" s="26">
        <v>1</v>
      </c>
      <c r="J51" s="27">
        <f t="shared" si="35"/>
        <v>0.05</v>
      </c>
      <c r="K51" s="28">
        <f t="shared" si="36"/>
        <v>0.5</v>
      </c>
      <c r="L51" s="35">
        <f t="shared" si="37"/>
        <v>1</v>
      </c>
      <c r="N51" s="27">
        <f t="shared" si="38"/>
        <v>0</v>
      </c>
      <c r="O51" s="28">
        <f t="shared" si="39"/>
        <v>0</v>
      </c>
      <c r="P51" s="35">
        <f t="shared" si="40"/>
        <v>0</v>
      </c>
      <c r="Q51" s="26">
        <v>0.5</v>
      </c>
      <c r="R51" s="27">
        <f t="shared" si="41"/>
        <v>2.5000000000000001E-2</v>
      </c>
      <c r="S51" s="28">
        <f t="shared" si="42"/>
        <v>0.25</v>
      </c>
      <c r="T51" s="35">
        <f t="shared" si="43"/>
        <v>0.5</v>
      </c>
      <c r="U51" s="26">
        <v>1</v>
      </c>
      <c r="V51" s="27">
        <f t="shared" si="44"/>
        <v>0.05</v>
      </c>
      <c r="W51" s="28">
        <f t="shared" si="45"/>
        <v>0.5</v>
      </c>
      <c r="X51" s="35">
        <f t="shared" si="46"/>
        <v>1</v>
      </c>
      <c r="Y51" s="26">
        <v>0.3</v>
      </c>
      <c r="Z51" s="27">
        <f t="shared" si="47"/>
        <v>1.4999999999999999E-2</v>
      </c>
      <c r="AA51" s="28">
        <f t="shared" si="48"/>
        <v>0.15</v>
      </c>
      <c r="AB51" s="35">
        <f t="shared" si="49"/>
        <v>0.3</v>
      </c>
    </row>
    <row r="52" spans="1:28" x14ac:dyDescent="0.25">
      <c r="A52" s="19" t="str">
        <f>Specs!A52</f>
        <v>eWOODY_FUEL_SOUND_WOOD_LOADINGS_ZERO_TO_THREE_INCHES_QUARTER_INCH_TO_ONE_INCH</v>
      </c>
      <c r="B52" s="31">
        <v>0.05</v>
      </c>
      <c r="C52" s="36">
        <f t="shared" si="30"/>
        <v>10</v>
      </c>
      <c r="D52" s="34">
        <f t="shared" si="31"/>
        <v>2</v>
      </c>
      <c r="E52" s="26">
        <v>1.5</v>
      </c>
      <c r="F52" s="27">
        <f t="shared" si="32"/>
        <v>7.5000000000000011E-2</v>
      </c>
      <c r="G52" s="28">
        <f t="shared" si="33"/>
        <v>0.75000000000000011</v>
      </c>
      <c r="H52" s="35">
        <f t="shared" si="34"/>
        <v>1.5000000000000002</v>
      </c>
      <c r="I52" s="26">
        <v>1</v>
      </c>
      <c r="J52" s="27">
        <f t="shared" si="35"/>
        <v>0.05</v>
      </c>
      <c r="K52" s="28">
        <f t="shared" si="36"/>
        <v>0.5</v>
      </c>
      <c r="L52" s="35">
        <f t="shared" si="37"/>
        <v>1</v>
      </c>
      <c r="N52" s="27">
        <f t="shared" si="38"/>
        <v>0</v>
      </c>
      <c r="O52" s="28">
        <f t="shared" si="39"/>
        <v>0</v>
      </c>
      <c r="P52" s="35">
        <f t="shared" si="40"/>
        <v>0</v>
      </c>
      <c r="Q52" s="26">
        <v>0.2</v>
      </c>
      <c r="R52" s="27">
        <f t="shared" si="41"/>
        <v>1.0000000000000002E-2</v>
      </c>
      <c r="S52" s="28">
        <f t="shared" si="42"/>
        <v>0.10000000000000002</v>
      </c>
      <c r="T52" s="35">
        <f t="shared" si="43"/>
        <v>0.20000000000000004</v>
      </c>
      <c r="U52" s="26">
        <v>0.5</v>
      </c>
      <c r="V52" s="27">
        <f t="shared" si="44"/>
        <v>2.5000000000000001E-2</v>
      </c>
      <c r="W52" s="28">
        <f t="shared" si="45"/>
        <v>0.25</v>
      </c>
      <c r="X52" s="35">
        <f t="shared" si="46"/>
        <v>0.5</v>
      </c>
      <c r="Y52" s="26">
        <v>0.4</v>
      </c>
      <c r="Z52" s="27">
        <f t="shared" si="47"/>
        <v>2.0000000000000004E-2</v>
      </c>
      <c r="AA52" s="28">
        <f t="shared" si="48"/>
        <v>0.20000000000000004</v>
      </c>
      <c r="AB52" s="35">
        <f t="shared" si="49"/>
        <v>0.40000000000000008</v>
      </c>
    </row>
    <row r="53" spans="1:28" x14ac:dyDescent="0.25">
      <c r="A53" s="19" t="str">
        <f>Specs!A53</f>
        <v>eWOODY_FUEL_SOUND_WOOD_LOADINGS_ZERO_TO_THREE_INCHES_ZERO_TO_QUARTER_INCH</v>
      </c>
      <c r="B53" s="31">
        <v>0.05</v>
      </c>
      <c r="C53" s="36">
        <f t="shared" si="30"/>
        <v>10</v>
      </c>
      <c r="D53" s="34">
        <f t="shared" si="31"/>
        <v>2</v>
      </c>
      <c r="E53" s="26">
        <v>1</v>
      </c>
      <c r="F53" s="27">
        <f t="shared" si="32"/>
        <v>0.05</v>
      </c>
      <c r="G53" s="28">
        <f t="shared" si="33"/>
        <v>0.5</v>
      </c>
      <c r="H53" s="35">
        <f t="shared" si="34"/>
        <v>1</v>
      </c>
      <c r="I53" s="26">
        <v>0.5</v>
      </c>
      <c r="J53" s="27">
        <f t="shared" si="35"/>
        <v>2.5000000000000001E-2</v>
      </c>
      <c r="K53" s="28">
        <f t="shared" si="36"/>
        <v>0.25</v>
      </c>
      <c r="L53" s="35">
        <f t="shared" si="37"/>
        <v>0.5</v>
      </c>
      <c r="N53" s="27">
        <f t="shared" si="38"/>
        <v>0</v>
      </c>
      <c r="O53" s="28">
        <f t="shared" si="39"/>
        <v>0</v>
      </c>
      <c r="P53" s="35">
        <f t="shared" si="40"/>
        <v>0</v>
      </c>
      <c r="Q53" s="26">
        <v>0.1</v>
      </c>
      <c r="R53" s="27">
        <f t="shared" si="41"/>
        <v>5.000000000000001E-3</v>
      </c>
      <c r="S53" s="28">
        <f t="shared" si="42"/>
        <v>5.000000000000001E-2</v>
      </c>
      <c r="T53" s="35">
        <f t="shared" si="43"/>
        <v>0.10000000000000002</v>
      </c>
      <c r="U53" s="26">
        <v>0.3</v>
      </c>
      <c r="V53" s="27">
        <f t="shared" si="44"/>
        <v>1.4999999999999999E-2</v>
      </c>
      <c r="W53" s="28">
        <f t="shared" si="45"/>
        <v>0.15</v>
      </c>
      <c r="X53" s="35">
        <f t="shared" si="46"/>
        <v>0.3</v>
      </c>
      <c r="Y53" s="26">
        <v>0.02</v>
      </c>
      <c r="Z53" s="27">
        <f t="shared" si="47"/>
        <v>1E-3</v>
      </c>
      <c r="AA53" s="28">
        <f t="shared" si="48"/>
        <v>0.01</v>
      </c>
      <c r="AB53" s="35">
        <f t="shared" si="49"/>
        <v>0.02</v>
      </c>
    </row>
    <row r="54" spans="1:28" x14ac:dyDescent="0.25">
      <c r="A54" s="19" t="str">
        <f>Specs!A54</f>
        <v>eWOODY_FUEL_SOUND_WOOD_LOADINGS_GREATER_THAN_THREE_INCHES_THREE_TO_NINE_INCHES</v>
      </c>
      <c r="B54" s="31">
        <v>0.5</v>
      </c>
      <c r="C54" s="32"/>
      <c r="D54" s="33"/>
      <c r="E54" s="26">
        <v>6</v>
      </c>
      <c r="F54" s="27">
        <f t="shared" si="32"/>
        <v>3</v>
      </c>
      <c r="G54" s="28">
        <f t="shared" ref="G54:G78" si="50">F54</f>
        <v>3</v>
      </c>
      <c r="H54" s="35">
        <f t="shared" ref="H54:H59" si="51">G54</f>
        <v>3</v>
      </c>
      <c r="I54" s="26">
        <v>0</v>
      </c>
      <c r="J54" s="27">
        <f t="shared" si="35"/>
        <v>0</v>
      </c>
      <c r="K54" s="28">
        <f t="shared" ref="K54:L78" si="52">J54</f>
        <v>0</v>
      </c>
      <c r="L54" s="35">
        <f t="shared" ref="L54:L59" si="53">K54</f>
        <v>0</v>
      </c>
      <c r="N54" s="27">
        <f t="shared" si="38"/>
        <v>0</v>
      </c>
      <c r="O54" s="28">
        <f t="shared" ref="O54:P78" si="54">N54</f>
        <v>0</v>
      </c>
      <c r="P54" s="35">
        <f t="shared" ref="P54:P59" si="55">O54</f>
        <v>0</v>
      </c>
      <c r="Q54" s="26">
        <v>1</v>
      </c>
      <c r="R54" s="27">
        <f t="shared" si="41"/>
        <v>0.5</v>
      </c>
      <c r="S54" s="28">
        <f t="shared" ref="S54:T78" si="56">R54</f>
        <v>0.5</v>
      </c>
      <c r="T54" s="35">
        <f t="shared" ref="T54:T59" si="57">S54</f>
        <v>0.5</v>
      </c>
      <c r="U54" s="26">
        <v>1.2</v>
      </c>
      <c r="V54" s="27">
        <f t="shared" si="44"/>
        <v>0.6</v>
      </c>
      <c r="W54" s="28">
        <f t="shared" ref="W54:X78" si="58">V54</f>
        <v>0.6</v>
      </c>
      <c r="X54" s="35">
        <f t="shared" ref="X54:X59" si="59">W54</f>
        <v>0.6</v>
      </c>
      <c r="Y54" s="26">
        <v>0.5</v>
      </c>
      <c r="Z54" s="27">
        <f t="shared" si="47"/>
        <v>0.25</v>
      </c>
      <c r="AA54" s="28">
        <f t="shared" ref="AA54:AB78" si="60">Z54</f>
        <v>0.25</v>
      </c>
      <c r="AB54" s="35">
        <f t="shared" ref="AB54:AB59" si="61">AA54</f>
        <v>0.25</v>
      </c>
    </row>
    <row r="55" spans="1:28" x14ac:dyDescent="0.25">
      <c r="A55" s="19" t="str">
        <f>Specs!A55</f>
        <v>eWOODY_FUEL_SOUND_WOOD_LOADINGS_GREATER_THAN_THREE_INCHES_NINE_TO_TWENTY_INCHES</v>
      </c>
      <c r="B55" s="31">
        <v>0.5</v>
      </c>
      <c r="C55" s="32"/>
      <c r="D55" s="33"/>
      <c r="E55" s="26">
        <v>12</v>
      </c>
      <c r="F55" s="27">
        <f t="shared" si="32"/>
        <v>6</v>
      </c>
      <c r="G55" s="28">
        <f t="shared" si="50"/>
        <v>6</v>
      </c>
      <c r="H55" s="35">
        <f t="shared" si="51"/>
        <v>6</v>
      </c>
      <c r="I55" s="26">
        <v>0</v>
      </c>
      <c r="J55" s="27">
        <f t="shared" si="35"/>
        <v>0</v>
      </c>
      <c r="K55" s="28">
        <f t="shared" si="52"/>
        <v>0</v>
      </c>
      <c r="L55" s="35">
        <f t="shared" si="53"/>
        <v>0</v>
      </c>
      <c r="N55" s="27">
        <f t="shared" si="38"/>
        <v>0</v>
      </c>
      <c r="O55" s="28">
        <f t="shared" si="54"/>
        <v>0</v>
      </c>
      <c r="P55" s="35">
        <f t="shared" si="55"/>
        <v>0</v>
      </c>
      <c r="Q55" s="26">
        <v>0</v>
      </c>
      <c r="R55" s="27">
        <f t="shared" si="41"/>
        <v>0</v>
      </c>
      <c r="S55" s="28">
        <f t="shared" si="56"/>
        <v>0</v>
      </c>
      <c r="T55" s="35">
        <f t="shared" si="57"/>
        <v>0</v>
      </c>
      <c r="U55" s="26">
        <v>0.5</v>
      </c>
      <c r="V55" s="27">
        <f t="shared" si="44"/>
        <v>0.25</v>
      </c>
      <c r="W55" s="28">
        <f t="shared" si="58"/>
        <v>0.25</v>
      </c>
      <c r="X55" s="35">
        <f t="shared" si="59"/>
        <v>0.25</v>
      </c>
      <c r="Y55" s="26">
        <v>0</v>
      </c>
      <c r="Z55" s="27">
        <f t="shared" si="47"/>
        <v>0</v>
      </c>
      <c r="AA55" s="28">
        <f t="shared" si="60"/>
        <v>0</v>
      </c>
      <c r="AB55" s="35">
        <f t="shared" si="61"/>
        <v>0</v>
      </c>
    </row>
    <row r="56" spans="1:28" x14ac:dyDescent="0.25">
      <c r="A56" s="19" t="str">
        <f>Specs!A56</f>
        <v>eWOODY_FUEL_SOUND_WOOD_LOADINGS_GREATER_THAN_THREE_INCHES_GREATER_THAN_TWENTY_INCHES</v>
      </c>
      <c r="B56" s="31">
        <v>0.5</v>
      </c>
      <c r="C56" s="32"/>
      <c r="D56" s="33"/>
      <c r="E56" s="26">
        <v>0</v>
      </c>
      <c r="F56" s="27">
        <f t="shared" si="32"/>
        <v>0</v>
      </c>
      <c r="G56" s="28">
        <f t="shared" si="50"/>
        <v>0</v>
      </c>
      <c r="H56" s="35">
        <f t="shared" si="51"/>
        <v>0</v>
      </c>
      <c r="I56" s="26">
        <v>0</v>
      </c>
      <c r="J56" s="27">
        <f t="shared" si="35"/>
        <v>0</v>
      </c>
      <c r="K56" s="28">
        <f t="shared" si="52"/>
        <v>0</v>
      </c>
      <c r="L56" s="35">
        <f t="shared" si="53"/>
        <v>0</v>
      </c>
      <c r="N56" s="27">
        <f t="shared" si="38"/>
        <v>0</v>
      </c>
      <c r="O56" s="28">
        <f t="shared" si="54"/>
        <v>0</v>
      </c>
      <c r="P56" s="35">
        <f t="shared" si="55"/>
        <v>0</v>
      </c>
      <c r="Q56" s="26">
        <v>0</v>
      </c>
      <c r="R56" s="27">
        <f t="shared" si="41"/>
        <v>0</v>
      </c>
      <c r="S56" s="28">
        <f t="shared" si="56"/>
        <v>0</v>
      </c>
      <c r="T56" s="35">
        <f t="shared" si="57"/>
        <v>0</v>
      </c>
      <c r="U56" s="26">
        <v>0.5</v>
      </c>
      <c r="V56" s="27">
        <f t="shared" si="44"/>
        <v>0.25</v>
      </c>
      <c r="W56" s="28">
        <f t="shared" si="58"/>
        <v>0.25</v>
      </c>
      <c r="X56" s="35">
        <f t="shared" si="59"/>
        <v>0.25</v>
      </c>
      <c r="Y56" s="26">
        <v>0</v>
      </c>
      <c r="Z56" s="27">
        <f t="shared" si="47"/>
        <v>0</v>
      </c>
      <c r="AA56" s="28">
        <f t="shared" si="60"/>
        <v>0</v>
      </c>
      <c r="AB56" s="35">
        <f t="shared" si="61"/>
        <v>0</v>
      </c>
    </row>
    <row r="57" spans="1:28" x14ac:dyDescent="0.25">
      <c r="A57" s="19" t="str">
        <f>Specs!A57</f>
        <v>eWOODY_FUEL_ROTTEN_WOOD_LOADINGS_GREATER_THAN_THREE_INCHES_THREE_TO_NINE_INCHES</v>
      </c>
      <c r="B57" s="31">
        <v>0.5</v>
      </c>
      <c r="C57" s="32"/>
      <c r="D57" s="33"/>
      <c r="E57" s="26">
        <v>5</v>
      </c>
      <c r="F57" s="27">
        <f t="shared" si="32"/>
        <v>2.5</v>
      </c>
      <c r="G57" s="28">
        <f t="shared" si="50"/>
        <v>2.5</v>
      </c>
      <c r="H57" s="35">
        <f t="shared" si="51"/>
        <v>2.5</v>
      </c>
      <c r="J57" s="27">
        <f t="shared" si="35"/>
        <v>0</v>
      </c>
      <c r="K57" s="28">
        <f t="shared" si="52"/>
        <v>0</v>
      </c>
      <c r="L57" s="35">
        <f t="shared" si="53"/>
        <v>0</v>
      </c>
      <c r="N57" s="27">
        <f t="shared" si="38"/>
        <v>0</v>
      </c>
      <c r="O57" s="28">
        <f t="shared" si="54"/>
        <v>0</v>
      </c>
      <c r="P57" s="35">
        <f t="shared" si="55"/>
        <v>0</v>
      </c>
      <c r="Q57" s="26">
        <v>0.5</v>
      </c>
      <c r="R57" s="27">
        <f t="shared" si="41"/>
        <v>0.25</v>
      </c>
      <c r="S57" s="28">
        <f t="shared" si="56"/>
        <v>0.25</v>
      </c>
      <c r="T57" s="35">
        <f t="shared" si="57"/>
        <v>0.25</v>
      </c>
      <c r="U57" s="26">
        <v>0.75</v>
      </c>
      <c r="V57" s="27">
        <f t="shared" si="44"/>
        <v>0.375</v>
      </c>
      <c r="W57" s="28">
        <f t="shared" si="58"/>
        <v>0.375</v>
      </c>
      <c r="X57" s="35">
        <f t="shared" si="59"/>
        <v>0.375</v>
      </c>
      <c r="Z57" s="27">
        <f t="shared" si="47"/>
        <v>0</v>
      </c>
      <c r="AA57" s="28">
        <f t="shared" si="60"/>
        <v>0</v>
      </c>
      <c r="AB57" s="35">
        <f t="shared" si="61"/>
        <v>0</v>
      </c>
    </row>
    <row r="58" spans="1:28" x14ac:dyDescent="0.25">
      <c r="A58" s="19" t="str">
        <f>Specs!A58</f>
        <v>eWOODY_FUEL_ROTTEN_WOOD_LOADINGS_GREATER_THAN_THREE_INCHES_NINE_TO_TWENTY_INCHES</v>
      </c>
      <c r="B58" s="31">
        <v>0.5</v>
      </c>
      <c r="C58" s="32"/>
      <c r="D58" s="33"/>
      <c r="E58" s="26">
        <v>11</v>
      </c>
      <c r="F58" s="27">
        <f t="shared" si="32"/>
        <v>5.5</v>
      </c>
      <c r="G58" s="28">
        <f t="shared" si="50"/>
        <v>5.5</v>
      </c>
      <c r="H58" s="35">
        <f t="shared" si="51"/>
        <v>5.5</v>
      </c>
      <c r="J58" s="27">
        <f t="shared" si="35"/>
        <v>0</v>
      </c>
      <c r="K58" s="28">
        <f t="shared" si="52"/>
        <v>0</v>
      </c>
      <c r="L58" s="35">
        <f t="shared" si="53"/>
        <v>0</v>
      </c>
      <c r="N58" s="27">
        <f t="shared" si="38"/>
        <v>0</v>
      </c>
      <c r="O58" s="28">
        <f t="shared" si="54"/>
        <v>0</v>
      </c>
      <c r="P58" s="35">
        <f t="shared" si="55"/>
        <v>0</v>
      </c>
      <c r="Q58" s="26">
        <v>0</v>
      </c>
      <c r="R58" s="27">
        <f t="shared" si="41"/>
        <v>0</v>
      </c>
      <c r="S58" s="28">
        <f t="shared" si="56"/>
        <v>0</v>
      </c>
      <c r="T58" s="35">
        <f t="shared" si="57"/>
        <v>0</v>
      </c>
      <c r="U58" s="26">
        <v>0.3</v>
      </c>
      <c r="V58" s="27">
        <f t="shared" si="44"/>
        <v>0.15</v>
      </c>
      <c r="W58" s="28">
        <f t="shared" si="58"/>
        <v>0.15</v>
      </c>
      <c r="X58" s="35">
        <f t="shared" si="59"/>
        <v>0.15</v>
      </c>
      <c r="Z58" s="27">
        <f t="shared" si="47"/>
        <v>0</v>
      </c>
      <c r="AA58" s="28">
        <f t="shared" si="60"/>
        <v>0</v>
      </c>
      <c r="AB58" s="35">
        <f t="shared" si="61"/>
        <v>0</v>
      </c>
    </row>
    <row r="59" spans="1:28" x14ac:dyDescent="0.25">
      <c r="A59" s="19" t="str">
        <f>Specs!A59</f>
        <v>eWOODY_FUEL_ROTTEN_WOOD_LOADINGS_GREATER_THAN_THREE_INCHES_GREATER_THAN_TWENTY_INCHES</v>
      </c>
      <c r="B59" s="31">
        <v>0.5</v>
      </c>
      <c r="C59" s="32"/>
      <c r="D59" s="33"/>
      <c r="E59" s="26">
        <v>0</v>
      </c>
      <c r="F59" s="27">
        <f t="shared" si="32"/>
        <v>0</v>
      </c>
      <c r="G59" s="28">
        <f t="shared" si="50"/>
        <v>0</v>
      </c>
      <c r="H59" s="35">
        <f t="shared" si="51"/>
        <v>0</v>
      </c>
      <c r="J59" s="27">
        <f t="shared" si="35"/>
        <v>0</v>
      </c>
      <c r="K59" s="28">
        <f t="shared" si="52"/>
        <v>0</v>
      </c>
      <c r="L59" s="35">
        <f t="shared" si="53"/>
        <v>0</v>
      </c>
      <c r="N59" s="27">
        <f t="shared" si="38"/>
        <v>0</v>
      </c>
      <c r="O59" s="28">
        <f t="shared" si="54"/>
        <v>0</v>
      </c>
      <c r="P59" s="35">
        <f t="shared" si="55"/>
        <v>0</v>
      </c>
      <c r="Q59" s="26">
        <v>0</v>
      </c>
      <c r="R59" s="27">
        <f t="shared" si="41"/>
        <v>0</v>
      </c>
      <c r="S59" s="28">
        <f t="shared" si="56"/>
        <v>0</v>
      </c>
      <c r="T59" s="35">
        <f t="shared" si="57"/>
        <v>0</v>
      </c>
      <c r="U59" s="26">
        <v>0</v>
      </c>
      <c r="V59" s="27">
        <f t="shared" si="44"/>
        <v>0</v>
      </c>
      <c r="W59" s="28">
        <f t="shared" si="58"/>
        <v>0</v>
      </c>
      <c r="X59" s="35">
        <f t="shared" si="59"/>
        <v>0</v>
      </c>
      <c r="Z59" s="27">
        <f t="shared" si="47"/>
        <v>0</v>
      </c>
      <c r="AA59" s="28">
        <f t="shared" si="60"/>
        <v>0</v>
      </c>
      <c r="AB59" s="35">
        <f t="shared" si="61"/>
        <v>0</v>
      </c>
    </row>
    <row r="60" spans="1:28" x14ac:dyDescent="0.25">
      <c r="A60" s="19" t="str">
        <f>Specs!A60</f>
        <v>eWOODY_FUEL_STUMPS_SOUND_DIAMETER</v>
      </c>
      <c r="B60" s="31"/>
      <c r="C60" s="32"/>
      <c r="D60" s="33"/>
      <c r="E60" s="26">
        <v>9.6</v>
      </c>
      <c r="F60" s="27">
        <f>E60</f>
        <v>9.6</v>
      </c>
      <c r="G60" s="28">
        <f t="shared" si="50"/>
        <v>9.6</v>
      </c>
      <c r="H60" s="21">
        <f t="shared" ref="H60:H78" si="62">G60</f>
        <v>9.6</v>
      </c>
      <c r="J60" s="27">
        <f>I60</f>
        <v>0</v>
      </c>
      <c r="K60" s="28">
        <f t="shared" si="52"/>
        <v>0</v>
      </c>
      <c r="L60" s="21">
        <f t="shared" si="52"/>
        <v>0</v>
      </c>
      <c r="N60" s="27">
        <f>M60</f>
        <v>0</v>
      </c>
      <c r="O60" s="28">
        <f t="shared" si="54"/>
        <v>0</v>
      </c>
      <c r="P60" s="21">
        <f t="shared" si="54"/>
        <v>0</v>
      </c>
      <c r="Q60" s="26">
        <v>3.5</v>
      </c>
      <c r="R60" s="27">
        <f>Q60</f>
        <v>3.5</v>
      </c>
      <c r="S60" s="28">
        <f t="shared" si="56"/>
        <v>3.5</v>
      </c>
      <c r="T60" s="21">
        <f t="shared" si="56"/>
        <v>3.5</v>
      </c>
      <c r="V60" s="27">
        <f>U60</f>
        <v>0</v>
      </c>
      <c r="W60" s="28">
        <f t="shared" si="58"/>
        <v>0</v>
      </c>
      <c r="X60" s="21">
        <f t="shared" si="58"/>
        <v>0</v>
      </c>
      <c r="Z60" s="27">
        <f>Y60</f>
        <v>0</v>
      </c>
      <c r="AA60" s="28">
        <f t="shared" si="60"/>
        <v>0</v>
      </c>
      <c r="AB60" s="21">
        <f t="shared" si="60"/>
        <v>0</v>
      </c>
    </row>
    <row r="61" spans="1:28" x14ac:dyDescent="0.25">
      <c r="A61" s="19" t="str">
        <f>Specs!A61</f>
        <v>eWOODY_FUEL_STUMPS_SOUND_HEIGHT</v>
      </c>
      <c r="B61" s="31"/>
      <c r="C61" s="32"/>
      <c r="D61" s="33"/>
      <c r="E61" s="26">
        <v>0.4</v>
      </c>
      <c r="F61" s="27">
        <f>E61</f>
        <v>0.4</v>
      </c>
      <c r="G61" s="28">
        <f t="shared" si="50"/>
        <v>0.4</v>
      </c>
      <c r="H61" s="21">
        <f t="shared" si="62"/>
        <v>0.4</v>
      </c>
      <c r="J61" s="27">
        <f>I61</f>
        <v>0</v>
      </c>
      <c r="K61" s="28">
        <f t="shared" si="52"/>
        <v>0</v>
      </c>
      <c r="L61" s="21">
        <f t="shared" si="52"/>
        <v>0</v>
      </c>
      <c r="N61" s="27">
        <f>M61</f>
        <v>0</v>
      </c>
      <c r="O61" s="28">
        <f t="shared" si="54"/>
        <v>0</v>
      </c>
      <c r="P61" s="21">
        <f t="shared" si="54"/>
        <v>0</v>
      </c>
      <c r="Q61" s="26">
        <v>2</v>
      </c>
      <c r="R61" s="27">
        <f>Q61</f>
        <v>2</v>
      </c>
      <c r="S61" s="28">
        <f t="shared" si="56"/>
        <v>2</v>
      </c>
      <c r="T61" s="21">
        <f t="shared" si="56"/>
        <v>2</v>
      </c>
      <c r="V61" s="27">
        <f>U61</f>
        <v>0</v>
      </c>
      <c r="W61" s="28">
        <f t="shared" si="58"/>
        <v>0</v>
      </c>
      <c r="X61" s="21">
        <f t="shared" si="58"/>
        <v>0</v>
      </c>
      <c r="Z61" s="27">
        <f>Y61</f>
        <v>0</v>
      </c>
      <c r="AA61" s="28">
        <f t="shared" si="60"/>
        <v>0</v>
      </c>
      <c r="AB61" s="21">
        <f t="shared" si="60"/>
        <v>0</v>
      </c>
    </row>
    <row r="62" spans="1:28" x14ac:dyDescent="0.25">
      <c r="A62" s="19" t="str">
        <f>Specs!A62</f>
        <v>eWOODY_FUEL_STUMPS_SOUND_STEM_DENSITY</v>
      </c>
      <c r="B62" s="31"/>
      <c r="C62" s="32"/>
      <c r="D62" s="33"/>
      <c r="E62" s="26">
        <v>115</v>
      </c>
      <c r="F62" s="27">
        <f>E62</f>
        <v>115</v>
      </c>
      <c r="G62" s="28">
        <f t="shared" si="50"/>
        <v>115</v>
      </c>
      <c r="H62" s="21">
        <f t="shared" si="62"/>
        <v>115</v>
      </c>
      <c r="J62" s="27">
        <f>I62</f>
        <v>0</v>
      </c>
      <c r="K62" s="28">
        <f t="shared" si="52"/>
        <v>0</v>
      </c>
      <c r="L62" s="21">
        <f t="shared" si="52"/>
        <v>0</v>
      </c>
      <c r="N62" s="27">
        <f>M62</f>
        <v>0</v>
      </c>
      <c r="O62" s="28">
        <f t="shared" si="54"/>
        <v>0</v>
      </c>
      <c r="P62" s="21">
        <f t="shared" si="54"/>
        <v>0</v>
      </c>
      <c r="Q62" s="26">
        <v>50</v>
      </c>
      <c r="R62" s="27">
        <f>Q62</f>
        <v>50</v>
      </c>
      <c r="S62" s="28">
        <f t="shared" si="56"/>
        <v>50</v>
      </c>
      <c r="T62" s="21">
        <f t="shared" si="56"/>
        <v>50</v>
      </c>
      <c r="V62" s="27">
        <f>U62</f>
        <v>0</v>
      </c>
      <c r="W62" s="28">
        <f t="shared" si="58"/>
        <v>0</v>
      </c>
      <c r="X62" s="21">
        <f t="shared" si="58"/>
        <v>0</v>
      </c>
      <c r="Z62" s="27">
        <f>Y62</f>
        <v>0</v>
      </c>
      <c r="AA62" s="28">
        <f t="shared" si="60"/>
        <v>0</v>
      </c>
      <c r="AB62" s="21">
        <f t="shared" si="60"/>
        <v>0</v>
      </c>
    </row>
    <row r="63" spans="1:28" x14ac:dyDescent="0.25">
      <c r="A63" s="19" t="str">
        <f>Specs!A63</f>
        <v>eWOODY_FUEL_STUMPS_ROTTEN_DIAMETER</v>
      </c>
      <c r="B63" s="31">
        <v>0.5</v>
      </c>
      <c r="C63" s="32"/>
      <c r="D63" s="33"/>
      <c r="E63" s="26">
        <v>9.6</v>
      </c>
      <c r="F63" s="27">
        <f t="shared" ref="F63:F71" si="63">$B63*E63</f>
        <v>4.8</v>
      </c>
      <c r="G63" s="28">
        <f t="shared" si="50"/>
        <v>4.8</v>
      </c>
      <c r="H63" s="21">
        <f t="shared" si="62"/>
        <v>4.8</v>
      </c>
      <c r="J63" s="27">
        <f t="shared" ref="J63:J71" si="64">$B63*I63</f>
        <v>0</v>
      </c>
      <c r="K63" s="28">
        <f t="shared" si="52"/>
        <v>0</v>
      </c>
      <c r="L63" s="21">
        <f t="shared" si="52"/>
        <v>0</v>
      </c>
      <c r="N63" s="27">
        <f t="shared" ref="N63:N71" si="65">$B63*M63</f>
        <v>0</v>
      </c>
      <c r="O63" s="28">
        <f t="shared" si="54"/>
        <v>0</v>
      </c>
      <c r="P63" s="21">
        <f t="shared" si="54"/>
        <v>0</v>
      </c>
      <c r="Q63" s="26">
        <v>3.5</v>
      </c>
      <c r="R63" s="27">
        <f t="shared" ref="R63:R71" si="66">$B63*Q63</f>
        <v>1.75</v>
      </c>
      <c r="S63" s="28">
        <f t="shared" si="56"/>
        <v>1.75</v>
      </c>
      <c r="T63" s="21">
        <f t="shared" si="56"/>
        <v>1.75</v>
      </c>
      <c r="U63" s="26">
        <v>10</v>
      </c>
      <c r="V63" s="27">
        <f t="shared" ref="V63:V71" si="67">$B63*U63</f>
        <v>5</v>
      </c>
      <c r="W63" s="28">
        <f t="shared" si="58"/>
        <v>5</v>
      </c>
      <c r="X63" s="21">
        <f t="shared" si="58"/>
        <v>5</v>
      </c>
      <c r="Y63" s="26">
        <v>10</v>
      </c>
      <c r="Z63" s="27">
        <f t="shared" ref="Z63:Z71" si="68">$B63*Y63</f>
        <v>5</v>
      </c>
      <c r="AA63" s="28">
        <f t="shared" si="60"/>
        <v>5</v>
      </c>
      <c r="AB63" s="21">
        <f t="shared" si="60"/>
        <v>5</v>
      </c>
    </row>
    <row r="64" spans="1:28" x14ac:dyDescent="0.25">
      <c r="A64" s="19" t="str">
        <f>Specs!A64</f>
        <v>eWOODY_FUEL_STUMPS_ROTTEN_HEIGHT</v>
      </c>
      <c r="B64" s="31">
        <v>0.5</v>
      </c>
      <c r="C64" s="32"/>
      <c r="D64" s="33"/>
      <c r="E64" s="26">
        <v>0.4</v>
      </c>
      <c r="F64" s="27">
        <f t="shared" si="63"/>
        <v>0.2</v>
      </c>
      <c r="G64" s="28">
        <f t="shared" si="50"/>
        <v>0.2</v>
      </c>
      <c r="H64" s="21">
        <f t="shared" si="62"/>
        <v>0.2</v>
      </c>
      <c r="J64" s="27">
        <f t="shared" si="64"/>
        <v>0</v>
      </c>
      <c r="K64" s="28">
        <f t="shared" si="52"/>
        <v>0</v>
      </c>
      <c r="L64" s="21">
        <f t="shared" si="52"/>
        <v>0</v>
      </c>
      <c r="N64" s="27">
        <f t="shared" si="65"/>
        <v>0</v>
      </c>
      <c r="O64" s="28">
        <f t="shared" si="54"/>
        <v>0</v>
      </c>
      <c r="P64" s="21">
        <f t="shared" si="54"/>
        <v>0</v>
      </c>
      <c r="Q64" s="26">
        <v>2</v>
      </c>
      <c r="R64" s="27">
        <f t="shared" si="66"/>
        <v>1</v>
      </c>
      <c r="S64" s="28">
        <f t="shared" si="56"/>
        <v>1</v>
      </c>
      <c r="T64" s="21">
        <f t="shared" si="56"/>
        <v>1</v>
      </c>
      <c r="U64" s="26">
        <v>1</v>
      </c>
      <c r="V64" s="27">
        <f t="shared" si="67"/>
        <v>0.5</v>
      </c>
      <c r="W64" s="28">
        <f t="shared" si="58"/>
        <v>0.5</v>
      </c>
      <c r="X64" s="21">
        <f t="shared" si="58"/>
        <v>0.5</v>
      </c>
      <c r="Y64" s="26">
        <v>1</v>
      </c>
      <c r="Z64" s="27">
        <f t="shared" si="68"/>
        <v>0.5</v>
      </c>
      <c r="AA64" s="28">
        <f t="shared" si="60"/>
        <v>0.5</v>
      </c>
      <c r="AB64" s="21">
        <f t="shared" si="60"/>
        <v>0.5</v>
      </c>
    </row>
    <row r="65" spans="1:28" x14ac:dyDescent="0.25">
      <c r="A65" s="19" t="str">
        <f>Specs!A65</f>
        <v>eWOODY_FUEL_STUMPS_ROTTEN_STEM_DENSITY</v>
      </c>
      <c r="B65" s="31">
        <v>0.5</v>
      </c>
      <c r="C65" s="32"/>
      <c r="D65" s="33"/>
      <c r="E65" s="26">
        <v>115</v>
      </c>
      <c r="F65" s="27">
        <f t="shared" si="63"/>
        <v>57.5</v>
      </c>
      <c r="G65" s="28">
        <f t="shared" si="50"/>
        <v>57.5</v>
      </c>
      <c r="H65" s="21">
        <f t="shared" si="62"/>
        <v>57.5</v>
      </c>
      <c r="J65" s="27">
        <f t="shared" si="64"/>
        <v>0</v>
      </c>
      <c r="K65" s="28">
        <f t="shared" si="52"/>
        <v>0</v>
      </c>
      <c r="L65" s="21">
        <f t="shared" si="52"/>
        <v>0</v>
      </c>
      <c r="N65" s="27">
        <f t="shared" si="65"/>
        <v>0</v>
      </c>
      <c r="O65" s="28">
        <f t="shared" si="54"/>
        <v>0</v>
      </c>
      <c r="P65" s="21">
        <f t="shared" si="54"/>
        <v>0</v>
      </c>
      <c r="Q65" s="26">
        <v>50</v>
      </c>
      <c r="R65" s="27">
        <f t="shared" si="66"/>
        <v>25</v>
      </c>
      <c r="S65" s="28">
        <f t="shared" si="56"/>
        <v>25</v>
      </c>
      <c r="T65" s="21">
        <f t="shared" si="56"/>
        <v>25</v>
      </c>
      <c r="U65" s="26">
        <v>5</v>
      </c>
      <c r="V65" s="27">
        <f t="shared" si="67"/>
        <v>2.5</v>
      </c>
      <c r="W65" s="28">
        <f t="shared" si="58"/>
        <v>2.5</v>
      </c>
      <c r="X65" s="21">
        <f t="shared" si="58"/>
        <v>2.5</v>
      </c>
      <c r="Y65" s="26">
        <v>3</v>
      </c>
      <c r="Z65" s="27">
        <f t="shared" si="68"/>
        <v>1.5</v>
      </c>
      <c r="AA65" s="28">
        <f t="shared" si="60"/>
        <v>1.5</v>
      </c>
      <c r="AB65" s="21">
        <f t="shared" si="60"/>
        <v>1.5</v>
      </c>
    </row>
    <row r="66" spans="1:28" x14ac:dyDescent="0.25">
      <c r="A66" s="19" t="str">
        <f>Specs!A66</f>
        <v>eWOODY_FUEL_STUMPS_LIGHTERED_PITCHY_DIAMETER</v>
      </c>
      <c r="B66" s="31">
        <v>0.5</v>
      </c>
      <c r="C66" s="32"/>
      <c r="D66" s="33"/>
      <c r="F66" s="27">
        <f t="shared" si="63"/>
        <v>0</v>
      </c>
      <c r="G66" s="28">
        <f t="shared" si="50"/>
        <v>0</v>
      </c>
      <c r="H66" s="21">
        <f t="shared" si="62"/>
        <v>0</v>
      </c>
      <c r="J66" s="27">
        <f t="shared" si="64"/>
        <v>0</v>
      </c>
      <c r="K66" s="28">
        <f t="shared" si="52"/>
        <v>0</v>
      </c>
      <c r="L66" s="21">
        <f t="shared" si="52"/>
        <v>0</v>
      </c>
      <c r="N66" s="27">
        <f t="shared" si="65"/>
        <v>0</v>
      </c>
      <c r="O66" s="28">
        <f t="shared" si="54"/>
        <v>0</v>
      </c>
      <c r="P66" s="21">
        <f t="shared" si="54"/>
        <v>0</v>
      </c>
      <c r="R66" s="27">
        <f t="shared" si="66"/>
        <v>0</v>
      </c>
      <c r="S66" s="28">
        <f t="shared" si="56"/>
        <v>0</v>
      </c>
      <c r="T66" s="21">
        <f t="shared" si="56"/>
        <v>0</v>
      </c>
      <c r="V66" s="27">
        <f t="shared" si="67"/>
        <v>0</v>
      </c>
      <c r="W66" s="28">
        <f t="shared" si="58"/>
        <v>0</v>
      </c>
      <c r="X66" s="21">
        <f t="shared" si="58"/>
        <v>0</v>
      </c>
      <c r="Z66" s="27">
        <f t="shared" si="68"/>
        <v>0</v>
      </c>
      <c r="AA66" s="28">
        <f t="shared" si="60"/>
        <v>0</v>
      </c>
      <c r="AB66" s="21">
        <f t="shared" si="60"/>
        <v>0</v>
      </c>
    </row>
    <row r="67" spans="1:28" x14ac:dyDescent="0.25">
      <c r="A67" s="19" t="str">
        <f>Specs!A67</f>
        <v>eWOODY_FUEL_STUMPS_LIGHTERED_PITCHY_HEIGHT</v>
      </c>
      <c r="B67" s="31">
        <v>0.5</v>
      </c>
      <c r="C67" s="32"/>
      <c r="D67" s="33"/>
      <c r="F67" s="27">
        <f t="shared" si="63"/>
        <v>0</v>
      </c>
      <c r="G67" s="28">
        <f t="shared" si="50"/>
        <v>0</v>
      </c>
      <c r="H67" s="21">
        <f t="shared" si="62"/>
        <v>0</v>
      </c>
      <c r="J67" s="27">
        <f t="shared" si="64"/>
        <v>0</v>
      </c>
      <c r="K67" s="28">
        <f t="shared" si="52"/>
        <v>0</v>
      </c>
      <c r="L67" s="21">
        <f t="shared" si="52"/>
        <v>0</v>
      </c>
      <c r="N67" s="27">
        <f t="shared" si="65"/>
        <v>0</v>
      </c>
      <c r="O67" s="28">
        <f t="shared" si="54"/>
        <v>0</v>
      </c>
      <c r="P67" s="21">
        <f t="shared" si="54"/>
        <v>0</v>
      </c>
      <c r="R67" s="27">
        <f t="shared" si="66"/>
        <v>0</v>
      </c>
      <c r="S67" s="28">
        <f t="shared" si="56"/>
        <v>0</v>
      </c>
      <c r="T67" s="21">
        <f t="shared" si="56"/>
        <v>0</v>
      </c>
      <c r="V67" s="27">
        <f t="shared" si="67"/>
        <v>0</v>
      </c>
      <c r="W67" s="28">
        <f t="shared" si="58"/>
        <v>0</v>
      </c>
      <c r="X67" s="21">
        <f t="shared" si="58"/>
        <v>0</v>
      </c>
      <c r="Z67" s="27">
        <f t="shared" si="68"/>
        <v>0</v>
      </c>
      <c r="AA67" s="28">
        <f t="shared" si="60"/>
        <v>0</v>
      </c>
      <c r="AB67" s="21">
        <f t="shared" si="60"/>
        <v>0</v>
      </c>
    </row>
    <row r="68" spans="1:28" x14ac:dyDescent="0.25">
      <c r="A68" s="19" t="str">
        <f>Specs!A68</f>
        <v>eWOODY_FUEL_STUMPS_LIGHTERED_PITCHY_STEM_DENSITY</v>
      </c>
      <c r="B68" s="31">
        <v>0.5</v>
      </c>
      <c r="C68" s="32"/>
      <c r="D68" s="33"/>
      <c r="F68" s="27">
        <f t="shared" si="63"/>
        <v>0</v>
      </c>
      <c r="G68" s="28">
        <f t="shared" si="50"/>
        <v>0</v>
      </c>
      <c r="H68" s="21">
        <f t="shared" si="62"/>
        <v>0</v>
      </c>
      <c r="J68" s="27">
        <f t="shared" si="64"/>
        <v>0</v>
      </c>
      <c r="K68" s="28">
        <f t="shared" si="52"/>
        <v>0</v>
      </c>
      <c r="L68" s="21">
        <f t="shared" si="52"/>
        <v>0</v>
      </c>
      <c r="N68" s="27">
        <f t="shared" si="65"/>
        <v>0</v>
      </c>
      <c r="O68" s="28">
        <f t="shared" si="54"/>
        <v>0</v>
      </c>
      <c r="P68" s="21">
        <f t="shared" si="54"/>
        <v>0</v>
      </c>
      <c r="R68" s="27">
        <f t="shared" si="66"/>
        <v>0</v>
      </c>
      <c r="S68" s="28">
        <f t="shared" si="56"/>
        <v>0</v>
      </c>
      <c r="T68" s="21">
        <f t="shared" si="56"/>
        <v>0</v>
      </c>
      <c r="V68" s="27">
        <f t="shared" si="67"/>
        <v>0</v>
      </c>
      <c r="W68" s="28">
        <f t="shared" si="58"/>
        <v>0</v>
      </c>
      <c r="X68" s="21">
        <f t="shared" si="58"/>
        <v>0</v>
      </c>
      <c r="Z68" s="27">
        <f t="shared" si="68"/>
        <v>0</v>
      </c>
      <c r="AA68" s="28">
        <f t="shared" si="60"/>
        <v>0</v>
      </c>
      <c r="AB68" s="21">
        <f t="shared" si="60"/>
        <v>0</v>
      </c>
    </row>
    <row r="69" spans="1:28" x14ac:dyDescent="0.25">
      <c r="A69" s="19" t="str">
        <f>Specs!A69</f>
        <v>eWOODY_FUEL_PILES_CLEAN_LOADING</v>
      </c>
      <c r="B69" s="31">
        <v>0.9</v>
      </c>
      <c r="C69" s="32"/>
      <c r="D69" s="33"/>
      <c r="E69" s="26">
        <v>7.8118999999999994E-2</v>
      </c>
      <c r="F69" s="27">
        <f t="shared" si="63"/>
        <v>7.0307099999999997E-2</v>
      </c>
      <c r="G69" s="28">
        <f t="shared" si="50"/>
        <v>7.0307099999999997E-2</v>
      </c>
      <c r="H69" s="21">
        <f t="shared" si="62"/>
        <v>7.0307099999999997E-2</v>
      </c>
      <c r="I69" s="26">
        <v>0</v>
      </c>
      <c r="J69" s="27">
        <f t="shared" si="64"/>
        <v>0</v>
      </c>
      <c r="K69" s="28">
        <f t="shared" si="52"/>
        <v>0</v>
      </c>
      <c r="L69" s="21">
        <f t="shared" si="52"/>
        <v>0</v>
      </c>
      <c r="M69" s="26">
        <v>0</v>
      </c>
      <c r="N69" s="27">
        <f t="shared" si="65"/>
        <v>0</v>
      </c>
      <c r="O69" s="28">
        <f t="shared" si="54"/>
        <v>0</v>
      </c>
      <c r="P69" s="21">
        <f t="shared" si="54"/>
        <v>0</v>
      </c>
      <c r="Q69" s="26">
        <v>8.1810999999999995E-2</v>
      </c>
      <c r="R69" s="27">
        <f t="shared" si="66"/>
        <v>7.3629899999999998E-2</v>
      </c>
      <c r="S69" s="28">
        <f t="shared" si="56"/>
        <v>7.3629899999999998E-2</v>
      </c>
      <c r="T69" s="21">
        <f t="shared" si="56"/>
        <v>7.3629899999999998E-2</v>
      </c>
      <c r="U69" s="26">
        <v>0.13589300000000001</v>
      </c>
      <c r="V69" s="27">
        <f t="shared" si="67"/>
        <v>0.12230370000000002</v>
      </c>
      <c r="W69" s="28">
        <f t="shared" si="58"/>
        <v>0.12230370000000002</v>
      </c>
      <c r="X69" s="21">
        <f t="shared" si="58"/>
        <v>0.12230370000000002</v>
      </c>
      <c r="Y69" s="26">
        <v>0</v>
      </c>
      <c r="Z69" s="27">
        <f t="shared" si="68"/>
        <v>0</v>
      </c>
      <c r="AA69" s="28">
        <f t="shared" si="60"/>
        <v>0</v>
      </c>
      <c r="AB69" s="21">
        <f t="shared" si="60"/>
        <v>0</v>
      </c>
    </row>
    <row r="70" spans="1:28" ht="16.5" customHeight="1" x14ac:dyDescent="0.25">
      <c r="A70" s="19" t="str">
        <f>Specs!A70</f>
        <v>eWOODY_FUEL_PILES_DIRTY_LOADING</v>
      </c>
      <c r="B70" s="31">
        <v>0.9</v>
      </c>
      <c r="C70" s="32"/>
      <c r="D70" s="33"/>
      <c r="E70" s="26">
        <v>0</v>
      </c>
      <c r="F70" s="27">
        <f t="shared" si="63"/>
        <v>0</v>
      </c>
      <c r="G70" s="28">
        <f t="shared" si="50"/>
        <v>0</v>
      </c>
      <c r="H70" s="21">
        <f t="shared" si="62"/>
        <v>0</v>
      </c>
      <c r="I70" s="26">
        <v>0</v>
      </c>
      <c r="J70" s="27">
        <f t="shared" si="64"/>
        <v>0</v>
      </c>
      <c r="K70" s="28">
        <f t="shared" si="52"/>
        <v>0</v>
      </c>
      <c r="L70" s="21">
        <f t="shared" si="52"/>
        <v>0</v>
      </c>
      <c r="M70" s="26">
        <v>0</v>
      </c>
      <c r="N70" s="27">
        <f t="shared" si="65"/>
        <v>0</v>
      </c>
      <c r="O70" s="28">
        <f t="shared" si="54"/>
        <v>0</v>
      </c>
      <c r="P70" s="21">
        <f t="shared" si="54"/>
        <v>0</v>
      </c>
      <c r="Q70" s="26">
        <v>0</v>
      </c>
      <c r="R70" s="27">
        <f t="shared" si="66"/>
        <v>0</v>
      </c>
      <c r="S70" s="28">
        <f t="shared" si="56"/>
        <v>0</v>
      </c>
      <c r="T70" s="21">
        <f t="shared" si="56"/>
        <v>0</v>
      </c>
      <c r="U70" s="26">
        <v>0</v>
      </c>
      <c r="V70" s="27">
        <f t="shared" si="67"/>
        <v>0</v>
      </c>
      <c r="W70" s="28">
        <f t="shared" si="58"/>
        <v>0</v>
      </c>
      <c r="X70" s="21">
        <f t="shared" si="58"/>
        <v>0</v>
      </c>
      <c r="Y70" s="26">
        <v>0</v>
      </c>
      <c r="Z70" s="27">
        <f t="shared" si="68"/>
        <v>0</v>
      </c>
      <c r="AA70" s="28">
        <f t="shared" si="60"/>
        <v>0</v>
      </c>
      <c r="AB70" s="21">
        <f t="shared" si="60"/>
        <v>0</v>
      </c>
    </row>
    <row r="71" spans="1:28" x14ac:dyDescent="0.25">
      <c r="A71" s="19" t="str">
        <f>Specs!A71</f>
        <v>eWOODY_FUEL_PILES_VERYDIRTY_LOADING</v>
      </c>
      <c r="B71" s="31">
        <v>0.9</v>
      </c>
      <c r="C71" s="32"/>
      <c r="D71" s="33"/>
      <c r="E71" s="26">
        <v>0</v>
      </c>
      <c r="F71" s="27">
        <f t="shared" si="63"/>
        <v>0</v>
      </c>
      <c r="G71" s="28">
        <f t="shared" si="50"/>
        <v>0</v>
      </c>
      <c r="H71" s="21">
        <f t="shared" si="62"/>
        <v>0</v>
      </c>
      <c r="I71" s="26">
        <v>0</v>
      </c>
      <c r="J71" s="27">
        <f t="shared" si="64"/>
        <v>0</v>
      </c>
      <c r="K71" s="28">
        <f t="shared" si="52"/>
        <v>0</v>
      </c>
      <c r="L71" s="21">
        <f t="shared" si="52"/>
        <v>0</v>
      </c>
      <c r="M71" s="26">
        <v>0</v>
      </c>
      <c r="N71" s="27">
        <f t="shared" si="65"/>
        <v>0</v>
      </c>
      <c r="O71" s="28">
        <f t="shared" si="54"/>
        <v>0</v>
      </c>
      <c r="P71" s="21">
        <f t="shared" si="54"/>
        <v>0</v>
      </c>
      <c r="Q71" s="26">
        <v>0</v>
      </c>
      <c r="R71" s="27">
        <f t="shared" si="66"/>
        <v>0</v>
      </c>
      <c r="S71" s="28">
        <f t="shared" si="56"/>
        <v>0</v>
      </c>
      <c r="T71" s="21">
        <f t="shared" si="56"/>
        <v>0</v>
      </c>
      <c r="U71" s="26">
        <v>0</v>
      </c>
      <c r="V71" s="27">
        <f t="shared" si="67"/>
        <v>0</v>
      </c>
      <c r="W71" s="28">
        <f t="shared" si="58"/>
        <v>0</v>
      </c>
      <c r="X71" s="21">
        <f t="shared" si="58"/>
        <v>0</v>
      </c>
      <c r="Y71" s="26">
        <v>0</v>
      </c>
      <c r="Z71" s="27">
        <f t="shared" si="68"/>
        <v>0</v>
      </c>
      <c r="AA71" s="28">
        <f t="shared" si="60"/>
        <v>0</v>
      </c>
      <c r="AB71" s="21">
        <f t="shared" si="60"/>
        <v>0</v>
      </c>
    </row>
    <row r="72" spans="1:28" x14ac:dyDescent="0.25">
      <c r="A72" s="19" t="str">
        <f>Specs!A72</f>
        <v>eLITTER_LITTER_TYPE_BROADLEAF_DECIDUOUS_RELATIVE_COVER</v>
      </c>
      <c r="B72" s="31"/>
      <c r="C72" s="32"/>
      <c r="D72" s="33"/>
      <c r="F72" s="27">
        <f t="shared" ref="F72:F78" si="69">E72</f>
        <v>0</v>
      </c>
      <c r="G72" s="28">
        <f t="shared" si="50"/>
        <v>0</v>
      </c>
      <c r="H72" s="21">
        <f t="shared" si="62"/>
        <v>0</v>
      </c>
      <c r="J72" s="27">
        <f t="shared" ref="J72:J78" si="70">I72</f>
        <v>0</v>
      </c>
      <c r="K72" s="28">
        <f t="shared" si="52"/>
        <v>0</v>
      </c>
      <c r="L72" s="21">
        <f t="shared" si="52"/>
        <v>0</v>
      </c>
      <c r="N72" s="27">
        <f t="shared" ref="N72:N78" si="71">M72</f>
        <v>0</v>
      </c>
      <c r="O72" s="28">
        <f t="shared" si="54"/>
        <v>0</v>
      </c>
      <c r="P72" s="21">
        <f t="shared" si="54"/>
        <v>0</v>
      </c>
      <c r="R72" s="27">
        <f t="shared" ref="R72:R78" si="72">Q72</f>
        <v>0</v>
      </c>
      <c r="S72" s="28">
        <f t="shared" si="56"/>
        <v>0</v>
      </c>
      <c r="T72" s="21">
        <f t="shared" si="56"/>
        <v>0</v>
      </c>
      <c r="U72" s="26">
        <v>90</v>
      </c>
      <c r="V72" s="27">
        <f t="shared" ref="V72:V78" si="73">U72</f>
        <v>90</v>
      </c>
      <c r="W72" s="28">
        <f t="shared" si="58"/>
        <v>90</v>
      </c>
      <c r="X72" s="21">
        <f t="shared" si="58"/>
        <v>90</v>
      </c>
      <c r="Z72" s="27">
        <f t="shared" ref="Z72:Z78" si="74">Y72</f>
        <v>0</v>
      </c>
      <c r="AA72" s="28">
        <f t="shared" si="60"/>
        <v>0</v>
      </c>
      <c r="AB72" s="21">
        <f t="shared" si="60"/>
        <v>0</v>
      </c>
    </row>
    <row r="73" spans="1:28" x14ac:dyDescent="0.25">
      <c r="A73" s="19" t="str">
        <f>Specs!A73</f>
        <v>eLITTER_LITTER_TYPE_BROADLEAF_EVERGREEN_RELATIVE_COVER</v>
      </c>
      <c r="B73" s="31"/>
      <c r="C73" s="32"/>
      <c r="D73" s="33"/>
      <c r="F73" s="27">
        <f t="shared" si="69"/>
        <v>0</v>
      </c>
      <c r="G73" s="28">
        <f t="shared" si="50"/>
        <v>0</v>
      </c>
      <c r="H73" s="21">
        <f t="shared" si="62"/>
        <v>0</v>
      </c>
      <c r="I73" s="26">
        <v>100</v>
      </c>
      <c r="J73" s="27">
        <f t="shared" si="70"/>
        <v>100</v>
      </c>
      <c r="K73" s="28">
        <f t="shared" si="52"/>
        <v>100</v>
      </c>
      <c r="L73" s="21">
        <f t="shared" si="52"/>
        <v>100</v>
      </c>
      <c r="N73" s="27">
        <f t="shared" si="71"/>
        <v>0</v>
      </c>
      <c r="O73" s="28">
        <f t="shared" si="54"/>
        <v>0</v>
      </c>
      <c r="P73" s="21">
        <f t="shared" si="54"/>
        <v>0</v>
      </c>
      <c r="R73" s="27">
        <f t="shared" si="72"/>
        <v>0</v>
      </c>
      <c r="S73" s="28">
        <f t="shared" si="56"/>
        <v>0</v>
      </c>
      <c r="T73" s="21">
        <f t="shared" si="56"/>
        <v>0</v>
      </c>
      <c r="V73" s="27">
        <f t="shared" si="73"/>
        <v>0</v>
      </c>
      <c r="W73" s="28">
        <f t="shared" si="58"/>
        <v>0</v>
      </c>
      <c r="X73" s="21">
        <f t="shared" si="58"/>
        <v>0</v>
      </c>
      <c r="Z73" s="27">
        <f t="shared" si="74"/>
        <v>0</v>
      </c>
      <c r="AA73" s="28">
        <f t="shared" si="60"/>
        <v>0</v>
      </c>
      <c r="AB73" s="21">
        <f t="shared" si="60"/>
        <v>0</v>
      </c>
    </row>
    <row r="74" spans="1:28" x14ac:dyDescent="0.25">
      <c r="A74" s="19" t="str">
        <f>Specs!A74</f>
        <v>eLITTER_LITTER_TYPE_GRASS_RELATIVE_COVER</v>
      </c>
      <c r="B74" s="31"/>
      <c r="C74" s="32"/>
      <c r="D74" s="33"/>
      <c r="F74" s="27">
        <f t="shared" si="69"/>
        <v>0</v>
      </c>
      <c r="G74" s="28">
        <f t="shared" si="50"/>
        <v>0</v>
      </c>
      <c r="H74" s="21">
        <f t="shared" si="62"/>
        <v>0</v>
      </c>
      <c r="J74" s="27">
        <f t="shared" si="70"/>
        <v>0</v>
      </c>
      <c r="K74" s="28">
        <f t="shared" si="52"/>
        <v>0</v>
      </c>
      <c r="L74" s="21">
        <f t="shared" si="52"/>
        <v>0</v>
      </c>
      <c r="M74" s="26">
        <v>100</v>
      </c>
      <c r="N74" s="27">
        <f t="shared" si="71"/>
        <v>100</v>
      </c>
      <c r="O74" s="28">
        <f t="shared" si="54"/>
        <v>100</v>
      </c>
      <c r="P74" s="21">
        <f t="shared" si="54"/>
        <v>100</v>
      </c>
      <c r="R74" s="27">
        <f t="shared" si="72"/>
        <v>0</v>
      </c>
      <c r="S74" s="28">
        <f t="shared" si="56"/>
        <v>0</v>
      </c>
      <c r="T74" s="21">
        <f t="shared" si="56"/>
        <v>0</v>
      </c>
      <c r="V74" s="27">
        <f t="shared" si="73"/>
        <v>0</v>
      </c>
      <c r="W74" s="28">
        <f t="shared" si="58"/>
        <v>0</v>
      </c>
      <c r="X74" s="21">
        <f t="shared" si="58"/>
        <v>0</v>
      </c>
      <c r="Z74" s="27">
        <f t="shared" si="74"/>
        <v>0</v>
      </c>
      <c r="AA74" s="28">
        <f t="shared" si="60"/>
        <v>0</v>
      </c>
      <c r="AB74" s="21">
        <f t="shared" si="60"/>
        <v>0</v>
      </c>
    </row>
    <row r="75" spans="1:28" x14ac:dyDescent="0.25">
      <c r="A75" s="19" t="str">
        <f>Specs!A75</f>
        <v>eLITTER_LITTER_TYPE_LONG_NEEDLE_PINE_RELATIVE_COVER</v>
      </c>
      <c r="B75" s="31"/>
      <c r="C75" s="32"/>
      <c r="D75" s="33"/>
      <c r="E75" s="29">
        <v>50</v>
      </c>
      <c r="F75" s="27">
        <f t="shared" si="69"/>
        <v>50</v>
      </c>
      <c r="G75" s="28">
        <f t="shared" si="50"/>
        <v>50</v>
      </c>
      <c r="H75" s="21">
        <f t="shared" si="62"/>
        <v>50</v>
      </c>
      <c r="J75" s="27">
        <f t="shared" si="70"/>
        <v>0</v>
      </c>
      <c r="K75" s="28">
        <f t="shared" si="52"/>
        <v>0</v>
      </c>
      <c r="L75" s="21">
        <f t="shared" si="52"/>
        <v>0</v>
      </c>
      <c r="N75" s="27">
        <f t="shared" si="71"/>
        <v>0</v>
      </c>
      <c r="O75" s="28">
        <f t="shared" si="54"/>
        <v>0</v>
      </c>
      <c r="P75" s="21">
        <f t="shared" si="54"/>
        <v>0</v>
      </c>
      <c r="R75" s="27">
        <f t="shared" si="72"/>
        <v>0</v>
      </c>
      <c r="S75" s="28">
        <f t="shared" si="56"/>
        <v>0</v>
      </c>
      <c r="T75" s="21">
        <f t="shared" si="56"/>
        <v>0</v>
      </c>
      <c r="U75" s="26">
        <v>10</v>
      </c>
      <c r="V75" s="27">
        <f t="shared" si="73"/>
        <v>10</v>
      </c>
      <c r="W75" s="28">
        <f t="shared" si="58"/>
        <v>10</v>
      </c>
      <c r="X75" s="21">
        <f t="shared" si="58"/>
        <v>10</v>
      </c>
      <c r="Y75" s="26">
        <v>40</v>
      </c>
      <c r="Z75" s="27">
        <f t="shared" si="74"/>
        <v>40</v>
      </c>
      <c r="AA75" s="28">
        <f t="shared" si="60"/>
        <v>40</v>
      </c>
      <c r="AB75" s="21">
        <f t="shared" si="60"/>
        <v>40</v>
      </c>
    </row>
    <row r="76" spans="1:28" x14ac:dyDescent="0.25">
      <c r="A76" s="19" t="str">
        <f>Specs!A76</f>
        <v>eLITTER_LITTER_TYPE_OTHER_CONIFER_RELATIVE_COVER</v>
      </c>
      <c r="B76" s="31"/>
      <c r="C76" s="32"/>
      <c r="D76" s="33"/>
      <c r="E76" s="29">
        <v>50</v>
      </c>
      <c r="F76" s="27">
        <f t="shared" si="69"/>
        <v>50</v>
      </c>
      <c r="G76" s="28">
        <f t="shared" si="50"/>
        <v>50</v>
      </c>
      <c r="H76" s="21">
        <f t="shared" si="62"/>
        <v>50</v>
      </c>
      <c r="J76" s="27">
        <f t="shared" si="70"/>
        <v>0</v>
      </c>
      <c r="K76" s="28">
        <f t="shared" si="52"/>
        <v>0</v>
      </c>
      <c r="L76" s="21">
        <f t="shared" si="52"/>
        <v>0</v>
      </c>
      <c r="N76" s="27">
        <f t="shared" si="71"/>
        <v>0</v>
      </c>
      <c r="O76" s="28">
        <f t="shared" si="54"/>
        <v>0</v>
      </c>
      <c r="P76" s="21">
        <f t="shared" si="54"/>
        <v>0</v>
      </c>
      <c r="Q76" s="26">
        <v>100</v>
      </c>
      <c r="R76" s="27">
        <f t="shared" si="72"/>
        <v>100</v>
      </c>
      <c r="S76" s="28">
        <f t="shared" si="56"/>
        <v>100</v>
      </c>
      <c r="T76" s="21">
        <f t="shared" si="56"/>
        <v>100</v>
      </c>
      <c r="V76" s="27">
        <f t="shared" si="73"/>
        <v>0</v>
      </c>
      <c r="W76" s="28">
        <f t="shared" si="58"/>
        <v>0</v>
      </c>
      <c r="X76" s="21">
        <f t="shared" si="58"/>
        <v>0</v>
      </c>
      <c r="Z76" s="27">
        <f t="shared" si="74"/>
        <v>0</v>
      </c>
      <c r="AA76" s="28">
        <f t="shared" si="60"/>
        <v>0</v>
      </c>
      <c r="AB76" s="21">
        <f t="shared" si="60"/>
        <v>0</v>
      </c>
    </row>
    <row r="77" spans="1:28" x14ac:dyDescent="0.25">
      <c r="A77" s="19" t="str">
        <f>Specs!A77</f>
        <v>eLITTER_LITTER_TYPE_PALM_FROND_RELATIVE_COVER</v>
      </c>
      <c r="B77" s="31"/>
      <c r="C77" s="32"/>
      <c r="D77" s="33"/>
      <c r="F77" s="27">
        <f t="shared" si="69"/>
        <v>0</v>
      </c>
      <c r="G77" s="28">
        <f t="shared" si="50"/>
        <v>0</v>
      </c>
      <c r="H77" s="21">
        <f t="shared" si="62"/>
        <v>0</v>
      </c>
      <c r="J77" s="27">
        <f t="shared" si="70"/>
        <v>0</v>
      </c>
      <c r="K77" s="28">
        <f t="shared" si="52"/>
        <v>0</v>
      </c>
      <c r="L77" s="21">
        <f t="shared" si="52"/>
        <v>0</v>
      </c>
      <c r="N77" s="27">
        <f t="shared" si="71"/>
        <v>0</v>
      </c>
      <c r="O77" s="28">
        <f t="shared" si="54"/>
        <v>0</v>
      </c>
      <c r="P77" s="21">
        <f t="shared" si="54"/>
        <v>0</v>
      </c>
      <c r="R77" s="27">
        <f t="shared" si="72"/>
        <v>0</v>
      </c>
      <c r="S77" s="28">
        <f t="shared" si="56"/>
        <v>0</v>
      </c>
      <c r="T77" s="21">
        <f t="shared" si="56"/>
        <v>0</v>
      </c>
      <c r="V77" s="27">
        <f t="shared" si="73"/>
        <v>0</v>
      </c>
      <c r="W77" s="28">
        <f t="shared" si="58"/>
        <v>0</v>
      </c>
      <c r="X77" s="21">
        <f t="shared" si="58"/>
        <v>0</v>
      </c>
      <c r="Y77" s="26">
        <v>60</v>
      </c>
      <c r="Z77" s="27">
        <f t="shared" si="74"/>
        <v>60</v>
      </c>
      <c r="AA77" s="28">
        <f t="shared" si="60"/>
        <v>60</v>
      </c>
      <c r="AB77" s="21">
        <f t="shared" si="60"/>
        <v>60</v>
      </c>
    </row>
    <row r="78" spans="1:28" x14ac:dyDescent="0.25">
      <c r="A78" s="19" t="str">
        <f>Specs!A78</f>
        <v>eLITTER_LITTER_TYPE_SHORT_NEEDLE_PINE_RELATIVE_COVER</v>
      </c>
      <c r="B78" s="31"/>
      <c r="C78" s="32"/>
      <c r="D78" s="33"/>
      <c r="F78" s="27">
        <f t="shared" si="69"/>
        <v>0</v>
      </c>
      <c r="G78" s="28">
        <f t="shared" si="50"/>
        <v>0</v>
      </c>
      <c r="H78" s="21">
        <f t="shared" si="62"/>
        <v>0</v>
      </c>
      <c r="J78" s="27">
        <f t="shared" si="70"/>
        <v>0</v>
      </c>
      <c r="K78" s="28">
        <f t="shared" si="52"/>
        <v>0</v>
      </c>
      <c r="L78" s="21">
        <f t="shared" si="52"/>
        <v>0</v>
      </c>
      <c r="N78" s="27">
        <f t="shared" si="71"/>
        <v>0</v>
      </c>
      <c r="O78" s="28">
        <f t="shared" si="54"/>
        <v>0</v>
      </c>
      <c r="P78" s="21">
        <f t="shared" si="54"/>
        <v>0</v>
      </c>
      <c r="R78" s="27">
        <f t="shared" si="72"/>
        <v>0</v>
      </c>
      <c r="S78" s="28">
        <f t="shared" si="56"/>
        <v>0</v>
      </c>
      <c r="T78" s="21">
        <f t="shared" si="56"/>
        <v>0</v>
      </c>
      <c r="V78" s="27">
        <f t="shared" si="73"/>
        <v>0</v>
      </c>
      <c r="W78" s="28">
        <f t="shared" si="58"/>
        <v>0</v>
      </c>
      <c r="X78" s="21">
        <f t="shared" si="58"/>
        <v>0</v>
      </c>
      <c r="Z78" s="27">
        <f t="shared" si="74"/>
        <v>0</v>
      </c>
      <c r="AA78" s="28">
        <f t="shared" si="60"/>
        <v>0</v>
      </c>
      <c r="AB78" s="21">
        <f t="shared" si="60"/>
        <v>0</v>
      </c>
    </row>
    <row r="79" spans="1:28" x14ac:dyDescent="0.25">
      <c r="A79" s="19" t="str">
        <f>Specs!A79</f>
        <v>eMOSS_LICHEN_LITTER_GROUND_LICHEN_DEPTH</v>
      </c>
      <c r="B79" s="31">
        <v>0.05</v>
      </c>
      <c r="C79" s="36">
        <f t="shared" ref="C79:C84" si="75">(1/0.05) * 0.5</f>
        <v>10</v>
      </c>
      <c r="D79" s="33">
        <f t="shared" ref="D79:D84" si="76">(1/0.05) * 0.75</f>
        <v>15</v>
      </c>
      <c r="F79" s="27">
        <f t="shared" ref="F79:F94" si="77">$B79*E79</f>
        <v>0</v>
      </c>
      <c r="G79" s="28">
        <f t="shared" ref="G79:G84" si="78">$C79*F79</f>
        <v>0</v>
      </c>
      <c r="H79" s="35">
        <f t="shared" ref="H79:H84" si="79">$D79*G79</f>
        <v>0</v>
      </c>
      <c r="J79" s="27">
        <f t="shared" ref="J79:J94" si="80">$B79*I79</f>
        <v>0</v>
      </c>
      <c r="K79" s="28">
        <f t="shared" ref="K79:K84" si="81">$C79*J79</f>
        <v>0</v>
      </c>
      <c r="L79" s="35">
        <f t="shared" ref="L79:L84" si="82">$D79*K79</f>
        <v>0</v>
      </c>
      <c r="N79" s="27">
        <f t="shared" ref="N79:N94" si="83">$B79*M79</f>
        <v>0</v>
      </c>
      <c r="O79" s="28">
        <f t="shared" ref="O79:O84" si="84">$C79*N79</f>
        <v>0</v>
      </c>
      <c r="P79" s="35">
        <f t="shared" ref="P79:P84" si="85">$D79*O79</f>
        <v>0</v>
      </c>
      <c r="Q79" s="26">
        <v>2</v>
      </c>
      <c r="R79" s="27">
        <f t="shared" ref="R79:R94" si="86">$B79*Q79</f>
        <v>0.1</v>
      </c>
      <c r="S79" s="28">
        <f t="shared" ref="S79:S84" si="87">$C79*R79</f>
        <v>1</v>
      </c>
      <c r="T79" s="35">
        <f t="shared" ref="T79:T84" si="88">$D79*S79</f>
        <v>15</v>
      </c>
      <c r="V79" s="27">
        <f t="shared" ref="V79:V94" si="89">$B79*U79</f>
        <v>0</v>
      </c>
      <c r="W79" s="28">
        <f t="shared" ref="W79:W84" si="90">$C79*V79</f>
        <v>0</v>
      </c>
      <c r="X79" s="35">
        <f t="shared" ref="X79:X84" si="91">$D79*W79</f>
        <v>0</v>
      </c>
      <c r="Z79" s="27">
        <f t="shared" ref="Z79:Z94" si="92">$B79*Y79</f>
        <v>0</v>
      </c>
      <c r="AA79" s="28">
        <f t="shared" ref="AA79:AA84" si="93">$C79*Z79</f>
        <v>0</v>
      </c>
      <c r="AB79" s="35">
        <f t="shared" ref="AB79:AB84" si="94">$D79*AA79</f>
        <v>0</v>
      </c>
    </row>
    <row r="80" spans="1:28" x14ac:dyDescent="0.25">
      <c r="A80" s="19" t="str">
        <f>Specs!A80</f>
        <v>eMOSS_LICHEN_LITTER_GROUND_LICHEN_PERCENT_COVER</v>
      </c>
      <c r="B80" s="31">
        <v>0.05</v>
      </c>
      <c r="C80" s="36">
        <f t="shared" si="75"/>
        <v>10</v>
      </c>
      <c r="D80" s="33">
        <f t="shared" si="76"/>
        <v>15</v>
      </c>
      <c r="F80" s="27">
        <f t="shared" si="77"/>
        <v>0</v>
      </c>
      <c r="G80" s="28">
        <f t="shared" si="78"/>
        <v>0</v>
      </c>
      <c r="H80" s="35">
        <f t="shared" si="79"/>
        <v>0</v>
      </c>
      <c r="J80" s="27">
        <f t="shared" si="80"/>
        <v>0</v>
      </c>
      <c r="K80" s="28">
        <f t="shared" si="81"/>
        <v>0</v>
      </c>
      <c r="L80" s="35">
        <f t="shared" si="82"/>
        <v>0</v>
      </c>
      <c r="N80" s="27">
        <f t="shared" si="83"/>
        <v>0</v>
      </c>
      <c r="O80" s="28">
        <f t="shared" si="84"/>
        <v>0</v>
      </c>
      <c r="P80" s="35">
        <f t="shared" si="85"/>
        <v>0</v>
      </c>
      <c r="Q80" s="26">
        <v>5</v>
      </c>
      <c r="R80" s="27">
        <f t="shared" si="86"/>
        <v>0.25</v>
      </c>
      <c r="S80" s="28">
        <f t="shared" si="87"/>
        <v>2.5</v>
      </c>
      <c r="T80" s="35">
        <f t="shared" si="88"/>
        <v>37.5</v>
      </c>
      <c r="V80" s="27">
        <f t="shared" si="89"/>
        <v>0</v>
      </c>
      <c r="W80" s="28">
        <f t="shared" si="90"/>
        <v>0</v>
      </c>
      <c r="X80" s="35">
        <f t="shared" si="91"/>
        <v>0</v>
      </c>
      <c r="Z80" s="27">
        <f t="shared" si="92"/>
        <v>0</v>
      </c>
      <c r="AA80" s="28">
        <f t="shared" si="93"/>
        <v>0</v>
      </c>
      <c r="AB80" s="35">
        <f t="shared" si="94"/>
        <v>0</v>
      </c>
    </row>
    <row r="81" spans="1:28" x14ac:dyDescent="0.25">
      <c r="A81" s="19" t="str">
        <f>Specs!A81</f>
        <v>eMOSS_LICHEN_LITTER_LITTER_DEPTH</v>
      </c>
      <c r="B81" s="31">
        <v>0.05</v>
      </c>
      <c r="C81" s="36">
        <f t="shared" si="75"/>
        <v>10</v>
      </c>
      <c r="D81" s="33">
        <f t="shared" si="76"/>
        <v>15</v>
      </c>
      <c r="E81" s="26">
        <v>0.2</v>
      </c>
      <c r="F81" s="27">
        <f t="shared" si="77"/>
        <v>1.0000000000000002E-2</v>
      </c>
      <c r="G81" s="28">
        <f t="shared" si="78"/>
        <v>0.10000000000000002</v>
      </c>
      <c r="H81" s="35">
        <f t="shared" si="79"/>
        <v>1.5000000000000002</v>
      </c>
      <c r="I81" s="26">
        <v>1</v>
      </c>
      <c r="J81" s="27">
        <f t="shared" si="80"/>
        <v>0.05</v>
      </c>
      <c r="K81" s="28">
        <f t="shared" si="81"/>
        <v>0.5</v>
      </c>
      <c r="L81" s="35">
        <f t="shared" si="82"/>
        <v>7.5</v>
      </c>
      <c r="M81" s="26">
        <v>2.5</v>
      </c>
      <c r="N81" s="27">
        <f t="shared" si="83"/>
        <v>0.125</v>
      </c>
      <c r="O81" s="28">
        <f t="shared" si="84"/>
        <v>1.25</v>
      </c>
      <c r="P81" s="35">
        <f t="shared" si="85"/>
        <v>18.75</v>
      </c>
      <c r="Q81" s="26">
        <v>1</v>
      </c>
      <c r="R81" s="27">
        <f t="shared" si="86"/>
        <v>0.05</v>
      </c>
      <c r="S81" s="28">
        <f t="shared" si="87"/>
        <v>0.5</v>
      </c>
      <c r="T81" s="35">
        <f t="shared" si="88"/>
        <v>7.5</v>
      </c>
      <c r="U81" s="26">
        <v>1.5</v>
      </c>
      <c r="V81" s="27">
        <f t="shared" si="89"/>
        <v>7.5000000000000011E-2</v>
      </c>
      <c r="W81" s="28">
        <f t="shared" si="90"/>
        <v>0.75000000000000011</v>
      </c>
      <c r="X81" s="35">
        <f t="shared" si="91"/>
        <v>11.250000000000002</v>
      </c>
      <c r="Y81" s="26">
        <v>2</v>
      </c>
      <c r="Z81" s="27">
        <f t="shared" si="92"/>
        <v>0.1</v>
      </c>
      <c r="AA81" s="28">
        <f t="shared" si="93"/>
        <v>1</v>
      </c>
      <c r="AB81" s="35">
        <f t="shared" si="94"/>
        <v>15</v>
      </c>
    </row>
    <row r="82" spans="1:28" x14ac:dyDescent="0.25">
      <c r="A82" s="19" t="str">
        <f>Specs!A82</f>
        <v>eMOSS_LICHEN_LITTER_LITTER_PERCENT_COVER</v>
      </c>
      <c r="B82" s="31">
        <v>0.05</v>
      </c>
      <c r="C82" s="36">
        <f t="shared" si="75"/>
        <v>10</v>
      </c>
      <c r="D82" s="33">
        <f t="shared" si="76"/>
        <v>15</v>
      </c>
      <c r="E82" s="26">
        <v>70</v>
      </c>
      <c r="F82" s="27">
        <f t="shared" si="77"/>
        <v>3.5</v>
      </c>
      <c r="G82" s="28">
        <f t="shared" si="78"/>
        <v>35</v>
      </c>
      <c r="H82" s="35">
        <f t="shared" si="79"/>
        <v>525</v>
      </c>
      <c r="I82" s="26">
        <v>60</v>
      </c>
      <c r="J82" s="27">
        <f t="shared" si="80"/>
        <v>3</v>
      </c>
      <c r="K82" s="28">
        <f t="shared" si="81"/>
        <v>30</v>
      </c>
      <c r="L82" s="35">
        <f t="shared" si="82"/>
        <v>450</v>
      </c>
      <c r="M82" s="26">
        <v>5</v>
      </c>
      <c r="N82" s="27">
        <f t="shared" si="83"/>
        <v>0.25</v>
      </c>
      <c r="O82" s="28">
        <f t="shared" si="84"/>
        <v>2.5</v>
      </c>
      <c r="P82" s="35">
        <f t="shared" si="85"/>
        <v>37.5</v>
      </c>
      <c r="Q82" s="26">
        <v>15</v>
      </c>
      <c r="R82" s="27">
        <f t="shared" si="86"/>
        <v>0.75</v>
      </c>
      <c r="S82" s="28">
        <f t="shared" si="87"/>
        <v>7.5</v>
      </c>
      <c r="T82" s="35">
        <f t="shared" si="88"/>
        <v>112.5</v>
      </c>
      <c r="U82" s="26">
        <v>90</v>
      </c>
      <c r="V82" s="27">
        <f t="shared" si="89"/>
        <v>4.5</v>
      </c>
      <c r="W82" s="28">
        <f t="shared" si="90"/>
        <v>45</v>
      </c>
      <c r="X82" s="35">
        <f t="shared" si="91"/>
        <v>675</v>
      </c>
      <c r="Y82" s="26">
        <v>70</v>
      </c>
      <c r="Z82" s="27">
        <f t="shared" si="92"/>
        <v>3.5</v>
      </c>
      <c r="AA82" s="28">
        <f t="shared" si="93"/>
        <v>35</v>
      </c>
      <c r="AB82" s="35">
        <f t="shared" si="94"/>
        <v>525</v>
      </c>
    </row>
    <row r="83" spans="1:28" x14ac:dyDescent="0.25">
      <c r="A83" s="19" t="str">
        <f>Specs!A83</f>
        <v>eMOSS_LICHEN_LITTER_MOSS_DEPTH</v>
      </c>
      <c r="B83" s="31">
        <v>0.05</v>
      </c>
      <c r="C83" s="36">
        <f t="shared" si="75"/>
        <v>10</v>
      </c>
      <c r="D83" s="33">
        <f t="shared" si="76"/>
        <v>15</v>
      </c>
      <c r="F83" s="27">
        <f t="shared" si="77"/>
        <v>0</v>
      </c>
      <c r="G83" s="28">
        <f t="shared" si="78"/>
        <v>0</v>
      </c>
      <c r="H83" s="35">
        <f t="shared" si="79"/>
        <v>0</v>
      </c>
      <c r="J83" s="27">
        <f t="shared" si="80"/>
        <v>0</v>
      </c>
      <c r="K83" s="28">
        <f t="shared" si="81"/>
        <v>0</v>
      </c>
      <c r="L83" s="35">
        <f t="shared" si="82"/>
        <v>0</v>
      </c>
      <c r="N83" s="27">
        <f t="shared" si="83"/>
        <v>0</v>
      </c>
      <c r="O83" s="28">
        <f t="shared" si="84"/>
        <v>0</v>
      </c>
      <c r="P83" s="35">
        <f t="shared" si="85"/>
        <v>0</v>
      </c>
      <c r="Q83" s="26">
        <v>2.5</v>
      </c>
      <c r="R83" s="27">
        <f t="shared" si="86"/>
        <v>0.125</v>
      </c>
      <c r="S83" s="28">
        <f t="shared" si="87"/>
        <v>1.25</v>
      </c>
      <c r="T83" s="35">
        <f t="shared" si="88"/>
        <v>18.75</v>
      </c>
      <c r="U83" s="26">
        <v>1</v>
      </c>
      <c r="V83" s="27">
        <f t="shared" si="89"/>
        <v>0.05</v>
      </c>
      <c r="W83" s="28">
        <f t="shared" si="90"/>
        <v>0.5</v>
      </c>
      <c r="X83" s="35">
        <f t="shared" si="91"/>
        <v>7.5</v>
      </c>
      <c r="Z83" s="27">
        <f t="shared" si="92"/>
        <v>0</v>
      </c>
      <c r="AA83" s="28">
        <f t="shared" si="93"/>
        <v>0</v>
      </c>
      <c r="AB83" s="35">
        <f t="shared" si="94"/>
        <v>0</v>
      </c>
    </row>
    <row r="84" spans="1:28" x14ac:dyDescent="0.25">
      <c r="A84" s="19" t="str">
        <f>Specs!A84</f>
        <v>eMOSS_LICHEN_LITTER_MOSS_PERCENT_COVER</v>
      </c>
      <c r="B84" s="31">
        <v>0.05</v>
      </c>
      <c r="C84" s="36">
        <f t="shared" si="75"/>
        <v>10</v>
      </c>
      <c r="D84" s="33">
        <f t="shared" si="76"/>
        <v>15</v>
      </c>
      <c r="F84" s="27">
        <f t="shared" si="77"/>
        <v>0</v>
      </c>
      <c r="G84" s="28">
        <f t="shared" si="78"/>
        <v>0</v>
      </c>
      <c r="H84" s="35">
        <f t="shared" si="79"/>
        <v>0</v>
      </c>
      <c r="J84" s="27">
        <f t="shared" si="80"/>
        <v>0</v>
      </c>
      <c r="K84" s="28">
        <f t="shared" si="81"/>
        <v>0</v>
      </c>
      <c r="L84" s="35">
        <f t="shared" si="82"/>
        <v>0</v>
      </c>
      <c r="N84" s="27">
        <f t="shared" si="83"/>
        <v>0</v>
      </c>
      <c r="O84" s="28">
        <f t="shared" si="84"/>
        <v>0</v>
      </c>
      <c r="P84" s="35">
        <f t="shared" si="85"/>
        <v>0</v>
      </c>
      <c r="Q84" s="26">
        <v>80</v>
      </c>
      <c r="R84" s="27">
        <f t="shared" si="86"/>
        <v>4</v>
      </c>
      <c r="S84" s="28">
        <f t="shared" si="87"/>
        <v>40</v>
      </c>
      <c r="T84" s="35">
        <f t="shared" si="88"/>
        <v>600</v>
      </c>
      <c r="U84" s="26">
        <v>5</v>
      </c>
      <c r="V84" s="27">
        <f t="shared" si="89"/>
        <v>0.25</v>
      </c>
      <c r="W84" s="28">
        <f t="shared" si="90"/>
        <v>2.5</v>
      </c>
      <c r="X84" s="35">
        <f t="shared" si="91"/>
        <v>37.5</v>
      </c>
      <c r="Z84" s="27">
        <f t="shared" si="92"/>
        <v>0</v>
      </c>
      <c r="AA84" s="28">
        <f t="shared" si="93"/>
        <v>0</v>
      </c>
      <c r="AB84" s="35">
        <f t="shared" si="94"/>
        <v>0</v>
      </c>
    </row>
    <row r="85" spans="1:28" x14ac:dyDescent="0.25">
      <c r="A85" s="19" t="str">
        <f>Specs!A85</f>
        <v>eGROUND_FUEL_DUFF_LOWER_DEPTH</v>
      </c>
      <c r="B85" s="31">
        <v>0.05</v>
      </c>
      <c r="C85" s="32"/>
      <c r="D85" s="33"/>
      <c r="F85" s="27">
        <f t="shared" si="77"/>
        <v>0</v>
      </c>
      <c r="G85" s="28">
        <f t="shared" ref="G85:H94" si="95">F85</f>
        <v>0</v>
      </c>
      <c r="H85" s="35">
        <f t="shared" si="95"/>
        <v>0</v>
      </c>
      <c r="I85" s="26">
        <v>0.2</v>
      </c>
      <c r="J85" s="27">
        <f t="shared" si="80"/>
        <v>1.0000000000000002E-2</v>
      </c>
      <c r="K85" s="28">
        <f t="shared" ref="K85:L94" si="96">J85</f>
        <v>1.0000000000000002E-2</v>
      </c>
      <c r="L85" s="35">
        <f t="shared" si="96"/>
        <v>1.0000000000000002E-2</v>
      </c>
      <c r="N85" s="27">
        <f t="shared" si="83"/>
        <v>0</v>
      </c>
      <c r="O85" s="28">
        <f t="shared" ref="O85:P94" si="97">N85</f>
        <v>0</v>
      </c>
      <c r="P85" s="35">
        <f t="shared" si="97"/>
        <v>0</v>
      </c>
      <c r="Q85" s="26">
        <v>2</v>
      </c>
      <c r="R85" s="27">
        <f t="shared" si="86"/>
        <v>0.1</v>
      </c>
      <c r="S85" s="28">
        <f t="shared" ref="S85:T94" si="98">R85</f>
        <v>0.1</v>
      </c>
      <c r="T85" s="35">
        <f t="shared" si="98"/>
        <v>0.1</v>
      </c>
      <c r="V85" s="27">
        <f t="shared" si="89"/>
        <v>0</v>
      </c>
      <c r="W85" s="28">
        <f t="shared" ref="W85:X94" si="99">V85</f>
        <v>0</v>
      </c>
      <c r="X85" s="35">
        <f t="shared" si="99"/>
        <v>0</v>
      </c>
      <c r="Z85" s="27">
        <f t="shared" si="92"/>
        <v>0</v>
      </c>
      <c r="AA85" s="28">
        <f t="shared" ref="AA85:AB94" si="100">Z85</f>
        <v>0</v>
      </c>
      <c r="AB85" s="35">
        <f t="shared" si="100"/>
        <v>0</v>
      </c>
    </row>
    <row r="86" spans="1:28" x14ac:dyDescent="0.25">
      <c r="A86" s="19" t="str">
        <f>Specs!A86</f>
        <v>eGROUND_FUEL_DUFF_LOWER_PERCENT_COVER</v>
      </c>
      <c r="B86" s="31">
        <v>0.05</v>
      </c>
      <c r="C86" s="32"/>
      <c r="D86" s="33"/>
      <c r="F86" s="27">
        <f t="shared" si="77"/>
        <v>0</v>
      </c>
      <c r="G86" s="28">
        <f t="shared" si="95"/>
        <v>0</v>
      </c>
      <c r="H86" s="35">
        <f t="shared" si="95"/>
        <v>0</v>
      </c>
      <c r="I86" s="26">
        <v>60</v>
      </c>
      <c r="J86" s="27">
        <f t="shared" si="80"/>
        <v>3</v>
      </c>
      <c r="K86" s="28">
        <f t="shared" si="96"/>
        <v>3</v>
      </c>
      <c r="L86" s="35">
        <f t="shared" si="96"/>
        <v>3</v>
      </c>
      <c r="N86" s="27">
        <f t="shared" si="83"/>
        <v>0</v>
      </c>
      <c r="O86" s="28">
        <f t="shared" si="97"/>
        <v>0</v>
      </c>
      <c r="P86" s="35">
        <f t="shared" si="97"/>
        <v>0</v>
      </c>
      <c r="Q86" s="26">
        <v>90</v>
      </c>
      <c r="R86" s="27">
        <f t="shared" si="86"/>
        <v>4.5</v>
      </c>
      <c r="S86" s="28">
        <f t="shared" si="98"/>
        <v>4.5</v>
      </c>
      <c r="T86" s="35">
        <f t="shared" si="98"/>
        <v>4.5</v>
      </c>
      <c r="V86" s="27">
        <f t="shared" si="89"/>
        <v>0</v>
      </c>
      <c r="W86" s="28">
        <f t="shared" si="99"/>
        <v>0</v>
      </c>
      <c r="X86" s="35">
        <f t="shared" si="99"/>
        <v>0</v>
      </c>
      <c r="Z86" s="27">
        <f t="shared" si="92"/>
        <v>0</v>
      </c>
      <c r="AA86" s="28">
        <f t="shared" si="100"/>
        <v>0</v>
      </c>
      <c r="AB86" s="35">
        <f t="shared" si="100"/>
        <v>0</v>
      </c>
    </row>
    <row r="87" spans="1:28" x14ac:dyDescent="0.25">
      <c r="A87" s="19" t="str">
        <f>Specs!A87</f>
        <v>eGROUND_FUEL_DUFF_UPPER_DEPTH</v>
      </c>
      <c r="B87" s="31">
        <v>0.05</v>
      </c>
      <c r="C87" s="32"/>
      <c r="D87" s="33"/>
      <c r="E87" s="26">
        <v>0.5</v>
      </c>
      <c r="F87" s="27">
        <f t="shared" si="77"/>
        <v>2.5000000000000001E-2</v>
      </c>
      <c r="G87" s="28">
        <f t="shared" si="95"/>
        <v>2.5000000000000001E-2</v>
      </c>
      <c r="H87" s="35">
        <f t="shared" si="95"/>
        <v>2.5000000000000001E-2</v>
      </c>
      <c r="I87" s="26">
        <v>0.4</v>
      </c>
      <c r="J87" s="27">
        <f t="shared" si="80"/>
        <v>2.0000000000000004E-2</v>
      </c>
      <c r="K87" s="28">
        <f t="shared" si="96"/>
        <v>2.0000000000000004E-2</v>
      </c>
      <c r="L87" s="35">
        <f t="shared" si="96"/>
        <v>2.0000000000000004E-2</v>
      </c>
      <c r="M87" s="26">
        <v>0.2</v>
      </c>
      <c r="N87" s="27">
        <f t="shared" si="83"/>
        <v>1.0000000000000002E-2</v>
      </c>
      <c r="O87" s="28">
        <f t="shared" si="97"/>
        <v>1.0000000000000002E-2</v>
      </c>
      <c r="P87" s="35">
        <f t="shared" si="97"/>
        <v>1.0000000000000002E-2</v>
      </c>
      <c r="Q87" s="26">
        <v>4</v>
      </c>
      <c r="R87" s="27">
        <f t="shared" si="86"/>
        <v>0.2</v>
      </c>
      <c r="S87" s="28">
        <f t="shared" si="98"/>
        <v>0.2</v>
      </c>
      <c r="T87" s="35">
        <f t="shared" si="98"/>
        <v>0.2</v>
      </c>
      <c r="U87" s="26">
        <v>1</v>
      </c>
      <c r="V87" s="27">
        <f t="shared" si="89"/>
        <v>0.05</v>
      </c>
      <c r="W87" s="28">
        <f t="shared" si="99"/>
        <v>0.05</v>
      </c>
      <c r="X87" s="35">
        <f t="shared" si="99"/>
        <v>0.05</v>
      </c>
      <c r="Y87" s="26">
        <v>1.5</v>
      </c>
      <c r="Z87" s="27">
        <f t="shared" si="92"/>
        <v>7.5000000000000011E-2</v>
      </c>
      <c r="AA87" s="28">
        <f t="shared" si="100"/>
        <v>7.5000000000000011E-2</v>
      </c>
      <c r="AB87" s="35">
        <f t="shared" si="100"/>
        <v>7.5000000000000011E-2</v>
      </c>
    </row>
    <row r="88" spans="1:28" x14ac:dyDescent="0.25">
      <c r="A88" s="19" t="str">
        <f>Specs!A88</f>
        <v>eGROUND_FUEL_DUFF_UPPER_PERCENT_COVER</v>
      </c>
      <c r="B88" s="31">
        <v>0.05</v>
      </c>
      <c r="C88" s="32"/>
      <c r="D88" s="33"/>
      <c r="E88" s="26">
        <v>70</v>
      </c>
      <c r="F88" s="27">
        <f t="shared" si="77"/>
        <v>3.5</v>
      </c>
      <c r="G88" s="28">
        <f t="shared" si="95"/>
        <v>3.5</v>
      </c>
      <c r="H88" s="35">
        <f t="shared" si="95"/>
        <v>3.5</v>
      </c>
      <c r="I88" s="26">
        <v>60</v>
      </c>
      <c r="J88" s="27">
        <f t="shared" si="80"/>
        <v>3</v>
      </c>
      <c r="K88" s="28">
        <f t="shared" si="96"/>
        <v>3</v>
      </c>
      <c r="L88" s="35">
        <f t="shared" si="96"/>
        <v>3</v>
      </c>
      <c r="M88" s="26">
        <v>70</v>
      </c>
      <c r="N88" s="27">
        <f t="shared" si="83"/>
        <v>3.5</v>
      </c>
      <c r="O88" s="28">
        <f t="shared" si="97"/>
        <v>3.5</v>
      </c>
      <c r="P88" s="35">
        <f t="shared" si="97"/>
        <v>3.5</v>
      </c>
      <c r="Q88" s="26">
        <v>100</v>
      </c>
      <c r="R88" s="27">
        <f t="shared" si="86"/>
        <v>5</v>
      </c>
      <c r="S88" s="28">
        <f t="shared" si="98"/>
        <v>5</v>
      </c>
      <c r="T88" s="35">
        <f t="shared" si="98"/>
        <v>5</v>
      </c>
      <c r="U88" s="26">
        <v>90</v>
      </c>
      <c r="V88" s="27">
        <f t="shared" si="89"/>
        <v>4.5</v>
      </c>
      <c r="W88" s="28">
        <f t="shared" si="99"/>
        <v>4.5</v>
      </c>
      <c r="X88" s="35">
        <f t="shared" si="99"/>
        <v>4.5</v>
      </c>
      <c r="Y88" s="26">
        <v>70</v>
      </c>
      <c r="Z88" s="27">
        <f t="shared" si="92"/>
        <v>3.5</v>
      </c>
      <c r="AA88" s="28">
        <f t="shared" si="100"/>
        <v>3.5</v>
      </c>
      <c r="AB88" s="35">
        <f t="shared" si="100"/>
        <v>3.5</v>
      </c>
    </row>
    <row r="89" spans="1:28" x14ac:dyDescent="0.25">
      <c r="A89" s="19" t="str">
        <f>Specs!A89</f>
        <v>eGROUND_FUEL_BASAL_ACCUMULATION_DEPTH</v>
      </c>
      <c r="B89" s="31">
        <v>0.05</v>
      </c>
      <c r="C89" s="32"/>
      <c r="D89" s="33"/>
      <c r="F89" s="27">
        <f t="shared" si="77"/>
        <v>0</v>
      </c>
      <c r="G89" s="28">
        <f t="shared" si="95"/>
        <v>0</v>
      </c>
      <c r="H89" s="35">
        <f t="shared" si="95"/>
        <v>0</v>
      </c>
      <c r="J89" s="27">
        <f t="shared" si="80"/>
        <v>0</v>
      </c>
      <c r="K89" s="28">
        <f t="shared" si="96"/>
        <v>0</v>
      </c>
      <c r="L89" s="35">
        <f t="shared" si="96"/>
        <v>0</v>
      </c>
      <c r="N89" s="27">
        <f t="shared" si="83"/>
        <v>0</v>
      </c>
      <c r="O89" s="28">
        <f t="shared" si="97"/>
        <v>0</v>
      </c>
      <c r="P89" s="35">
        <f t="shared" si="97"/>
        <v>0</v>
      </c>
      <c r="R89" s="27">
        <f t="shared" si="86"/>
        <v>0</v>
      </c>
      <c r="S89" s="28">
        <f t="shared" si="98"/>
        <v>0</v>
      </c>
      <c r="T89" s="35">
        <f t="shared" si="98"/>
        <v>0</v>
      </c>
      <c r="V89" s="27">
        <f t="shared" si="89"/>
        <v>0</v>
      </c>
      <c r="W89" s="28">
        <f t="shared" si="99"/>
        <v>0</v>
      </c>
      <c r="X89" s="35">
        <f t="shared" si="99"/>
        <v>0</v>
      </c>
      <c r="Z89" s="27">
        <f t="shared" si="92"/>
        <v>0</v>
      </c>
      <c r="AA89" s="28">
        <f t="shared" si="100"/>
        <v>0</v>
      </c>
      <c r="AB89" s="35">
        <f t="shared" si="100"/>
        <v>0</v>
      </c>
    </row>
    <row r="90" spans="1:28" x14ac:dyDescent="0.25">
      <c r="A90" s="19" t="str">
        <f>Specs!A90</f>
        <v>eGROUND_FUEL_BASAL_ACCUMULATION_NUMBER_PER_UNIT_AREA</v>
      </c>
      <c r="B90" s="31">
        <v>0.05</v>
      </c>
      <c r="C90" s="32"/>
      <c r="D90" s="33"/>
      <c r="F90" s="27">
        <f t="shared" si="77"/>
        <v>0</v>
      </c>
      <c r="G90" s="28">
        <f t="shared" si="95"/>
        <v>0</v>
      </c>
      <c r="H90" s="35">
        <f t="shared" si="95"/>
        <v>0</v>
      </c>
      <c r="J90" s="27">
        <f t="shared" si="80"/>
        <v>0</v>
      </c>
      <c r="K90" s="28">
        <f t="shared" si="96"/>
        <v>0</v>
      </c>
      <c r="L90" s="35">
        <f t="shared" si="96"/>
        <v>0</v>
      </c>
      <c r="N90" s="27">
        <f t="shared" si="83"/>
        <v>0</v>
      </c>
      <c r="O90" s="28">
        <f t="shared" si="97"/>
        <v>0</v>
      </c>
      <c r="P90" s="35">
        <f t="shared" si="97"/>
        <v>0</v>
      </c>
      <c r="R90" s="27">
        <f t="shared" si="86"/>
        <v>0</v>
      </c>
      <c r="S90" s="28">
        <f t="shared" si="98"/>
        <v>0</v>
      </c>
      <c r="T90" s="35">
        <f t="shared" si="98"/>
        <v>0</v>
      </c>
      <c r="V90" s="27">
        <f t="shared" si="89"/>
        <v>0</v>
      </c>
      <c r="W90" s="28">
        <f t="shared" si="99"/>
        <v>0</v>
      </c>
      <c r="X90" s="35">
        <f t="shared" si="99"/>
        <v>0</v>
      </c>
      <c r="Z90" s="27">
        <f t="shared" si="92"/>
        <v>0</v>
      </c>
      <c r="AA90" s="28">
        <f t="shared" si="100"/>
        <v>0</v>
      </c>
      <c r="AB90" s="35">
        <f t="shared" si="100"/>
        <v>0</v>
      </c>
    </row>
    <row r="91" spans="1:28" x14ac:dyDescent="0.25">
      <c r="A91" s="19" t="str">
        <f>Specs!A91</f>
        <v>eGROUND_FUEL_BASAL_ACCUMULATION_RADIUS</v>
      </c>
      <c r="B91" s="31">
        <v>0.05</v>
      </c>
      <c r="C91" s="32"/>
      <c r="D91" s="33"/>
      <c r="F91" s="27">
        <f t="shared" si="77"/>
        <v>0</v>
      </c>
      <c r="G91" s="28">
        <f t="shared" si="95"/>
        <v>0</v>
      </c>
      <c r="H91" s="35">
        <f t="shared" si="95"/>
        <v>0</v>
      </c>
      <c r="J91" s="27">
        <f t="shared" si="80"/>
        <v>0</v>
      </c>
      <c r="K91" s="28">
        <f t="shared" si="96"/>
        <v>0</v>
      </c>
      <c r="L91" s="35">
        <f t="shared" si="96"/>
        <v>0</v>
      </c>
      <c r="N91" s="27">
        <f t="shared" si="83"/>
        <v>0</v>
      </c>
      <c r="O91" s="28">
        <f t="shared" si="97"/>
        <v>0</v>
      </c>
      <c r="P91" s="35">
        <f t="shared" si="97"/>
        <v>0</v>
      </c>
      <c r="R91" s="27">
        <f t="shared" si="86"/>
        <v>0</v>
      </c>
      <c r="S91" s="28">
        <f t="shared" si="98"/>
        <v>0</v>
      </c>
      <c r="T91" s="35">
        <f t="shared" si="98"/>
        <v>0</v>
      </c>
      <c r="V91" s="27">
        <f t="shared" si="89"/>
        <v>0</v>
      </c>
      <c r="W91" s="28">
        <f t="shared" si="99"/>
        <v>0</v>
      </c>
      <c r="X91" s="35">
        <f t="shared" si="99"/>
        <v>0</v>
      </c>
      <c r="Z91" s="27">
        <f t="shared" si="92"/>
        <v>0</v>
      </c>
      <c r="AA91" s="28">
        <f t="shared" si="100"/>
        <v>0</v>
      </c>
      <c r="AB91" s="35">
        <f t="shared" si="100"/>
        <v>0</v>
      </c>
    </row>
    <row r="92" spans="1:28" x14ac:dyDescent="0.25">
      <c r="A92" s="19" t="str">
        <f>Specs!A92</f>
        <v>eGROUND_FUEL_SQUIRREL_MIDDENS_DEPTH</v>
      </c>
      <c r="B92" s="31">
        <v>0.05</v>
      </c>
      <c r="C92" s="32"/>
      <c r="D92" s="33"/>
      <c r="F92" s="27">
        <f t="shared" si="77"/>
        <v>0</v>
      </c>
      <c r="G92" s="28">
        <f t="shared" si="95"/>
        <v>0</v>
      </c>
      <c r="H92" s="35">
        <f t="shared" si="95"/>
        <v>0</v>
      </c>
      <c r="J92" s="27">
        <f t="shared" si="80"/>
        <v>0</v>
      </c>
      <c r="K92" s="28">
        <f t="shared" si="96"/>
        <v>0</v>
      </c>
      <c r="L92" s="35">
        <f t="shared" si="96"/>
        <v>0</v>
      </c>
      <c r="N92" s="27">
        <f t="shared" si="83"/>
        <v>0</v>
      </c>
      <c r="O92" s="28">
        <f t="shared" si="97"/>
        <v>0</v>
      </c>
      <c r="P92" s="35">
        <f t="shared" si="97"/>
        <v>0</v>
      </c>
      <c r="Q92" s="26">
        <v>18</v>
      </c>
      <c r="R92" s="27">
        <f t="shared" si="86"/>
        <v>0.9</v>
      </c>
      <c r="S92" s="28">
        <f t="shared" si="98"/>
        <v>0.9</v>
      </c>
      <c r="T92" s="35">
        <f t="shared" si="98"/>
        <v>0.9</v>
      </c>
      <c r="V92" s="27">
        <f t="shared" si="89"/>
        <v>0</v>
      </c>
      <c r="W92" s="28">
        <f t="shared" si="99"/>
        <v>0</v>
      </c>
      <c r="X92" s="35">
        <f t="shared" si="99"/>
        <v>0</v>
      </c>
      <c r="Z92" s="27">
        <f t="shared" si="92"/>
        <v>0</v>
      </c>
      <c r="AA92" s="28">
        <f t="shared" si="100"/>
        <v>0</v>
      </c>
      <c r="AB92" s="35">
        <f t="shared" si="100"/>
        <v>0</v>
      </c>
    </row>
    <row r="93" spans="1:28" x14ac:dyDescent="0.25">
      <c r="A93" s="19" t="str">
        <f>Specs!A93</f>
        <v>eGROUND_FUEL_SQUIRREL_MIDDENS_NUMBER_PER_UNIT_AREA</v>
      </c>
      <c r="B93" s="31">
        <v>0.05</v>
      </c>
      <c r="C93" s="32"/>
      <c r="D93" s="33"/>
      <c r="F93" s="27">
        <f t="shared" si="77"/>
        <v>0</v>
      </c>
      <c r="G93" s="28">
        <f t="shared" si="95"/>
        <v>0</v>
      </c>
      <c r="H93" s="35">
        <f t="shared" si="95"/>
        <v>0</v>
      </c>
      <c r="J93" s="27">
        <f t="shared" si="80"/>
        <v>0</v>
      </c>
      <c r="K93" s="28">
        <f t="shared" si="96"/>
        <v>0</v>
      </c>
      <c r="L93" s="35">
        <f t="shared" si="96"/>
        <v>0</v>
      </c>
      <c r="N93" s="27">
        <f t="shared" si="83"/>
        <v>0</v>
      </c>
      <c r="O93" s="28">
        <f t="shared" si="97"/>
        <v>0</v>
      </c>
      <c r="P93" s="35">
        <f t="shared" si="97"/>
        <v>0</v>
      </c>
      <c r="Q93" s="26">
        <v>1</v>
      </c>
      <c r="R93" s="27">
        <f t="shared" si="86"/>
        <v>0.05</v>
      </c>
      <c r="S93" s="28">
        <f t="shared" si="98"/>
        <v>0.05</v>
      </c>
      <c r="T93" s="35">
        <f t="shared" si="98"/>
        <v>0.05</v>
      </c>
      <c r="V93" s="27">
        <f t="shared" si="89"/>
        <v>0</v>
      </c>
      <c r="W93" s="28">
        <f t="shared" si="99"/>
        <v>0</v>
      </c>
      <c r="X93" s="35">
        <f t="shared" si="99"/>
        <v>0</v>
      </c>
      <c r="Z93" s="27">
        <f t="shared" si="92"/>
        <v>0</v>
      </c>
      <c r="AA93" s="28">
        <f t="shared" si="100"/>
        <v>0</v>
      </c>
      <c r="AB93" s="35">
        <f t="shared" si="100"/>
        <v>0</v>
      </c>
    </row>
    <row r="94" spans="1:28" x14ac:dyDescent="0.25">
      <c r="A94" s="19" t="str">
        <f>Specs!A94</f>
        <v>eGROUND_FUEL_SQUIRREL_MIDDENS_RADIUS</v>
      </c>
      <c r="B94" s="31">
        <v>0.05</v>
      </c>
      <c r="C94" s="32"/>
      <c r="D94" s="33"/>
      <c r="F94" s="27">
        <f t="shared" si="77"/>
        <v>0</v>
      </c>
      <c r="G94" s="28">
        <f t="shared" si="95"/>
        <v>0</v>
      </c>
      <c r="H94" s="35">
        <f t="shared" si="95"/>
        <v>0</v>
      </c>
      <c r="J94" s="27">
        <f t="shared" si="80"/>
        <v>0</v>
      </c>
      <c r="K94" s="28">
        <f t="shared" si="96"/>
        <v>0</v>
      </c>
      <c r="L94" s="35">
        <f t="shared" si="96"/>
        <v>0</v>
      </c>
      <c r="N94" s="27">
        <f t="shared" si="83"/>
        <v>0</v>
      </c>
      <c r="O94" s="28">
        <f t="shared" si="97"/>
        <v>0</v>
      </c>
      <c r="P94" s="35">
        <f t="shared" si="97"/>
        <v>0</v>
      </c>
      <c r="Q94" s="26">
        <v>5</v>
      </c>
      <c r="R94" s="27">
        <f t="shared" si="86"/>
        <v>0.25</v>
      </c>
      <c r="S94" s="28">
        <f t="shared" si="98"/>
        <v>0.25</v>
      </c>
      <c r="T94" s="35">
        <f t="shared" si="98"/>
        <v>0.25</v>
      </c>
      <c r="V94" s="27">
        <f t="shared" si="89"/>
        <v>0</v>
      </c>
      <c r="W94" s="28">
        <f t="shared" si="99"/>
        <v>0</v>
      </c>
      <c r="X94" s="35">
        <f t="shared" si="99"/>
        <v>0</v>
      </c>
      <c r="Z94" s="27">
        <f t="shared" si="92"/>
        <v>0</v>
      </c>
      <c r="AA94" s="28">
        <f t="shared" si="100"/>
        <v>0</v>
      </c>
      <c r="AB94" s="35">
        <f t="shared" si="100"/>
        <v>0</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zoomScaleNormal="100" workbookViewId="0">
      <selection activeCell="C39" sqref="C39"/>
    </sheetView>
  </sheetViews>
  <sheetFormatPr defaultRowHeight="15" x14ac:dyDescent="0.25"/>
  <cols>
    <col min="1" max="1" width="77.7109375" style="17"/>
    <col min="2" max="2" width="13.5703125"/>
    <col min="3" max="11" width="17.7109375"/>
    <col min="12" max="12" width="13.5703125"/>
    <col min="13" max="21" width="17.7109375"/>
    <col min="22" max="22" width="13.5703125"/>
    <col min="23" max="31" width="17.7109375"/>
    <col min="32" max="32" width="13.5703125"/>
    <col min="33" max="41" width="17.7109375"/>
    <col min="42" max="42" width="13.5703125"/>
    <col min="43" max="51" width="17.7109375"/>
    <col min="52" max="52" width="13.5703125"/>
    <col min="53" max="61" width="17.7109375"/>
    <col min="62" max="1025" width="8.5703125"/>
  </cols>
  <sheetData>
    <row r="1" spans="1:61" x14ac:dyDescent="0.25">
      <c r="A1" t="s">
        <v>234</v>
      </c>
      <c r="B1" t="s">
        <v>3</v>
      </c>
      <c r="C1" t="s">
        <v>259</v>
      </c>
      <c r="D1" t="s">
        <v>260</v>
      </c>
      <c r="E1" t="s">
        <v>261</v>
      </c>
      <c r="F1" t="s">
        <v>262</v>
      </c>
      <c r="G1" t="s">
        <v>263</v>
      </c>
      <c r="H1" t="s">
        <v>264</v>
      </c>
      <c r="I1" t="s">
        <v>265</v>
      </c>
      <c r="J1" t="s">
        <v>266</v>
      </c>
      <c r="K1" t="s">
        <v>267</v>
      </c>
      <c r="L1" t="s">
        <v>6</v>
      </c>
      <c r="M1" t="s">
        <v>268</v>
      </c>
      <c r="N1" t="s">
        <v>269</v>
      </c>
      <c r="O1" t="s">
        <v>270</v>
      </c>
      <c r="P1" t="s">
        <v>271</v>
      </c>
      <c r="Q1" t="s">
        <v>272</v>
      </c>
      <c r="R1" t="s">
        <v>273</v>
      </c>
      <c r="S1" t="s">
        <v>274</v>
      </c>
      <c r="T1" t="s">
        <v>275</v>
      </c>
      <c r="U1" t="s">
        <v>276</v>
      </c>
      <c r="V1" t="s">
        <v>9</v>
      </c>
      <c r="W1" t="s">
        <v>277</v>
      </c>
      <c r="X1" t="s">
        <v>278</v>
      </c>
      <c r="Y1" t="s">
        <v>279</v>
      </c>
      <c r="Z1" t="s">
        <v>280</v>
      </c>
      <c r="AA1" t="s">
        <v>281</v>
      </c>
      <c r="AB1" t="s">
        <v>282</v>
      </c>
      <c r="AC1" t="s">
        <v>283</v>
      </c>
      <c r="AD1" t="s">
        <v>284</v>
      </c>
      <c r="AE1" t="s">
        <v>285</v>
      </c>
      <c r="AF1" t="s">
        <v>24</v>
      </c>
      <c r="AG1" t="s">
        <v>286</v>
      </c>
      <c r="AH1" t="s">
        <v>287</v>
      </c>
      <c r="AI1" t="s">
        <v>288</v>
      </c>
      <c r="AJ1" t="s">
        <v>289</v>
      </c>
      <c r="AK1" t="s">
        <v>290</v>
      </c>
      <c r="AL1" t="s">
        <v>291</v>
      </c>
      <c r="AM1" t="s">
        <v>292</v>
      </c>
      <c r="AN1" t="s">
        <v>293</v>
      </c>
      <c r="AO1" t="s">
        <v>294</v>
      </c>
      <c r="AP1" t="s">
        <v>27</v>
      </c>
      <c r="AQ1" t="s">
        <v>295</v>
      </c>
      <c r="AR1" t="s">
        <v>296</v>
      </c>
      <c r="AS1" t="s">
        <v>297</v>
      </c>
      <c r="AT1" t="s">
        <v>298</v>
      </c>
      <c r="AU1" t="s">
        <v>299</v>
      </c>
      <c r="AV1" t="s">
        <v>300</v>
      </c>
      <c r="AW1" t="s">
        <v>301</v>
      </c>
      <c r="AX1" t="s">
        <v>302</v>
      </c>
      <c r="AY1" t="s">
        <v>303</v>
      </c>
      <c r="AZ1" t="s">
        <v>42</v>
      </c>
      <c r="BA1" t="s">
        <v>304</v>
      </c>
      <c r="BB1" t="s">
        <v>305</v>
      </c>
      <c r="BC1" t="s">
        <v>306</v>
      </c>
      <c r="BD1" t="s">
        <v>307</v>
      </c>
      <c r="BE1" t="s">
        <v>308</v>
      </c>
      <c r="BF1" t="s">
        <v>309</v>
      </c>
      <c r="BG1" t="s">
        <v>310</v>
      </c>
      <c r="BH1" t="s">
        <v>311</v>
      </c>
      <c r="BI1" t="s">
        <v>312</v>
      </c>
    </row>
    <row r="2" spans="1:61" x14ac:dyDescent="0.25">
      <c r="A2" s="19" t="str">
        <f>Specs!A3</f>
        <v>eCANOPY_TREES_TOTAL_PERCENT_COVER</v>
      </c>
      <c r="B2">
        <f>LowExpected!E3</f>
        <v>40</v>
      </c>
      <c r="C2">
        <f>LowExpected!F3</f>
        <v>36</v>
      </c>
      <c r="D2">
        <f>LowExpected!G3</f>
        <v>36</v>
      </c>
      <c r="E2">
        <f>LowExpected!H3</f>
        <v>36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72</v>
      </c>
      <c r="AI2">
        <f>LowExpected!T3</f>
        <v>72</v>
      </c>
      <c r="AJ2">
        <f>ModExpected!R3</f>
        <v>48</v>
      </c>
      <c r="AK2">
        <f>ModExpected!S3</f>
        <v>43.2</v>
      </c>
      <c r="AL2">
        <f>ModExpected!T3</f>
        <v>43.2</v>
      </c>
      <c r="AM2">
        <f>HighExpected!R3</f>
        <v>20</v>
      </c>
      <c r="AN2">
        <f>HighExpected!S3</f>
        <v>18</v>
      </c>
      <c r="AO2">
        <f>HighExpected!T3</f>
        <v>18</v>
      </c>
      <c r="AP2">
        <f>LowExpected!U3</f>
        <v>85</v>
      </c>
      <c r="AQ2">
        <f>LowExpected!V3</f>
        <v>76.5</v>
      </c>
      <c r="AR2">
        <f>LowExpected!W3</f>
        <v>76.5</v>
      </c>
      <c r="AS2">
        <f>LowExpected!X3</f>
        <v>76.5</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54</v>
      </c>
      <c r="BC2">
        <f>LowExpected!AB3</f>
        <v>54</v>
      </c>
      <c r="BD2">
        <f>ModExpected!Z3</f>
        <v>36</v>
      </c>
      <c r="BE2">
        <f>ModExpected!AA3</f>
        <v>32.4</v>
      </c>
      <c r="BF2">
        <f>ModExpected!AB3</f>
        <v>32.4</v>
      </c>
      <c r="BG2">
        <f>HighExpected!Z3</f>
        <v>15</v>
      </c>
      <c r="BH2">
        <f>HighExpected!AA3</f>
        <v>13.5</v>
      </c>
      <c r="BI2">
        <f>HighExpected!AB3</f>
        <v>13.5</v>
      </c>
    </row>
    <row r="3" spans="1:61" x14ac:dyDescent="0.25">
      <c r="A3" s="19"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s="19" t="str">
        <f>Specs!A5</f>
        <v>eCANOPY_TREES_OVERSTORY_HEIGHT_TO_LIVE_CROWN</v>
      </c>
      <c r="B4">
        <f>LowExpected!E5</f>
        <v>20</v>
      </c>
      <c r="C4">
        <f>LowExpected!F5</f>
        <v>22</v>
      </c>
      <c r="D4">
        <f>LowExpected!G5</f>
        <v>22</v>
      </c>
      <c r="E4">
        <f>LowExpected!H5</f>
        <v>22</v>
      </c>
      <c r="F4">
        <f>ModExpected!F5</f>
        <v>24</v>
      </c>
      <c r="G4">
        <f>ModExpected!G5</f>
        <v>24</v>
      </c>
      <c r="H4">
        <f>ModExpected!H5</f>
        <v>24</v>
      </c>
      <c r="I4">
        <f>HighExpected!F5</f>
        <v>30</v>
      </c>
      <c r="J4">
        <f>HighExpected!G5</f>
        <v>30</v>
      </c>
      <c r="K4">
        <f>HighExpected!H5</f>
        <v>30</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4.4000000000000004</v>
      </c>
      <c r="AI4">
        <f>LowExpected!T5</f>
        <v>4.4000000000000004</v>
      </c>
      <c r="AJ4">
        <f>ModExpected!R5</f>
        <v>4.8</v>
      </c>
      <c r="AK4">
        <f>ModExpected!S5</f>
        <v>4.8</v>
      </c>
      <c r="AL4">
        <f>ModExpected!T5</f>
        <v>4.8</v>
      </c>
      <c r="AM4">
        <f>HighExpected!R5</f>
        <v>6</v>
      </c>
      <c r="AN4">
        <f>HighExpected!S5</f>
        <v>6</v>
      </c>
      <c r="AO4">
        <f>HighExpected!T5</f>
        <v>6</v>
      </c>
      <c r="AP4">
        <f>LowExpected!U5</f>
        <v>20</v>
      </c>
      <c r="AQ4">
        <f>LowExpected!V5</f>
        <v>22</v>
      </c>
      <c r="AR4">
        <f>LowExpected!W5</f>
        <v>22</v>
      </c>
      <c r="AS4">
        <f>LowExpected!X5</f>
        <v>22</v>
      </c>
      <c r="AT4">
        <f>ModExpected!V5</f>
        <v>24</v>
      </c>
      <c r="AU4">
        <f>ModExpected!W5</f>
        <v>24</v>
      </c>
      <c r="AV4">
        <f>ModExpected!X5</f>
        <v>24</v>
      </c>
      <c r="AW4">
        <f>HighExpected!V5</f>
        <v>30</v>
      </c>
      <c r="AX4">
        <f>HighExpected!W5</f>
        <v>30</v>
      </c>
      <c r="AY4">
        <f>HighExpected!X5</f>
        <v>30</v>
      </c>
      <c r="AZ4">
        <f>LowExpected!Y5</f>
        <v>55</v>
      </c>
      <c r="BA4">
        <f>LowExpected!Z5</f>
        <v>60.500000000000007</v>
      </c>
      <c r="BB4">
        <f>LowExpected!AA5</f>
        <v>60.500000000000007</v>
      </c>
      <c r="BC4">
        <f>LowExpected!AB5</f>
        <v>60.500000000000007</v>
      </c>
      <c r="BD4">
        <f>ModExpected!Z5</f>
        <v>66</v>
      </c>
      <c r="BE4">
        <f>ModExpected!AA5</f>
        <v>66</v>
      </c>
      <c r="BF4">
        <f>ModExpected!AB5</f>
        <v>66</v>
      </c>
      <c r="BG4">
        <f>HighExpected!Z5</f>
        <v>82.5</v>
      </c>
      <c r="BH4">
        <f>HighExpected!AA5</f>
        <v>82.5</v>
      </c>
      <c r="BI4">
        <f>HighExpected!AB5</f>
        <v>82.5</v>
      </c>
    </row>
    <row r="5" spans="1:61" x14ac:dyDescent="0.25">
      <c r="A5" s="19"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s="19" t="str">
        <f>Specs!A7</f>
        <v>eCANOPY_TREES_OVERSTORY_PERCENT_COVER</v>
      </c>
      <c r="B6">
        <f>LowExpected!E7</f>
        <v>40</v>
      </c>
      <c r="C6">
        <f>LowExpected!F7</f>
        <v>36</v>
      </c>
      <c r="D6">
        <f>LowExpected!G7</f>
        <v>36</v>
      </c>
      <c r="E6">
        <f>LowExpected!H7</f>
        <v>36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72</v>
      </c>
      <c r="AI6">
        <f>LowExpected!T7</f>
        <v>72</v>
      </c>
      <c r="AJ6">
        <f>ModExpected!R7</f>
        <v>48</v>
      </c>
      <c r="AK6">
        <f>ModExpected!S7</f>
        <v>43.2</v>
      </c>
      <c r="AL6">
        <f>ModExpected!T7</f>
        <v>43.2</v>
      </c>
      <c r="AM6">
        <f>HighExpected!R7</f>
        <v>20</v>
      </c>
      <c r="AN6">
        <f>HighExpected!S7</f>
        <v>18</v>
      </c>
      <c r="AO6">
        <f>HighExpected!T7</f>
        <v>18</v>
      </c>
      <c r="AP6">
        <f>LowExpected!U7</f>
        <v>50</v>
      </c>
      <c r="AQ6">
        <f>LowExpected!V7</f>
        <v>45</v>
      </c>
      <c r="AR6">
        <f>LowExpected!W7</f>
        <v>45</v>
      </c>
      <c r="AS6">
        <f>LowExpected!X7</f>
        <v>45</v>
      </c>
      <c r="AT6">
        <f>ModExpected!V7</f>
        <v>30</v>
      </c>
      <c r="AU6">
        <f>ModExpected!W7</f>
        <v>27</v>
      </c>
      <c r="AV6">
        <f>ModExpected!X7</f>
        <v>27</v>
      </c>
      <c r="AW6">
        <f>HighExpected!V7</f>
        <v>12.5</v>
      </c>
      <c r="AX6">
        <f>HighExpected!W7</f>
        <v>11.25</v>
      </c>
      <c r="AY6">
        <f>HighExpected!X7</f>
        <v>11.25</v>
      </c>
      <c r="AZ6">
        <f>LowExpected!Y7</f>
        <v>50</v>
      </c>
      <c r="BA6">
        <f>LowExpected!Z7</f>
        <v>45</v>
      </c>
      <c r="BB6">
        <f>LowExpected!AA7</f>
        <v>45</v>
      </c>
      <c r="BC6">
        <f>LowExpected!AB7</f>
        <v>45</v>
      </c>
      <c r="BD6">
        <f>ModExpected!Z7</f>
        <v>30</v>
      </c>
      <c r="BE6">
        <f>ModExpected!AA7</f>
        <v>27</v>
      </c>
      <c r="BF6">
        <f>ModExpected!AB7</f>
        <v>27</v>
      </c>
      <c r="BG6">
        <f>HighExpected!Z7</f>
        <v>12.5</v>
      </c>
      <c r="BH6">
        <f>HighExpected!AA7</f>
        <v>11.25</v>
      </c>
      <c r="BI6">
        <f>HighExpected!AB7</f>
        <v>11.25</v>
      </c>
    </row>
    <row r="7" spans="1:61" x14ac:dyDescent="0.25">
      <c r="A7" s="19" t="str">
        <f>Specs!A8</f>
        <v>eCANOPY_TREES_OVERSTORY_STEM_DENSITY</v>
      </c>
      <c r="B7">
        <f>LowExpected!E8</f>
        <v>12</v>
      </c>
      <c r="C7">
        <f>LowExpected!F8</f>
        <v>10.8</v>
      </c>
      <c r="D7">
        <f>LowExpected!G8</f>
        <v>10.8</v>
      </c>
      <c r="E7">
        <f>LowExpected!H8</f>
        <v>10.8</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3150</v>
      </c>
      <c r="AI7">
        <f>LowExpected!T8</f>
        <v>3150</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40.5</v>
      </c>
      <c r="AS7">
        <f>LowExpected!X8</f>
        <v>40.5</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90</v>
      </c>
      <c r="BC7">
        <f>LowExpected!AB8</f>
        <v>90</v>
      </c>
      <c r="BD7">
        <f>ModExpected!Z8</f>
        <v>60</v>
      </c>
      <c r="BE7">
        <f>ModExpected!AA8</f>
        <v>54</v>
      </c>
      <c r="BF7">
        <f>ModExpected!AB8</f>
        <v>54</v>
      </c>
      <c r="BG7">
        <f>HighExpected!Z8</f>
        <v>25</v>
      </c>
      <c r="BH7">
        <f>HighExpected!AA8</f>
        <v>22.5</v>
      </c>
      <c r="BI7">
        <f>HighExpected!AB8</f>
        <v>22.5</v>
      </c>
    </row>
    <row r="8" spans="1:61" x14ac:dyDescent="0.25">
      <c r="A8" s="19"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s="19"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15</v>
      </c>
      <c r="AX9">
        <f>HighExpected!W10</f>
        <v>15</v>
      </c>
      <c r="AY9">
        <f>HighExpected!X10</f>
        <v>15</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s="19"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s="19"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45</v>
      </c>
      <c r="AS11">
        <f>LowExpected!X12</f>
        <v>45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s="19"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135</v>
      </c>
      <c r="AS12">
        <f>LowExpected!X13</f>
        <v>135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s="19"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s="19"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v>
      </c>
      <c r="AR14">
        <f>LowExpected!W15</f>
        <v>2</v>
      </c>
      <c r="AS14">
        <f>LowExpected!X15</f>
        <v>2</v>
      </c>
      <c r="AT14">
        <f>ModExpected!V15</f>
        <v>2.6</v>
      </c>
      <c r="AU14">
        <f>ModExpected!W15</f>
        <v>2.6</v>
      </c>
      <c r="AV14">
        <f>ModExpected!X15</f>
        <v>2.6</v>
      </c>
      <c r="AW14">
        <f>HighExpected!V15</f>
        <v>3.6</v>
      </c>
      <c r="AX14">
        <f>HighExpected!W15</f>
        <v>3.6</v>
      </c>
      <c r="AY14">
        <f>HighExpected!X15</f>
        <v>3.6</v>
      </c>
      <c r="AZ14">
        <f>LowExpected!Y15</f>
        <v>2</v>
      </c>
      <c r="BA14">
        <f>LowExpected!Z15</f>
        <v>2</v>
      </c>
      <c r="BB14">
        <f>LowExpected!AA15</f>
        <v>2</v>
      </c>
      <c r="BC14">
        <f>LowExpected!AB15</f>
        <v>2</v>
      </c>
      <c r="BD14">
        <f>ModExpected!Z15</f>
        <v>2.6</v>
      </c>
      <c r="BE14">
        <f>ModExpected!AA15</f>
        <v>2.6</v>
      </c>
      <c r="BF14">
        <f>ModExpected!AB15</f>
        <v>2.6</v>
      </c>
      <c r="BG14">
        <f>HighExpected!Z15</f>
        <v>3.6</v>
      </c>
      <c r="BH14">
        <f>HighExpected!AA15</f>
        <v>3.6</v>
      </c>
      <c r="BI14">
        <f>HighExpected!AB15</f>
        <v>3.6</v>
      </c>
    </row>
    <row r="15" spans="1:61" x14ac:dyDescent="0.25">
      <c r="A15" s="19"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s="19"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2.4000000000000004</v>
      </c>
      <c r="AH16">
        <f>LowExpected!S17</f>
        <v>2.4000000000000004</v>
      </c>
      <c r="AI16">
        <f>LowExpected!T17</f>
        <v>2.4000000000000004</v>
      </c>
      <c r="AJ16">
        <f>ModExpected!R17</f>
        <v>1.2000000000000002</v>
      </c>
      <c r="AK16">
        <f>ModExpected!S17</f>
        <v>1.0800000000000003</v>
      </c>
      <c r="AL16">
        <f>ModExpected!T17</f>
        <v>1.0800000000000003</v>
      </c>
      <c r="AM16">
        <f>HighExpected!R17</f>
        <v>0.15000000000000002</v>
      </c>
      <c r="AN16">
        <f>HighExpected!S17</f>
        <v>0.13500000000000004</v>
      </c>
      <c r="AO16">
        <f>HighExpected!T17</f>
        <v>0.13500000000000004</v>
      </c>
      <c r="AP16">
        <f>LowExpected!U17</f>
        <v>30</v>
      </c>
      <c r="AQ16">
        <f>LowExpected!V17</f>
        <v>24</v>
      </c>
      <c r="AR16">
        <f>LowExpected!W17</f>
        <v>24</v>
      </c>
      <c r="AS16">
        <f>LowExpected!X17</f>
        <v>24</v>
      </c>
      <c r="AT16">
        <f>ModExpected!V17</f>
        <v>12</v>
      </c>
      <c r="AU16">
        <f>ModExpected!W17</f>
        <v>10.8</v>
      </c>
      <c r="AV16">
        <f>ModExpected!X17</f>
        <v>10.8</v>
      </c>
      <c r="AW16">
        <f>HighExpected!V17</f>
        <v>1.5</v>
      </c>
      <c r="AX16">
        <f>HighExpected!W17</f>
        <v>1.35</v>
      </c>
      <c r="AY16">
        <f>HighExpected!X17</f>
        <v>1.35</v>
      </c>
      <c r="AZ16">
        <f>LowExpected!Y17</f>
        <v>5</v>
      </c>
      <c r="BA16">
        <f>LowExpected!Z17</f>
        <v>4</v>
      </c>
      <c r="BB16">
        <f>LowExpected!AA17</f>
        <v>4</v>
      </c>
      <c r="BC16">
        <f>LowExpected!AB17</f>
        <v>4</v>
      </c>
      <c r="BD16">
        <f>ModExpected!Z17</f>
        <v>2</v>
      </c>
      <c r="BE16">
        <f>ModExpected!AA17</f>
        <v>1.8</v>
      </c>
      <c r="BF16">
        <f>ModExpected!AB17</f>
        <v>1.8</v>
      </c>
      <c r="BG16">
        <f>HighExpected!Z17</f>
        <v>0.25</v>
      </c>
      <c r="BH16">
        <f>HighExpected!AA17</f>
        <v>0.22500000000000001</v>
      </c>
      <c r="BI16">
        <f>HighExpected!AB17</f>
        <v>0.22500000000000001</v>
      </c>
    </row>
    <row r="17" spans="1:61" x14ac:dyDescent="0.25">
      <c r="A17" s="19"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800</v>
      </c>
      <c r="AH17">
        <f>LowExpected!S18</f>
        <v>800</v>
      </c>
      <c r="AI17">
        <f>LowExpected!T18</f>
        <v>800</v>
      </c>
      <c r="AJ17">
        <f>ModExpected!R18</f>
        <v>400</v>
      </c>
      <c r="AK17">
        <f>ModExpected!S18</f>
        <v>360</v>
      </c>
      <c r="AL17">
        <f>ModExpected!T18</f>
        <v>360</v>
      </c>
      <c r="AM17">
        <f>HighExpected!R18</f>
        <v>50</v>
      </c>
      <c r="AN17">
        <f>HighExpected!S18</f>
        <v>45</v>
      </c>
      <c r="AO17">
        <f>HighExpected!T18</f>
        <v>45</v>
      </c>
      <c r="AP17">
        <f>LowExpected!U18</f>
        <v>1000</v>
      </c>
      <c r="AQ17">
        <f>LowExpected!V18</f>
        <v>800</v>
      </c>
      <c r="AR17">
        <f>LowExpected!W18</f>
        <v>800</v>
      </c>
      <c r="AS17">
        <f>LowExpected!X18</f>
        <v>800</v>
      </c>
      <c r="AT17">
        <f>ModExpected!V18</f>
        <v>400</v>
      </c>
      <c r="AU17">
        <f>ModExpected!W18</f>
        <v>360</v>
      </c>
      <c r="AV17">
        <f>ModExpected!X18</f>
        <v>360</v>
      </c>
      <c r="AW17">
        <f>HighExpected!V18</f>
        <v>50</v>
      </c>
      <c r="AX17">
        <f>HighExpected!W18</f>
        <v>45</v>
      </c>
      <c r="AY17">
        <f>HighExpected!X18</f>
        <v>45</v>
      </c>
      <c r="AZ17">
        <f>LowExpected!Y18</f>
        <v>25</v>
      </c>
      <c r="BA17">
        <f>LowExpected!Z18</f>
        <v>20</v>
      </c>
      <c r="BB17">
        <f>LowExpected!AA18</f>
        <v>20</v>
      </c>
      <c r="BC17">
        <f>LowExpected!AB18</f>
        <v>20</v>
      </c>
      <c r="BD17">
        <f>ModExpected!Z18</f>
        <v>10</v>
      </c>
      <c r="BE17">
        <f>ModExpected!AA18</f>
        <v>9</v>
      </c>
      <c r="BF17">
        <f>ModExpected!AB18</f>
        <v>9</v>
      </c>
      <c r="BG17">
        <f>HighExpected!Z18</f>
        <v>1.25</v>
      </c>
      <c r="BH17">
        <f>HighExpected!AA18</f>
        <v>1.125</v>
      </c>
      <c r="BI17">
        <f>HighExpected!AB18</f>
        <v>1.125</v>
      </c>
    </row>
    <row r="18" spans="1:61" x14ac:dyDescent="0.25">
      <c r="A18" s="19" t="str">
        <f>Specs!A19</f>
        <v>eCANOPY_SNAGS_CLASS_1_ALL_OTHERS_DIAMETER</v>
      </c>
      <c r="B18">
        <f>LowExpected!E19</f>
        <v>0</v>
      </c>
      <c r="C18">
        <f>LowExpected!F19</f>
        <v>0</v>
      </c>
      <c r="D18">
        <f>LowExpected!G19</f>
        <v>9.6</v>
      </c>
      <c r="E18">
        <f>LowExpected!H19</f>
        <v>0</v>
      </c>
      <c r="F18">
        <f>ModExpected!F19</f>
        <v>0</v>
      </c>
      <c r="G18">
        <f>ModExpected!G19</f>
        <v>9.6</v>
      </c>
      <c r="H18">
        <f>ModExpected!H19</f>
        <v>0</v>
      </c>
      <c r="I18">
        <f>HighExpected!F19</f>
        <v>0</v>
      </c>
      <c r="J18">
        <f>HighExpected!G19</f>
        <v>9.6</v>
      </c>
      <c r="K18">
        <f>HighExpected!H19</f>
        <v>0</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0</v>
      </c>
      <c r="AJ18">
        <f>ModExpected!R19</f>
        <v>3.5</v>
      </c>
      <c r="AK18">
        <f>ModExpected!S19</f>
        <v>2.9</v>
      </c>
      <c r="AL18">
        <f>ModExpected!T19</f>
        <v>0</v>
      </c>
      <c r="AM18">
        <f>HighExpected!R19</f>
        <v>3.5</v>
      </c>
      <c r="AN18">
        <f>HighExpected!S19</f>
        <v>2.9</v>
      </c>
      <c r="AO18">
        <f>HighExpected!T19</f>
        <v>0</v>
      </c>
      <c r="AP18">
        <f>LowExpected!U19</f>
        <v>13</v>
      </c>
      <c r="AQ18">
        <f>LowExpected!V19</f>
        <v>13</v>
      </c>
      <c r="AR18">
        <f>LowExpected!W19</f>
        <v>9</v>
      </c>
      <c r="AS18">
        <f>LowExpected!X19</f>
        <v>0</v>
      </c>
      <c r="AT18">
        <f>ModExpected!V19</f>
        <v>13</v>
      </c>
      <c r="AU18">
        <f>ModExpected!W19</f>
        <v>9</v>
      </c>
      <c r="AV18">
        <f>ModExpected!X19</f>
        <v>0</v>
      </c>
      <c r="AW18">
        <f>HighExpected!V19</f>
        <v>13</v>
      </c>
      <c r="AX18">
        <f>HighExpected!W19</f>
        <v>9</v>
      </c>
      <c r="AY18">
        <f>HighExpected!X19</f>
        <v>0</v>
      </c>
      <c r="AZ18">
        <f>LowExpected!Y19</f>
        <v>0</v>
      </c>
      <c r="BA18">
        <f>LowExpected!Z19</f>
        <v>0</v>
      </c>
      <c r="BB18">
        <f>LowExpected!AA19</f>
        <v>12</v>
      </c>
      <c r="BC18">
        <f>LowExpected!AB19</f>
        <v>0</v>
      </c>
      <c r="BD18">
        <f>ModExpected!Z19</f>
        <v>0</v>
      </c>
      <c r="BE18">
        <f>ModExpected!AA19</f>
        <v>12</v>
      </c>
      <c r="BF18">
        <f>ModExpected!AB19</f>
        <v>0</v>
      </c>
      <c r="BG18">
        <f>HighExpected!Z19</f>
        <v>0</v>
      </c>
      <c r="BH18">
        <f>HighExpected!AA19</f>
        <v>12</v>
      </c>
      <c r="BI18">
        <f>HighExpected!AB19</f>
        <v>0</v>
      </c>
    </row>
    <row r="19" spans="1:61" x14ac:dyDescent="0.25">
      <c r="A19" s="19" t="str">
        <f>Specs!A20</f>
        <v>eCANOPY_SNAGS_CLASS_1_ALL_OTHERS_HEIGHT</v>
      </c>
      <c r="B19">
        <f>LowExpected!E20</f>
        <v>0</v>
      </c>
      <c r="C19">
        <f>LowExpected!F20</f>
        <v>0</v>
      </c>
      <c r="D19">
        <f>LowExpected!G20</f>
        <v>100</v>
      </c>
      <c r="E19">
        <f>LowExpected!H20</f>
        <v>0</v>
      </c>
      <c r="F19">
        <f>ModExpected!F20</f>
        <v>0</v>
      </c>
      <c r="G19">
        <f>ModExpected!G20</f>
        <v>100</v>
      </c>
      <c r="H19">
        <f>ModExpected!H20</f>
        <v>0</v>
      </c>
      <c r="I19">
        <f>HighExpected!F20</f>
        <v>0</v>
      </c>
      <c r="J19">
        <f>HighExpected!G20</f>
        <v>100</v>
      </c>
      <c r="K19">
        <f>HighExpected!H20</f>
        <v>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0</v>
      </c>
      <c r="AJ19">
        <f>ModExpected!R20</f>
        <v>25</v>
      </c>
      <c r="AK19">
        <f>ModExpected!S20</f>
        <v>25</v>
      </c>
      <c r="AL19">
        <f>ModExpected!T20</f>
        <v>0</v>
      </c>
      <c r="AM19">
        <f>HighExpected!R20</f>
        <v>25</v>
      </c>
      <c r="AN19">
        <f>HighExpected!S20</f>
        <v>25</v>
      </c>
      <c r="AO19">
        <f>HighExpected!T20</f>
        <v>0</v>
      </c>
      <c r="AP19">
        <f>LowExpected!U20</f>
        <v>55</v>
      </c>
      <c r="AQ19">
        <f>LowExpected!V20</f>
        <v>55</v>
      </c>
      <c r="AR19">
        <f>LowExpected!W20</f>
        <v>50</v>
      </c>
      <c r="AS19">
        <f>LowExpected!X20</f>
        <v>0</v>
      </c>
      <c r="AT19">
        <f>ModExpected!V20</f>
        <v>55</v>
      </c>
      <c r="AU19">
        <f>ModExpected!W20</f>
        <v>50</v>
      </c>
      <c r="AV19">
        <f>ModExpected!X20</f>
        <v>0</v>
      </c>
      <c r="AW19">
        <f>HighExpected!V20</f>
        <v>55</v>
      </c>
      <c r="AX19">
        <f>HighExpected!W20</f>
        <v>50</v>
      </c>
      <c r="AY19">
        <f>HighExpected!X20</f>
        <v>0</v>
      </c>
      <c r="AZ19">
        <f>LowExpected!Y20</f>
        <v>0</v>
      </c>
      <c r="BA19">
        <f>LowExpected!Z20</f>
        <v>0</v>
      </c>
      <c r="BB19">
        <f>LowExpected!AA20</f>
        <v>78</v>
      </c>
      <c r="BC19">
        <f>LowExpected!AB20</f>
        <v>0</v>
      </c>
      <c r="BD19">
        <f>ModExpected!Z20</f>
        <v>0</v>
      </c>
      <c r="BE19">
        <f>ModExpected!AA20</f>
        <v>78</v>
      </c>
      <c r="BF19">
        <f>ModExpected!AB20</f>
        <v>0</v>
      </c>
      <c r="BG19">
        <f>HighExpected!Z20</f>
        <v>0</v>
      </c>
      <c r="BH19">
        <f>HighExpected!AA20</f>
        <v>78</v>
      </c>
      <c r="BI19">
        <f>HighExpected!AB20</f>
        <v>0</v>
      </c>
    </row>
    <row r="20" spans="1:61" x14ac:dyDescent="0.25">
      <c r="A20" s="19" t="str">
        <f>Specs!A21</f>
        <v>eCANOPY_SNAGS_CLASS_1_ALL_OTHERS_STEM_DENSITY</v>
      </c>
      <c r="B20">
        <f>LowExpected!E21</f>
        <v>0</v>
      </c>
      <c r="C20">
        <f>LowExpected!F21</f>
        <v>0</v>
      </c>
      <c r="D20">
        <f>LowExpected!G21</f>
        <v>1.2000000000000002</v>
      </c>
      <c r="E20">
        <f>LowExpected!H21</f>
        <v>0</v>
      </c>
      <c r="F20">
        <f>ModExpected!F21</f>
        <v>0</v>
      </c>
      <c r="G20">
        <f>ModExpected!G21</f>
        <v>4.8000000000000007</v>
      </c>
      <c r="H20">
        <f>ModExpected!H21</f>
        <v>0</v>
      </c>
      <c r="I20">
        <f>HighExpected!F21</f>
        <v>0</v>
      </c>
      <c r="J20">
        <f>HighExpected!G21</f>
        <v>4.5</v>
      </c>
      <c r="K20">
        <f>HighExpected!H21</f>
        <v>0</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350</v>
      </c>
      <c r="AI20">
        <f>LowExpected!T21</f>
        <v>0</v>
      </c>
      <c r="AJ20">
        <f>ModExpected!R21</f>
        <v>100</v>
      </c>
      <c r="AK20">
        <f>ModExpected!S21</f>
        <v>1400</v>
      </c>
      <c r="AL20">
        <f>ModExpected!T21</f>
        <v>0</v>
      </c>
      <c r="AM20">
        <f>HighExpected!R21</f>
        <v>100</v>
      </c>
      <c r="AN20">
        <f>HighExpected!S21</f>
        <v>1312.5</v>
      </c>
      <c r="AO20">
        <f>HighExpected!T21</f>
        <v>0</v>
      </c>
      <c r="AP20">
        <f>LowExpected!U21</f>
        <v>5</v>
      </c>
      <c r="AQ20">
        <f>LowExpected!V21</f>
        <v>5</v>
      </c>
      <c r="AR20">
        <f>LowExpected!W21</f>
        <v>24.5</v>
      </c>
      <c r="AS20">
        <f>LowExpected!X21</f>
        <v>0</v>
      </c>
      <c r="AT20">
        <f>ModExpected!V21</f>
        <v>5</v>
      </c>
      <c r="AU20">
        <f>ModExpected!W21</f>
        <v>83</v>
      </c>
      <c r="AV20">
        <f>ModExpected!X21</f>
        <v>0</v>
      </c>
      <c r="AW20">
        <f>HighExpected!V21</f>
        <v>5</v>
      </c>
      <c r="AX20">
        <f>HighExpected!W21</f>
        <v>78.125</v>
      </c>
      <c r="AY20">
        <f>HighExpected!X21</f>
        <v>0</v>
      </c>
      <c r="AZ20">
        <f>LowExpected!Y21</f>
        <v>0</v>
      </c>
      <c r="BA20">
        <f>LowExpected!Z21</f>
        <v>0</v>
      </c>
      <c r="BB20">
        <f>LowExpected!AA21</f>
        <v>10</v>
      </c>
      <c r="BC20">
        <f>LowExpected!AB21</f>
        <v>0</v>
      </c>
      <c r="BD20">
        <f>ModExpected!Z21</f>
        <v>0</v>
      </c>
      <c r="BE20">
        <f>ModExpected!AA21</f>
        <v>40</v>
      </c>
      <c r="BF20">
        <f>ModExpected!AB21</f>
        <v>0</v>
      </c>
      <c r="BG20">
        <f>HighExpected!Z21</f>
        <v>0</v>
      </c>
      <c r="BH20">
        <f>HighExpected!AA21</f>
        <v>37.5</v>
      </c>
      <c r="BI20">
        <f>HighExpected!AB21</f>
        <v>0</v>
      </c>
    </row>
    <row r="21" spans="1:61" x14ac:dyDescent="0.25">
      <c r="A21" s="19" t="str">
        <f>Specs!A22</f>
        <v>eCANOPY_SNAGS_CLASS_1_CONIFERS_WITH_FOLIAGE_HEIGHT_TO_CROWN_BASE</v>
      </c>
      <c r="B21">
        <f>LowExpected!E22</f>
        <v>0</v>
      </c>
      <c r="C21">
        <f>LowExpected!F22</f>
        <v>20</v>
      </c>
      <c r="D21">
        <f>LowExpected!G22</f>
        <v>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0</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0</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0</v>
      </c>
      <c r="BC21">
        <f>LowExpected!AB22</f>
        <v>0</v>
      </c>
      <c r="BD21">
        <f>ModExpected!Z22</f>
        <v>55</v>
      </c>
      <c r="BE21">
        <f>ModExpected!AA22</f>
        <v>55</v>
      </c>
      <c r="BF21">
        <f>ModExpected!AB22</f>
        <v>0</v>
      </c>
      <c r="BG21">
        <f>HighExpected!Z22</f>
        <v>55</v>
      </c>
      <c r="BH21">
        <f>HighExpected!AA22</f>
        <v>55</v>
      </c>
      <c r="BI21">
        <f>HighExpected!AB22</f>
        <v>0</v>
      </c>
    </row>
    <row r="22" spans="1:61" x14ac:dyDescent="0.25">
      <c r="A22" s="19" t="str">
        <f>Specs!A23</f>
        <v>eCANOPY_SNAGS_CLASS_1_CONIFERS_WITH_FOLIAGE_DIAMETER</v>
      </c>
      <c r="B22">
        <f>LowExpected!E23</f>
        <v>0</v>
      </c>
      <c r="C22">
        <f>LowExpected!F23</f>
        <v>9.6</v>
      </c>
      <c r="D22">
        <f>LowExpected!G23</f>
        <v>0</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0</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0</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0</v>
      </c>
      <c r="BC22">
        <f>LowExpected!AB23</f>
        <v>0</v>
      </c>
      <c r="BD22">
        <f>ModExpected!Z23</f>
        <v>12</v>
      </c>
      <c r="BE22">
        <f>ModExpected!AA23</f>
        <v>12</v>
      </c>
      <c r="BF22">
        <f>ModExpected!AB23</f>
        <v>0</v>
      </c>
      <c r="BG22">
        <f>HighExpected!Z23</f>
        <v>12</v>
      </c>
      <c r="BH22">
        <f>HighExpected!AA23</f>
        <v>12</v>
      </c>
      <c r="BI22">
        <f>HighExpected!AB23</f>
        <v>0</v>
      </c>
    </row>
    <row r="23" spans="1:61" x14ac:dyDescent="0.25">
      <c r="A23" s="19" t="str">
        <f>Specs!A24</f>
        <v>eCANOPY_SNAGS_CLASS_1_CONIFERS_WITH_FOLIAGE_HEIGHT</v>
      </c>
      <c r="B23">
        <f>LowExpected!E24</f>
        <v>0</v>
      </c>
      <c r="C23">
        <f>LowExpected!F24</f>
        <v>100</v>
      </c>
      <c r="D23">
        <f>LowExpected!G24</f>
        <v>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0</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0</v>
      </c>
      <c r="BC23">
        <f>LowExpected!AB24</f>
        <v>0</v>
      </c>
      <c r="BD23">
        <f>ModExpected!Z24</f>
        <v>78</v>
      </c>
      <c r="BE23">
        <f>ModExpected!AA24</f>
        <v>78</v>
      </c>
      <c r="BF23">
        <f>ModExpected!AB24</f>
        <v>0</v>
      </c>
      <c r="BG23">
        <f>HighExpected!Z24</f>
        <v>78</v>
      </c>
      <c r="BH23">
        <f>HighExpected!AA24</f>
        <v>78</v>
      </c>
      <c r="BI23">
        <f>HighExpected!AB24</f>
        <v>0</v>
      </c>
    </row>
    <row r="24" spans="1:61" x14ac:dyDescent="0.25">
      <c r="A24" s="19" t="str">
        <f>Specs!A25</f>
        <v>eCANOPY_SNAGS_CLASS_1_CONIFERS_WITH_FOLIAGE_PERCENT_COVER</v>
      </c>
      <c r="B24">
        <f>LowExpected!E25</f>
        <v>0</v>
      </c>
      <c r="C24">
        <f>LowExpected!F25</f>
        <v>4</v>
      </c>
      <c r="D24">
        <f>LowExpected!G25</f>
        <v>0</v>
      </c>
      <c r="E24">
        <f>LowExpected!H25</f>
        <v>0</v>
      </c>
      <c r="F24">
        <f>ModExpected!F25</f>
        <v>16</v>
      </c>
      <c r="G24">
        <f>ModExpected!G25</f>
        <v>18.399999999999999</v>
      </c>
      <c r="H24">
        <f>ModExpected!H25</f>
        <v>0</v>
      </c>
      <c r="I24">
        <f>HighExpected!F25</f>
        <v>15</v>
      </c>
      <c r="J24">
        <f>HighExpected!G25</f>
        <v>16</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8</v>
      </c>
      <c r="AH24">
        <f>LowExpected!S25</f>
        <v>0</v>
      </c>
      <c r="AI24">
        <f>LowExpected!T25</f>
        <v>0</v>
      </c>
      <c r="AJ24">
        <f>ModExpected!R25</f>
        <v>32</v>
      </c>
      <c r="AK24">
        <f>ModExpected!S25</f>
        <v>36.799999999999997</v>
      </c>
      <c r="AL24">
        <f>ModExpected!T25</f>
        <v>0</v>
      </c>
      <c r="AM24">
        <f>HighExpected!R25</f>
        <v>30</v>
      </c>
      <c r="AN24">
        <f>HighExpected!S25</f>
        <v>32</v>
      </c>
      <c r="AO24">
        <f>HighExpected!T25</f>
        <v>0</v>
      </c>
      <c r="AP24">
        <f>LowExpected!U25</f>
        <v>0.5071</v>
      </c>
      <c r="AQ24">
        <f>LowExpected!V25</f>
        <v>9.0070999999999994</v>
      </c>
      <c r="AR24">
        <f>LowExpected!W25</f>
        <v>0</v>
      </c>
      <c r="AS24">
        <f>LowExpected!X25</f>
        <v>0</v>
      </c>
      <c r="AT24">
        <f>ModExpected!V25</f>
        <v>34.507100000000001</v>
      </c>
      <c r="AU24">
        <f>ModExpected!W25</f>
        <v>39.607100000000003</v>
      </c>
      <c r="AV24">
        <f>ModExpected!X25</f>
        <v>0</v>
      </c>
      <c r="AW24">
        <f>HighExpected!V25</f>
        <v>32.382100000000001</v>
      </c>
      <c r="AX24">
        <f>HighExpected!W25</f>
        <v>34.507100000000001</v>
      </c>
      <c r="AY24">
        <f>HighExpected!X25</f>
        <v>0</v>
      </c>
      <c r="AZ24">
        <f>LowExpected!Y25</f>
        <v>0</v>
      </c>
      <c r="BA24">
        <f>LowExpected!Z25</f>
        <v>6</v>
      </c>
      <c r="BB24">
        <f>LowExpected!AA25</f>
        <v>0</v>
      </c>
      <c r="BC24">
        <f>LowExpected!AB25</f>
        <v>0</v>
      </c>
      <c r="BD24">
        <f>ModExpected!Z25</f>
        <v>24</v>
      </c>
      <c r="BE24">
        <f>ModExpected!AA25</f>
        <v>27.6</v>
      </c>
      <c r="BF24">
        <f>ModExpected!AB25</f>
        <v>0</v>
      </c>
      <c r="BG24">
        <f>HighExpected!Z25</f>
        <v>22.5</v>
      </c>
      <c r="BH24">
        <f>HighExpected!AA25</f>
        <v>24</v>
      </c>
      <c r="BI24">
        <f>HighExpected!AB25</f>
        <v>0</v>
      </c>
    </row>
    <row r="25" spans="1:61" x14ac:dyDescent="0.25">
      <c r="A25" s="19" t="str">
        <f>Specs!A26</f>
        <v>eCANOPY_SNAGS_CLASS_1_CONIFERS_WITH_FOLIAGE_STEM_DENSITY</v>
      </c>
      <c r="B25">
        <f>LowExpected!E26</f>
        <v>0</v>
      </c>
      <c r="C25">
        <f>LowExpected!F26</f>
        <v>1.2000000000000002</v>
      </c>
      <c r="D25">
        <f>LowExpected!G26</f>
        <v>0</v>
      </c>
      <c r="E25">
        <f>LowExpected!H26</f>
        <v>0</v>
      </c>
      <c r="F25">
        <f>ModExpected!F26</f>
        <v>4.8000000000000007</v>
      </c>
      <c r="G25">
        <f>ModExpected!G26</f>
        <v>5.5200000000000005</v>
      </c>
      <c r="H25">
        <f>ModExpected!H26</f>
        <v>0</v>
      </c>
      <c r="I25">
        <f>HighExpected!F26</f>
        <v>4.5</v>
      </c>
      <c r="J25">
        <f>HighExpected!G26</f>
        <v>4.8</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350</v>
      </c>
      <c r="AH25">
        <f>LowExpected!S26</f>
        <v>0</v>
      </c>
      <c r="AI25">
        <f>LowExpected!T26</f>
        <v>0</v>
      </c>
      <c r="AJ25">
        <f>ModExpected!R26</f>
        <v>1400</v>
      </c>
      <c r="AK25">
        <f>ModExpected!S26</f>
        <v>1610</v>
      </c>
      <c r="AL25">
        <f>ModExpected!T26</f>
        <v>0</v>
      </c>
      <c r="AM25">
        <f>HighExpected!R26</f>
        <v>1312.5</v>
      </c>
      <c r="AN25">
        <f>HighExpected!S26</f>
        <v>1400</v>
      </c>
      <c r="AO25">
        <f>HighExpected!T26</f>
        <v>0</v>
      </c>
      <c r="AP25">
        <f>LowExpected!U26</f>
        <v>5</v>
      </c>
      <c r="AQ25">
        <f>LowExpected!V26</f>
        <v>24.5</v>
      </c>
      <c r="AR25">
        <f>LowExpected!W26</f>
        <v>0</v>
      </c>
      <c r="AS25">
        <f>LowExpected!X26</f>
        <v>0</v>
      </c>
      <c r="AT25">
        <f>ModExpected!V26</f>
        <v>83</v>
      </c>
      <c r="AU25">
        <f>ModExpected!W26</f>
        <v>94.7</v>
      </c>
      <c r="AV25">
        <f>ModExpected!X26</f>
        <v>0</v>
      </c>
      <c r="AW25">
        <f>HighExpected!V26</f>
        <v>78.125</v>
      </c>
      <c r="AX25">
        <f>HighExpected!W26</f>
        <v>83</v>
      </c>
      <c r="AY25">
        <f>HighExpected!X26</f>
        <v>0</v>
      </c>
      <c r="AZ25">
        <f>LowExpected!Y26</f>
        <v>0</v>
      </c>
      <c r="BA25">
        <f>LowExpected!Z26</f>
        <v>10</v>
      </c>
      <c r="BB25">
        <f>LowExpected!AA26</f>
        <v>0</v>
      </c>
      <c r="BC25">
        <f>LowExpected!AB26</f>
        <v>0</v>
      </c>
      <c r="BD25">
        <f>ModExpected!Z26</f>
        <v>40</v>
      </c>
      <c r="BE25">
        <f>ModExpected!AA26</f>
        <v>46</v>
      </c>
      <c r="BF25">
        <f>ModExpected!AB26</f>
        <v>0</v>
      </c>
      <c r="BG25">
        <f>HighExpected!Z26</f>
        <v>37.5</v>
      </c>
      <c r="BH25">
        <f>HighExpected!AA26</f>
        <v>40</v>
      </c>
      <c r="BI25">
        <f>HighExpected!AB26</f>
        <v>0</v>
      </c>
    </row>
    <row r="26" spans="1:61" x14ac:dyDescent="0.25">
      <c r="A26" s="19" t="str">
        <f>Specs!A27</f>
        <v>eCANOPY_SNAGS_CLASS_2_DIAMETER</v>
      </c>
      <c r="B26">
        <f>LowExpected!E27</f>
        <v>0</v>
      </c>
      <c r="C26">
        <f>LowExpected!F27</f>
        <v>0</v>
      </c>
      <c r="D26">
        <f>LowExpected!G27</f>
        <v>0</v>
      </c>
      <c r="E26">
        <f>LowExpected!H27</f>
        <v>9.6</v>
      </c>
      <c r="F26">
        <f>ModExpected!F27</f>
        <v>0</v>
      </c>
      <c r="G26">
        <f>ModExpected!G27</f>
        <v>0</v>
      </c>
      <c r="H26">
        <f>ModExpected!H27</f>
        <v>9.6</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2.9</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9</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12</v>
      </c>
      <c r="BG26">
        <f>HighExpected!Z27</f>
        <v>12</v>
      </c>
      <c r="BH26">
        <f>HighExpected!AA27</f>
        <v>0</v>
      </c>
      <c r="BI26">
        <f>HighExpected!AB27</f>
        <v>12</v>
      </c>
    </row>
    <row r="27" spans="1:61" x14ac:dyDescent="0.25">
      <c r="A27" s="19" t="str">
        <f>Specs!A28</f>
        <v>eCANOPY_SNAGS_CLASS_2_HEIGHT</v>
      </c>
      <c r="B27">
        <f>LowExpected!E28</f>
        <v>0</v>
      </c>
      <c r="C27">
        <f>LowExpected!F28</f>
        <v>0</v>
      </c>
      <c r="D27">
        <f>LowExpected!G28</f>
        <v>0</v>
      </c>
      <c r="E27">
        <f>LowExpected!H28</f>
        <v>100</v>
      </c>
      <c r="F27">
        <f>ModExpected!F28</f>
        <v>0</v>
      </c>
      <c r="G27">
        <f>ModExpected!G28</f>
        <v>0</v>
      </c>
      <c r="H27">
        <f>ModExpected!H28</f>
        <v>100</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25</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50</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78</v>
      </c>
      <c r="BG27">
        <f>HighExpected!Z28</f>
        <v>70</v>
      </c>
      <c r="BH27">
        <f>HighExpected!AA28</f>
        <v>0</v>
      </c>
      <c r="BI27">
        <f>HighExpected!AB28</f>
        <v>78</v>
      </c>
    </row>
    <row r="28" spans="1:61" x14ac:dyDescent="0.25">
      <c r="A28" s="19" t="str">
        <f>Specs!A29</f>
        <v>eCANOPY_SNAGS_CLASS_2_STEM_DENSITY</v>
      </c>
      <c r="B28">
        <f>LowExpected!E29</f>
        <v>0</v>
      </c>
      <c r="C28">
        <f>LowExpected!F29</f>
        <v>0</v>
      </c>
      <c r="D28">
        <f>LowExpected!G29</f>
        <v>0</v>
      </c>
      <c r="E28">
        <f>LowExpected!H29</f>
        <v>1.2000000000000002</v>
      </c>
      <c r="F28">
        <f>ModExpected!F29</f>
        <v>0</v>
      </c>
      <c r="G28">
        <f>ModExpected!G29</f>
        <v>0</v>
      </c>
      <c r="H28">
        <f>ModExpected!H29</f>
        <v>4.8000000000000007</v>
      </c>
      <c r="I28">
        <f>HighExpected!F29</f>
        <v>0</v>
      </c>
      <c r="J28">
        <f>HighExpected!G29</f>
        <v>0</v>
      </c>
      <c r="K28">
        <f>HighExpected!H29</f>
        <v>4.5</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350</v>
      </c>
      <c r="AJ28">
        <f>ModExpected!R29</f>
        <v>150</v>
      </c>
      <c r="AK28">
        <f>ModExpected!S29</f>
        <v>100</v>
      </c>
      <c r="AL28">
        <f>ModExpected!T29</f>
        <v>1400</v>
      </c>
      <c r="AM28">
        <f>HighExpected!R29</f>
        <v>150</v>
      </c>
      <c r="AN28">
        <f>HighExpected!S29</f>
        <v>100</v>
      </c>
      <c r="AO28">
        <f>HighExpected!T29</f>
        <v>1312.5</v>
      </c>
      <c r="AP28">
        <f>LowExpected!U29</f>
        <v>10</v>
      </c>
      <c r="AQ28">
        <f>LowExpected!V29</f>
        <v>10</v>
      </c>
      <c r="AR28">
        <f>LowExpected!W29</f>
        <v>5</v>
      </c>
      <c r="AS28">
        <f>LowExpected!X29</f>
        <v>24.5</v>
      </c>
      <c r="AT28">
        <f>ModExpected!V29</f>
        <v>10</v>
      </c>
      <c r="AU28">
        <f>ModExpected!W29</f>
        <v>5</v>
      </c>
      <c r="AV28">
        <f>ModExpected!X29</f>
        <v>83</v>
      </c>
      <c r="AW28">
        <f>HighExpected!V29</f>
        <v>10</v>
      </c>
      <c r="AX28">
        <f>HighExpected!W29</f>
        <v>5</v>
      </c>
      <c r="AY28">
        <f>HighExpected!X29</f>
        <v>78.125</v>
      </c>
      <c r="AZ28">
        <f>LowExpected!Y29</f>
        <v>3</v>
      </c>
      <c r="BA28">
        <f>LowExpected!Z29</f>
        <v>3</v>
      </c>
      <c r="BB28">
        <f>LowExpected!AA29</f>
        <v>0</v>
      </c>
      <c r="BC28">
        <f>LowExpected!AB29</f>
        <v>10</v>
      </c>
      <c r="BD28">
        <f>ModExpected!Z29</f>
        <v>3</v>
      </c>
      <c r="BE28">
        <f>ModExpected!AA29</f>
        <v>0</v>
      </c>
      <c r="BF28">
        <f>ModExpected!AB29</f>
        <v>40</v>
      </c>
      <c r="BG28">
        <f>HighExpected!Z29</f>
        <v>3</v>
      </c>
      <c r="BH28">
        <f>HighExpected!AA29</f>
        <v>0</v>
      </c>
      <c r="BI28">
        <f>HighExpected!AB29</f>
        <v>37.5</v>
      </c>
    </row>
    <row r="29" spans="1:61" x14ac:dyDescent="0.25">
      <c r="A29" s="19" t="str">
        <f>Specs!A30</f>
        <v>eCANOPY_SNAGS_CLASS_3_DIAMETER</v>
      </c>
      <c r="B29">
        <f>LowExpected!E30</f>
        <v>9</v>
      </c>
      <c r="C29">
        <f>LowExpected!F30</f>
        <v>9</v>
      </c>
      <c r="D29">
        <f>LowExpected!G30</f>
        <v>0</v>
      </c>
      <c r="E29">
        <f>LowExpected!H30</f>
        <v>0</v>
      </c>
      <c r="F29">
        <f>ModExpected!F30</f>
        <v>9</v>
      </c>
      <c r="G29">
        <f>ModExpected!G30</f>
        <v>0</v>
      </c>
      <c r="H29">
        <f>ModExpected!H30</f>
        <v>0</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13</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12</v>
      </c>
      <c r="BF29">
        <f>ModExpected!AB30</f>
        <v>0</v>
      </c>
      <c r="BG29">
        <f>HighExpected!Z30</f>
        <v>10</v>
      </c>
      <c r="BH29">
        <f>HighExpected!AA30</f>
        <v>12</v>
      </c>
      <c r="BI29">
        <f>HighExpected!AB30</f>
        <v>0</v>
      </c>
    </row>
    <row r="30" spans="1:61" x14ac:dyDescent="0.25">
      <c r="A30" s="19" t="str">
        <f>Specs!A31</f>
        <v>eCANOPY_SNAGS_CLASS_3_HEIGHT</v>
      </c>
      <c r="B30">
        <f>LowExpected!E31</f>
        <v>60</v>
      </c>
      <c r="C30">
        <f>LowExpected!F31</f>
        <v>60</v>
      </c>
      <c r="D30">
        <f>LowExpected!G31</f>
        <v>0</v>
      </c>
      <c r="E30">
        <f>LowExpected!H31</f>
        <v>0</v>
      </c>
      <c r="F30">
        <f>ModExpected!F31</f>
        <v>60</v>
      </c>
      <c r="G30">
        <f>ModExpected!G31</f>
        <v>0</v>
      </c>
      <c r="H30">
        <f>ModExpected!H31</f>
        <v>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20</v>
      </c>
      <c r="AL30">
        <f>ModExpected!T31</f>
        <v>25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50</v>
      </c>
      <c r="AV30">
        <f>ModExpected!X31</f>
        <v>55</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70</v>
      </c>
      <c r="BF30">
        <f>ModExpected!AB31</f>
        <v>0</v>
      </c>
      <c r="BG30">
        <f>HighExpected!Z31</f>
        <v>60</v>
      </c>
      <c r="BH30">
        <f>HighExpected!AA31</f>
        <v>70</v>
      </c>
      <c r="BI30">
        <f>HighExpected!AB31</f>
        <v>0</v>
      </c>
    </row>
    <row r="31" spans="1:61" x14ac:dyDescent="0.25">
      <c r="A31" s="19" t="str">
        <f>Specs!A32</f>
        <v>eCANOPY_SNAGS_CLASS_3_STEM_DENSITY</v>
      </c>
      <c r="B31">
        <f>LowExpected!E32</f>
        <v>3</v>
      </c>
      <c r="C31">
        <f>LowExpected!F32</f>
        <v>3</v>
      </c>
      <c r="D31">
        <f>LowExpected!G32</f>
        <v>0</v>
      </c>
      <c r="E31">
        <f>LowExpected!H32</f>
        <v>0</v>
      </c>
      <c r="F31">
        <f>ModExpected!F32</f>
        <v>3</v>
      </c>
      <c r="G31">
        <f>ModExpected!G32</f>
        <v>0</v>
      </c>
      <c r="H31">
        <f>ModExpected!H32</f>
        <v>0</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100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10</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0</v>
      </c>
      <c r="BG31">
        <f>HighExpected!Z32</f>
        <v>3</v>
      </c>
      <c r="BH31">
        <f>HighExpected!AA32</f>
        <v>3</v>
      </c>
      <c r="BI31">
        <f>HighExpected!AB32</f>
        <v>0</v>
      </c>
    </row>
    <row r="32" spans="1:61" x14ac:dyDescent="0.25">
      <c r="A32" s="19"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s="19"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s="19" t="str">
        <f>Specs!A35</f>
        <v>eSHRUBS_PRIMARY_LAYER_HEIGHT</v>
      </c>
      <c r="B34">
        <f>LowExpected!E35</f>
        <v>2.2000000000000002</v>
      </c>
      <c r="C34">
        <f>LowExpected!F35</f>
        <v>1.1000000000000001</v>
      </c>
      <c r="D34">
        <f>LowExpected!G35</f>
        <v>1.375</v>
      </c>
      <c r="E34">
        <f>LowExpected!H35</f>
        <v>2.2000000000000002</v>
      </c>
      <c r="F34">
        <f>ModExpected!F35</f>
        <v>0.55000000000000004</v>
      </c>
      <c r="G34">
        <f>ModExpected!G35</f>
        <v>0.82500000000000007</v>
      </c>
      <c r="H34">
        <f>ModExpected!H35</f>
        <v>2.2000000000000002</v>
      </c>
      <c r="I34">
        <f>HighExpected!F35</f>
        <v>0.11000000000000001</v>
      </c>
      <c r="J34">
        <f>HighExpected!G35</f>
        <v>1.1000000000000001</v>
      </c>
      <c r="K34">
        <f>HighExpected!H35</f>
        <v>2.2000000000000002</v>
      </c>
      <c r="L34">
        <f>LowExpected!I35</f>
        <v>5</v>
      </c>
      <c r="M34">
        <f>LowExpected!J35</f>
        <v>2.5</v>
      </c>
      <c r="N34">
        <f>LowExpected!K35</f>
        <v>3.125</v>
      </c>
      <c r="O34">
        <f>LowExpected!L35</f>
        <v>5</v>
      </c>
      <c r="P34">
        <f>ModExpected!J35</f>
        <v>1.25</v>
      </c>
      <c r="Q34">
        <f>ModExpected!K35</f>
        <v>1.875</v>
      </c>
      <c r="R34">
        <f>ModExpected!L35</f>
        <v>5</v>
      </c>
      <c r="S34">
        <f>HighExpected!J35</f>
        <v>0.25</v>
      </c>
      <c r="T34">
        <f>HighExpected!K35</f>
        <v>2.5</v>
      </c>
      <c r="U34">
        <f>HighExpected!L35</f>
        <v>5</v>
      </c>
      <c r="V34">
        <f>LowExpected!M35</f>
        <v>3</v>
      </c>
      <c r="W34">
        <f>LowExpected!N35</f>
        <v>1.5</v>
      </c>
      <c r="X34">
        <f>LowExpected!O35</f>
        <v>1.875</v>
      </c>
      <c r="Y34">
        <f>LowExpected!P35</f>
        <v>3</v>
      </c>
      <c r="Z34">
        <f>ModExpected!N35</f>
        <v>0.75</v>
      </c>
      <c r="AA34">
        <f>ModExpected!O35</f>
        <v>1.125</v>
      </c>
      <c r="AB34">
        <f>ModExpected!P35</f>
        <v>3</v>
      </c>
      <c r="AC34">
        <f>HighExpected!N35</f>
        <v>0.15000000000000002</v>
      </c>
      <c r="AD34">
        <f>HighExpected!O35</f>
        <v>1.5000000000000002</v>
      </c>
      <c r="AE34">
        <f>HighExpected!P35</f>
        <v>3.0000000000000004</v>
      </c>
      <c r="AF34">
        <f>LowExpected!Q35</f>
        <v>5</v>
      </c>
      <c r="AG34">
        <f>LowExpected!R35</f>
        <v>2.5</v>
      </c>
      <c r="AH34">
        <f>LowExpected!S35</f>
        <v>3.125</v>
      </c>
      <c r="AI34">
        <f>LowExpected!T35</f>
        <v>5</v>
      </c>
      <c r="AJ34">
        <f>ModExpected!R35</f>
        <v>1.25</v>
      </c>
      <c r="AK34">
        <f>ModExpected!S35</f>
        <v>1.875</v>
      </c>
      <c r="AL34">
        <f>ModExpected!T35</f>
        <v>5</v>
      </c>
      <c r="AM34">
        <f>HighExpected!R35</f>
        <v>0.25</v>
      </c>
      <c r="AN34">
        <f>HighExpected!S35</f>
        <v>2.5</v>
      </c>
      <c r="AO34">
        <f>HighExpected!T35</f>
        <v>5</v>
      </c>
      <c r="AP34">
        <f>LowExpected!U35</f>
        <v>6</v>
      </c>
      <c r="AQ34">
        <f>LowExpected!V35</f>
        <v>3</v>
      </c>
      <c r="AR34">
        <f>LowExpected!W35</f>
        <v>3.75</v>
      </c>
      <c r="AS34">
        <f>LowExpected!X35</f>
        <v>6</v>
      </c>
      <c r="AT34">
        <f>ModExpected!V35</f>
        <v>1.5</v>
      </c>
      <c r="AU34">
        <f>ModExpected!W35</f>
        <v>2.25</v>
      </c>
      <c r="AV34">
        <f>ModExpected!X35</f>
        <v>6</v>
      </c>
      <c r="AW34">
        <f>HighExpected!V35</f>
        <v>0.30000000000000004</v>
      </c>
      <c r="AX34">
        <f>HighExpected!W35</f>
        <v>3.0000000000000004</v>
      </c>
      <c r="AY34">
        <f>HighExpected!X35</f>
        <v>6.0000000000000009</v>
      </c>
      <c r="AZ34">
        <f>LowExpected!Y35</f>
        <v>5</v>
      </c>
      <c r="BA34">
        <f>LowExpected!Z35</f>
        <v>2.5</v>
      </c>
      <c r="BB34">
        <f>LowExpected!AA35</f>
        <v>3.125</v>
      </c>
      <c r="BC34">
        <f>LowExpected!AB35</f>
        <v>5</v>
      </c>
      <c r="BD34">
        <f>ModExpected!Z35</f>
        <v>1.25</v>
      </c>
      <c r="BE34">
        <f>ModExpected!AA35</f>
        <v>1.875</v>
      </c>
      <c r="BF34">
        <f>ModExpected!AB35</f>
        <v>5</v>
      </c>
      <c r="BG34">
        <f>HighExpected!Z35</f>
        <v>0.25</v>
      </c>
      <c r="BH34">
        <f>HighExpected!AA35</f>
        <v>2.5</v>
      </c>
      <c r="BI34">
        <f>HighExpected!AB35</f>
        <v>5</v>
      </c>
    </row>
    <row r="35" spans="1:61" x14ac:dyDescent="0.25">
      <c r="A35" s="19" t="str">
        <f>Specs!A36</f>
        <v>eSHRUBS_PRIMARY_LAYER_PERCENT_COVER</v>
      </c>
      <c r="B35">
        <f>LowExpected!E36</f>
        <v>21.6</v>
      </c>
      <c r="C35">
        <f>LowExpected!F36</f>
        <v>10.8</v>
      </c>
      <c r="D35">
        <f>LowExpected!G36</f>
        <v>13.5</v>
      </c>
      <c r="E35">
        <f>LowExpected!H36</f>
        <v>21.6</v>
      </c>
      <c r="F35">
        <f>ModExpected!F36</f>
        <v>5.4</v>
      </c>
      <c r="G35">
        <f>ModExpected!G36</f>
        <v>8.1000000000000014</v>
      </c>
      <c r="H35">
        <f>ModExpected!H36</f>
        <v>21.6</v>
      </c>
      <c r="I35">
        <f>HighExpected!F36</f>
        <v>1.08</v>
      </c>
      <c r="J35">
        <f>HighExpected!G36</f>
        <v>10.8</v>
      </c>
      <c r="K35">
        <f>HighExpected!H36</f>
        <v>21.6</v>
      </c>
      <c r="L35">
        <f>LowExpected!I36</f>
        <v>70</v>
      </c>
      <c r="M35">
        <f>LowExpected!J36</f>
        <v>35</v>
      </c>
      <c r="N35">
        <f>LowExpected!K36</f>
        <v>43.75</v>
      </c>
      <c r="O35">
        <f>LowExpected!L36</f>
        <v>70</v>
      </c>
      <c r="P35">
        <f>ModExpected!J36</f>
        <v>17.5</v>
      </c>
      <c r="Q35">
        <f>ModExpected!K36</f>
        <v>26.25</v>
      </c>
      <c r="R35">
        <f>ModExpected!L36</f>
        <v>70</v>
      </c>
      <c r="S35">
        <f>HighExpected!J36</f>
        <v>3.5</v>
      </c>
      <c r="T35">
        <f>HighExpected!K36</f>
        <v>35</v>
      </c>
      <c r="U35">
        <f>HighExpected!L36</f>
        <v>70</v>
      </c>
      <c r="V35">
        <f>LowExpected!M36</f>
        <v>2</v>
      </c>
      <c r="W35">
        <f>LowExpected!N36</f>
        <v>1</v>
      </c>
      <c r="X35">
        <f>LowExpected!O36</f>
        <v>1.25</v>
      </c>
      <c r="Y35">
        <f>LowExpected!P36</f>
        <v>2</v>
      </c>
      <c r="Z35">
        <f>ModExpected!N36</f>
        <v>0.5</v>
      </c>
      <c r="AA35">
        <f>ModExpected!O36</f>
        <v>0.75</v>
      </c>
      <c r="AB35">
        <f>ModExpected!P36</f>
        <v>2</v>
      </c>
      <c r="AC35">
        <f>HighExpected!N36</f>
        <v>0.1</v>
      </c>
      <c r="AD35">
        <f>HighExpected!O36</f>
        <v>1</v>
      </c>
      <c r="AE35">
        <f>HighExpected!P36</f>
        <v>2</v>
      </c>
      <c r="AF35">
        <f>LowExpected!Q36</f>
        <v>10</v>
      </c>
      <c r="AG35">
        <f>LowExpected!R36</f>
        <v>5</v>
      </c>
      <c r="AH35">
        <f>LowExpected!S36</f>
        <v>6.25</v>
      </c>
      <c r="AI35">
        <f>LowExpected!T36</f>
        <v>10</v>
      </c>
      <c r="AJ35">
        <f>ModExpected!R36</f>
        <v>2.5</v>
      </c>
      <c r="AK35">
        <f>ModExpected!S36</f>
        <v>3.75</v>
      </c>
      <c r="AL35">
        <f>ModExpected!T36</f>
        <v>10</v>
      </c>
      <c r="AM35">
        <f>HighExpected!R36</f>
        <v>0.5</v>
      </c>
      <c r="AN35">
        <f>HighExpected!S36</f>
        <v>5</v>
      </c>
      <c r="AO35">
        <f>HighExpected!T36</f>
        <v>10</v>
      </c>
      <c r="AP35">
        <f>LowExpected!U36</f>
        <v>30</v>
      </c>
      <c r="AQ35">
        <f>LowExpected!V36</f>
        <v>15</v>
      </c>
      <c r="AR35">
        <f>LowExpected!W36</f>
        <v>18.75</v>
      </c>
      <c r="AS35">
        <f>LowExpected!X36</f>
        <v>30</v>
      </c>
      <c r="AT35">
        <f>ModExpected!V36</f>
        <v>7.5</v>
      </c>
      <c r="AU35">
        <f>ModExpected!W36</f>
        <v>11.25</v>
      </c>
      <c r="AV35">
        <f>ModExpected!X36</f>
        <v>30</v>
      </c>
      <c r="AW35">
        <f>HighExpected!V36</f>
        <v>1.5</v>
      </c>
      <c r="AX35">
        <f>HighExpected!W36</f>
        <v>15</v>
      </c>
      <c r="AY35">
        <f>HighExpected!X36</f>
        <v>30</v>
      </c>
      <c r="AZ35">
        <f>LowExpected!Y36</f>
        <v>80</v>
      </c>
      <c r="BA35">
        <f>LowExpected!Z36</f>
        <v>40</v>
      </c>
      <c r="BB35">
        <f>LowExpected!AA36</f>
        <v>50</v>
      </c>
      <c r="BC35">
        <f>LowExpected!AB36</f>
        <v>80</v>
      </c>
      <c r="BD35">
        <f>ModExpected!Z36</f>
        <v>20</v>
      </c>
      <c r="BE35">
        <f>ModExpected!AA36</f>
        <v>30</v>
      </c>
      <c r="BF35">
        <f>ModExpected!AB36</f>
        <v>80</v>
      </c>
      <c r="BG35">
        <f>HighExpected!Z36</f>
        <v>4</v>
      </c>
      <c r="BH35">
        <f>HighExpected!AA36</f>
        <v>40</v>
      </c>
      <c r="BI35">
        <f>HighExpected!AB36</f>
        <v>80</v>
      </c>
    </row>
    <row r="36" spans="1:61" x14ac:dyDescent="0.25">
      <c r="A36" s="19" t="str">
        <f>Specs!A37</f>
        <v>eSHRUBS_PRIMARY_LAYER_PERCENT_LIVE</v>
      </c>
      <c r="B36">
        <f>LowExpected!E37</f>
        <v>85</v>
      </c>
      <c r="C36">
        <f>LowExpected!F37</f>
        <v>42.5</v>
      </c>
      <c r="D36">
        <f>LowExpected!G37</f>
        <v>53.125</v>
      </c>
      <c r="E36">
        <f>LowExpected!H37</f>
        <v>85</v>
      </c>
      <c r="F36">
        <f>ModExpected!F37</f>
        <v>21.25</v>
      </c>
      <c r="G36">
        <f>ModExpected!G37</f>
        <v>31.875</v>
      </c>
      <c r="H36">
        <f>ModExpected!H37</f>
        <v>85</v>
      </c>
      <c r="I36">
        <f>HighExpected!F37</f>
        <v>4.25</v>
      </c>
      <c r="J36">
        <f>HighExpected!G37</f>
        <v>42.5</v>
      </c>
      <c r="K36">
        <f>HighExpected!H37</f>
        <v>85</v>
      </c>
      <c r="L36">
        <f>LowExpected!I37</f>
        <v>85</v>
      </c>
      <c r="M36">
        <f>LowExpected!J37</f>
        <v>42.5</v>
      </c>
      <c r="N36">
        <f>LowExpected!K37</f>
        <v>53.125</v>
      </c>
      <c r="O36">
        <f>LowExpected!L37</f>
        <v>85</v>
      </c>
      <c r="P36">
        <f>ModExpected!J37</f>
        <v>21.25</v>
      </c>
      <c r="Q36">
        <f>ModExpected!K37</f>
        <v>31.875</v>
      </c>
      <c r="R36">
        <f>ModExpected!L37</f>
        <v>85</v>
      </c>
      <c r="S36">
        <f>HighExpected!J37</f>
        <v>4.25</v>
      </c>
      <c r="T36">
        <f>HighExpected!K37</f>
        <v>42.5</v>
      </c>
      <c r="U36">
        <f>HighExpected!L37</f>
        <v>85</v>
      </c>
      <c r="V36">
        <f>LowExpected!M37</f>
        <v>100</v>
      </c>
      <c r="W36">
        <f>LowExpected!N37</f>
        <v>50</v>
      </c>
      <c r="X36">
        <f>LowExpected!O37</f>
        <v>62.5</v>
      </c>
      <c r="Y36">
        <f>LowExpected!P37</f>
        <v>100</v>
      </c>
      <c r="Z36">
        <f>ModExpected!N37</f>
        <v>25</v>
      </c>
      <c r="AA36">
        <f>ModExpected!O37</f>
        <v>37.5</v>
      </c>
      <c r="AB36">
        <f>ModExpected!P37</f>
        <v>100</v>
      </c>
      <c r="AC36">
        <f>HighExpected!N37</f>
        <v>5</v>
      </c>
      <c r="AD36">
        <f>HighExpected!O37</f>
        <v>50</v>
      </c>
      <c r="AE36">
        <f>HighExpected!P37</f>
        <v>100</v>
      </c>
      <c r="AF36">
        <f>LowExpected!Q37</f>
        <v>90</v>
      </c>
      <c r="AG36">
        <f>LowExpected!R37</f>
        <v>45</v>
      </c>
      <c r="AH36">
        <f>LowExpected!S37</f>
        <v>56.25</v>
      </c>
      <c r="AI36">
        <f>LowExpected!T37</f>
        <v>90</v>
      </c>
      <c r="AJ36">
        <f>ModExpected!R37</f>
        <v>22.5</v>
      </c>
      <c r="AK36">
        <f>ModExpected!S37</f>
        <v>33.75</v>
      </c>
      <c r="AL36">
        <f>ModExpected!T37</f>
        <v>90</v>
      </c>
      <c r="AM36">
        <f>HighExpected!R37</f>
        <v>4.5</v>
      </c>
      <c r="AN36">
        <f>HighExpected!S37</f>
        <v>45</v>
      </c>
      <c r="AO36">
        <f>HighExpected!T37</f>
        <v>90</v>
      </c>
      <c r="AP36">
        <f>LowExpected!U37</f>
        <v>85</v>
      </c>
      <c r="AQ36">
        <f>LowExpected!V37</f>
        <v>42.5</v>
      </c>
      <c r="AR36">
        <f>LowExpected!W37</f>
        <v>53.125</v>
      </c>
      <c r="AS36">
        <f>LowExpected!X37</f>
        <v>85</v>
      </c>
      <c r="AT36">
        <f>ModExpected!V37</f>
        <v>21.25</v>
      </c>
      <c r="AU36">
        <f>ModExpected!W37</f>
        <v>31.875</v>
      </c>
      <c r="AV36">
        <f>ModExpected!X37</f>
        <v>85</v>
      </c>
      <c r="AW36">
        <f>HighExpected!V37</f>
        <v>4.25</v>
      </c>
      <c r="AX36">
        <f>HighExpected!W37</f>
        <v>42.5</v>
      </c>
      <c r="AY36">
        <f>HighExpected!X37</f>
        <v>85</v>
      </c>
      <c r="AZ36">
        <f>LowExpected!Y37</f>
        <v>90</v>
      </c>
      <c r="BA36">
        <f>LowExpected!Z37</f>
        <v>45</v>
      </c>
      <c r="BB36">
        <f>LowExpected!AA37</f>
        <v>56.25</v>
      </c>
      <c r="BC36">
        <f>LowExpected!AB37</f>
        <v>90</v>
      </c>
      <c r="BD36">
        <f>ModExpected!Z37</f>
        <v>22.5</v>
      </c>
      <c r="BE36">
        <f>ModExpected!AA37</f>
        <v>33.75</v>
      </c>
      <c r="BF36">
        <f>ModExpected!AB37</f>
        <v>90</v>
      </c>
      <c r="BG36">
        <f>HighExpected!Z37</f>
        <v>4.5</v>
      </c>
      <c r="BH36">
        <f>HighExpected!AA37</f>
        <v>45</v>
      </c>
      <c r="BI36">
        <f>HighExpected!AB37</f>
        <v>90</v>
      </c>
    </row>
    <row r="37" spans="1:61" x14ac:dyDescent="0.25">
      <c r="A37" s="19" t="str">
        <f>Specs!A38</f>
        <v>eSHRUBS_SECONDARY_LAYER_HEIGHT</v>
      </c>
      <c r="B37">
        <f>LowExpected!E38</f>
        <v>0.3</v>
      </c>
      <c r="C37">
        <f>LowExpected!F38</f>
        <v>0.15</v>
      </c>
      <c r="D37">
        <f>LowExpected!G38</f>
        <v>0.1875</v>
      </c>
      <c r="E37">
        <f>LowExpected!H38</f>
        <v>0.30000000000000004</v>
      </c>
      <c r="F37">
        <f>ModExpected!F38</f>
        <v>7.4999999999999997E-2</v>
      </c>
      <c r="G37">
        <f>ModExpected!G38</f>
        <v>0.11249999999999999</v>
      </c>
      <c r="H37">
        <f>ModExpected!H38</f>
        <v>0.29999999999999993</v>
      </c>
      <c r="I37">
        <f>HighExpected!F38</f>
        <v>1.4999999999999999E-2</v>
      </c>
      <c r="J37">
        <f>HighExpected!G38</f>
        <v>0.15</v>
      </c>
      <c r="K37">
        <f>HighExpected!H38</f>
        <v>0.3</v>
      </c>
      <c r="L37">
        <f>LowExpected!I38</f>
        <v>2</v>
      </c>
      <c r="M37">
        <f>LowExpected!J38</f>
        <v>1</v>
      </c>
      <c r="N37">
        <f>LowExpected!K38</f>
        <v>1.25</v>
      </c>
      <c r="O37">
        <f>LowExpected!L38</f>
        <v>2</v>
      </c>
      <c r="P37">
        <f>ModExpected!J38</f>
        <v>0.5</v>
      </c>
      <c r="Q37">
        <f>ModExpected!K38</f>
        <v>0.75</v>
      </c>
      <c r="R37">
        <f>ModExpected!L38</f>
        <v>2</v>
      </c>
      <c r="S37">
        <f>HighExpected!J38</f>
        <v>0.1</v>
      </c>
      <c r="T37">
        <f>HighExpected!K38</f>
        <v>1</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0.5</v>
      </c>
      <c r="AH37">
        <f>LowExpected!S38</f>
        <v>0.625</v>
      </c>
      <c r="AI37">
        <f>LowExpected!T38</f>
        <v>1</v>
      </c>
      <c r="AJ37">
        <f>ModExpected!R38</f>
        <v>0.25</v>
      </c>
      <c r="AK37">
        <f>ModExpected!S38</f>
        <v>0.375</v>
      </c>
      <c r="AL37">
        <f>ModExpected!T38</f>
        <v>1</v>
      </c>
      <c r="AM37">
        <f>HighExpected!R38</f>
        <v>0.05</v>
      </c>
      <c r="AN37">
        <f>HighExpected!S38</f>
        <v>0.5</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s="19" t="str">
        <f>Specs!A39</f>
        <v>eSHRUBS_SECONDARY_LAYER_PERCENT_COVER</v>
      </c>
      <c r="B38">
        <f>LowExpected!E39</f>
        <v>1.2</v>
      </c>
      <c r="C38">
        <f>LowExpected!F39</f>
        <v>0.6</v>
      </c>
      <c r="D38">
        <f>LowExpected!G39</f>
        <v>0.75</v>
      </c>
      <c r="E38">
        <f>LowExpected!H39</f>
        <v>1.2000000000000002</v>
      </c>
      <c r="F38">
        <f>ModExpected!F39</f>
        <v>0.3</v>
      </c>
      <c r="G38">
        <f>ModExpected!G39</f>
        <v>0.44999999999999996</v>
      </c>
      <c r="H38">
        <f>ModExpected!H39</f>
        <v>1.1999999999999997</v>
      </c>
      <c r="I38">
        <f>HighExpected!F39</f>
        <v>0.06</v>
      </c>
      <c r="J38">
        <f>HighExpected!G39</f>
        <v>0.6</v>
      </c>
      <c r="K38">
        <f>HighExpected!H39</f>
        <v>1.2</v>
      </c>
      <c r="L38">
        <f>LowExpected!I39</f>
        <v>5</v>
      </c>
      <c r="M38">
        <f>LowExpected!J39</f>
        <v>2.5</v>
      </c>
      <c r="N38">
        <f>LowExpected!K39</f>
        <v>3.125</v>
      </c>
      <c r="O38">
        <f>LowExpected!L39</f>
        <v>5</v>
      </c>
      <c r="P38">
        <f>ModExpected!J39</f>
        <v>1.25</v>
      </c>
      <c r="Q38">
        <f>ModExpected!K39</f>
        <v>1.875</v>
      </c>
      <c r="R38">
        <f>ModExpected!L39</f>
        <v>5</v>
      </c>
      <c r="S38">
        <f>HighExpected!J39</f>
        <v>0.25</v>
      </c>
      <c r="T38">
        <f>HighExpected!K39</f>
        <v>2.5</v>
      </c>
      <c r="U38">
        <f>HighExpected!L39</f>
        <v>5</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10</v>
      </c>
      <c r="AH38">
        <f>LowExpected!S39</f>
        <v>12.5</v>
      </c>
      <c r="AI38">
        <f>LowExpected!T39</f>
        <v>20</v>
      </c>
      <c r="AJ38">
        <f>ModExpected!R39</f>
        <v>5</v>
      </c>
      <c r="AK38">
        <f>ModExpected!S39</f>
        <v>7.5</v>
      </c>
      <c r="AL38">
        <f>ModExpected!T39</f>
        <v>20</v>
      </c>
      <c r="AM38">
        <f>HighExpected!R39</f>
        <v>1</v>
      </c>
      <c r="AN38">
        <f>HighExpected!S39</f>
        <v>10</v>
      </c>
      <c r="AO38">
        <f>HighExpected!T39</f>
        <v>20</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s="19" t="str">
        <f>Specs!A40</f>
        <v>eSHRUBS_SECONDARY_LAYER_PERCENT_LIVE</v>
      </c>
      <c r="B39">
        <f>LowExpected!E40</f>
        <v>95</v>
      </c>
      <c r="C39">
        <f>LowExpected!F40</f>
        <v>47.5</v>
      </c>
      <c r="D39">
        <f>LowExpected!G40</f>
        <v>59.375</v>
      </c>
      <c r="E39">
        <f>LowExpected!H40</f>
        <v>95</v>
      </c>
      <c r="F39">
        <f>ModExpected!F40</f>
        <v>23.75</v>
      </c>
      <c r="G39">
        <f>ModExpected!G40</f>
        <v>35.625</v>
      </c>
      <c r="H39">
        <f>ModExpected!H40</f>
        <v>95</v>
      </c>
      <c r="I39">
        <f>HighExpected!F40</f>
        <v>4.75</v>
      </c>
      <c r="J39">
        <f>HighExpected!G40</f>
        <v>47.5</v>
      </c>
      <c r="K39">
        <f>HighExpected!H40</f>
        <v>95</v>
      </c>
      <c r="L39">
        <f>LowExpected!I40</f>
        <v>85</v>
      </c>
      <c r="M39">
        <f>LowExpected!J40</f>
        <v>42.5</v>
      </c>
      <c r="N39">
        <f>LowExpected!K40</f>
        <v>53.125</v>
      </c>
      <c r="O39">
        <f>LowExpected!L40</f>
        <v>85</v>
      </c>
      <c r="P39">
        <f>ModExpected!J40</f>
        <v>21.25</v>
      </c>
      <c r="Q39">
        <f>ModExpected!K40</f>
        <v>31.875</v>
      </c>
      <c r="R39">
        <f>ModExpected!L40</f>
        <v>85</v>
      </c>
      <c r="S39">
        <f>HighExpected!J40</f>
        <v>4.25</v>
      </c>
      <c r="T39">
        <f>HighExpected!K40</f>
        <v>42.5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45</v>
      </c>
      <c r="AH39">
        <f>LowExpected!S40</f>
        <v>56.25</v>
      </c>
      <c r="AI39">
        <f>LowExpected!T40</f>
        <v>90</v>
      </c>
      <c r="AJ39">
        <f>ModExpected!R40</f>
        <v>22.5</v>
      </c>
      <c r="AK39">
        <f>ModExpected!S40</f>
        <v>33.75</v>
      </c>
      <c r="AL39">
        <f>ModExpected!T40</f>
        <v>90</v>
      </c>
      <c r="AM39">
        <f>HighExpected!R40</f>
        <v>4.5</v>
      </c>
      <c r="AN39">
        <f>HighExpected!S40</f>
        <v>45</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s="19" t="str">
        <f>Specs!A41</f>
        <v>eHERBACEOUS_PRIMARY_LAYER_HEIGHT</v>
      </c>
      <c r="B40">
        <f>LowExpected!E41</f>
        <v>0.9</v>
      </c>
      <c r="C40">
        <f>LowExpected!F41</f>
        <v>0.45</v>
      </c>
      <c r="D40">
        <f>LowExpected!G41</f>
        <v>0.9</v>
      </c>
      <c r="E40">
        <f>LowExpected!H41</f>
        <v>0.9</v>
      </c>
      <c r="F40">
        <f>ModExpected!F41</f>
        <v>0.22500000000000001</v>
      </c>
      <c r="G40">
        <f>ModExpected!G41</f>
        <v>0.9</v>
      </c>
      <c r="H40">
        <f>ModExpected!H41</f>
        <v>0.9</v>
      </c>
      <c r="I40">
        <f>HighExpected!F41</f>
        <v>4.5000000000000005E-2</v>
      </c>
      <c r="J40">
        <f>HighExpected!G41</f>
        <v>0.45000000000000007</v>
      </c>
      <c r="K40">
        <f>HighExpected!H41</f>
        <v>0.90000000000000013</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1</v>
      </c>
      <c r="X40">
        <f>LowExpected!O41</f>
        <v>2</v>
      </c>
      <c r="Y40">
        <f>LowExpected!P41</f>
        <v>2</v>
      </c>
      <c r="Z40">
        <f>ModExpected!N41</f>
        <v>0.5</v>
      </c>
      <c r="AA40">
        <f>ModExpected!O41</f>
        <v>2</v>
      </c>
      <c r="AB40">
        <f>ModExpected!P41</f>
        <v>2</v>
      </c>
      <c r="AC40">
        <f>HighExpected!N41</f>
        <v>0.1</v>
      </c>
      <c r="AD40">
        <f>HighExpected!O41</f>
        <v>1</v>
      </c>
      <c r="AE40">
        <f>HighExpected!P41</f>
        <v>2</v>
      </c>
      <c r="AF40">
        <f>LowExpected!Q41</f>
        <v>1</v>
      </c>
      <c r="AG40">
        <f>LowExpected!R41</f>
        <v>0.5</v>
      </c>
      <c r="AH40">
        <f>LowExpected!S41</f>
        <v>1</v>
      </c>
      <c r="AI40">
        <f>LowExpected!T41</f>
        <v>1</v>
      </c>
      <c r="AJ40">
        <f>ModExpected!R41</f>
        <v>0.25</v>
      </c>
      <c r="AK40">
        <f>ModExpected!S41</f>
        <v>1</v>
      </c>
      <c r="AL40">
        <f>ModExpected!T41</f>
        <v>1</v>
      </c>
      <c r="AM40">
        <f>HighExpected!R41</f>
        <v>0.05</v>
      </c>
      <c r="AN40">
        <f>HighExpected!S41</f>
        <v>0.5</v>
      </c>
      <c r="AO40">
        <f>HighExpected!T41</f>
        <v>1</v>
      </c>
      <c r="AP40">
        <f>LowExpected!U41</f>
        <v>2.5</v>
      </c>
      <c r="AQ40">
        <f>LowExpected!V41</f>
        <v>1.25</v>
      </c>
      <c r="AR40">
        <f>LowExpected!W41</f>
        <v>2.5</v>
      </c>
      <c r="AS40">
        <f>LowExpected!X41</f>
        <v>2.5</v>
      </c>
      <c r="AT40">
        <f>ModExpected!V41</f>
        <v>0.625</v>
      </c>
      <c r="AU40">
        <f>ModExpected!W41</f>
        <v>2.5</v>
      </c>
      <c r="AV40">
        <f>ModExpected!X41</f>
        <v>2.5</v>
      </c>
      <c r="AW40">
        <f>HighExpected!V41</f>
        <v>0.125</v>
      </c>
      <c r="AX40">
        <f>HighExpected!W41</f>
        <v>1.25</v>
      </c>
      <c r="AY40">
        <f>HighExpected!X41</f>
        <v>2.5</v>
      </c>
      <c r="AZ40">
        <f>LowExpected!Y41</f>
        <v>2</v>
      </c>
      <c r="BA40">
        <f>LowExpected!Z41</f>
        <v>1</v>
      </c>
      <c r="BB40">
        <f>LowExpected!AA41</f>
        <v>2</v>
      </c>
      <c r="BC40">
        <f>LowExpected!AB41</f>
        <v>2</v>
      </c>
      <c r="BD40">
        <f>ModExpected!Z41</f>
        <v>0.5</v>
      </c>
      <c r="BE40">
        <f>ModExpected!AA41</f>
        <v>2</v>
      </c>
      <c r="BF40">
        <f>ModExpected!AB41</f>
        <v>2</v>
      </c>
      <c r="BG40">
        <f>HighExpected!Z41</f>
        <v>0.1</v>
      </c>
      <c r="BH40">
        <f>HighExpected!AA41</f>
        <v>1</v>
      </c>
      <c r="BI40">
        <f>HighExpected!AB41</f>
        <v>2</v>
      </c>
    </row>
    <row r="41" spans="1:61" x14ac:dyDescent="0.25">
      <c r="A41" s="19" t="str">
        <f>Specs!A42</f>
        <v>eHERBACEOUS_PRIMARY_LAYER_LOADING</v>
      </c>
      <c r="B41">
        <f>LowExpected!E42</f>
        <v>0.1</v>
      </c>
      <c r="C41">
        <f>LowExpected!F42</f>
        <v>0.05</v>
      </c>
      <c r="D41">
        <f>LowExpected!G42</f>
        <v>0.1</v>
      </c>
      <c r="E41">
        <f>LowExpected!H42</f>
        <v>0.1</v>
      </c>
      <c r="F41">
        <f>ModExpected!F42</f>
        <v>2.5000000000000001E-2</v>
      </c>
      <c r="G41">
        <f>ModExpected!G42</f>
        <v>0.1</v>
      </c>
      <c r="H41">
        <f>ModExpected!H42</f>
        <v>0.1</v>
      </c>
      <c r="I41">
        <f>HighExpected!F42</f>
        <v>5.000000000000001E-3</v>
      </c>
      <c r="J41">
        <f>HighExpected!G42</f>
        <v>5.000000000000001E-2</v>
      </c>
      <c r="K41">
        <f>HighExpected!H42</f>
        <v>0.10000000000000002</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0.5</v>
      </c>
      <c r="X41">
        <f>LowExpected!O42</f>
        <v>1</v>
      </c>
      <c r="Y41">
        <f>LowExpected!P42</f>
        <v>1</v>
      </c>
      <c r="Z41">
        <f>ModExpected!N42</f>
        <v>0.25</v>
      </c>
      <c r="AA41">
        <f>ModExpected!O42</f>
        <v>1</v>
      </c>
      <c r="AB41">
        <f>ModExpected!P42</f>
        <v>1</v>
      </c>
      <c r="AC41">
        <f>HighExpected!N42</f>
        <v>0.05</v>
      </c>
      <c r="AD41">
        <f>HighExpected!O42</f>
        <v>0.5</v>
      </c>
      <c r="AE41">
        <f>HighExpected!P42</f>
        <v>1</v>
      </c>
      <c r="AF41">
        <f>LowExpected!Q42</f>
        <v>0.01</v>
      </c>
      <c r="AG41">
        <f>LowExpected!R42</f>
        <v>5.0000000000000001E-3</v>
      </c>
      <c r="AH41">
        <f>LowExpected!S42</f>
        <v>0.01</v>
      </c>
      <c r="AI41">
        <f>LowExpected!T42</f>
        <v>0.01</v>
      </c>
      <c r="AJ41">
        <f>ModExpected!R42</f>
        <v>2.5000000000000001E-3</v>
      </c>
      <c r="AK41">
        <f>ModExpected!S42</f>
        <v>0.01</v>
      </c>
      <c r="AL41">
        <f>ModExpected!T42</f>
        <v>0.01</v>
      </c>
      <c r="AM41">
        <f>HighExpected!R42</f>
        <v>5.0000000000000001E-4</v>
      </c>
      <c r="AN41">
        <f>HighExpected!S42</f>
        <v>5.0000000000000001E-3</v>
      </c>
      <c r="AO41">
        <f>HighExpected!T42</f>
        <v>0.01</v>
      </c>
      <c r="AP41">
        <f>LowExpected!U42</f>
        <v>0.4</v>
      </c>
      <c r="AQ41">
        <f>LowExpected!V42</f>
        <v>0.2</v>
      </c>
      <c r="AR41">
        <f>LowExpected!W42</f>
        <v>0.4</v>
      </c>
      <c r="AS41">
        <f>LowExpected!X42</f>
        <v>0.4</v>
      </c>
      <c r="AT41">
        <f>ModExpected!V42</f>
        <v>0.1</v>
      </c>
      <c r="AU41">
        <f>ModExpected!W42</f>
        <v>0.4</v>
      </c>
      <c r="AV41">
        <f>ModExpected!X42</f>
        <v>0.4</v>
      </c>
      <c r="AW41">
        <f>HighExpected!V42</f>
        <v>2.0000000000000004E-2</v>
      </c>
      <c r="AX41">
        <f>HighExpected!W42</f>
        <v>0.20000000000000004</v>
      </c>
      <c r="AY41">
        <f>HighExpected!X42</f>
        <v>0.40000000000000008</v>
      </c>
      <c r="AZ41">
        <f>LowExpected!Y42</f>
        <v>0.1</v>
      </c>
      <c r="BA41">
        <f>LowExpected!Z42</f>
        <v>0.05</v>
      </c>
      <c r="BB41">
        <f>LowExpected!AA42</f>
        <v>0.1</v>
      </c>
      <c r="BC41">
        <f>LowExpected!AB42</f>
        <v>0.1</v>
      </c>
      <c r="BD41">
        <f>ModExpected!Z42</f>
        <v>2.5000000000000001E-2</v>
      </c>
      <c r="BE41">
        <f>ModExpected!AA42</f>
        <v>0.1</v>
      </c>
      <c r="BF41">
        <f>ModExpected!AB42</f>
        <v>0.1</v>
      </c>
      <c r="BG41">
        <f>HighExpected!Z42</f>
        <v>5.000000000000001E-3</v>
      </c>
      <c r="BH41">
        <f>HighExpected!AA42</f>
        <v>5.000000000000001E-2</v>
      </c>
      <c r="BI41">
        <f>HighExpected!AB42</f>
        <v>0.10000000000000002</v>
      </c>
    </row>
    <row r="42" spans="1:61" x14ac:dyDescent="0.25">
      <c r="A42" s="19" t="str">
        <f>Specs!A43</f>
        <v>eHERBACEOUS_PRIMARY_LAYER_PERCENT_COVER</v>
      </c>
      <c r="B42">
        <f>LowExpected!E43</f>
        <v>0.7</v>
      </c>
      <c r="C42">
        <f>LowExpected!F43</f>
        <v>0.35</v>
      </c>
      <c r="D42">
        <f>LowExpected!G43</f>
        <v>0.7</v>
      </c>
      <c r="E42">
        <f>LowExpected!H43</f>
        <v>0.7</v>
      </c>
      <c r="F42">
        <f>ModExpected!F43</f>
        <v>0.17499999999999999</v>
      </c>
      <c r="G42">
        <f>ModExpected!G43</f>
        <v>0.7</v>
      </c>
      <c r="H42">
        <f>ModExpected!H43</f>
        <v>0.7</v>
      </c>
      <c r="I42">
        <f>HighExpected!F43</f>
        <v>3.4999999999999996E-2</v>
      </c>
      <c r="J42">
        <f>HighExpected!G43</f>
        <v>0.35</v>
      </c>
      <c r="K42">
        <f>HighExpected!H43</f>
        <v>0.7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45</v>
      </c>
      <c r="X42">
        <f>LowExpected!O43</f>
        <v>90</v>
      </c>
      <c r="Y42">
        <f>LowExpected!P43</f>
        <v>90</v>
      </c>
      <c r="Z42">
        <f>ModExpected!N43</f>
        <v>22.5</v>
      </c>
      <c r="AA42">
        <f>ModExpected!O43</f>
        <v>90</v>
      </c>
      <c r="AB42">
        <f>ModExpected!P43</f>
        <v>90</v>
      </c>
      <c r="AC42">
        <f>HighExpected!N43</f>
        <v>4.5</v>
      </c>
      <c r="AD42">
        <f>HighExpected!O43</f>
        <v>45</v>
      </c>
      <c r="AE42">
        <f>HighExpected!P43</f>
        <v>90</v>
      </c>
      <c r="AF42">
        <f>LowExpected!Q43</f>
        <v>2</v>
      </c>
      <c r="AG42">
        <f>LowExpected!R43</f>
        <v>1</v>
      </c>
      <c r="AH42">
        <f>LowExpected!S43</f>
        <v>2</v>
      </c>
      <c r="AI42">
        <f>LowExpected!T43</f>
        <v>2</v>
      </c>
      <c r="AJ42">
        <f>ModExpected!R43</f>
        <v>0.5</v>
      </c>
      <c r="AK42">
        <f>ModExpected!S43</f>
        <v>2</v>
      </c>
      <c r="AL42">
        <f>ModExpected!T43</f>
        <v>2</v>
      </c>
      <c r="AM42">
        <f>HighExpected!R43</f>
        <v>0.1</v>
      </c>
      <c r="AN42">
        <f>HighExpected!S43</f>
        <v>1</v>
      </c>
      <c r="AO42">
        <f>HighExpected!T43</f>
        <v>2</v>
      </c>
      <c r="AP42">
        <f>LowExpected!U43</f>
        <v>30</v>
      </c>
      <c r="AQ42">
        <f>LowExpected!V43</f>
        <v>15</v>
      </c>
      <c r="AR42">
        <f>LowExpected!W43</f>
        <v>30</v>
      </c>
      <c r="AS42">
        <f>LowExpected!X43</f>
        <v>30</v>
      </c>
      <c r="AT42">
        <f>ModExpected!V43</f>
        <v>7.5</v>
      </c>
      <c r="AU42">
        <f>ModExpected!W43</f>
        <v>30</v>
      </c>
      <c r="AV42">
        <f>ModExpected!X43</f>
        <v>30</v>
      </c>
      <c r="AW42">
        <f>HighExpected!V43</f>
        <v>1.5</v>
      </c>
      <c r="AX42">
        <f>HighExpected!W43</f>
        <v>15</v>
      </c>
      <c r="AY42">
        <f>HighExpected!X43</f>
        <v>30</v>
      </c>
      <c r="AZ42">
        <f>LowExpected!Y43</f>
        <v>20</v>
      </c>
      <c r="BA42">
        <f>LowExpected!Z43</f>
        <v>10</v>
      </c>
      <c r="BB42">
        <f>LowExpected!AA43</f>
        <v>20</v>
      </c>
      <c r="BC42">
        <f>LowExpected!AB43</f>
        <v>20</v>
      </c>
      <c r="BD42">
        <f>ModExpected!Z43</f>
        <v>5</v>
      </c>
      <c r="BE42">
        <f>ModExpected!AA43</f>
        <v>20</v>
      </c>
      <c r="BF42">
        <f>ModExpected!AB43</f>
        <v>20</v>
      </c>
      <c r="BG42">
        <f>HighExpected!Z43</f>
        <v>1</v>
      </c>
      <c r="BH42">
        <f>HighExpected!AA43</f>
        <v>10</v>
      </c>
      <c r="BI42">
        <f>HighExpected!AB43</f>
        <v>20</v>
      </c>
    </row>
    <row r="43" spans="1:61" x14ac:dyDescent="0.25">
      <c r="A43" s="19" t="str">
        <f>Specs!A44</f>
        <v>eHERBACEOUS_PRIMARY_LAYER_PERCENT_LIVE</v>
      </c>
      <c r="B43">
        <f>LowExpected!E44</f>
        <v>95</v>
      </c>
      <c r="C43">
        <f>LowExpected!F44</f>
        <v>47.5</v>
      </c>
      <c r="D43">
        <f>LowExpected!G44</f>
        <v>95</v>
      </c>
      <c r="E43">
        <f>LowExpected!H44</f>
        <v>95</v>
      </c>
      <c r="F43">
        <f>ModExpected!F44</f>
        <v>23.75</v>
      </c>
      <c r="G43">
        <f>ModExpected!G44</f>
        <v>95</v>
      </c>
      <c r="H43">
        <f>ModExpected!H44</f>
        <v>95</v>
      </c>
      <c r="I43">
        <f>HighExpected!F44</f>
        <v>4.75</v>
      </c>
      <c r="J43">
        <f>HighExpected!G44</f>
        <v>47.5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42.5</v>
      </c>
      <c r="X43">
        <f>LowExpected!O44</f>
        <v>85</v>
      </c>
      <c r="Y43">
        <f>LowExpected!P44</f>
        <v>85</v>
      </c>
      <c r="Z43">
        <f>ModExpected!N44</f>
        <v>21.25</v>
      </c>
      <c r="AA43">
        <f>ModExpected!O44</f>
        <v>85</v>
      </c>
      <c r="AB43">
        <f>ModExpected!P44</f>
        <v>85</v>
      </c>
      <c r="AC43">
        <f>HighExpected!N44</f>
        <v>4.25</v>
      </c>
      <c r="AD43">
        <f>HighExpected!O44</f>
        <v>42.5</v>
      </c>
      <c r="AE43">
        <f>HighExpected!P44</f>
        <v>85</v>
      </c>
      <c r="AF43">
        <f>LowExpected!Q44</f>
        <v>90</v>
      </c>
      <c r="AG43">
        <f>LowExpected!R44</f>
        <v>45</v>
      </c>
      <c r="AH43">
        <f>LowExpected!S44</f>
        <v>90</v>
      </c>
      <c r="AI43">
        <f>LowExpected!T44</f>
        <v>90</v>
      </c>
      <c r="AJ43">
        <f>ModExpected!R44</f>
        <v>22.5</v>
      </c>
      <c r="AK43">
        <f>ModExpected!S44</f>
        <v>90</v>
      </c>
      <c r="AL43">
        <f>ModExpected!T44</f>
        <v>90</v>
      </c>
      <c r="AM43">
        <f>HighExpected!R44</f>
        <v>4.5</v>
      </c>
      <c r="AN43">
        <f>HighExpected!S44</f>
        <v>45</v>
      </c>
      <c r="AO43">
        <f>HighExpected!T44</f>
        <v>90</v>
      </c>
      <c r="AP43">
        <f>LowExpected!U44</f>
        <v>80</v>
      </c>
      <c r="AQ43">
        <f>LowExpected!V44</f>
        <v>40</v>
      </c>
      <c r="AR43">
        <f>LowExpected!W44</f>
        <v>80</v>
      </c>
      <c r="AS43">
        <f>LowExpected!X44</f>
        <v>80</v>
      </c>
      <c r="AT43">
        <f>ModExpected!V44</f>
        <v>20</v>
      </c>
      <c r="AU43">
        <f>ModExpected!W44</f>
        <v>80</v>
      </c>
      <c r="AV43">
        <f>ModExpected!X44</f>
        <v>80</v>
      </c>
      <c r="AW43">
        <f>HighExpected!V44</f>
        <v>4</v>
      </c>
      <c r="AX43">
        <f>HighExpected!W44</f>
        <v>40</v>
      </c>
      <c r="AY43">
        <f>HighExpected!X44</f>
        <v>80</v>
      </c>
      <c r="AZ43">
        <f>LowExpected!Y44</f>
        <v>60</v>
      </c>
      <c r="BA43">
        <f>LowExpected!Z44</f>
        <v>30</v>
      </c>
      <c r="BB43">
        <f>LowExpected!AA44</f>
        <v>60</v>
      </c>
      <c r="BC43">
        <f>LowExpected!AB44</f>
        <v>60</v>
      </c>
      <c r="BD43">
        <f>ModExpected!Z44</f>
        <v>15</v>
      </c>
      <c r="BE43">
        <f>ModExpected!AA44</f>
        <v>60</v>
      </c>
      <c r="BF43">
        <f>ModExpected!AB44</f>
        <v>60</v>
      </c>
      <c r="BG43">
        <f>HighExpected!Z44</f>
        <v>3</v>
      </c>
      <c r="BH43">
        <f>HighExpected!AA44</f>
        <v>30</v>
      </c>
      <c r="BI43">
        <f>HighExpected!AB44</f>
        <v>60</v>
      </c>
    </row>
    <row r="44" spans="1:61" x14ac:dyDescent="0.25">
      <c r="A44" s="19" t="str">
        <f>Specs!A45</f>
        <v>eHERBACEOUS_SECONDARY_LAYER_HEIGHT</v>
      </c>
      <c r="B44">
        <f>LowExpected!E45</f>
        <v>0.9</v>
      </c>
      <c r="C44">
        <f>LowExpected!F45</f>
        <v>0.45</v>
      </c>
      <c r="D44">
        <f>LowExpected!G45</f>
        <v>0.9</v>
      </c>
      <c r="E44">
        <f>LowExpected!H45</f>
        <v>0.9</v>
      </c>
      <c r="F44">
        <f>ModExpected!F45</f>
        <v>0.22500000000000001</v>
      </c>
      <c r="G44">
        <f>ModExpected!G45</f>
        <v>0.9</v>
      </c>
      <c r="H44">
        <f>ModExpected!H45</f>
        <v>0.9</v>
      </c>
      <c r="I44">
        <f>HighExpected!F45</f>
        <v>4.5000000000000005E-2</v>
      </c>
      <c r="J44">
        <f>HighExpected!G45</f>
        <v>0.45000000000000007</v>
      </c>
      <c r="K44">
        <f>HighExpected!H45</f>
        <v>0.90000000000000013</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0.5</v>
      </c>
      <c r="X44">
        <f>LowExpected!O45</f>
        <v>1</v>
      </c>
      <c r="Y44">
        <f>LowExpected!P45</f>
        <v>1</v>
      </c>
      <c r="Z44">
        <f>ModExpected!N45</f>
        <v>0.25</v>
      </c>
      <c r="AA44">
        <f>ModExpected!O45</f>
        <v>1</v>
      </c>
      <c r="AB44">
        <f>ModExpected!P45</f>
        <v>1</v>
      </c>
      <c r="AC44">
        <f>HighExpected!N45</f>
        <v>0.05</v>
      </c>
      <c r="AD44">
        <f>HighExpected!O45</f>
        <v>0.5</v>
      </c>
      <c r="AE44">
        <f>HighExpected!P45</f>
        <v>1</v>
      </c>
      <c r="AF44">
        <f>LowExpected!Q45</f>
        <v>0.5</v>
      </c>
      <c r="AG44">
        <f>LowExpected!R45</f>
        <v>0.25</v>
      </c>
      <c r="AH44">
        <f>LowExpected!S45</f>
        <v>0.5</v>
      </c>
      <c r="AI44">
        <f>LowExpected!T45</f>
        <v>0.5</v>
      </c>
      <c r="AJ44">
        <f>ModExpected!R45</f>
        <v>0.125</v>
      </c>
      <c r="AK44">
        <f>ModExpected!S45</f>
        <v>0.5</v>
      </c>
      <c r="AL44">
        <f>ModExpected!T45</f>
        <v>0.5</v>
      </c>
      <c r="AM44">
        <f>HighExpected!R45</f>
        <v>2.5000000000000001E-2</v>
      </c>
      <c r="AN44">
        <f>HighExpected!S45</f>
        <v>0.25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0.5</v>
      </c>
      <c r="BB44">
        <f>LowExpected!AA45</f>
        <v>1</v>
      </c>
      <c r="BC44">
        <f>LowExpected!AB45</f>
        <v>1</v>
      </c>
      <c r="BD44">
        <f>ModExpected!Z45</f>
        <v>0.25</v>
      </c>
      <c r="BE44">
        <f>ModExpected!AA45</f>
        <v>1</v>
      </c>
      <c r="BF44">
        <f>ModExpected!AB45</f>
        <v>1</v>
      </c>
      <c r="BG44">
        <f>HighExpected!Z45</f>
        <v>0.05</v>
      </c>
      <c r="BH44">
        <f>HighExpected!AA45</f>
        <v>0.5</v>
      </c>
      <c r="BI44">
        <f>HighExpected!AB45</f>
        <v>1</v>
      </c>
    </row>
    <row r="45" spans="1:61" x14ac:dyDescent="0.25">
      <c r="A45" s="19" t="str">
        <f>Specs!A46</f>
        <v>eHERBACEOUS_SECONDARY_LAYER_LOADING</v>
      </c>
      <c r="B45">
        <f>LowExpected!E46</f>
        <v>0.1</v>
      </c>
      <c r="C45">
        <f>LowExpected!F46</f>
        <v>0.05</v>
      </c>
      <c r="D45">
        <f>LowExpected!G46</f>
        <v>0.1</v>
      </c>
      <c r="E45">
        <f>LowExpected!H46</f>
        <v>0.1</v>
      </c>
      <c r="F45">
        <f>ModExpected!F46</f>
        <v>2.5000000000000001E-2</v>
      </c>
      <c r="G45">
        <f>ModExpected!G46</f>
        <v>0.1</v>
      </c>
      <c r="H45">
        <f>ModExpected!H46</f>
        <v>0.1</v>
      </c>
      <c r="I45">
        <f>HighExpected!F46</f>
        <v>5.000000000000001E-3</v>
      </c>
      <c r="J45">
        <f>HighExpected!G46</f>
        <v>5.000000000000001E-2</v>
      </c>
      <c r="K45">
        <f>HighExpected!H46</f>
        <v>0.10000000000000002</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5.0000000000000001E-3</v>
      </c>
      <c r="X45">
        <f>LowExpected!O46</f>
        <v>0.01</v>
      </c>
      <c r="Y45">
        <f>LowExpected!P46</f>
        <v>0.01</v>
      </c>
      <c r="Z45">
        <f>ModExpected!N46</f>
        <v>2.5000000000000001E-3</v>
      </c>
      <c r="AA45">
        <f>ModExpected!O46</f>
        <v>0.01</v>
      </c>
      <c r="AB45">
        <f>ModExpected!P46</f>
        <v>0.01</v>
      </c>
      <c r="AC45">
        <f>HighExpected!N46</f>
        <v>5.0000000000000001E-4</v>
      </c>
      <c r="AD45">
        <f>HighExpected!O46</f>
        <v>5.0000000000000001E-3</v>
      </c>
      <c r="AE45">
        <f>HighExpected!P46</f>
        <v>0.01</v>
      </c>
      <c r="AF45">
        <f>LowExpected!Q46</f>
        <v>0.02</v>
      </c>
      <c r="AG45">
        <f>LowExpected!R46</f>
        <v>0.01</v>
      </c>
      <c r="AH45">
        <f>LowExpected!S46</f>
        <v>0.02</v>
      </c>
      <c r="AI45">
        <f>LowExpected!T46</f>
        <v>0.02</v>
      </c>
      <c r="AJ45">
        <f>ModExpected!R46</f>
        <v>5.0000000000000001E-3</v>
      </c>
      <c r="AK45">
        <f>ModExpected!S46</f>
        <v>0.02</v>
      </c>
      <c r="AL45">
        <f>ModExpected!T46</f>
        <v>0.02</v>
      </c>
      <c r="AM45">
        <f>HighExpected!R46</f>
        <v>1E-3</v>
      </c>
      <c r="AN45">
        <f>HighExpected!S46</f>
        <v>0.01</v>
      </c>
      <c r="AO45">
        <f>HighExpected!T46</f>
        <v>0.02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0.05</v>
      </c>
      <c r="BB45">
        <f>LowExpected!AA46</f>
        <v>0.1</v>
      </c>
      <c r="BC45">
        <f>LowExpected!AB46</f>
        <v>0.1</v>
      </c>
      <c r="BD45">
        <f>ModExpected!Z46</f>
        <v>2.5000000000000001E-2</v>
      </c>
      <c r="BE45">
        <f>ModExpected!AA46</f>
        <v>0.1</v>
      </c>
      <c r="BF45">
        <f>ModExpected!AB46</f>
        <v>0.1</v>
      </c>
      <c r="BG45">
        <f>HighExpected!Z46</f>
        <v>5.000000000000001E-3</v>
      </c>
      <c r="BH45">
        <f>HighExpected!AA46</f>
        <v>5.000000000000001E-2</v>
      </c>
      <c r="BI45">
        <f>HighExpected!AB46</f>
        <v>0.10000000000000002</v>
      </c>
    </row>
    <row r="46" spans="1:61" x14ac:dyDescent="0.25">
      <c r="A46" s="19" t="str">
        <f>Specs!A47</f>
        <v>eHERBACEOUS_SECONDARY_LAYER_PERCENT_COVER</v>
      </c>
      <c r="B46">
        <f>LowExpected!E47</f>
        <v>0.2</v>
      </c>
      <c r="C46">
        <f>LowExpected!F47</f>
        <v>0.1</v>
      </c>
      <c r="D46">
        <f>LowExpected!G47</f>
        <v>0.2</v>
      </c>
      <c r="E46">
        <f>LowExpected!H47</f>
        <v>0.2</v>
      </c>
      <c r="F46">
        <f>ModExpected!F47</f>
        <v>0.05</v>
      </c>
      <c r="G46">
        <f>ModExpected!G47</f>
        <v>0.2</v>
      </c>
      <c r="H46">
        <f>ModExpected!H47</f>
        <v>0.2</v>
      </c>
      <c r="I46">
        <f>HighExpected!F47</f>
        <v>1.0000000000000002E-2</v>
      </c>
      <c r="J46">
        <f>HighExpected!G47</f>
        <v>0.10000000000000002</v>
      </c>
      <c r="K46">
        <f>HighExpected!H47</f>
        <v>0.20000000000000004</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4</v>
      </c>
      <c r="X46">
        <f>LowExpected!O47</f>
        <v>8</v>
      </c>
      <c r="Y46">
        <f>LowExpected!P47</f>
        <v>8</v>
      </c>
      <c r="Z46">
        <f>ModExpected!N47</f>
        <v>2</v>
      </c>
      <c r="AA46">
        <f>ModExpected!O47</f>
        <v>8</v>
      </c>
      <c r="AB46">
        <f>ModExpected!P47</f>
        <v>8</v>
      </c>
      <c r="AC46">
        <f>HighExpected!N47</f>
        <v>0.4</v>
      </c>
      <c r="AD46">
        <f>HighExpected!O47</f>
        <v>4</v>
      </c>
      <c r="AE46">
        <f>HighExpected!P47</f>
        <v>8</v>
      </c>
      <c r="AF46">
        <f>LowExpected!Q47</f>
        <v>5</v>
      </c>
      <c r="AG46">
        <f>LowExpected!R47</f>
        <v>2.5</v>
      </c>
      <c r="AH46">
        <f>LowExpected!S47</f>
        <v>5</v>
      </c>
      <c r="AI46">
        <f>LowExpected!T47</f>
        <v>5</v>
      </c>
      <c r="AJ46">
        <f>ModExpected!R47</f>
        <v>1.25</v>
      </c>
      <c r="AK46">
        <f>ModExpected!S47</f>
        <v>5</v>
      </c>
      <c r="AL46">
        <f>ModExpected!T47</f>
        <v>5</v>
      </c>
      <c r="AM46">
        <f>HighExpected!R47</f>
        <v>0.25</v>
      </c>
      <c r="AN46">
        <f>HighExpected!S47</f>
        <v>2.5</v>
      </c>
      <c r="AO46">
        <f>HighExpected!T47</f>
        <v>5</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10</v>
      </c>
      <c r="BB46">
        <f>LowExpected!AA47</f>
        <v>20</v>
      </c>
      <c r="BC46">
        <f>LowExpected!AB47</f>
        <v>20</v>
      </c>
      <c r="BD46">
        <f>ModExpected!Z47</f>
        <v>5</v>
      </c>
      <c r="BE46">
        <f>ModExpected!AA47</f>
        <v>20</v>
      </c>
      <c r="BF46">
        <f>ModExpected!AB47</f>
        <v>20</v>
      </c>
      <c r="BG46">
        <f>HighExpected!Z47</f>
        <v>1</v>
      </c>
      <c r="BH46">
        <f>HighExpected!AA47</f>
        <v>10</v>
      </c>
      <c r="BI46">
        <f>HighExpected!AB47</f>
        <v>20</v>
      </c>
    </row>
    <row r="47" spans="1:61" x14ac:dyDescent="0.25">
      <c r="A47" s="19" t="str">
        <f>Specs!A48</f>
        <v>eHERBACEOUS_SECONDARY_LAYER_PERCENT_LIVE</v>
      </c>
      <c r="B47">
        <f>LowExpected!E48</f>
        <v>85</v>
      </c>
      <c r="C47">
        <f>LowExpected!F48</f>
        <v>42.5</v>
      </c>
      <c r="D47">
        <f>LowExpected!G48</f>
        <v>85</v>
      </c>
      <c r="E47">
        <f>LowExpected!H48</f>
        <v>85</v>
      </c>
      <c r="F47">
        <f>ModExpected!F48</f>
        <v>21.25</v>
      </c>
      <c r="G47">
        <f>ModExpected!G48</f>
        <v>85</v>
      </c>
      <c r="H47">
        <f>ModExpected!H48</f>
        <v>85</v>
      </c>
      <c r="I47">
        <f>HighExpected!F48</f>
        <v>4.25</v>
      </c>
      <c r="J47">
        <f>HighExpected!G48</f>
        <v>42.5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35</v>
      </c>
      <c r="X47">
        <f>LowExpected!O48</f>
        <v>70</v>
      </c>
      <c r="Y47">
        <f>LowExpected!P48</f>
        <v>70</v>
      </c>
      <c r="Z47">
        <f>ModExpected!N48</f>
        <v>17.5</v>
      </c>
      <c r="AA47">
        <f>ModExpected!O48</f>
        <v>70</v>
      </c>
      <c r="AB47">
        <f>ModExpected!P48</f>
        <v>70</v>
      </c>
      <c r="AC47">
        <f>HighExpected!N48</f>
        <v>3.5</v>
      </c>
      <c r="AD47">
        <f>HighExpected!O48</f>
        <v>35</v>
      </c>
      <c r="AE47">
        <f>HighExpected!P48</f>
        <v>70</v>
      </c>
      <c r="AF47">
        <f>LowExpected!Q48</f>
        <v>90</v>
      </c>
      <c r="AG47">
        <f>LowExpected!R48</f>
        <v>45</v>
      </c>
      <c r="AH47">
        <f>LowExpected!S48</f>
        <v>90</v>
      </c>
      <c r="AI47">
        <f>LowExpected!T48</f>
        <v>90</v>
      </c>
      <c r="AJ47">
        <f>ModExpected!R48</f>
        <v>22.5</v>
      </c>
      <c r="AK47">
        <f>ModExpected!S48</f>
        <v>90</v>
      </c>
      <c r="AL47">
        <f>ModExpected!T48</f>
        <v>90</v>
      </c>
      <c r="AM47">
        <f>HighExpected!R48</f>
        <v>4.5</v>
      </c>
      <c r="AN47">
        <f>HighExpected!S48</f>
        <v>45</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30</v>
      </c>
      <c r="BB47">
        <f>LowExpected!AA48</f>
        <v>60</v>
      </c>
      <c r="BC47">
        <f>LowExpected!AB48</f>
        <v>60</v>
      </c>
      <c r="BD47">
        <f>ModExpected!Z48</f>
        <v>15</v>
      </c>
      <c r="BE47">
        <f>ModExpected!AA48</f>
        <v>60</v>
      </c>
      <c r="BF47">
        <f>ModExpected!AB48</f>
        <v>60</v>
      </c>
      <c r="BG47">
        <f>HighExpected!Z48</f>
        <v>3</v>
      </c>
      <c r="BH47">
        <f>HighExpected!AA48</f>
        <v>30</v>
      </c>
      <c r="BI47">
        <f>HighExpected!AB48</f>
        <v>60</v>
      </c>
    </row>
    <row r="48" spans="1:61" x14ac:dyDescent="0.25">
      <c r="A48" s="19" t="str">
        <f>Specs!A49</f>
        <v>eWOODY_FUEL_ALL_DOWNED_WOODY_FUEL_DEPTH</v>
      </c>
      <c r="B48">
        <f>LowExpected!E49</f>
        <v>4</v>
      </c>
      <c r="C48">
        <f>LowExpected!F49</f>
        <v>2</v>
      </c>
      <c r="D48">
        <f>LowExpected!G49</f>
        <v>2.5</v>
      </c>
      <c r="E48">
        <f>LowExpected!H49</f>
        <v>4</v>
      </c>
      <c r="F48">
        <f>ModExpected!F49</f>
        <v>1</v>
      </c>
      <c r="G48">
        <f>ModExpected!G49</f>
        <v>1.25</v>
      </c>
      <c r="H48">
        <f>ModExpected!H49</f>
        <v>4</v>
      </c>
      <c r="I48">
        <f>HighExpected!F49</f>
        <v>0.2</v>
      </c>
      <c r="J48">
        <f>HighExpected!G49</f>
        <v>2</v>
      </c>
      <c r="K48">
        <f>HighExpected!H49</f>
        <v>4</v>
      </c>
      <c r="L48">
        <f>LowExpected!I49</f>
        <v>1</v>
      </c>
      <c r="M48">
        <f>LowExpected!J49</f>
        <v>0.5</v>
      </c>
      <c r="N48">
        <f>LowExpected!K49</f>
        <v>0.625</v>
      </c>
      <c r="O48">
        <f>LowExpected!L49</f>
        <v>1</v>
      </c>
      <c r="P48">
        <f>ModExpected!J49</f>
        <v>0.25</v>
      </c>
      <c r="Q48">
        <f>ModExpected!K49</f>
        <v>0.3125</v>
      </c>
      <c r="R48">
        <f>ModExpected!L49</f>
        <v>1</v>
      </c>
      <c r="S48">
        <f>HighExpected!J49</f>
        <v>0.05</v>
      </c>
      <c r="T48">
        <f>HighExpected!K49</f>
        <v>0.5</v>
      </c>
      <c r="U48">
        <f>HighExpected!L49</f>
        <v>1</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0.25</v>
      </c>
      <c r="AH48">
        <f>LowExpected!S49</f>
        <v>0.3125</v>
      </c>
      <c r="AI48">
        <f>LowExpected!T49</f>
        <v>0.5</v>
      </c>
      <c r="AJ48">
        <f>ModExpected!R49</f>
        <v>0.125</v>
      </c>
      <c r="AK48">
        <f>ModExpected!S49</f>
        <v>0.15625</v>
      </c>
      <c r="AL48">
        <f>ModExpected!T49</f>
        <v>0.5</v>
      </c>
      <c r="AM48">
        <f>HighExpected!R49</f>
        <v>2.5000000000000001E-2</v>
      </c>
      <c r="AN48">
        <f>HighExpected!S49</f>
        <v>0.25</v>
      </c>
      <c r="AO48">
        <f>HighExpected!T49</f>
        <v>0.5</v>
      </c>
      <c r="AP48">
        <f>LowExpected!U49</f>
        <v>1</v>
      </c>
      <c r="AQ48">
        <f>LowExpected!V49</f>
        <v>0.5</v>
      </c>
      <c r="AR48">
        <f>LowExpected!W49</f>
        <v>0.625</v>
      </c>
      <c r="AS48">
        <f>LowExpected!X49</f>
        <v>1</v>
      </c>
      <c r="AT48">
        <f>ModExpected!V49</f>
        <v>0.25</v>
      </c>
      <c r="AU48">
        <f>ModExpected!W49</f>
        <v>0.3125</v>
      </c>
      <c r="AV48">
        <f>ModExpected!X49</f>
        <v>1</v>
      </c>
      <c r="AW48">
        <f>HighExpected!V49</f>
        <v>0.05</v>
      </c>
      <c r="AX48">
        <f>HighExpected!W49</f>
        <v>0.5</v>
      </c>
      <c r="AY48">
        <f>HighExpected!X49</f>
        <v>1</v>
      </c>
      <c r="AZ48">
        <f>LowExpected!Y49</f>
        <v>0.5</v>
      </c>
      <c r="BA48">
        <f>LowExpected!Z49</f>
        <v>0.25</v>
      </c>
      <c r="BB48">
        <f>LowExpected!AA49</f>
        <v>0.3125</v>
      </c>
      <c r="BC48">
        <f>LowExpected!AB49</f>
        <v>0.5</v>
      </c>
      <c r="BD48">
        <f>ModExpected!Z49</f>
        <v>0.125</v>
      </c>
      <c r="BE48">
        <f>ModExpected!AA49</f>
        <v>0.15625</v>
      </c>
      <c r="BF48">
        <f>ModExpected!AB49</f>
        <v>0.5</v>
      </c>
      <c r="BG48">
        <f>HighExpected!Z49</f>
        <v>2.5000000000000001E-2</v>
      </c>
      <c r="BH48">
        <f>HighExpected!AA49</f>
        <v>0.25</v>
      </c>
      <c r="BI48">
        <f>HighExpected!AB49</f>
        <v>0.5</v>
      </c>
    </row>
    <row r="49" spans="1:61" x14ac:dyDescent="0.25">
      <c r="A49" s="19" t="str">
        <f>Specs!A50</f>
        <v>eWOODY_FUEL_ALL_DOWNED_WOODY_FUEL_TOTAL_PERCENT_COVER</v>
      </c>
      <c r="B49">
        <f>LowExpected!E50</f>
        <v>70</v>
      </c>
      <c r="C49">
        <f>LowExpected!F50</f>
        <v>35</v>
      </c>
      <c r="D49">
        <f>LowExpected!G50</f>
        <v>43.75</v>
      </c>
      <c r="E49">
        <f>LowExpected!H50</f>
        <v>70</v>
      </c>
      <c r="F49">
        <f>ModExpected!F50</f>
        <v>17.5</v>
      </c>
      <c r="G49">
        <f>ModExpected!G50</f>
        <v>21.875</v>
      </c>
      <c r="H49">
        <f>ModExpected!H50</f>
        <v>70</v>
      </c>
      <c r="I49">
        <f>HighExpected!F50</f>
        <v>3.5</v>
      </c>
      <c r="J49">
        <f>HighExpected!G50</f>
        <v>35</v>
      </c>
      <c r="K49">
        <f>HighExpected!H50</f>
        <v>70</v>
      </c>
      <c r="L49">
        <f>LowExpected!I50</f>
        <v>50</v>
      </c>
      <c r="M49">
        <f>LowExpected!J50</f>
        <v>25</v>
      </c>
      <c r="N49">
        <f>LowExpected!K50</f>
        <v>31.25</v>
      </c>
      <c r="O49">
        <f>LowExpected!L50</f>
        <v>50</v>
      </c>
      <c r="P49">
        <f>ModExpected!J50</f>
        <v>12.5</v>
      </c>
      <c r="Q49">
        <f>ModExpected!K50</f>
        <v>15.625</v>
      </c>
      <c r="R49">
        <f>ModExpected!L50</f>
        <v>50</v>
      </c>
      <c r="S49">
        <f>HighExpected!J50</f>
        <v>2.5</v>
      </c>
      <c r="T49">
        <f>HighExpected!K50</f>
        <v>25</v>
      </c>
      <c r="U49">
        <f>HighExpected!L50</f>
        <v>50</v>
      </c>
      <c r="V49">
        <f>LowExpected!M50</f>
        <v>0</v>
      </c>
      <c r="W49">
        <f>LowExpected!N50</f>
        <v>0</v>
      </c>
      <c r="X49">
        <f>LowExpected!O50</f>
        <v>0</v>
      </c>
      <c r="Y49">
        <f>LowExpected!P50</f>
        <v>0</v>
      </c>
      <c r="Z49">
        <f>ModExpected!N50</f>
        <v>0</v>
      </c>
      <c r="AA49">
        <f>ModExpected!O50</f>
        <v>0</v>
      </c>
      <c r="AB49">
        <f>ModExpected!P50</f>
        <v>0</v>
      </c>
      <c r="AC49">
        <f>HighExpected!N50</f>
        <v>0</v>
      </c>
      <c r="AD49">
        <f>HighExpected!O50</f>
        <v>0</v>
      </c>
      <c r="AE49">
        <f>HighExpected!P50</f>
        <v>0</v>
      </c>
      <c r="AF49">
        <f>LowExpected!Q50</f>
        <v>30</v>
      </c>
      <c r="AG49">
        <f>LowExpected!R50</f>
        <v>15</v>
      </c>
      <c r="AH49">
        <f>LowExpected!S50</f>
        <v>18.75</v>
      </c>
      <c r="AI49">
        <f>LowExpected!T50</f>
        <v>30</v>
      </c>
      <c r="AJ49">
        <f>ModExpected!R50</f>
        <v>7.5</v>
      </c>
      <c r="AK49">
        <f>ModExpected!S50</f>
        <v>9.375</v>
      </c>
      <c r="AL49">
        <f>ModExpected!T50</f>
        <v>30</v>
      </c>
      <c r="AM49">
        <f>HighExpected!R50</f>
        <v>1.5</v>
      </c>
      <c r="AN49">
        <f>HighExpected!S50</f>
        <v>15</v>
      </c>
      <c r="AO49">
        <f>HighExpected!T50</f>
        <v>30</v>
      </c>
      <c r="AP49">
        <f>LowExpected!U50</f>
        <v>40</v>
      </c>
      <c r="AQ49">
        <f>LowExpected!V50</f>
        <v>20</v>
      </c>
      <c r="AR49">
        <f>LowExpected!W50</f>
        <v>25</v>
      </c>
      <c r="AS49">
        <f>LowExpected!X50</f>
        <v>40</v>
      </c>
      <c r="AT49">
        <f>ModExpected!V50</f>
        <v>10</v>
      </c>
      <c r="AU49">
        <f>ModExpected!W50</f>
        <v>12.5</v>
      </c>
      <c r="AV49">
        <f>ModExpected!X50</f>
        <v>40</v>
      </c>
      <c r="AW49">
        <f>HighExpected!V50</f>
        <v>2</v>
      </c>
      <c r="AX49">
        <f>HighExpected!W50</f>
        <v>20</v>
      </c>
      <c r="AY49">
        <f>HighExpected!X50</f>
        <v>40</v>
      </c>
      <c r="AZ49">
        <f>LowExpected!Y50</f>
        <v>15</v>
      </c>
      <c r="BA49">
        <f>LowExpected!Z50</f>
        <v>7.5</v>
      </c>
      <c r="BB49">
        <f>LowExpected!AA50</f>
        <v>9.375</v>
      </c>
      <c r="BC49">
        <f>LowExpected!AB50</f>
        <v>15</v>
      </c>
      <c r="BD49">
        <f>ModExpected!Z50</f>
        <v>3.75</v>
      </c>
      <c r="BE49">
        <f>ModExpected!AA50</f>
        <v>4.6875</v>
      </c>
      <c r="BF49">
        <f>ModExpected!AB50</f>
        <v>15</v>
      </c>
      <c r="BG49">
        <f>HighExpected!Z50</f>
        <v>0.75</v>
      </c>
      <c r="BH49">
        <f>HighExpected!AA50</f>
        <v>7.5</v>
      </c>
      <c r="BI49">
        <f>HighExpected!AB50</f>
        <v>15</v>
      </c>
    </row>
    <row r="50" spans="1:61" x14ac:dyDescent="0.25">
      <c r="A50" s="19" t="str">
        <f>Specs!A51</f>
        <v>eWOODY_FUEL_SOUND_WOOD_LOADINGS_ZERO_TO_THREE_INCHES_ONE_TO_THREE_INCHES</v>
      </c>
      <c r="B50">
        <f>LowExpected!E51</f>
        <v>2</v>
      </c>
      <c r="C50">
        <f>LowExpected!F51</f>
        <v>1</v>
      </c>
      <c r="D50">
        <f>LowExpected!G51</f>
        <v>1.25</v>
      </c>
      <c r="E50">
        <f>LowExpected!H51</f>
        <v>2</v>
      </c>
      <c r="F50">
        <f>ModExpected!F51</f>
        <v>0.5</v>
      </c>
      <c r="G50">
        <f>ModExpected!G51</f>
        <v>0.625</v>
      </c>
      <c r="H50">
        <f>ModExpected!H51</f>
        <v>2</v>
      </c>
      <c r="I50">
        <f>HighExpected!F51</f>
        <v>0.1</v>
      </c>
      <c r="J50">
        <f>HighExpected!G51</f>
        <v>1</v>
      </c>
      <c r="K50">
        <f>HighExpected!H51</f>
        <v>2</v>
      </c>
      <c r="L50">
        <f>LowExpected!I51</f>
        <v>1</v>
      </c>
      <c r="M50">
        <f>LowExpected!J51</f>
        <v>0.5</v>
      </c>
      <c r="N50">
        <f>LowExpected!K51</f>
        <v>0.625</v>
      </c>
      <c r="O50">
        <f>LowExpected!L51</f>
        <v>1</v>
      </c>
      <c r="P50">
        <f>ModExpected!J51</f>
        <v>0.25</v>
      </c>
      <c r="Q50">
        <f>ModExpected!K51</f>
        <v>0.3125</v>
      </c>
      <c r="R50">
        <f>ModExpected!L51</f>
        <v>1</v>
      </c>
      <c r="S50">
        <f>HighExpected!J51</f>
        <v>0.05</v>
      </c>
      <c r="T50">
        <f>HighExpected!K51</f>
        <v>0.5</v>
      </c>
      <c r="U50">
        <f>HighExpected!L51</f>
        <v>1</v>
      </c>
      <c r="V50">
        <f>LowExpected!M51</f>
        <v>0</v>
      </c>
      <c r="W50">
        <f>LowExpected!N51</f>
        <v>0</v>
      </c>
      <c r="X50">
        <f>LowExpected!O51</f>
        <v>0</v>
      </c>
      <c r="Y50">
        <f>LowExpected!P51</f>
        <v>0</v>
      </c>
      <c r="Z50">
        <f>ModExpected!N51</f>
        <v>0</v>
      </c>
      <c r="AA50">
        <f>ModExpected!O51</f>
        <v>0</v>
      </c>
      <c r="AB50">
        <f>ModExpected!P51</f>
        <v>0</v>
      </c>
      <c r="AC50">
        <f>HighExpected!N51</f>
        <v>0</v>
      </c>
      <c r="AD50">
        <f>HighExpected!O51</f>
        <v>0</v>
      </c>
      <c r="AE50">
        <f>HighExpected!P51</f>
        <v>0</v>
      </c>
      <c r="AF50">
        <f>LowExpected!Q51</f>
        <v>0.5</v>
      </c>
      <c r="AG50">
        <f>LowExpected!R51</f>
        <v>0.25</v>
      </c>
      <c r="AH50">
        <f>LowExpected!S51</f>
        <v>0.3125</v>
      </c>
      <c r="AI50">
        <f>LowExpected!T51</f>
        <v>0.5</v>
      </c>
      <c r="AJ50">
        <f>ModExpected!R51</f>
        <v>0.125</v>
      </c>
      <c r="AK50">
        <f>ModExpected!S51</f>
        <v>0.15625</v>
      </c>
      <c r="AL50">
        <f>ModExpected!T51</f>
        <v>0.5</v>
      </c>
      <c r="AM50">
        <f>HighExpected!R51</f>
        <v>2.5000000000000001E-2</v>
      </c>
      <c r="AN50">
        <f>HighExpected!S51</f>
        <v>0.25</v>
      </c>
      <c r="AO50">
        <f>HighExpected!T51</f>
        <v>0.5</v>
      </c>
      <c r="AP50">
        <f>LowExpected!U51</f>
        <v>1</v>
      </c>
      <c r="AQ50">
        <f>LowExpected!V51</f>
        <v>0.5</v>
      </c>
      <c r="AR50">
        <f>LowExpected!W51</f>
        <v>0.625</v>
      </c>
      <c r="AS50">
        <f>LowExpected!X51</f>
        <v>1</v>
      </c>
      <c r="AT50">
        <f>ModExpected!V51</f>
        <v>0.25</v>
      </c>
      <c r="AU50">
        <f>ModExpected!W51</f>
        <v>0.3125</v>
      </c>
      <c r="AV50">
        <f>ModExpected!X51</f>
        <v>1</v>
      </c>
      <c r="AW50">
        <f>HighExpected!V51</f>
        <v>0.05</v>
      </c>
      <c r="AX50">
        <f>HighExpected!W51</f>
        <v>0.5</v>
      </c>
      <c r="AY50">
        <f>HighExpected!X51</f>
        <v>1</v>
      </c>
      <c r="AZ50">
        <f>LowExpected!Y51</f>
        <v>0.3</v>
      </c>
      <c r="BA50">
        <f>LowExpected!Z51</f>
        <v>0.15</v>
      </c>
      <c r="BB50">
        <f>LowExpected!AA51</f>
        <v>0.1875</v>
      </c>
      <c r="BC50">
        <f>LowExpected!AB51</f>
        <v>0.30000000000000004</v>
      </c>
      <c r="BD50">
        <f>ModExpected!Z51</f>
        <v>7.4999999999999997E-2</v>
      </c>
      <c r="BE50">
        <f>ModExpected!AA51</f>
        <v>9.375E-2</v>
      </c>
      <c r="BF50">
        <f>ModExpected!AB51</f>
        <v>0.30000000000000004</v>
      </c>
      <c r="BG50">
        <f>HighExpected!Z51</f>
        <v>1.4999999999999999E-2</v>
      </c>
      <c r="BH50">
        <f>HighExpected!AA51</f>
        <v>0.15</v>
      </c>
      <c r="BI50">
        <f>HighExpected!AB51</f>
        <v>0.3</v>
      </c>
    </row>
    <row r="51" spans="1:61" x14ac:dyDescent="0.25">
      <c r="A51" s="19" t="str">
        <f>Specs!A52</f>
        <v>eWOODY_FUEL_SOUND_WOOD_LOADINGS_ZERO_TO_THREE_INCHES_QUARTER_INCH_TO_ONE_INCH</v>
      </c>
      <c r="B51">
        <f>LowExpected!E52</f>
        <v>1.5</v>
      </c>
      <c r="C51">
        <f>LowExpected!F52</f>
        <v>0.75</v>
      </c>
      <c r="D51">
        <f>LowExpected!G52</f>
        <v>0.9375</v>
      </c>
      <c r="E51">
        <f>LowExpected!H52</f>
        <v>1.5</v>
      </c>
      <c r="F51">
        <f>ModExpected!F52</f>
        <v>0.375</v>
      </c>
      <c r="G51">
        <f>ModExpected!G52</f>
        <v>0.46875</v>
      </c>
      <c r="H51">
        <f>ModExpected!H52</f>
        <v>1.5</v>
      </c>
      <c r="I51">
        <f>HighExpected!F52</f>
        <v>7.5000000000000011E-2</v>
      </c>
      <c r="J51">
        <f>HighExpected!G52</f>
        <v>0.75000000000000011</v>
      </c>
      <c r="K51">
        <f>HighExpected!H52</f>
        <v>1.5000000000000002</v>
      </c>
      <c r="L51">
        <f>LowExpected!I52</f>
        <v>1</v>
      </c>
      <c r="M51">
        <f>LowExpected!J52</f>
        <v>0.5</v>
      </c>
      <c r="N51">
        <f>LowExpected!K52</f>
        <v>0.625</v>
      </c>
      <c r="O51">
        <f>LowExpected!L52</f>
        <v>1</v>
      </c>
      <c r="P51">
        <f>ModExpected!J52</f>
        <v>0.25</v>
      </c>
      <c r="Q51">
        <f>ModExpected!K52</f>
        <v>0.3125</v>
      </c>
      <c r="R51">
        <f>ModExpected!L52</f>
        <v>1</v>
      </c>
      <c r="S51">
        <f>HighExpected!J52</f>
        <v>0.05</v>
      </c>
      <c r="T51">
        <f>HighExpected!K52</f>
        <v>0.5</v>
      </c>
      <c r="U51">
        <f>HighExpected!L52</f>
        <v>1</v>
      </c>
      <c r="V51">
        <f>LowExpected!M52</f>
        <v>0</v>
      </c>
      <c r="W51">
        <f>LowExpected!N52</f>
        <v>0</v>
      </c>
      <c r="X51">
        <f>LowExpected!O52</f>
        <v>0</v>
      </c>
      <c r="Y51">
        <f>LowExpected!P52</f>
        <v>0</v>
      </c>
      <c r="Z51">
        <f>ModExpected!N52</f>
        <v>0</v>
      </c>
      <c r="AA51">
        <f>ModExpected!O52</f>
        <v>0</v>
      </c>
      <c r="AB51">
        <f>ModExpected!P52</f>
        <v>0</v>
      </c>
      <c r="AC51">
        <f>HighExpected!N52</f>
        <v>0</v>
      </c>
      <c r="AD51">
        <f>HighExpected!O52</f>
        <v>0</v>
      </c>
      <c r="AE51">
        <f>HighExpected!P52</f>
        <v>0</v>
      </c>
      <c r="AF51">
        <f>LowExpected!Q52</f>
        <v>0.2</v>
      </c>
      <c r="AG51">
        <f>LowExpected!R52</f>
        <v>0.1</v>
      </c>
      <c r="AH51">
        <f>LowExpected!S52</f>
        <v>0.125</v>
      </c>
      <c r="AI51">
        <f>LowExpected!T52</f>
        <v>0.2</v>
      </c>
      <c r="AJ51">
        <f>ModExpected!R52</f>
        <v>0.05</v>
      </c>
      <c r="AK51">
        <f>ModExpected!S52</f>
        <v>6.25E-2</v>
      </c>
      <c r="AL51">
        <f>ModExpected!T52</f>
        <v>0.2</v>
      </c>
      <c r="AM51">
        <f>HighExpected!R52</f>
        <v>1.0000000000000002E-2</v>
      </c>
      <c r="AN51">
        <f>HighExpected!S52</f>
        <v>0.10000000000000002</v>
      </c>
      <c r="AO51">
        <f>HighExpected!T52</f>
        <v>0.20000000000000004</v>
      </c>
      <c r="AP51">
        <f>LowExpected!U52</f>
        <v>0.5</v>
      </c>
      <c r="AQ51">
        <f>LowExpected!V52</f>
        <v>0.25</v>
      </c>
      <c r="AR51">
        <f>LowExpected!W52</f>
        <v>0.3125</v>
      </c>
      <c r="AS51">
        <f>LowExpected!X52</f>
        <v>0.5</v>
      </c>
      <c r="AT51">
        <f>ModExpected!V52</f>
        <v>0.125</v>
      </c>
      <c r="AU51">
        <f>ModExpected!W52</f>
        <v>0.15625</v>
      </c>
      <c r="AV51">
        <f>ModExpected!X52</f>
        <v>0.5</v>
      </c>
      <c r="AW51">
        <f>HighExpected!V52</f>
        <v>2.5000000000000001E-2</v>
      </c>
      <c r="AX51">
        <f>HighExpected!W52</f>
        <v>0.25</v>
      </c>
      <c r="AY51">
        <f>HighExpected!X52</f>
        <v>0.5</v>
      </c>
      <c r="AZ51">
        <f>LowExpected!Y52</f>
        <v>0.4</v>
      </c>
      <c r="BA51">
        <f>LowExpected!Z52</f>
        <v>0.2</v>
      </c>
      <c r="BB51">
        <f>LowExpected!AA52</f>
        <v>0.25</v>
      </c>
      <c r="BC51">
        <f>LowExpected!AB52</f>
        <v>0.4</v>
      </c>
      <c r="BD51">
        <f>ModExpected!Z52</f>
        <v>0.1</v>
      </c>
      <c r="BE51">
        <f>ModExpected!AA52</f>
        <v>0.125</v>
      </c>
      <c r="BF51">
        <f>ModExpected!AB52</f>
        <v>0.4</v>
      </c>
      <c r="BG51">
        <f>HighExpected!Z52</f>
        <v>2.0000000000000004E-2</v>
      </c>
      <c r="BH51">
        <f>HighExpected!AA52</f>
        <v>0.20000000000000004</v>
      </c>
      <c r="BI51">
        <f>HighExpected!AB52</f>
        <v>0.40000000000000008</v>
      </c>
    </row>
    <row r="52" spans="1:61" x14ac:dyDescent="0.25">
      <c r="A52" s="19" t="str">
        <f>Specs!A53</f>
        <v>eWOODY_FUEL_SOUND_WOOD_LOADINGS_ZERO_TO_THREE_INCHES_ZERO_TO_QUARTER_INCH</v>
      </c>
      <c r="B52">
        <f>LowExpected!E53</f>
        <v>1</v>
      </c>
      <c r="C52">
        <f>LowExpected!F53</f>
        <v>0.5</v>
      </c>
      <c r="D52">
        <f>LowExpected!G53</f>
        <v>0.625</v>
      </c>
      <c r="E52">
        <f>LowExpected!H53</f>
        <v>1</v>
      </c>
      <c r="F52">
        <f>ModExpected!F53</f>
        <v>0.25</v>
      </c>
      <c r="G52">
        <f>ModExpected!G53</f>
        <v>0.3125</v>
      </c>
      <c r="H52">
        <f>ModExpected!H53</f>
        <v>1</v>
      </c>
      <c r="I52">
        <f>HighExpected!F53</f>
        <v>0.05</v>
      </c>
      <c r="J52">
        <f>HighExpected!G53</f>
        <v>0.5</v>
      </c>
      <c r="K52">
        <f>HighExpected!H53</f>
        <v>1</v>
      </c>
      <c r="L52">
        <f>LowExpected!I53</f>
        <v>0.5</v>
      </c>
      <c r="M52">
        <f>LowExpected!J53</f>
        <v>0.25</v>
      </c>
      <c r="N52">
        <f>LowExpected!K53</f>
        <v>0.3125</v>
      </c>
      <c r="O52">
        <f>LowExpected!L53</f>
        <v>0.5</v>
      </c>
      <c r="P52">
        <f>ModExpected!J53</f>
        <v>0.125</v>
      </c>
      <c r="Q52">
        <f>ModExpected!K53</f>
        <v>0.15625</v>
      </c>
      <c r="R52">
        <f>ModExpected!L53</f>
        <v>0.5</v>
      </c>
      <c r="S52">
        <f>HighExpected!J53</f>
        <v>2.5000000000000001E-2</v>
      </c>
      <c r="T52">
        <f>HighExpected!K53</f>
        <v>0.25</v>
      </c>
      <c r="U52">
        <f>HighExpected!L53</f>
        <v>0.5</v>
      </c>
      <c r="V52">
        <f>LowExpected!M53</f>
        <v>0</v>
      </c>
      <c r="W52">
        <f>LowExpected!N53</f>
        <v>0</v>
      </c>
      <c r="X52">
        <f>LowExpected!O53</f>
        <v>0</v>
      </c>
      <c r="Y52">
        <f>LowExpected!P53</f>
        <v>0</v>
      </c>
      <c r="Z52">
        <f>ModExpected!N53</f>
        <v>0</v>
      </c>
      <c r="AA52">
        <f>ModExpected!O53</f>
        <v>0</v>
      </c>
      <c r="AB52">
        <f>ModExpected!P53</f>
        <v>0</v>
      </c>
      <c r="AC52">
        <f>HighExpected!N53</f>
        <v>0</v>
      </c>
      <c r="AD52">
        <f>HighExpected!O53</f>
        <v>0</v>
      </c>
      <c r="AE52">
        <f>HighExpected!P53</f>
        <v>0</v>
      </c>
      <c r="AF52">
        <f>LowExpected!Q53</f>
        <v>0.1</v>
      </c>
      <c r="AG52">
        <f>LowExpected!R53</f>
        <v>0.05</v>
      </c>
      <c r="AH52">
        <f>LowExpected!S53</f>
        <v>6.25E-2</v>
      </c>
      <c r="AI52">
        <f>LowExpected!T53</f>
        <v>0.1</v>
      </c>
      <c r="AJ52">
        <f>ModExpected!R53</f>
        <v>2.5000000000000001E-2</v>
      </c>
      <c r="AK52">
        <f>ModExpected!S53</f>
        <v>3.125E-2</v>
      </c>
      <c r="AL52">
        <f>ModExpected!T53</f>
        <v>0.1</v>
      </c>
      <c r="AM52">
        <f>HighExpected!R53</f>
        <v>5.000000000000001E-3</v>
      </c>
      <c r="AN52">
        <f>HighExpected!S53</f>
        <v>5.000000000000001E-2</v>
      </c>
      <c r="AO52">
        <f>HighExpected!T53</f>
        <v>0.10000000000000002</v>
      </c>
      <c r="AP52">
        <f>LowExpected!U53</f>
        <v>0.3</v>
      </c>
      <c r="AQ52">
        <f>LowExpected!V53</f>
        <v>0.15</v>
      </c>
      <c r="AR52">
        <f>LowExpected!W53</f>
        <v>0.1875</v>
      </c>
      <c r="AS52">
        <f>LowExpected!X53</f>
        <v>0.30000000000000004</v>
      </c>
      <c r="AT52">
        <f>ModExpected!V53</f>
        <v>7.4999999999999997E-2</v>
      </c>
      <c r="AU52">
        <f>ModExpected!W53</f>
        <v>9.375E-2</v>
      </c>
      <c r="AV52">
        <f>ModExpected!X53</f>
        <v>0.30000000000000004</v>
      </c>
      <c r="AW52">
        <f>HighExpected!V53</f>
        <v>1.4999999999999999E-2</v>
      </c>
      <c r="AX52">
        <f>HighExpected!W53</f>
        <v>0.15</v>
      </c>
      <c r="AY52">
        <f>HighExpected!X53</f>
        <v>0.3</v>
      </c>
      <c r="AZ52">
        <f>LowExpected!Y53</f>
        <v>0.02</v>
      </c>
      <c r="BA52">
        <f>LowExpected!Z53</f>
        <v>0.01</v>
      </c>
      <c r="BB52">
        <f>LowExpected!AA53</f>
        <v>1.2500000000000001E-2</v>
      </c>
      <c r="BC52">
        <f>LowExpected!AB53</f>
        <v>2.0000000000000004E-2</v>
      </c>
      <c r="BD52">
        <f>ModExpected!Z53</f>
        <v>5.0000000000000001E-3</v>
      </c>
      <c r="BE52">
        <f>ModExpected!AA53</f>
        <v>6.2500000000000003E-3</v>
      </c>
      <c r="BF52">
        <f>ModExpected!AB53</f>
        <v>2.0000000000000004E-2</v>
      </c>
      <c r="BG52">
        <f>HighExpected!Z53</f>
        <v>1E-3</v>
      </c>
      <c r="BH52">
        <f>HighExpected!AA53</f>
        <v>0.01</v>
      </c>
      <c r="BI52">
        <f>HighExpected!AB53</f>
        <v>0.02</v>
      </c>
    </row>
    <row r="53" spans="1:61" x14ac:dyDescent="0.25">
      <c r="A53" s="19" t="str">
        <f>Specs!A54</f>
        <v>eWOODY_FUEL_SOUND_WOOD_LOADINGS_GREATER_THAN_THREE_INCHES_THREE_TO_NINE_INCHES</v>
      </c>
      <c r="B53">
        <f>LowExpected!E54</f>
        <v>6</v>
      </c>
      <c r="C53">
        <f>LowExpected!F54</f>
        <v>5.4</v>
      </c>
      <c r="D53">
        <f>LowExpected!G54</f>
        <v>5.4</v>
      </c>
      <c r="E53">
        <f>LowExpected!H54</f>
        <v>6.0000000000000009</v>
      </c>
      <c r="F53">
        <f>ModExpected!F54</f>
        <v>4.5</v>
      </c>
      <c r="G53">
        <f>ModExpected!G54</f>
        <v>4.5</v>
      </c>
      <c r="H53">
        <f>ModExpected!H54</f>
        <v>6</v>
      </c>
      <c r="I53">
        <f>HighExpected!F54</f>
        <v>3</v>
      </c>
      <c r="J53">
        <f>HighExpected!G54</f>
        <v>3</v>
      </c>
      <c r="K53">
        <f>HighExpected!H54</f>
        <v>3</v>
      </c>
      <c r="L53">
        <f>LowExpected!I54</f>
        <v>0</v>
      </c>
      <c r="M53">
        <f>LowExpected!J54</f>
        <v>0</v>
      </c>
      <c r="N53">
        <f>LowExpected!K54</f>
        <v>0</v>
      </c>
      <c r="O53">
        <f>LowExpected!L54</f>
        <v>0</v>
      </c>
      <c r="P53">
        <f>ModExpected!J54</f>
        <v>0</v>
      </c>
      <c r="Q53">
        <f>ModExpected!K54</f>
        <v>0</v>
      </c>
      <c r="R53">
        <f>ModExpected!L54</f>
        <v>0</v>
      </c>
      <c r="S53">
        <f>HighExpected!J54</f>
        <v>0</v>
      </c>
      <c r="T53">
        <f>HighExpected!K54</f>
        <v>0</v>
      </c>
      <c r="U53">
        <f>HighExpected!L54</f>
        <v>0</v>
      </c>
      <c r="V53">
        <f>LowExpected!M54</f>
        <v>0</v>
      </c>
      <c r="W53">
        <f>LowExpected!N54</f>
        <v>0</v>
      </c>
      <c r="X53">
        <f>LowExpected!O54</f>
        <v>0</v>
      </c>
      <c r="Y53">
        <f>LowExpected!P54</f>
        <v>0</v>
      </c>
      <c r="Z53">
        <f>ModExpected!N54</f>
        <v>0</v>
      </c>
      <c r="AA53">
        <f>ModExpected!O54</f>
        <v>0</v>
      </c>
      <c r="AB53">
        <f>ModExpected!P54</f>
        <v>0</v>
      </c>
      <c r="AC53">
        <f>HighExpected!N54</f>
        <v>0</v>
      </c>
      <c r="AD53">
        <f>HighExpected!O54</f>
        <v>0</v>
      </c>
      <c r="AE53">
        <f>HighExpected!P54</f>
        <v>0</v>
      </c>
      <c r="AF53">
        <f>LowExpected!Q54</f>
        <v>1</v>
      </c>
      <c r="AG53">
        <f>LowExpected!R54</f>
        <v>0.9</v>
      </c>
      <c r="AH53">
        <f>LowExpected!S54</f>
        <v>0.9</v>
      </c>
      <c r="AI53">
        <f>LowExpected!T54</f>
        <v>1</v>
      </c>
      <c r="AJ53">
        <f>ModExpected!R54</f>
        <v>0.75</v>
      </c>
      <c r="AK53">
        <f>ModExpected!S54</f>
        <v>0.75</v>
      </c>
      <c r="AL53">
        <f>ModExpected!T54</f>
        <v>1</v>
      </c>
      <c r="AM53">
        <f>HighExpected!R54</f>
        <v>0.5</v>
      </c>
      <c r="AN53">
        <f>HighExpected!S54</f>
        <v>0.5</v>
      </c>
      <c r="AO53">
        <f>HighExpected!T54</f>
        <v>0.5</v>
      </c>
      <c r="AP53">
        <f>LowExpected!U54</f>
        <v>1.2</v>
      </c>
      <c r="AQ53">
        <f>LowExpected!V54</f>
        <v>1.08</v>
      </c>
      <c r="AR53">
        <f>LowExpected!W54</f>
        <v>1.08</v>
      </c>
      <c r="AS53">
        <f>LowExpected!X54</f>
        <v>1.2000000000000002</v>
      </c>
      <c r="AT53">
        <f>ModExpected!V54</f>
        <v>0.89999999999999991</v>
      </c>
      <c r="AU53">
        <f>ModExpected!W54</f>
        <v>0.89999999999999991</v>
      </c>
      <c r="AV53">
        <f>ModExpected!X54</f>
        <v>1.1999999999999997</v>
      </c>
      <c r="AW53">
        <f>HighExpected!V54</f>
        <v>0.6</v>
      </c>
      <c r="AX53">
        <f>HighExpected!W54</f>
        <v>0.6</v>
      </c>
      <c r="AY53">
        <f>HighExpected!X54</f>
        <v>0.6</v>
      </c>
      <c r="AZ53">
        <f>LowExpected!Y54</f>
        <v>0.5</v>
      </c>
      <c r="BA53">
        <f>LowExpected!Z54</f>
        <v>0.45</v>
      </c>
      <c r="BB53">
        <f>LowExpected!AA54</f>
        <v>0.45</v>
      </c>
      <c r="BC53">
        <f>LowExpected!AB54</f>
        <v>0.5</v>
      </c>
      <c r="BD53">
        <f>ModExpected!Z54</f>
        <v>0.375</v>
      </c>
      <c r="BE53">
        <f>ModExpected!AA54</f>
        <v>0.375</v>
      </c>
      <c r="BF53">
        <f>ModExpected!AB54</f>
        <v>0.5</v>
      </c>
      <c r="BG53">
        <f>HighExpected!Z54</f>
        <v>0.25</v>
      </c>
      <c r="BH53">
        <f>HighExpected!AA54</f>
        <v>0.25</v>
      </c>
      <c r="BI53">
        <f>HighExpected!AB54</f>
        <v>0.25</v>
      </c>
    </row>
    <row r="54" spans="1:61" x14ac:dyDescent="0.25">
      <c r="A54" s="19" t="str">
        <f>Specs!A55</f>
        <v>eWOODY_FUEL_SOUND_WOOD_LOADINGS_GREATER_THAN_THREE_INCHES_NINE_TO_TWENTY_INCHES</v>
      </c>
      <c r="B54">
        <f>LowExpected!E55</f>
        <v>12</v>
      </c>
      <c r="C54">
        <f>LowExpected!F55</f>
        <v>10.8</v>
      </c>
      <c r="D54">
        <f>LowExpected!G55</f>
        <v>10.8</v>
      </c>
      <c r="E54">
        <f>LowExpected!H55</f>
        <v>12.000000000000002</v>
      </c>
      <c r="F54">
        <f>ModExpected!F55</f>
        <v>9</v>
      </c>
      <c r="G54">
        <f>ModExpected!G55</f>
        <v>9</v>
      </c>
      <c r="H54">
        <f>ModExpected!H55</f>
        <v>12</v>
      </c>
      <c r="I54">
        <f>HighExpected!F55</f>
        <v>6</v>
      </c>
      <c r="J54">
        <f>HighExpected!G55</f>
        <v>6</v>
      </c>
      <c r="K54">
        <f>HighExpected!H55</f>
        <v>6</v>
      </c>
      <c r="L54">
        <f>LowExpected!I55</f>
        <v>0</v>
      </c>
      <c r="M54">
        <f>LowExpected!J55</f>
        <v>0</v>
      </c>
      <c r="N54">
        <f>LowExpected!K55</f>
        <v>0</v>
      </c>
      <c r="O54">
        <f>LowExpected!L55</f>
        <v>0</v>
      </c>
      <c r="P54">
        <f>ModExpected!J55</f>
        <v>0</v>
      </c>
      <c r="Q54">
        <f>ModExpected!K55</f>
        <v>0</v>
      </c>
      <c r="R54">
        <f>ModExpected!L55</f>
        <v>0</v>
      </c>
      <c r="S54">
        <f>HighExpected!J55</f>
        <v>0</v>
      </c>
      <c r="T54">
        <f>HighExpected!K55</f>
        <v>0</v>
      </c>
      <c r="U54">
        <f>HighExpected!L55</f>
        <v>0</v>
      </c>
      <c r="V54">
        <f>LowExpected!M55</f>
        <v>0</v>
      </c>
      <c r="W54">
        <f>LowExpected!N55</f>
        <v>0</v>
      </c>
      <c r="X54">
        <f>LowExpected!O55</f>
        <v>0</v>
      </c>
      <c r="Y54">
        <f>LowExpected!P55</f>
        <v>0</v>
      </c>
      <c r="Z54">
        <f>ModExpected!N55</f>
        <v>0</v>
      </c>
      <c r="AA54">
        <f>ModExpected!O55</f>
        <v>0</v>
      </c>
      <c r="AB54">
        <f>ModExpected!P55</f>
        <v>0</v>
      </c>
      <c r="AC54">
        <f>HighExpected!N55</f>
        <v>0</v>
      </c>
      <c r="AD54">
        <f>HighExpected!O55</f>
        <v>0</v>
      </c>
      <c r="AE54">
        <f>HighExpected!P55</f>
        <v>0</v>
      </c>
      <c r="AF54">
        <f>LowExpected!Q55</f>
        <v>0</v>
      </c>
      <c r="AG54">
        <f>LowExpected!R55</f>
        <v>0</v>
      </c>
      <c r="AH54">
        <f>LowExpected!S55</f>
        <v>0</v>
      </c>
      <c r="AI54">
        <f>LowExpected!T55</f>
        <v>0</v>
      </c>
      <c r="AJ54">
        <f>ModExpected!R55</f>
        <v>0</v>
      </c>
      <c r="AK54">
        <f>ModExpected!S55</f>
        <v>0</v>
      </c>
      <c r="AL54">
        <f>ModExpected!T55</f>
        <v>0</v>
      </c>
      <c r="AM54">
        <f>HighExpected!R55</f>
        <v>0</v>
      </c>
      <c r="AN54">
        <f>HighExpected!S55</f>
        <v>0</v>
      </c>
      <c r="AO54">
        <f>HighExpected!T55</f>
        <v>0</v>
      </c>
      <c r="AP54">
        <f>LowExpected!U55</f>
        <v>0.5</v>
      </c>
      <c r="AQ54">
        <f>LowExpected!V55</f>
        <v>0.45</v>
      </c>
      <c r="AR54">
        <f>LowExpected!W55</f>
        <v>0.45</v>
      </c>
      <c r="AS54">
        <f>LowExpected!X55</f>
        <v>0.5</v>
      </c>
      <c r="AT54">
        <f>ModExpected!V55</f>
        <v>0.375</v>
      </c>
      <c r="AU54">
        <f>ModExpected!W55</f>
        <v>0.375</v>
      </c>
      <c r="AV54">
        <f>ModExpected!X55</f>
        <v>0.5</v>
      </c>
      <c r="AW54">
        <f>HighExpected!V55</f>
        <v>0.25</v>
      </c>
      <c r="AX54">
        <f>HighExpected!W55</f>
        <v>0.25</v>
      </c>
      <c r="AY54">
        <f>HighExpected!X55</f>
        <v>0.25</v>
      </c>
      <c r="AZ54">
        <f>LowExpected!Y55</f>
        <v>0</v>
      </c>
      <c r="BA54">
        <f>LowExpected!Z55</f>
        <v>0</v>
      </c>
      <c r="BB54">
        <f>LowExpected!AA55</f>
        <v>0</v>
      </c>
      <c r="BC54">
        <f>LowExpected!AB55</f>
        <v>0</v>
      </c>
      <c r="BD54">
        <f>ModExpected!Z55</f>
        <v>0</v>
      </c>
      <c r="BE54">
        <f>ModExpected!AA55</f>
        <v>0</v>
      </c>
      <c r="BF54">
        <f>ModExpected!AB55</f>
        <v>0</v>
      </c>
      <c r="BG54">
        <f>HighExpected!Z55</f>
        <v>0</v>
      </c>
      <c r="BH54">
        <f>HighExpected!AA55</f>
        <v>0</v>
      </c>
      <c r="BI54">
        <f>HighExpected!AB55</f>
        <v>0</v>
      </c>
    </row>
    <row r="55" spans="1:61" x14ac:dyDescent="0.25">
      <c r="A55" s="19" t="str">
        <f>Specs!A56</f>
        <v>eWOODY_FUEL_SOUND_WOOD_LOADINGS_GREATER_THAN_THREE_INCHES_GREATER_THAN_TWENTY_INCHES</v>
      </c>
      <c r="B55">
        <f>LowExpected!E56</f>
        <v>0</v>
      </c>
      <c r="C55">
        <f>LowExpected!F56</f>
        <v>0</v>
      </c>
      <c r="D55">
        <f>LowExpected!G56</f>
        <v>0</v>
      </c>
      <c r="E55">
        <f>LowExpected!H56</f>
        <v>0</v>
      </c>
      <c r="F55">
        <f>ModExpected!F56</f>
        <v>0</v>
      </c>
      <c r="G55">
        <f>ModExpected!G56</f>
        <v>0</v>
      </c>
      <c r="H55">
        <f>ModExpected!H56</f>
        <v>0</v>
      </c>
      <c r="I55">
        <f>HighExpected!F56</f>
        <v>0</v>
      </c>
      <c r="J55">
        <f>HighExpected!G56</f>
        <v>0</v>
      </c>
      <c r="K55">
        <f>HighExpected!H56</f>
        <v>0</v>
      </c>
      <c r="L55">
        <f>LowExpected!I56</f>
        <v>0</v>
      </c>
      <c r="M55">
        <f>LowExpected!J56</f>
        <v>0</v>
      </c>
      <c r="N55">
        <f>LowExpected!K56</f>
        <v>0</v>
      </c>
      <c r="O55">
        <f>LowExpected!L56</f>
        <v>0</v>
      </c>
      <c r="P55">
        <f>ModExpected!J56</f>
        <v>0</v>
      </c>
      <c r="Q55">
        <f>ModExpected!K56</f>
        <v>0</v>
      </c>
      <c r="R55">
        <f>ModExpected!L56</f>
        <v>0</v>
      </c>
      <c r="S55">
        <f>HighExpected!J56</f>
        <v>0</v>
      </c>
      <c r="T55">
        <f>HighExpected!K56</f>
        <v>0</v>
      </c>
      <c r="U55">
        <f>HighExpected!L56</f>
        <v>0</v>
      </c>
      <c r="V55">
        <f>LowExpected!M56</f>
        <v>0</v>
      </c>
      <c r="W55">
        <f>LowExpected!N56</f>
        <v>0</v>
      </c>
      <c r="X55">
        <f>LowExpected!O56</f>
        <v>0</v>
      </c>
      <c r="Y55">
        <f>LowExpected!P56</f>
        <v>0</v>
      </c>
      <c r="Z55">
        <f>ModExpected!N56</f>
        <v>0</v>
      </c>
      <c r="AA55">
        <f>ModExpected!O56</f>
        <v>0</v>
      </c>
      <c r="AB55">
        <f>ModExpected!P56</f>
        <v>0</v>
      </c>
      <c r="AC55">
        <f>HighExpected!N56</f>
        <v>0</v>
      </c>
      <c r="AD55">
        <f>HighExpected!O56</f>
        <v>0</v>
      </c>
      <c r="AE55">
        <f>HighExpected!P56</f>
        <v>0</v>
      </c>
      <c r="AF55">
        <f>LowExpected!Q56</f>
        <v>0</v>
      </c>
      <c r="AG55">
        <f>LowExpected!R56</f>
        <v>0</v>
      </c>
      <c r="AH55">
        <f>LowExpected!S56</f>
        <v>0</v>
      </c>
      <c r="AI55">
        <f>LowExpected!T56</f>
        <v>0</v>
      </c>
      <c r="AJ55">
        <f>ModExpected!R56</f>
        <v>0</v>
      </c>
      <c r="AK55">
        <f>ModExpected!S56</f>
        <v>0</v>
      </c>
      <c r="AL55">
        <f>ModExpected!T56</f>
        <v>0</v>
      </c>
      <c r="AM55">
        <f>HighExpected!R56</f>
        <v>0</v>
      </c>
      <c r="AN55">
        <f>HighExpected!S56</f>
        <v>0</v>
      </c>
      <c r="AO55">
        <f>HighExpected!T56</f>
        <v>0</v>
      </c>
      <c r="AP55">
        <f>LowExpected!U56</f>
        <v>0.5</v>
      </c>
      <c r="AQ55">
        <f>LowExpected!V56</f>
        <v>0.45</v>
      </c>
      <c r="AR55">
        <f>LowExpected!W56</f>
        <v>0.45</v>
      </c>
      <c r="AS55">
        <f>LowExpected!X56</f>
        <v>0.5</v>
      </c>
      <c r="AT55">
        <f>ModExpected!V56</f>
        <v>0.375</v>
      </c>
      <c r="AU55">
        <f>ModExpected!W56</f>
        <v>0.375</v>
      </c>
      <c r="AV55">
        <f>ModExpected!X56</f>
        <v>0.5</v>
      </c>
      <c r="AW55">
        <f>HighExpected!V56</f>
        <v>0.25</v>
      </c>
      <c r="AX55">
        <f>HighExpected!W56</f>
        <v>0.25</v>
      </c>
      <c r="AY55">
        <f>HighExpected!X56</f>
        <v>0.25</v>
      </c>
      <c r="AZ55">
        <f>LowExpected!Y56</f>
        <v>0</v>
      </c>
      <c r="BA55">
        <f>LowExpected!Z56</f>
        <v>0</v>
      </c>
      <c r="BB55">
        <f>LowExpected!AA56</f>
        <v>0</v>
      </c>
      <c r="BC55">
        <f>LowExpected!AB56</f>
        <v>0</v>
      </c>
      <c r="BD55">
        <f>ModExpected!Z56</f>
        <v>0</v>
      </c>
      <c r="BE55">
        <f>ModExpected!AA56</f>
        <v>0</v>
      </c>
      <c r="BF55">
        <f>ModExpected!AB56</f>
        <v>0</v>
      </c>
      <c r="BG55">
        <f>HighExpected!Z56</f>
        <v>0</v>
      </c>
      <c r="BH55">
        <f>HighExpected!AA56</f>
        <v>0</v>
      </c>
      <c r="BI55">
        <f>HighExpected!AB56</f>
        <v>0</v>
      </c>
    </row>
    <row r="56" spans="1:61" x14ac:dyDescent="0.25">
      <c r="A56" s="19" t="str">
        <f>Specs!A57</f>
        <v>eWOODY_FUEL_ROTTEN_WOOD_LOADINGS_GREATER_THAN_THREE_INCHES_THREE_TO_NINE_INCHES</v>
      </c>
      <c r="B56">
        <f>LowExpected!E57</f>
        <v>5</v>
      </c>
      <c r="C56">
        <f>LowExpected!F57</f>
        <v>4.5</v>
      </c>
      <c r="D56">
        <f>LowExpected!G57</f>
        <v>4.5</v>
      </c>
      <c r="E56">
        <f>LowExpected!H57</f>
        <v>5</v>
      </c>
      <c r="F56">
        <f>ModExpected!F57</f>
        <v>3.75</v>
      </c>
      <c r="G56">
        <f>ModExpected!G57</f>
        <v>3.75</v>
      </c>
      <c r="H56">
        <f>ModExpected!H57</f>
        <v>5</v>
      </c>
      <c r="I56">
        <f>HighExpected!F57</f>
        <v>2.5</v>
      </c>
      <c r="J56">
        <f>HighExpected!G57</f>
        <v>2.5</v>
      </c>
      <c r="K56">
        <f>HighExpected!H57</f>
        <v>2.5</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0.45</v>
      </c>
      <c r="AH56">
        <f>LowExpected!S57</f>
        <v>0.45</v>
      </c>
      <c r="AI56">
        <f>LowExpected!T57</f>
        <v>0.5</v>
      </c>
      <c r="AJ56">
        <f>ModExpected!R57</f>
        <v>0.375</v>
      </c>
      <c r="AK56">
        <f>ModExpected!S57</f>
        <v>0.375</v>
      </c>
      <c r="AL56">
        <f>ModExpected!T57</f>
        <v>0.5</v>
      </c>
      <c r="AM56">
        <f>HighExpected!R57</f>
        <v>0.25</v>
      </c>
      <c r="AN56">
        <f>HighExpected!S57</f>
        <v>0.25</v>
      </c>
      <c r="AO56">
        <f>HighExpected!T57</f>
        <v>0.25</v>
      </c>
      <c r="AP56">
        <f>LowExpected!U57</f>
        <v>0.75</v>
      </c>
      <c r="AQ56">
        <f>LowExpected!V57</f>
        <v>0.67500000000000004</v>
      </c>
      <c r="AR56">
        <f>LowExpected!W57</f>
        <v>0.67500000000000004</v>
      </c>
      <c r="AS56">
        <f>LowExpected!X57</f>
        <v>0.75000000000000011</v>
      </c>
      <c r="AT56">
        <f>ModExpected!V57</f>
        <v>0.5625</v>
      </c>
      <c r="AU56">
        <f>ModExpected!W57</f>
        <v>0.5625</v>
      </c>
      <c r="AV56">
        <f>ModExpected!X57</f>
        <v>0.75</v>
      </c>
      <c r="AW56">
        <f>HighExpected!V57</f>
        <v>0.375</v>
      </c>
      <c r="AX56">
        <f>HighExpected!W57</f>
        <v>0.375</v>
      </c>
      <c r="AY56">
        <f>HighExpected!X57</f>
        <v>0.375</v>
      </c>
      <c r="AZ56">
        <f>LowExpected!Y57</f>
        <v>0</v>
      </c>
      <c r="BA56">
        <f>LowExpected!Z57</f>
        <v>0</v>
      </c>
      <c r="BB56">
        <f>LowExpected!AA57</f>
        <v>0</v>
      </c>
      <c r="BC56">
        <f>LowExpected!AB57</f>
        <v>0</v>
      </c>
      <c r="BD56">
        <f>ModExpected!Z57</f>
        <v>0</v>
      </c>
      <c r="BE56">
        <f>ModExpected!AA57</f>
        <v>0</v>
      </c>
      <c r="BF56">
        <f>ModExpected!AB57</f>
        <v>0</v>
      </c>
      <c r="BG56">
        <f>HighExpected!Z57</f>
        <v>0</v>
      </c>
      <c r="BH56">
        <f>HighExpected!AA57</f>
        <v>0</v>
      </c>
      <c r="BI56">
        <f>HighExpected!AB57</f>
        <v>0</v>
      </c>
    </row>
    <row r="57" spans="1:61" x14ac:dyDescent="0.25">
      <c r="A57" s="19" t="str">
        <f>Specs!A58</f>
        <v>eWOODY_FUEL_ROTTEN_WOOD_LOADINGS_GREATER_THAN_THREE_INCHES_NINE_TO_TWENTY_INCHES</v>
      </c>
      <c r="B57">
        <f>LowExpected!E58</f>
        <v>11</v>
      </c>
      <c r="C57">
        <f>LowExpected!F58</f>
        <v>9.9</v>
      </c>
      <c r="D57">
        <f>LowExpected!G58</f>
        <v>9.9</v>
      </c>
      <c r="E57">
        <f>LowExpected!H58</f>
        <v>11</v>
      </c>
      <c r="F57">
        <f>ModExpected!F58</f>
        <v>8.25</v>
      </c>
      <c r="G57">
        <f>ModExpected!G58</f>
        <v>8.25</v>
      </c>
      <c r="H57">
        <f>ModExpected!H58</f>
        <v>11</v>
      </c>
      <c r="I57">
        <f>HighExpected!F58</f>
        <v>5.5</v>
      </c>
      <c r="J57">
        <f>HighExpected!G58</f>
        <v>5.5</v>
      </c>
      <c r="K57">
        <f>HighExpected!H58</f>
        <v>5.5</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0.27</v>
      </c>
      <c r="AR57">
        <f>LowExpected!W58</f>
        <v>0.27</v>
      </c>
      <c r="AS57">
        <f>LowExpected!X58</f>
        <v>0.30000000000000004</v>
      </c>
      <c r="AT57">
        <f>ModExpected!V58</f>
        <v>0.22499999999999998</v>
      </c>
      <c r="AU57">
        <f>ModExpected!W58</f>
        <v>0.22499999999999998</v>
      </c>
      <c r="AV57">
        <f>ModExpected!X58</f>
        <v>0.29999999999999993</v>
      </c>
      <c r="AW57">
        <f>HighExpected!V58</f>
        <v>0.15</v>
      </c>
      <c r="AX57">
        <f>HighExpected!W58</f>
        <v>0.15</v>
      </c>
      <c r="AY57">
        <f>HighExpected!X58</f>
        <v>0.15</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s="19"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s="19" t="str">
        <f>Specs!A60</f>
        <v>eWOODY_FUEL_STUMPS_SOUND_DIAMETER</v>
      </c>
      <c r="B59">
        <f>LowExpected!E60</f>
        <v>9.6</v>
      </c>
      <c r="C59">
        <f>LowExpected!F60</f>
        <v>9.6</v>
      </c>
      <c r="D59">
        <f>LowExpected!G60</f>
        <v>9.6</v>
      </c>
      <c r="E59">
        <f>LowExpected!H60</f>
        <v>9.6</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3.5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s="19" t="str">
        <f>Specs!A61</f>
        <v>eWOODY_FUEL_STUMPS_SOUND_HEIGHT</v>
      </c>
      <c r="B60">
        <f>LowExpected!E61</f>
        <v>0.4</v>
      </c>
      <c r="C60">
        <f>LowExpected!F61</f>
        <v>0.4</v>
      </c>
      <c r="D60">
        <f>LowExpected!G61</f>
        <v>0.4</v>
      </c>
      <c r="E60">
        <f>LowExpected!H61</f>
        <v>0.4</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2</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s="19" t="str">
        <f>Specs!A62</f>
        <v>eWOODY_FUEL_STUMPS_SOUND_STEM_DENSITY</v>
      </c>
      <c r="B61">
        <f>LowExpected!E62</f>
        <v>115</v>
      </c>
      <c r="C61">
        <f>LowExpected!F62</f>
        <v>115</v>
      </c>
      <c r="D61">
        <f>LowExpected!G62</f>
        <v>115</v>
      </c>
      <c r="E61">
        <f>LowExpected!H62</f>
        <v>115</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50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s="19" t="str">
        <f>Specs!A63</f>
        <v>eWOODY_FUEL_STUMPS_ROTTEN_DIAMETER</v>
      </c>
      <c r="B62">
        <f>LowExpected!E63</f>
        <v>9.6</v>
      </c>
      <c r="C62">
        <f>LowExpected!F63</f>
        <v>8.64</v>
      </c>
      <c r="D62">
        <f>LowExpected!G63</f>
        <v>8.64</v>
      </c>
      <c r="E62">
        <f>LowExpected!H63</f>
        <v>8.64</v>
      </c>
      <c r="F62">
        <f>ModExpected!F63</f>
        <v>7.1999999999999993</v>
      </c>
      <c r="G62">
        <f>ModExpected!G63</f>
        <v>7.1999999999999993</v>
      </c>
      <c r="H62">
        <f>ModExpected!H63</f>
        <v>7.1999999999999993</v>
      </c>
      <c r="I62">
        <f>HighExpected!F63</f>
        <v>4.8</v>
      </c>
      <c r="J62">
        <f>HighExpected!G63</f>
        <v>4.8</v>
      </c>
      <c r="K62">
        <f>HighExpected!H63</f>
        <v>4.8</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3.15</v>
      </c>
      <c r="AH62">
        <f>LowExpected!S63</f>
        <v>3.15</v>
      </c>
      <c r="AI62">
        <f>LowExpected!T63</f>
        <v>3.15</v>
      </c>
      <c r="AJ62">
        <f>ModExpected!R63</f>
        <v>2.625</v>
      </c>
      <c r="AK62">
        <f>ModExpected!S63</f>
        <v>2.625</v>
      </c>
      <c r="AL62">
        <f>ModExpected!T63</f>
        <v>2.625</v>
      </c>
      <c r="AM62">
        <f>HighExpected!R63</f>
        <v>1.75</v>
      </c>
      <c r="AN62">
        <f>HighExpected!S63</f>
        <v>1.75</v>
      </c>
      <c r="AO62">
        <f>HighExpected!T63</f>
        <v>1.75</v>
      </c>
      <c r="AP62">
        <f>LowExpected!U63</f>
        <v>10</v>
      </c>
      <c r="AQ62">
        <f>LowExpected!V63</f>
        <v>9</v>
      </c>
      <c r="AR62">
        <f>LowExpected!W63</f>
        <v>9</v>
      </c>
      <c r="AS62">
        <f>LowExpected!X63</f>
        <v>9</v>
      </c>
      <c r="AT62">
        <f>ModExpected!V63</f>
        <v>7.5</v>
      </c>
      <c r="AU62">
        <f>ModExpected!W63</f>
        <v>7.5</v>
      </c>
      <c r="AV62">
        <f>ModExpected!X63</f>
        <v>7.5</v>
      </c>
      <c r="AW62">
        <f>HighExpected!V63</f>
        <v>5</v>
      </c>
      <c r="AX62">
        <f>HighExpected!W63</f>
        <v>5</v>
      </c>
      <c r="AY62">
        <f>HighExpected!X63</f>
        <v>5</v>
      </c>
      <c r="AZ62">
        <f>LowExpected!Y63</f>
        <v>10</v>
      </c>
      <c r="BA62">
        <f>LowExpected!Z63</f>
        <v>9</v>
      </c>
      <c r="BB62">
        <f>LowExpected!AA63</f>
        <v>9</v>
      </c>
      <c r="BC62">
        <f>LowExpected!AB63</f>
        <v>9</v>
      </c>
      <c r="BD62">
        <f>ModExpected!Z63</f>
        <v>7.5</v>
      </c>
      <c r="BE62">
        <f>ModExpected!AA63</f>
        <v>7.5</v>
      </c>
      <c r="BF62">
        <f>ModExpected!AB63</f>
        <v>7.5</v>
      </c>
      <c r="BG62">
        <f>HighExpected!Z63</f>
        <v>5</v>
      </c>
      <c r="BH62">
        <f>HighExpected!AA63</f>
        <v>5</v>
      </c>
      <c r="BI62">
        <f>HighExpected!AB63</f>
        <v>5</v>
      </c>
    </row>
    <row r="63" spans="1:61" x14ac:dyDescent="0.25">
      <c r="A63" s="19" t="str">
        <f>Specs!A64</f>
        <v>eWOODY_FUEL_STUMPS_ROTTEN_HEIGHT</v>
      </c>
      <c r="B63">
        <f>LowExpected!E64</f>
        <v>0.4</v>
      </c>
      <c r="C63">
        <f>LowExpected!F64</f>
        <v>0.36000000000000004</v>
      </c>
      <c r="D63">
        <f>LowExpected!G64</f>
        <v>0.36000000000000004</v>
      </c>
      <c r="E63">
        <f>LowExpected!H64</f>
        <v>0.36000000000000004</v>
      </c>
      <c r="F63">
        <f>ModExpected!F64</f>
        <v>0.30000000000000004</v>
      </c>
      <c r="G63">
        <f>ModExpected!G64</f>
        <v>0.30000000000000004</v>
      </c>
      <c r="H63">
        <f>ModExpected!H64</f>
        <v>0.30000000000000004</v>
      </c>
      <c r="I63">
        <f>HighExpected!F64</f>
        <v>0.2</v>
      </c>
      <c r="J63">
        <f>HighExpected!G64</f>
        <v>0.2</v>
      </c>
      <c r="K63">
        <f>HighExpected!H64</f>
        <v>0.2</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1.8</v>
      </c>
      <c r="AH63">
        <f>LowExpected!S64</f>
        <v>1.8</v>
      </c>
      <c r="AI63">
        <f>LowExpected!T64</f>
        <v>1.8</v>
      </c>
      <c r="AJ63">
        <f>ModExpected!R64</f>
        <v>1.5</v>
      </c>
      <c r="AK63">
        <f>ModExpected!S64</f>
        <v>1.5</v>
      </c>
      <c r="AL63">
        <f>ModExpected!T64</f>
        <v>1.5</v>
      </c>
      <c r="AM63">
        <f>HighExpected!R64</f>
        <v>1</v>
      </c>
      <c r="AN63">
        <f>HighExpected!S64</f>
        <v>1</v>
      </c>
      <c r="AO63">
        <f>HighExpected!T64</f>
        <v>1</v>
      </c>
      <c r="AP63">
        <f>LowExpected!U64</f>
        <v>1</v>
      </c>
      <c r="AQ63">
        <f>LowExpected!V64</f>
        <v>0.9</v>
      </c>
      <c r="AR63">
        <f>LowExpected!W64</f>
        <v>0.9</v>
      </c>
      <c r="AS63">
        <f>LowExpected!X64</f>
        <v>0.9</v>
      </c>
      <c r="AT63">
        <f>ModExpected!V64</f>
        <v>0.75</v>
      </c>
      <c r="AU63">
        <f>ModExpected!W64</f>
        <v>0.75</v>
      </c>
      <c r="AV63">
        <f>ModExpected!X64</f>
        <v>0.75</v>
      </c>
      <c r="AW63">
        <f>HighExpected!V64</f>
        <v>0.5</v>
      </c>
      <c r="AX63">
        <f>HighExpected!W64</f>
        <v>0.5</v>
      </c>
      <c r="AY63">
        <f>HighExpected!X64</f>
        <v>0.5</v>
      </c>
      <c r="AZ63">
        <f>LowExpected!Y64</f>
        <v>1</v>
      </c>
      <c r="BA63">
        <f>LowExpected!Z64</f>
        <v>0.9</v>
      </c>
      <c r="BB63">
        <f>LowExpected!AA64</f>
        <v>0.9</v>
      </c>
      <c r="BC63">
        <f>LowExpected!AB64</f>
        <v>0.9</v>
      </c>
      <c r="BD63">
        <f>ModExpected!Z64</f>
        <v>0.75</v>
      </c>
      <c r="BE63">
        <f>ModExpected!AA64</f>
        <v>0.75</v>
      </c>
      <c r="BF63">
        <f>ModExpected!AB64</f>
        <v>0.75</v>
      </c>
      <c r="BG63">
        <f>HighExpected!Z64</f>
        <v>0.5</v>
      </c>
      <c r="BH63">
        <f>HighExpected!AA64</f>
        <v>0.5</v>
      </c>
      <c r="BI63">
        <f>HighExpected!AB64</f>
        <v>0.5</v>
      </c>
    </row>
    <row r="64" spans="1:61" x14ac:dyDescent="0.25">
      <c r="A64" s="19" t="str">
        <f>Specs!A65</f>
        <v>eWOODY_FUEL_STUMPS_ROTTEN_STEM_DENSITY</v>
      </c>
      <c r="B64">
        <f>LowExpected!E65</f>
        <v>115</v>
      </c>
      <c r="C64">
        <f>LowExpected!F65</f>
        <v>103.5</v>
      </c>
      <c r="D64">
        <f>LowExpected!G65</f>
        <v>103.5</v>
      </c>
      <c r="E64">
        <f>LowExpected!H65</f>
        <v>103.5</v>
      </c>
      <c r="F64">
        <f>ModExpected!F65</f>
        <v>86.25</v>
      </c>
      <c r="G64">
        <f>ModExpected!G65</f>
        <v>86.25</v>
      </c>
      <c r="H64">
        <f>ModExpected!H65</f>
        <v>86.25</v>
      </c>
      <c r="I64">
        <f>HighExpected!F65</f>
        <v>57.5</v>
      </c>
      <c r="J64">
        <f>HighExpected!G65</f>
        <v>57.5</v>
      </c>
      <c r="K64">
        <f>HighExpected!H65</f>
        <v>57.5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45</v>
      </c>
      <c r="AH64">
        <f>LowExpected!S65</f>
        <v>45</v>
      </c>
      <c r="AI64">
        <f>LowExpected!T65</f>
        <v>45</v>
      </c>
      <c r="AJ64">
        <f>ModExpected!R65</f>
        <v>37.5</v>
      </c>
      <c r="AK64">
        <f>ModExpected!S65</f>
        <v>37.5</v>
      </c>
      <c r="AL64">
        <f>ModExpected!T65</f>
        <v>37.5</v>
      </c>
      <c r="AM64">
        <f>HighExpected!R65</f>
        <v>25</v>
      </c>
      <c r="AN64">
        <f>HighExpected!S65</f>
        <v>25</v>
      </c>
      <c r="AO64">
        <f>HighExpected!T65</f>
        <v>25</v>
      </c>
      <c r="AP64">
        <f>LowExpected!U65</f>
        <v>5</v>
      </c>
      <c r="AQ64">
        <f>LowExpected!V65</f>
        <v>4.5</v>
      </c>
      <c r="AR64">
        <f>LowExpected!W65</f>
        <v>4.5</v>
      </c>
      <c r="AS64">
        <f>LowExpected!X65</f>
        <v>4.5</v>
      </c>
      <c r="AT64">
        <f>ModExpected!V65</f>
        <v>3.75</v>
      </c>
      <c r="AU64">
        <f>ModExpected!W65</f>
        <v>3.75</v>
      </c>
      <c r="AV64">
        <f>ModExpected!X65</f>
        <v>3.75</v>
      </c>
      <c r="AW64">
        <f>HighExpected!V65</f>
        <v>2.5</v>
      </c>
      <c r="AX64">
        <f>HighExpected!W65</f>
        <v>2.5</v>
      </c>
      <c r="AY64">
        <f>HighExpected!X65</f>
        <v>2.5</v>
      </c>
      <c r="AZ64">
        <f>LowExpected!Y65</f>
        <v>3</v>
      </c>
      <c r="BA64">
        <f>LowExpected!Z65</f>
        <v>2.7</v>
      </c>
      <c r="BB64">
        <f>LowExpected!AA65</f>
        <v>2.7</v>
      </c>
      <c r="BC64">
        <f>LowExpected!AB65</f>
        <v>2.7</v>
      </c>
      <c r="BD64">
        <f>ModExpected!Z65</f>
        <v>2.25</v>
      </c>
      <c r="BE64">
        <f>ModExpected!AA65</f>
        <v>2.25</v>
      </c>
      <c r="BF64">
        <f>ModExpected!AB65</f>
        <v>2.25</v>
      </c>
      <c r="BG64">
        <f>HighExpected!Z65</f>
        <v>1.5</v>
      </c>
      <c r="BH64">
        <f>HighExpected!AA65</f>
        <v>1.5</v>
      </c>
      <c r="BI64">
        <f>HighExpected!AB65</f>
        <v>1.5</v>
      </c>
    </row>
    <row r="65" spans="1:61" x14ac:dyDescent="0.25">
      <c r="A65" s="19" t="str">
        <f>Specs!A66</f>
        <v>eWOODY_FUEL_STUMPS_LIGHTERED_PITCHY_DIAMETER</v>
      </c>
      <c r="B65">
        <f>LowExpected!E66</f>
        <v>0</v>
      </c>
      <c r="C65">
        <f>LowExpected!F66</f>
        <v>0</v>
      </c>
      <c r="D65">
        <f>LowExpected!G66</f>
        <v>0</v>
      </c>
      <c r="E65">
        <f>LowExpected!H66</f>
        <v>0</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0</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0</v>
      </c>
      <c r="BD65">
        <f>ModExpected!Z66</f>
        <v>0</v>
      </c>
      <c r="BE65">
        <f>ModExpected!AA66</f>
        <v>0</v>
      </c>
      <c r="BF65">
        <f>ModExpected!AB66</f>
        <v>0</v>
      </c>
      <c r="BG65">
        <f>HighExpected!Z66</f>
        <v>0</v>
      </c>
      <c r="BH65">
        <f>HighExpected!AA66</f>
        <v>0</v>
      </c>
      <c r="BI65">
        <f>HighExpected!AB66</f>
        <v>0</v>
      </c>
    </row>
    <row r="66" spans="1:61" x14ac:dyDescent="0.25">
      <c r="A66" s="19" t="str">
        <f>Specs!A67</f>
        <v>eWOODY_FUEL_STUMPS_LIGHTERED_PITCHY_HEIGHT</v>
      </c>
      <c r="B66">
        <f>LowExpected!E67</f>
        <v>0</v>
      </c>
      <c r="C66">
        <f>LowExpected!F67</f>
        <v>0</v>
      </c>
      <c r="D66">
        <f>LowExpected!G67</f>
        <v>0</v>
      </c>
      <c r="E66">
        <f>LowExpected!H67</f>
        <v>0</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0</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0</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0</v>
      </c>
      <c r="BD66">
        <f>ModExpected!Z67</f>
        <v>0</v>
      </c>
      <c r="BE66">
        <f>ModExpected!AA67</f>
        <v>0</v>
      </c>
      <c r="BF66">
        <f>ModExpected!AB67</f>
        <v>0</v>
      </c>
      <c r="BG66">
        <f>HighExpected!Z67</f>
        <v>0</v>
      </c>
      <c r="BH66">
        <f>HighExpected!AA67</f>
        <v>0</v>
      </c>
      <c r="BI66">
        <f>HighExpected!AB67</f>
        <v>0</v>
      </c>
    </row>
    <row r="67" spans="1:61" x14ac:dyDescent="0.25">
      <c r="A67" s="19" t="str">
        <f>Specs!A68</f>
        <v>eWOODY_FUEL_STUMPS_LIGHTERED_PITCHY_STEM_DENSITY</v>
      </c>
      <c r="B67">
        <f>LowExpected!E68</f>
        <v>0</v>
      </c>
      <c r="C67">
        <f>LowExpected!F68</f>
        <v>0</v>
      </c>
      <c r="D67">
        <f>LowExpected!G68</f>
        <v>0</v>
      </c>
      <c r="E67">
        <f>LowExpected!H68</f>
        <v>0</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0</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0</v>
      </c>
      <c r="BD67">
        <f>ModExpected!Z68</f>
        <v>0</v>
      </c>
      <c r="BE67">
        <f>ModExpected!AA68</f>
        <v>0</v>
      </c>
      <c r="BF67">
        <f>ModExpected!AB68</f>
        <v>0</v>
      </c>
      <c r="BG67">
        <f>HighExpected!Z68</f>
        <v>0</v>
      </c>
      <c r="BH67">
        <f>HighExpected!AA68</f>
        <v>0</v>
      </c>
      <c r="BI67">
        <f>HighExpected!AB68</f>
        <v>0</v>
      </c>
    </row>
    <row r="68" spans="1:61" x14ac:dyDescent="0.25">
      <c r="A68" s="19" t="str">
        <f>Specs!A69</f>
        <v>eWOODY_FUEL_PILES_CLEAN_LOADING</v>
      </c>
      <c r="B68">
        <f>LowExpected!E69</f>
        <v>7.8118999999999994E-2</v>
      </c>
      <c r="C68">
        <f>LowExpected!F69</f>
        <v>5.8589249999999995E-2</v>
      </c>
      <c r="D68">
        <f>LowExpected!G69</f>
        <v>5.8589249999999995E-2</v>
      </c>
      <c r="E68">
        <f>LowExpected!H69</f>
        <v>5.8589249999999995E-2</v>
      </c>
      <c r="F68">
        <f>ModExpected!F69</f>
        <v>7.0307099999999997E-2</v>
      </c>
      <c r="G68">
        <f>ModExpected!G69</f>
        <v>7.0307099999999997E-2</v>
      </c>
      <c r="H68">
        <f>ModExpected!H69</f>
        <v>7.0307099999999997E-2</v>
      </c>
      <c r="I68">
        <f>HighExpected!F69</f>
        <v>7.0307099999999997E-2</v>
      </c>
      <c r="J68">
        <f>HighExpected!G69</f>
        <v>7.0307099999999997E-2</v>
      </c>
      <c r="K68">
        <f>HighExpected!H69</f>
        <v>7.0307099999999997E-2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6.1358249999999996E-2</v>
      </c>
      <c r="AH68">
        <f>LowExpected!S69</f>
        <v>6.1358249999999996E-2</v>
      </c>
      <c r="AI68">
        <f>LowExpected!T69</f>
        <v>6.1358249999999996E-2</v>
      </c>
      <c r="AJ68">
        <f>ModExpected!R69</f>
        <v>7.3629899999999998E-2</v>
      </c>
      <c r="AK68">
        <f>ModExpected!S69</f>
        <v>7.3629899999999998E-2</v>
      </c>
      <c r="AL68">
        <f>ModExpected!T69</f>
        <v>7.3629899999999998E-2</v>
      </c>
      <c r="AM68">
        <f>HighExpected!R69</f>
        <v>7.3629899999999998E-2</v>
      </c>
      <c r="AN68">
        <f>HighExpected!S69</f>
        <v>7.3629899999999998E-2</v>
      </c>
      <c r="AO68">
        <f>HighExpected!T69</f>
        <v>7.3629899999999998E-2</v>
      </c>
      <c r="AP68">
        <f>LowExpected!U69</f>
        <v>0.13589300000000001</v>
      </c>
      <c r="AQ68">
        <f>LowExpected!V69</f>
        <v>0.10191975</v>
      </c>
      <c r="AR68">
        <f>LowExpected!W69</f>
        <v>0.10191975</v>
      </c>
      <c r="AS68">
        <f>LowExpected!X69</f>
        <v>0.10191975</v>
      </c>
      <c r="AT68">
        <f>ModExpected!V69</f>
        <v>0.12230370000000002</v>
      </c>
      <c r="AU68">
        <f>ModExpected!W69</f>
        <v>0.12230370000000002</v>
      </c>
      <c r="AV68">
        <f>ModExpected!X69</f>
        <v>0.12230370000000002</v>
      </c>
      <c r="AW68">
        <f>HighExpected!V69</f>
        <v>0.12230370000000002</v>
      </c>
      <c r="AX68">
        <f>HighExpected!W69</f>
        <v>0.12230370000000002</v>
      </c>
      <c r="AY68">
        <f>HighExpected!X69</f>
        <v>0.12230370000000002</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s="19"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s="19"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s="19" t="str">
        <f>Specs!A72</f>
        <v>eLITTER_LITTER_TYPE_BROADLEAF_DECIDUOUS_RELATIVE_COVER</v>
      </c>
      <c r="B71">
        <f>LowExpected!E72</f>
        <v>0</v>
      </c>
      <c r="C71">
        <f>LowExpected!F72</f>
        <v>0</v>
      </c>
      <c r="D71">
        <f>LowExpected!G72</f>
        <v>0</v>
      </c>
      <c r="E71">
        <f>LowExpected!H72</f>
        <v>0</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0</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90</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s="19"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100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s="19"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100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s="19" t="str">
        <f>Specs!A75</f>
        <v>eLITTER_LITTER_TYPE_LONG_NEEDLE_PINE_RELATIVE_COVER</v>
      </c>
      <c r="B74">
        <f>LowExpected!E75</f>
        <v>50</v>
      </c>
      <c r="C74">
        <f>LowExpected!F75</f>
        <v>50</v>
      </c>
      <c r="D74">
        <f>LowExpected!G75</f>
        <v>50</v>
      </c>
      <c r="E74">
        <f>LowExpected!H75</f>
        <v>50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10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40</v>
      </c>
      <c r="BD74">
        <f>ModExpected!Z75</f>
        <v>40</v>
      </c>
      <c r="BE74">
        <f>ModExpected!AA75</f>
        <v>40</v>
      </c>
      <c r="BF74">
        <f>ModExpected!AB75</f>
        <v>40</v>
      </c>
      <c r="BG74">
        <f>HighExpected!Z75</f>
        <v>40</v>
      </c>
      <c r="BH74">
        <f>HighExpected!AA75</f>
        <v>40</v>
      </c>
      <c r="BI74">
        <f>HighExpected!AB75</f>
        <v>40</v>
      </c>
    </row>
    <row r="75" spans="1:61" x14ac:dyDescent="0.25">
      <c r="A75" s="19" t="str">
        <f>Specs!A76</f>
        <v>eLITTER_LITTER_TYPE_OTHER_CONIFER_RELATIVE_COVER</v>
      </c>
      <c r="B75">
        <f>LowExpected!E76</f>
        <v>50</v>
      </c>
      <c r="C75">
        <f>LowExpected!F76</f>
        <v>50</v>
      </c>
      <c r="D75">
        <f>LowExpected!G76</f>
        <v>50</v>
      </c>
      <c r="E75">
        <f>LowExpected!H76</f>
        <v>50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100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s="19"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60</v>
      </c>
      <c r="BD76">
        <f>ModExpected!Z77</f>
        <v>60</v>
      </c>
      <c r="BE76">
        <f>ModExpected!AA77</f>
        <v>60</v>
      </c>
      <c r="BF76">
        <f>ModExpected!AB77</f>
        <v>60</v>
      </c>
      <c r="BG76">
        <f>HighExpected!Z77</f>
        <v>60</v>
      </c>
      <c r="BH76">
        <f>HighExpected!AA77</f>
        <v>60</v>
      </c>
      <c r="BI76">
        <f>HighExpected!AB77</f>
        <v>60</v>
      </c>
    </row>
    <row r="77" spans="1:61" x14ac:dyDescent="0.25">
      <c r="A77" s="19" t="str">
        <f>Specs!A78</f>
        <v>eLITTER_LITTER_TYPE_SHORT_NEEDLE_PINE_RELATIVE_COVER</v>
      </c>
      <c r="B77">
        <f>LowExpected!E78</f>
        <v>0</v>
      </c>
      <c r="C77">
        <f>LowExpected!F78</f>
        <v>0</v>
      </c>
      <c r="D77">
        <f>LowExpected!G78</f>
        <v>0</v>
      </c>
      <c r="E77">
        <f>LowExpected!H78</f>
        <v>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0</v>
      </c>
      <c r="BD77">
        <f>ModExpected!Z78</f>
        <v>0</v>
      </c>
      <c r="BE77">
        <f>ModExpected!AA78</f>
        <v>0</v>
      </c>
      <c r="BF77">
        <f>ModExpected!AB78</f>
        <v>0</v>
      </c>
      <c r="BG77">
        <f>HighExpected!Z78</f>
        <v>0</v>
      </c>
      <c r="BH77">
        <f>HighExpected!AA78</f>
        <v>0</v>
      </c>
      <c r="BI77">
        <f>HighExpected!AB78</f>
        <v>0</v>
      </c>
    </row>
    <row r="78" spans="1:61" x14ac:dyDescent="0.25">
      <c r="A78" s="19" t="str">
        <f>Specs!A79</f>
        <v>eMOSS_LICHEN_LITTER_GROUND_LICHEN_DEPTH</v>
      </c>
      <c r="B78">
        <f>LowExpected!E79</f>
        <v>0</v>
      </c>
      <c r="C78">
        <f>LowExpected!F79</f>
        <v>0</v>
      </c>
      <c r="D78">
        <f>LowExpected!G79</f>
        <v>0</v>
      </c>
      <c r="E78">
        <f>LowExpected!H79</f>
        <v>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1.5</v>
      </c>
      <c r="AH78">
        <f>LowExpected!S79</f>
        <v>2</v>
      </c>
      <c r="AI78">
        <f>LowExpected!T79</f>
        <v>2</v>
      </c>
      <c r="AJ78">
        <f>ModExpected!R79</f>
        <v>0.5</v>
      </c>
      <c r="AK78">
        <f>ModExpected!S79</f>
        <v>0.75</v>
      </c>
      <c r="AL78">
        <f>ModExpected!T79</f>
        <v>4.5</v>
      </c>
      <c r="AM78">
        <f>HighExpected!R79</f>
        <v>0.1</v>
      </c>
      <c r="AN78">
        <f>HighExpected!S79</f>
        <v>1</v>
      </c>
      <c r="AO78">
        <f>HighExpected!T79</f>
        <v>15</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s="19"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3.75</v>
      </c>
      <c r="AH79">
        <f>LowExpected!S80</f>
        <v>5</v>
      </c>
      <c r="AI79">
        <f>LowExpected!T80</f>
        <v>5</v>
      </c>
      <c r="AJ79">
        <f>ModExpected!R80</f>
        <v>1.25</v>
      </c>
      <c r="AK79">
        <f>ModExpected!S80</f>
        <v>1.875</v>
      </c>
      <c r="AL79">
        <f>ModExpected!T80</f>
        <v>11.25</v>
      </c>
      <c r="AM79">
        <f>HighExpected!R80</f>
        <v>0.25</v>
      </c>
      <c r="AN79">
        <f>HighExpected!S80</f>
        <v>2.5</v>
      </c>
      <c r="AO79">
        <f>HighExpected!T80</f>
        <v>37.5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0</v>
      </c>
      <c r="BD79">
        <f>ModExpected!Z80</f>
        <v>0</v>
      </c>
      <c r="BE79">
        <f>ModExpected!AA80</f>
        <v>0</v>
      </c>
      <c r="BF79">
        <f>ModExpected!AB80</f>
        <v>0</v>
      </c>
      <c r="BG79">
        <f>HighExpected!Z80</f>
        <v>0</v>
      </c>
      <c r="BH79">
        <f>HighExpected!AA80</f>
        <v>0</v>
      </c>
      <c r="BI79">
        <f>HighExpected!AB80</f>
        <v>0</v>
      </c>
    </row>
    <row r="80" spans="1:61" x14ac:dyDescent="0.25">
      <c r="A80" s="19" t="str">
        <f>Specs!A81</f>
        <v>eMOSS_LICHEN_LITTER_LITTER_DEPTH</v>
      </c>
      <c r="B80">
        <f>LowExpected!E81</f>
        <v>0.2</v>
      </c>
      <c r="C80">
        <f>LowExpected!F81</f>
        <v>0.15000000000000002</v>
      </c>
      <c r="D80">
        <f>LowExpected!G81</f>
        <v>0.2</v>
      </c>
      <c r="E80">
        <f>LowExpected!H81</f>
        <v>0.2</v>
      </c>
      <c r="F80">
        <f>ModExpected!F81</f>
        <v>0.05</v>
      </c>
      <c r="G80">
        <f>ModExpected!G81</f>
        <v>7.5000000000000011E-2</v>
      </c>
      <c r="H80">
        <f>ModExpected!H81</f>
        <v>0.45000000000000007</v>
      </c>
      <c r="I80">
        <f>HighExpected!F81</f>
        <v>1.0000000000000002E-2</v>
      </c>
      <c r="J80">
        <f>HighExpected!G81</f>
        <v>0.10000000000000002</v>
      </c>
      <c r="K80">
        <f>HighExpected!H81</f>
        <v>1.5000000000000002</v>
      </c>
      <c r="L80">
        <f>LowExpected!I81</f>
        <v>1</v>
      </c>
      <c r="M80">
        <f>LowExpected!J81</f>
        <v>0.75</v>
      </c>
      <c r="N80">
        <f>LowExpected!K81</f>
        <v>1</v>
      </c>
      <c r="O80">
        <f>LowExpected!L81</f>
        <v>1</v>
      </c>
      <c r="P80">
        <f>ModExpected!J81</f>
        <v>0.25</v>
      </c>
      <c r="Q80">
        <f>ModExpected!K81</f>
        <v>0.375</v>
      </c>
      <c r="R80">
        <f>ModExpected!L81</f>
        <v>2.25</v>
      </c>
      <c r="S80">
        <f>HighExpected!J81</f>
        <v>0.05</v>
      </c>
      <c r="T80">
        <f>HighExpected!K81</f>
        <v>0.5</v>
      </c>
      <c r="U80">
        <f>HighExpected!L81</f>
        <v>7.5</v>
      </c>
      <c r="V80">
        <f>LowExpected!M81</f>
        <v>2.5</v>
      </c>
      <c r="W80">
        <f>LowExpected!N81</f>
        <v>1.875</v>
      </c>
      <c r="X80">
        <f>LowExpected!O81</f>
        <v>2.5</v>
      </c>
      <c r="Y80">
        <f>LowExpected!P81</f>
        <v>2.5</v>
      </c>
      <c r="Z80">
        <f>ModExpected!N81</f>
        <v>0.625</v>
      </c>
      <c r="AA80">
        <f>ModExpected!O81</f>
        <v>0.9375</v>
      </c>
      <c r="AB80">
        <f>ModExpected!P81</f>
        <v>5.625</v>
      </c>
      <c r="AC80">
        <f>HighExpected!N81</f>
        <v>0.125</v>
      </c>
      <c r="AD80">
        <f>HighExpected!O81</f>
        <v>1.25</v>
      </c>
      <c r="AE80">
        <f>HighExpected!P81</f>
        <v>18.75</v>
      </c>
      <c r="AF80">
        <f>LowExpected!Q81</f>
        <v>1</v>
      </c>
      <c r="AG80">
        <f>LowExpected!R81</f>
        <v>0.75</v>
      </c>
      <c r="AH80">
        <f>LowExpected!S81</f>
        <v>1</v>
      </c>
      <c r="AI80">
        <f>LowExpected!T81</f>
        <v>1</v>
      </c>
      <c r="AJ80">
        <f>ModExpected!R81</f>
        <v>0.25</v>
      </c>
      <c r="AK80">
        <f>ModExpected!S81</f>
        <v>0.375</v>
      </c>
      <c r="AL80">
        <f>ModExpected!T81</f>
        <v>2.25</v>
      </c>
      <c r="AM80">
        <f>HighExpected!R81</f>
        <v>0.05</v>
      </c>
      <c r="AN80">
        <f>HighExpected!S81</f>
        <v>0.5</v>
      </c>
      <c r="AO80">
        <f>HighExpected!T81</f>
        <v>7.5</v>
      </c>
      <c r="AP80">
        <f>LowExpected!U81</f>
        <v>1.5</v>
      </c>
      <c r="AQ80">
        <f>LowExpected!V81</f>
        <v>1.125</v>
      </c>
      <c r="AR80">
        <f>LowExpected!W81</f>
        <v>1.5</v>
      </c>
      <c r="AS80">
        <f>LowExpected!X81</f>
        <v>1.5</v>
      </c>
      <c r="AT80">
        <f>ModExpected!V81</f>
        <v>0.375</v>
      </c>
      <c r="AU80">
        <f>ModExpected!W81</f>
        <v>0.5625</v>
      </c>
      <c r="AV80">
        <f>ModExpected!X81</f>
        <v>3.375</v>
      </c>
      <c r="AW80">
        <f>HighExpected!V81</f>
        <v>7.5000000000000011E-2</v>
      </c>
      <c r="AX80">
        <f>HighExpected!W81</f>
        <v>0.75000000000000011</v>
      </c>
      <c r="AY80">
        <f>HighExpected!X81</f>
        <v>11.250000000000002</v>
      </c>
      <c r="AZ80">
        <f>LowExpected!Y81</f>
        <v>2</v>
      </c>
      <c r="BA80">
        <f>LowExpected!Z81</f>
        <v>1.5</v>
      </c>
      <c r="BB80">
        <f>LowExpected!AA81</f>
        <v>2</v>
      </c>
      <c r="BC80">
        <f>LowExpected!AB81</f>
        <v>2</v>
      </c>
      <c r="BD80">
        <f>ModExpected!Z81</f>
        <v>0.5</v>
      </c>
      <c r="BE80">
        <f>ModExpected!AA81</f>
        <v>0.75</v>
      </c>
      <c r="BF80">
        <f>ModExpected!AB81</f>
        <v>4.5</v>
      </c>
      <c r="BG80">
        <f>HighExpected!Z81</f>
        <v>0.1</v>
      </c>
      <c r="BH80">
        <f>HighExpected!AA81</f>
        <v>1</v>
      </c>
      <c r="BI80">
        <f>HighExpected!AB81</f>
        <v>15</v>
      </c>
    </row>
    <row r="81" spans="1:61" x14ac:dyDescent="0.25">
      <c r="A81" s="19" t="str">
        <f>Specs!A82</f>
        <v>eMOSS_LICHEN_LITTER_LITTER_PERCENT_COVER</v>
      </c>
      <c r="B81">
        <f>LowExpected!E82</f>
        <v>70</v>
      </c>
      <c r="C81">
        <f>LowExpected!F82</f>
        <v>52.5</v>
      </c>
      <c r="D81">
        <f>LowExpected!G82</f>
        <v>70</v>
      </c>
      <c r="E81">
        <f>LowExpected!H82</f>
        <v>70</v>
      </c>
      <c r="F81">
        <f>ModExpected!F82</f>
        <v>17.5</v>
      </c>
      <c r="G81">
        <f>ModExpected!G82</f>
        <v>26.25</v>
      </c>
      <c r="H81">
        <f>ModExpected!H82</f>
        <v>157.5</v>
      </c>
      <c r="I81">
        <f>HighExpected!F82</f>
        <v>3.5</v>
      </c>
      <c r="J81">
        <f>HighExpected!G82</f>
        <v>35</v>
      </c>
      <c r="K81">
        <f>HighExpected!H82</f>
        <v>525</v>
      </c>
      <c r="L81">
        <f>LowExpected!I82</f>
        <v>60</v>
      </c>
      <c r="M81">
        <f>LowExpected!J82</f>
        <v>45</v>
      </c>
      <c r="N81">
        <f>LowExpected!K82</f>
        <v>60</v>
      </c>
      <c r="O81">
        <f>LowExpected!L82</f>
        <v>60</v>
      </c>
      <c r="P81">
        <f>ModExpected!J82</f>
        <v>15</v>
      </c>
      <c r="Q81">
        <f>ModExpected!K82</f>
        <v>22.5</v>
      </c>
      <c r="R81">
        <f>ModExpected!L82</f>
        <v>135</v>
      </c>
      <c r="S81">
        <f>HighExpected!J82</f>
        <v>3</v>
      </c>
      <c r="T81">
        <f>HighExpected!K82</f>
        <v>30</v>
      </c>
      <c r="U81">
        <f>HighExpected!L82</f>
        <v>450</v>
      </c>
      <c r="V81">
        <f>LowExpected!M82</f>
        <v>5</v>
      </c>
      <c r="W81">
        <f>LowExpected!N82</f>
        <v>3.75</v>
      </c>
      <c r="X81">
        <f>LowExpected!O82</f>
        <v>5</v>
      </c>
      <c r="Y81">
        <f>LowExpected!P82</f>
        <v>5</v>
      </c>
      <c r="Z81">
        <f>ModExpected!N82</f>
        <v>1.25</v>
      </c>
      <c r="AA81">
        <f>ModExpected!O82</f>
        <v>1.875</v>
      </c>
      <c r="AB81">
        <f>ModExpected!P82</f>
        <v>11.25</v>
      </c>
      <c r="AC81">
        <f>HighExpected!N82</f>
        <v>0.25</v>
      </c>
      <c r="AD81">
        <f>HighExpected!O82</f>
        <v>2.5</v>
      </c>
      <c r="AE81">
        <f>HighExpected!P82</f>
        <v>37.5</v>
      </c>
      <c r="AF81">
        <f>LowExpected!Q82</f>
        <v>15</v>
      </c>
      <c r="AG81">
        <f>LowExpected!R82</f>
        <v>11.25</v>
      </c>
      <c r="AH81">
        <f>LowExpected!S82</f>
        <v>15</v>
      </c>
      <c r="AI81">
        <f>LowExpected!T82</f>
        <v>15</v>
      </c>
      <c r="AJ81">
        <f>ModExpected!R82</f>
        <v>3.75</v>
      </c>
      <c r="AK81">
        <f>ModExpected!S82</f>
        <v>5.625</v>
      </c>
      <c r="AL81">
        <f>ModExpected!T82</f>
        <v>33.75</v>
      </c>
      <c r="AM81">
        <f>HighExpected!R82</f>
        <v>0.75</v>
      </c>
      <c r="AN81">
        <f>HighExpected!S82</f>
        <v>7.5</v>
      </c>
      <c r="AO81">
        <f>HighExpected!T82</f>
        <v>112.5</v>
      </c>
      <c r="AP81">
        <f>LowExpected!U82</f>
        <v>90</v>
      </c>
      <c r="AQ81">
        <f>LowExpected!V82</f>
        <v>67.5</v>
      </c>
      <c r="AR81">
        <f>LowExpected!W82</f>
        <v>90</v>
      </c>
      <c r="AS81">
        <f>LowExpected!X82</f>
        <v>90</v>
      </c>
      <c r="AT81">
        <f>ModExpected!V82</f>
        <v>22.5</v>
      </c>
      <c r="AU81">
        <f>ModExpected!W82</f>
        <v>33.75</v>
      </c>
      <c r="AV81">
        <f>ModExpected!X82</f>
        <v>202.5</v>
      </c>
      <c r="AW81">
        <f>HighExpected!V82</f>
        <v>4.5</v>
      </c>
      <c r="AX81">
        <f>HighExpected!W82</f>
        <v>45</v>
      </c>
      <c r="AY81">
        <f>HighExpected!X82</f>
        <v>675</v>
      </c>
      <c r="AZ81">
        <f>LowExpected!Y82</f>
        <v>70</v>
      </c>
      <c r="BA81">
        <f>LowExpected!Z82</f>
        <v>52.5</v>
      </c>
      <c r="BB81">
        <f>LowExpected!AA82</f>
        <v>70</v>
      </c>
      <c r="BC81">
        <f>LowExpected!AB82</f>
        <v>70</v>
      </c>
      <c r="BD81">
        <f>ModExpected!Z82</f>
        <v>17.5</v>
      </c>
      <c r="BE81">
        <f>ModExpected!AA82</f>
        <v>26.25</v>
      </c>
      <c r="BF81">
        <f>ModExpected!AB82</f>
        <v>157.5</v>
      </c>
      <c r="BG81">
        <f>HighExpected!Z82</f>
        <v>3.5</v>
      </c>
      <c r="BH81">
        <f>HighExpected!AA82</f>
        <v>35</v>
      </c>
      <c r="BI81">
        <f>HighExpected!AB82</f>
        <v>525</v>
      </c>
    </row>
    <row r="82" spans="1:61" x14ac:dyDescent="0.25">
      <c r="A82" s="19"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1.875</v>
      </c>
      <c r="AH82">
        <f>LowExpected!S83</f>
        <v>2.5</v>
      </c>
      <c r="AI82">
        <f>LowExpected!T83</f>
        <v>2.5</v>
      </c>
      <c r="AJ82">
        <f>ModExpected!R83</f>
        <v>0.625</v>
      </c>
      <c r="AK82">
        <f>ModExpected!S83</f>
        <v>0.9375</v>
      </c>
      <c r="AL82">
        <f>ModExpected!T83</f>
        <v>5.625</v>
      </c>
      <c r="AM82">
        <f>HighExpected!R83</f>
        <v>0.125</v>
      </c>
      <c r="AN82">
        <f>HighExpected!S83</f>
        <v>1.25</v>
      </c>
      <c r="AO82">
        <f>HighExpected!T83</f>
        <v>18.75</v>
      </c>
      <c r="AP82">
        <f>LowExpected!U83</f>
        <v>1</v>
      </c>
      <c r="AQ82">
        <f>LowExpected!V83</f>
        <v>0.75</v>
      </c>
      <c r="AR82">
        <f>LowExpected!W83</f>
        <v>1</v>
      </c>
      <c r="AS82">
        <f>LowExpected!X83</f>
        <v>1</v>
      </c>
      <c r="AT82">
        <f>ModExpected!V83</f>
        <v>0.25</v>
      </c>
      <c r="AU82">
        <f>ModExpected!W83</f>
        <v>0.375</v>
      </c>
      <c r="AV82">
        <f>ModExpected!X83</f>
        <v>2.25</v>
      </c>
      <c r="AW82">
        <f>HighExpected!V83</f>
        <v>0.05</v>
      </c>
      <c r="AX82">
        <f>HighExpected!W83</f>
        <v>0.5</v>
      </c>
      <c r="AY82">
        <f>HighExpected!X83</f>
        <v>7.5</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s="19" t="str">
        <f>Specs!A84</f>
        <v>eMOSS_LICHEN_LITTER_MOSS_PERCENT_COVER</v>
      </c>
      <c r="B83">
        <f>LowExpected!E84</f>
        <v>0</v>
      </c>
      <c r="C83">
        <f>LowExpected!F84</f>
        <v>0</v>
      </c>
      <c r="D83">
        <f>LowExpected!G84</f>
        <v>0</v>
      </c>
      <c r="E83">
        <f>LowExpected!H84</f>
        <v>0</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0</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0</v>
      </c>
      <c r="Z83">
        <f>ModExpected!N84</f>
        <v>0</v>
      </c>
      <c r="AA83">
        <f>ModExpected!O84</f>
        <v>0</v>
      </c>
      <c r="AB83">
        <f>ModExpected!P84</f>
        <v>0</v>
      </c>
      <c r="AC83">
        <f>HighExpected!N84</f>
        <v>0</v>
      </c>
      <c r="AD83">
        <f>HighExpected!O84</f>
        <v>0</v>
      </c>
      <c r="AE83">
        <f>HighExpected!P84</f>
        <v>0</v>
      </c>
      <c r="AF83">
        <f>LowExpected!Q84</f>
        <v>80</v>
      </c>
      <c r="AG83">
        <f>LowExpected!R84</f>
        <v>60</v>
      </c>
      <c r="AH83">
        <f>LowExpected!S84</f>
        <v>80</v>
      </c>
      <c r="AI83">
        <f>LowExpected!T84</f>
        <v>80</v>
      </c>
      <c r="AJ83">
        <f>ModExpected!R84</f>
        <v>20</v>
      </c>
      <c r="AK83">
        <f>ModExpected!S84</f>
        <v>30</v>
      </c>
      <c r="AL83">
        <f>ModExpected!T84</f>
        <v>180</v>
      </c>
      <c r="AM83">
        <f>HighExpected!R84</f>
        <v>4</v>
      </c>
      <c r="AN83">
        <f>HighExpected!S84</f>
        <v>40</v>
      </c>
      <c r="AO83">
        <f>HighExpected!T84</f>
        <v>600</v>
      </c>
      <c r="AP83">
        <f>LowExpected!U84</f>
        <v>5</v>
      </c>
      <c r="AQ83">
        <f>LowExpected!V84</f>
        <v>3.75</v>
      </c>
      <c r="AR83">
        <f>LowExpected!W84</f>
        <v>5</v>
      </c>
      <c r="AS83">
        <f>LowExpected!X84</f>
        <v>5</v>
      </c>
      <c r="AT83">
        <f>ModExpected!V84</f>
        <v>1.25</v>
      </c>
      <c r="AU83">
        <f>ModExpected!W84</f>
        <v>1.875</v>
      </c>
      <c r="AV83">
        <f>ModExpected!X84</f>
        <v>11.25</v>
      </c>
      <c r="AW83">
        <f>HighExpected!V84</f>
        <v>0.25</v>
      </c>
      <c r="AX83">
        <f>HighExpected!W84</f>
        <v>2.5</v>
      </c>
      <c r="AY83">
        <f>HighExpected!X84</f>
        <v>37.5</v>
      </c>
      <c r="AZ83">
        <f>LowExpected!Y84</f>
        <v>0</v>
      </c>
      <c r="BA83">
        <f>LowExpected!Z84</f>
        <v>0</v>
      </c>
      <c r="BB83">
        <f>LowExpected!AA84</f>
        <v>0</v>
      </c>
      <c r="BC83">
        <f>LowExpected!AB84</f>
        <v>0</v>
      </c>
      <c r="BD83">
        <f>ModExpected!Z84</f>
        <v>0</v>
      </c>
      <c r="BE83">
        <f>ModExpected!AA84</f>
        <v>0</v>
      </c>
      <c r="BF83">
        <f>ModExpected!AB84</f>
        <v>0</v>
      </c>
      <c r="BG83">
        <f>HighExpected!Z84</f>
        <v>0</v>
      </c>
      <c r="BH83">
        <f>HighExpected!AA84</f>
        <v>0</v>
      </c>
      <c r="BI83">
        <f>HighExpected!AB84</f>
        <v>0</v>
      </c>
    </row>
    <row r="84" spans="1:61" x14ac:dyDescent="0.25">
      <c r="A84" s="19" t="str">
        <f>Specs!A85</f>
        <v>eGROUND_FUEL_DUFF_LOWER_DEPTH</v>
      </c>
      <c r="B84">
        <f>LowExpected!E85</f>
        <v>0</v>
      </c>
      <c r="C84">
        <f>LowExpected!F85</f>
        <v>0</v>
      </c>
      <c r="D84">
        <f>LowExpected!G85</f>
        <v>0</v>
      </c>
      <c r="E84">
        <f>LowExpected!H85</f>
        <v>0</v>
      </c>
      <c r="F84">
        <f>ModExpected!F85</f>
        <v>0</v>
      </c>
      <c r="G84">
        <f>ModExpected!G85</f>
        <v>0</v>
      </c>
      <c r="H84">
        <f>ModExpected!H85</f>
        <v>0</v>
      </c>
      <c r="I84">
        <f>HighExpected!F85</f>
        <v>0</v>
      </c>
      <c r="J84">
        <f>HighExpected!G85</f>
        <v>0</v>
      </c>
      <c r="K84">
        <f>HighExpected!H85</f>
        <v>0</v>
      </c>
      <c r="L84">
        <f>LowExpected!I85</f>
        <v>0.2</v>
      </c>
      <c r="M84">
        <f>LowExpected!J85</f>
        <v>0.15000000000000002</v>
      </c>
      <c r="N84">
        <f>LowExpected!K85</f>
        <v>0.15000000000000002</v>
      </c>
      <c r="O84">
        <f>LowExpected!L85</f>
        <v>0.15000000000000002</v>
      </c>
      <c r="P84">
        <f>ModExpected!J85</f>
        <v>0.05</v>
      </c>
      <c r="Q84">
        <f>ModExpected!K85</f>
        <v>0.05</v>
      </c>
      <c r="R84">
        <f>ModExpected!L85</f>
        <v>0.05</v>
      </c>
      <c r="S84">
        <f>HighExpected!J85</f>
        <v>1.0000000000000002E-2</v>
      </c>
      <c r="T84">
        <f>HighExpected!K85</f>
        <v>1.0000000000000002E-2</v>
      </c>
      <c r="U84">
        <f>HighExpected!L85</f>
        <v>1.0000000000000002E-2</v>
      </c>
      <c r="V84">
        <f>LowExpected!M85</f>
        <v>0</v>
      </c>
      <c r="W84">
        <f>LowExpected!N85</f>
        <v>0</v>
      </c>
      <c r="X84">
        <f>LowExpected!O85</f>
        <v>0</v>
      </c>
      <c r="Y84">
        <f>LowExpected!P85</f>
        <v>0</v>
      </c>
      <c r="Z84">
        <f>ModExpected!N85</f>
        <v>0</v>
      </c>
      <c r="AA84">
        <f>ModExpected!O85</f>
        <v>0</v>
      </c>
      <c r="AB84">
        <f>ModExpected!P85</f>
        <v>0</v>
      </c>
      <c r="AC84">
        <f>HighExpected!N85</f>
        <v>0</v>
      </c>
      <c r="AD84">
        <f>HighExpected!O85</f>
        <v>0</v>
      </c>
      <c r="AE84">
        <f>HighExpected!P85</f>
        <v>0</v>
      </c>
      <c r="AF84">
        <f>LowExpected!Q85</f>
        <v>2</v>
      </c>
      <c r="AG84">
        <f>LowExpected!R85</f>
        <v>1.5</v>
      </c>
      <c r="AH84">
        <f>LowExpected!S85</f>
        <v>1.5</v>
      </c>
      <c r="AI84">
        <f>LowExpected!T85</f>
        <v>1.5</v>
      </c>
      <c r="AJ84">
        <f>ModExpected!R85</f>
        <v>0.5</v>
      </c>
      <c r="AK84">
        <f>ModExpected!S85</f>
        <v>0.5</v>
      </c>
      <c r="AL84">
        <f>ModExpected!T85</f>
        <v>0.5</v>
      </c>
      <c r="AM84">
        <f>HighExpected!R85</f>
        <v>0.1</v>
      </c>
      <c r="AN84">
        <f>HighExpected!S85</f>
        <v>0.1</v>
      </c>
      <c r="AO84">
        <f>HighExpected!T85</f>
        <v>0.1</v>
      </c>
      <c r="AP84">
        <f>LowExpected!U85</f>
        <v>0</v>
      </c>
      <c r="AQ84">
        <f>LowExpected!V85</f>
        <v>0</v>
      </c>
      <c r="AR84">
        <f>LowExpected!W85</f>
        <v>0</v>
      </c>
      <c r="AS84">
        <f>LowExpected!X85</f>
        <v>0</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0</v>
      </c>
      <c r="BD84">
        <f>ModExpected!Z85</f>
        <v>0</v>
      </c>
      <c r="BE84">
        <f>ModExpected!AA85</f>
        <v>0</v>
      </c>
      <c r="BF84">
        <f>ModExpected!AB85</f>
        <v>0</v>
      </c>
      <c r="BG84">
        <f>HighExpected!Z85</f>
        <v>0</v>
      </c>
      <c r="BH84">
        <f>HighExpected!AA85</f>
        <v>0</v>
      </c>
      <c r="BI84">
        <f>HighExpected!AB85</f>
        <v>0</v>
      </c>
    </row>
    <row r="85" spans="1:61" x14ac:dyDescent="0.25">
      <c r="A85" s="19"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45</v>
      </c>
      <c r="N85">
        <f>LowExpected!K86</f>
        <v>45</v>
      </c>
      <c r="O85">
        <f>LowExpected!L86</f>
        <v>45</v>
      </c>
      <c r="P85">
        <f>ModExpected!J86</f>
        <v>15</v>
      </c>
      <c r="Q85">
        <f>ModExpected!K86</f>
        <v>15</v>
      </c>
      <c r="R85">
        <f>ModExpected!L86</f>
        <v>15</v>
      </c>
      <c r="S85">
        <f>HighExpected!J86</f>
        <v>3</v>
      </c>
      <c r="T85">
        <f>HighExpected!K86</f>
        <v>3</v>
      </c>
      <c r="U85">
        <f>HighExpected!L86</f>
        <v>3</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67.5</v>
      </c>
      <c r="AH85">
        <f>LowExpected!S86</f>
        <v>67.5</v>
      </c>
      <c r="AI85">
        <f>LowExpected!T86</f>
        <v>67.5</v>
      </c>
      <c r="AJ85">
        <f>ModExpected!R86</f>
        <v>22.5</v>
      </c>
      <c r="AK85">
        <f>ModExpected!S86</f>
        <v>22.5</v>
      </c>
      <c r="AL85">
        <f>ModExpected!T86</f>
        <v>22.5</v>
      </c>
      <c r="AM85">
        <f>HighExpected!R86</f>
        <v>4.5</v>
      </c>
      <c r="AN85">
        <f>HighExpected!S86</f>
        <v>4.5</v>
      </c>
      <c r="AO85">
        <f>HighExpected!T86</f>
        <v>4.5</v>
      </c>
      <c r="AP85">
        <f>LowExpected!U86</f>
        <v>0</v>
      </c>
      <c r="AQ85">
        <f>LowExpected!V86</f>
        <v>0</v>
      </c>
      <c r="AR85">
        <f>LowExpected!W86</f>
        <v>0</v>
      </c>
      <c r="AS85">
        <f>LowExpected!X86</f>
        <v>0</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s="19" t="str">
        <f>Specs!A87</f>
        <v>eGROUND_FUEL_DUFF_UPPER_DEPTH</v>
      </c>
      <c r="B86">
        <f>LowExpected!E87</f>
        <v>0.5</v>
      </c>
      <c r="C86">
        <f>LowExpected!F87</f>
        <v>0.375</v>
      </c>
      <c r="D86">
        <f>LowExpected!G87</f>
        <v>0.375</v>
      </c>
      <c r="E86">
        <f>LowExpected!H87</f>
        <v>0.375</v>
      </c>
      <c r="F86">
        <f>ModExpected!F87</f>
        <v>0.125</v>
      </c>
      <c r="G86">
        <f>ModExpected!G87</f>
        <v>0.125</v>
      </c>
      <c r="H86">
        <f>ModExpected!H87</f>
        <v>0.125</v>
      </c>
      <c r="I86">
        <f>HighExpected!F87</f>
        <v>2.5000000000000001E-2</v>
      </c>
      <c r="J86">
        <f>HighExpected!G87</f>
        <v>2.5000000000000001E-2</v>
      </c>
      <c r="K86">
        <f>HighExpected!H87</f>
        <v>2.5000000000000001E-2</v>
      </c>
      <c r="L86">
        <f>LowExpected!I87</f>
        <v>0.4</v>
      </c>
      <c r="M86">
        <f>LowExpected!J87</f>
        <v>0.30000000000000004</v>
      </c>
      <c r="N86">
        <f>LowExpected!K87</f>
        <v>0.30000000000000004</v>
      </c>
      <c r="O86">
        <f>LowExpected!L87</f>
        <v>0.30000000000000004</v>
      </c>
      <c r="P86">
        <f>ModExpected!J87</f>
        <v>0.1</v>
      </c>
      <c r="Q86">
        <f>ModExpected!K87</f>
        <v>0.1</v>
      </c>
      <c r="R86">
        <f>ModExpected!L87</f>
        <v>0.1</v>
      </c>
      <c r="S86">
        <f>HighExpected!J87</f>
        <v>2.0000000000000004E-2</v>
      </c>
      <c r="T86">
        <f>HighExpected!K87</f>
        <v>2.0000000000000004E-2</v>
      </c>
      <c r="U86">
        <f>HighExpected!L87</f>
        <v>2.0000000000000004E-2</v>
      </c>
      <c r="V86">
        <f>LowExpected!M87</f>
        <v>0.2</v>
      </c>
      <c r="W86">
        <f>LowExpected!N87</f>
        <v>0.15000000000000002</v>
      </c>
      <c r="X86">
        <f>LowExpected!O87</f>
        <v>0.15000000000000002</v>
      </c>
      <c r="Y86">
        <f>LowExpected!P87</f>
        <v>0.15000000000000002</v>
      </c>
      <c r="Z86">
        <f>ModExpected!N87</f>
        <v>0.05</v>
      </c>
      <c r="AA86">
        <f>ModExpected!O87</f>
        <v>0.05</v>
      </c>
      <c r="AB86">
        <f>ModExpected!P87</f>
        <v>0.05</v>
      </c>
      <c r="AC86">
        <f>HighExpected!N87</f>
        <v>1.0000000000000002E-2</v>
      </c>
      <c r="AD86">
        <f>HighExpected!O87</f>
        <v>1.0000000000000002E-2</v>
      </c>
      <c r="AE86">
        <f>HighExpected!P87</f>
        <v>1.0000000000000002E-2</v>
      </c>
      <c r="AF86">
        <f>LowExpected!Q87</f>
        <v>4</v>
      </c>
      <c r="AG86">
        <f>LowExpected!R87</f>
        <v>3</v>
      </c>
      <c r="AH86">
        <f>LowExpected!S87</f>
        <v>3</v>
      </c>
      <c r="AI86">
        <f>LowExpected!T87</f>
        <v>3</v>
      </c>
      <c r="AJ86">
        <f>ModExpected!R87</f>
        <v>1</v>
      </c>
      <c r="AK86">
        <f>ModExpected!S87</f>
        <v>1</v>
      </c>
      <c r="AL86">
        <f>ModExpected!T87</f>
        <v>1</v>
      </c>
      <c r="AM86">
        <f>HighExpected!R87</f>
        <v>0.2</v>
      </c>
      <c r="AN86">
        <f>HighExpected!S87</f>
        <v>0.2</v>
      </c>
      <c r="AO86">
        <f>HighExpected!T87</f>
        <v>0.2</v>
      </c>
      <c r="AP86">
        <f>LowExpected!U87</f>
        <v>1</v>
      </c>
      <c r="AQ86">
        <f>LowExpected!V87</f>
        <v>0.75</v>
      </c>
      <c r="AR86">
        <f>LowExpected!W87</f>
        <v>0.75</v>
      </c>
      <c r="AS86">
        <f>LowExpected!X87</f>
        <v>0.75</v>
      </c>
      <c r="AT86">
        <f>ModExpected!V87</f>
        <v>0.25</v>
      </c>
      <c r="AU86">
        <f>ModExpected!W87</f>
        <v>0.25</v>
      </c>
      <c r="AV86">
        <f>ModExpected!X87</f>
        <v>0.25</v>
      </c>
      <c r="AW86">
        <f>HighExpected!V87</f>
        <v>0.05</v>
      </c>
      <c r="AX86">
        <f>HighExpected!W87</f>
        <v>0.05</v>
      </c>
      <c r="AY86">
        <f>HighExpected!X87</f>
        <v>0.05</v>
      </c>
      <c r="AZ86">
        <f>LowExpected!Y87</f>
        <v>1.5</v>
      </c>
      <c r="BA86">
        <f>LowExpected!Z87</f>
        <v>1.125</v>
      </c>
      <c r="BB86">
        <f>LowExpected!AA87</f>
        <v>1.125</v>
      </c>
      <c r="BC86">
        <f>LowExpected!AB87</f>
        <v>1.125</v>
      </c>
      <c r="BD86">
        <f>ModExpected!Z87</f>
        <v>0.375</v>
      </c>
      <c r="BE86">
        <f>ModExpected!AA87</f>
        <v>0.375</v>
      </c>
      <c r="BF86">
        <f>ModExpected!AB87</f>
        <v>0.375</v>
      </c>
      <c r="BG86">
        <f>HighExpected!Z87</f>
        <v>7.5000000000000011E-2</v>
      </c>
      <c r="BH86">
        <f>HighExpected!AA87</f>
        <v>7.5000000000000011E-2</v>
      </c>
      <c r="BI86">
        <f>HighExpected!AB87</f>
        <v>7.5000000000000011E-2</v>
      </c>
    </row>
    <row r="87" spans="1:61" x14ac:dyDescent="0.25">
      <c r="A87" s="19" t="str">
        <f>Specs!A88</f>
        <v>eGROUND_FUEL_DUFF_UPPER_PERCENT_COVER</v>
      </c>
      <c r="B87">
        <f>LowExpected!E88</f>
        <v>70</v>
      </c>
      <c r="C87">
        <f>LowExpected!F88</f>
        <v>52.5</v>
      </c>
      <c r="D87">
        <f>LowExpected!G88</f>
        <v>52.5</v>
      </c>
      <c r="E87">
        <f>LowExpected!H88</f>
        <v>52.5</v>
      </c>
      <c r="F87">
        <f>ModExpected!F88</f>
        <v>17.5</v>
      </c>
      <c r="G87">
        <f>ModExpected!G88</f>
        <v>17.5</v>
      </c>
      <c r="H87">
        <f>ModExpected!H88</f>
        <v>17.5</v>
      </c>
      <c r="I87">
        <f>HighExpected!F88</f>
        <v>3.5</v>
      </c>
      <c r="J87">
        <f>HighExpected!G88</f>
        <v>3.5</v>
      </c>
      <c r="K87">
        <f>HighExpected!H88</f>
        <v>3.5</v>
      </c>
      <c r="L87">
        <f>LowExpected!I88</f>
        <v>60</v>
      </c>
      <c r="M87">
        <f>LowExpected!J88</f>
        <v>45</v>
      </c>
      <c r="N87">
        <f>LowExpected!K88</f>
        <v>45</v>
      </c>
      <c r="O87">
        <f>LowExpected!L88</f>
        <v>45</v>
      </c>
      <c r="P87">
        <f>ModExpected!J88</f>
        <v>15</v>
      </c>
      <c r="Q87">
        <f>ModExpected!K88</f>
        <v>15</v>
      </c>
      <c r="R87">
        <f>ModExpected!L88</f>
        <v>15</v>
      </c>
      <c r="S87">
        <f>HighExpected!J88</f>
        <v>3</v>
      </c>
      <c r="T87">
        <f>HighExpected!K88</f>
        <v>3</v>
      </c>
      <c r="U87">
        <f>HighExpected!L88</f>
        <v>3</v>
      </c>
      <c r="V87">
        <f>LowExpected!M88</f>
        <v>70</v>
      </c>
      <c r="W87">
        <f>LowExpected!N88</f>
        <v>52.5</v>
      </c>
      <c r="X87">
        <f>LowExpected!O88</f>
        <v>52.5</v>
      </c>
      <c r="Y87">
        <f>LowExpected!P88</f>
        <v>52.5</v>
      </c>
      <c r="Z87">
        <f>ModExpected!N88</f>
        <v>17.5</v>
      </c>
      <c r="AA87">
        <f>ModExpected!O88</f>
        <v>17.5</v>
      </c>
      <c r="AB87">
        <f>ModExpected!P88</f>
        <v>17.5</v>
      </c>
      <c r="AC87">
        <f>HighExpected!N88</f>
        <v>3.5</v>
      </c>
      <c r="AD87">
        <f>HighExpected!O88</f>
        <v>3.5</v>
      </c>
      <c r="AE87">
        <f>HighExpected!P88</f>
        <v>3.5</v>
      </c>
      <c r="AF87">
        <f>LowExpected!Q88</f>
        <v>100</v>
      </c>
      <c r="AG87">
        <f>LowExpected!R88</f>
        <v>75</v>
      </c>
      <c r="AH87">
        <f>LowExpected!S88</f>
        <v>75</v>
      </c>
      <c r="AI87">
        <f>LowExpected!T88</f>
        <v>75</v>
      </c>
      <c r="AJ87">
        <f>ModExpected!R88</f>
        <v>25</v>
      </c>
      <c r="AK87">
        <f>ModExpected!S88</f>
        <v>25</v>
      </c>
      <c r="AL87">
        <f>ModExpected!T88</f>
        <v>25</v>
      </c>
      <c r="AM87">
        <f>HighExpected!R88</f>
        <v>5</v>
      </c>
      <c r="AN87">
        <f>HighExpected!S88</f>
        <v>5</v>
      </c>
      <c r="AO87">
        <f>HighExpected!T88</f>
        <v>5</v>
      </c>
      <c r="AP87">
        <f>LowExpected!U88</f>
        <v>90</v>
      </c>
      <c r="AQ87">
        <f>LowExpected!V88</f>
        <v>67.5</v>
      </c>
      <c r="AR87">
        <f>LowExpected!W88</f>
        <v>67.5</v>
      </c>
      <c r="AS87">
        <f>LowExpected!X88</f>
        <v>67.5</v>
      </c>
      <c r="AT87">
        <f>ModExpected!V88</f>
        <v>22.5</v>
      </c>
      <c r="AU87">
        <f>ModExpected!W88</f>
        <v>22.5</v>
      </c>
      <c r="AV87">
        <f>ModExpected!X88</f>
        <v>22.5</v>
      </c>
      <c r="AW87">
        <f>HighExpected!V88</f>
        <v>4.5</v>
      </c>
      <c r="AX87">
        <f>HighExpected!W88</f>
        <v>4.5</v>
      </c>
      <c r="AY87">
        <f>HighExpected!X88</f>
        <v>4.5</v>
      </c>
      <c r="AZ87">
        <f>LowExpected!Y88</f>
        <v>70</v>
      </c>
      <c r="BA87">
        <f>LowExpected!Z88</f>
        <v>52.5</v>
      </c>
      <c r="BB87">
        <f>LowExpected!AA88</f>
        <v>52.5</v>
      </c>
      <c r="BC87">
        <f>LowExpected!AB88</f>
        <v>52.5</v>
      </c>
      <c r="BD87">
        <f>ModExpected!Z88</f>
        <v>17.5</v>
      </c>
      <c r="BE87">
        <f>ModExpected!AA88</f>
        <v>17.5</v>
      </c>
      <c r="BF87">
        <f>ModExpected!AB88</f>
        <v>17.5</v>
      </c>
      <c r="BG87">
        <f>HighExpected!Z88</f>
        <v>3.5</v>
      </c>
      <c r="BH87">
        <f>HighExpected!AA88</f>
        <v>3.5</v>
      </c>
      <c r="BI87">
        <f>HighExpected!AB88</f>
        <v>3.5</v>
      </c>
    </row>
    <row r="88" spans="1:61" x14ac:dyDescent="0.25">
      <c r="A88" s="19"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s="19" t="str">
        <f>Specs!A90</f>
        <v>eGROUND_FUEL_BASAL_ACCUMULATION_NUMBER_PER_UNIT_AREA</v>
      </c>
      <c r="B89">
        <f>LowExpected!E90</f>
        <v>0</v>
      </c>
      <c r="C89">
        <f>LowExpected!F90</f>
        <v>0</v>
      </c>
      <c r="D89">
        <f>LowExpected!G90</f>
        <v>0</v>
      </c>
      <c r="E89">
        <f>LowExpected!H90</f>
        <v>0</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0</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0</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0</v>
      </c>
      <c r="BD89">
        <f>ModExpected!Z90</f>
        <v>0</v>
      </c>
      <c r="BE89">
        <f>ModExpected!AA90</f>
        <v>0</v>
      </c>
      <c r="BF89">
        <f>ModExpected!AB90</f>
        <v>0</v>
      </c>
      <c r="BG89">
        <f>HighExpected!Z90</f>
        <v>0</v>
      </c>
      <c r="BH89">
        <f>HighExpected!AA90</f>
        <v>0</v>
      </c>
      <c r="BI89">
        <f>HighExpected!AB90</f>
        <v>0</v>
      </c>
    </row>
    <row r="90" spans="1:61" x14ac:dyDescent="0.25">
      <c r="A90" s="19" t="str">
        <f>Specs!A91</f>
        <v>eGROUND_FUEL_BASAL_ACCUMULATION_RADIUS</v>
      </c>
      <c r="B90">
        <f>LowExpected!E91</f>
        <v>0</v>
      </c>
      <c r="C90">
        <f>LowExpected!F91</f>
        <v>0</v>
      </c>
      <c r="D90">
        <f>LowExpected!G91</f>
        <v>0</v>
      </c>
      <c r="E90">
        <f>LowExpected!H91</f>
        <v>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0</v>
      </c>
      <c r="BD90">
        <f>ModExpected!Z91</f>
        <v>0</v>
      </c>
      <c r="BE90">
        <f>ModExpected!AA91</f>
        <v>0</v>
      </c>
      <c r="BF90">
        <f>ModExpected!AB91</f>
        <v>0</v>
      </c>
      <c r="BG90">
        <f>HighExpected!Z91</f>
        <v>0</v>
      </c>
      <c r="BH90">
        <f>HighExpected!AA91</f>
        <v>0</v>
      </c>
      <c r="BI90">
        <f>HighExpected!AB91</f>
        <v>0</v>
      </c>
    </row>
    <row r="91" spans="1:61" x14ac:dyDescent="0.25">
      <c r="A91" s="19"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13.5</v>
      </c>
      <c r="AH91">
        <f>LowExpected!S92</f>
        <v>13.5</v>
      </c>
      <c r="AI91">
        <f>LowExpected!T92</f>
        <v>13.5</v>
      </c>
      <c r="AJ91">
        <f>ModExpected!R92</f>
        <v>4.5</v>
      </c>
      <c r="AK91">
        <f>ModExpected!S92</f>
        <v>4.5</v>
      </c>
      <c r="AL91">
        <f>ModExpected!T92</f>
        <v>4.5</v>
      </c>
      <c r="AM91">
        <f>HighExpected!R92</f>
        <v>0.9</v>
      </c>
      <c r="AN91">
        <f>HighExpected!S92</f>
        <v>0.9</v>
      </c>
      <c r="AO91">
        <f>HighExpected!T92</f>
        <v>0.9</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s="19"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0.75</v>
      </c>
      <c r="AH92">
        <f>LowExpected!S93</f>
        <v>0.75</v>
      </c>
      <c r="AI92">
        <f>LowExpected!T93</f>
        <v>0.75</v>
      </c>
      <c r="AJ92">
        <f>ModExpected!R93</f>
        <v>0.25</v>
      </c>
      <c r="AK92">
        <f>ModExpected!S93</f>
        <v>0.25</v>
      </c>
      <c r="AL92">
        <f>ModExpected!T93</f>
        <v>0.25</v>
      </c>
      <c r="AM92">
        <f>HighExpected!R93</f>
        <v>0.05</v>
      </c>
      <c r="AN92">
        <f>HighExpected!S93</f>
        <v>0.05</v>
      </c>
      <c r="AO92">
        <f>HighExpected!T93</f>
        <v>0.05</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s="19"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3.75</v>
      </c>
      <c r="AH93">
        <f>LowExpected!S94</f>
        <v>3.75</v>
      </c>
      <c r="AI93">
        <f>LowExpected!T94</f>
        <v>3.75</v>
      </c>
      <c r="AJ93">
        <f>ModExpected!R94</f>
        <v>1.25</v>
      </c>
      <c r="AK93">
        <f>ModExpected!S94</f>
        <v>1.25</v>
      </c>
      <c r="AL93">
        <f>ModExpected!T94</f>
        <v>1.25</v>
      </c>
      <c r="AM93">
        <f>HighExpected!R94</f>
        <v>0.25</v>
      </c>
      <c r="AN93">
        <f>HighExpected!S94</f>
        <v>0.25</v>
      </c>
      <c r="AO93">
        <f>HighExpected!T94</f>
        <v>0.25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Specs</vt:lpstr>
      <vt:lpstr>BaseValues</vt:lpstr>
      <vt:lpstr>LowExpected</vt:lpstr>
      <vt:lpstr>ModExpected</vt:lpstr>
      <vt:lpstr>HighExpected</vt:lpstr>
      <vt:lpstr>Expected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 J. Prichard</dc:creator>
  <dc:description/>
  <cp:lastModifiedBy>Susan J. Prichard</cp:lastModifiedBy>
  <cp:revision>1</cp:revision>
  <dcterms:created xsi:type="dcterms:W3CDTF">2016-06-29T18:22:35Z</dcterms:created>
  <dcterms:modified xsi:type="dcterms:W3CDTF">2016-08-12T19:57:36Z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